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D:\Users\PPO-USER\Desktop\Unidade Básica de Saúde\Projeto\"/>
    </mc:Choice>
  </mc:AlternateContent>
  <xr:revisionPtr revIDLastSave="0" documentId="13_ncr:1_{169665EA-3FC6-455C-94F1-E287BC3163F4}" xr6:coauthVersionLast="45" xr6:coauthVersionMax="47" xr10:uidLastSave="{00000000-0000-0000-0000-000000000000}"/>
  <bookViews>
    <workbookView xWindow="-120" yWindow="-120" windowWidth="24240" windowHeight="13140" tabRatio="858" xr2:uid="{00000000-000D-0000-FFFF-FFFF00000000}"/>
  </bookViews>
  <sheets>
    <sheet name="ORC. SINTÉTICO" sheetId="3" r:id="rId1"/>
    <sheet name="CFF" sheetId="12" r:id="rId2"/>
    <sheet name="COMP. BDI" sheetId="11" r:id="rId3"/>
    <sheet name="CPUS" sheetId="5" r:id="rId4"/>
    <sheet name="PO LICITANTE" sheetId="13" r:id="rId5"/>
    <sheet name="BDI LICITANTE" sheetId="14" r:id="rId6"/>
  </sheets>
  <definedNames>
    <definedName name="_AA100000">#REF!</definedName>
    <definedName name="_Fill">#REF!</definedName>
    <definedName name="_xlnm._FilterDatabase" localSheetId="3" hidden="1">CPUS!$A$16:$Y$6086</definedName>
    <definedName name="_xlnm._FilterDatabase" localSheetId="0" hidden="1">'ORC. SINTÉTICO'!$A$17:$AC$470</definedName>
    <definedName name="_xlnm._FilterDatabase" localSheetId="4" hidden="1">'PO LICITANTE'!$A$17:$AC$470</definedName>
    <definedName name="_LOC10">#REF!</definedName>
    <definedName name="_LOC11">#REF!</definedName>
    <definedName name="_LOC12">#REF!</definedName>
    <definedName name="_LOC13">#REF!</definedName>
    <definedName name="_LOC14">#REF!</definedName>
    <definedName name="_LOC15">#REF!</definedName>
    <definedName name="_LOC16">#REF!</definedName>
    <definedName name="_LOC17">#REF!</definedName>
    <definedName name="_LOC18">#REF!</definedName>
    <definedName name="_LOC19">#REF!</definedName>
    <definedName name="_LOC2">#REF!</definedName>
    <definedName name="_LOC20">#REF!</definedName>
    <definedName name="_LOC21">#REF!</definedName>
    <definedName name="_LOC22">#REF!</definedName>
    <definedName name="_LOC23">#REF!</definedName>
    <definedName name="_LOC24">#REF!</definedName>
    <definedName name="_LOC25">#REF!</definedName>
    <definedName name="_LOC26">#REF!</definedName>
    <definedName name="_LOC27">#REF!</definedName>
    <definedName name="_LOC28">#REF!</definedName>
    <definedName name="_LOC29">#REF!</definedName>
    <definedName name="_LOC3">#REF!</definedName>
    <definedName name="_LOC30">#REF!</definedName>
    <definedName name="_LOC31">#REF!</definedName>
    <definedName name="_LOC32">#REF!</definedName>
    <definedName name="_LOC33">#REF!</definedName>
    <definedName name="_LOC34">#REF!</definedName>
    <definedName name="_LOC35">#REF!</definedName>
    <definedName name="_LOC36">#REF!</definedName>
    <definedName name="_LOC37">#REF!</definedName>
    <definedName name="_LOC38">#REF!</definedName>
    <definedName name="_LOC39">#REF!</definedName>
    <definedName name="_LOC4">#REF!</definedName>
    <definedName name="_LOC40">#REF!</definedName>
    <definedName name="_LOC41">#REF!</definedName>
    <definedName name="_LOC42">#REF!</definedName>
    <definedName name="_LOC5">#REF!</definedName>
    <definedName name="_LOC6">#REF!</definedName>
    <definedName name="_LOC7">#REF!</definedName>
    <definedName name="_LOC8">#REF!</definedName>
    <definedName name="_LOC9">#REF!</definedName>
    <definedName name="_R">#REF!</definedName>
    <definedName name="AAA">#REF!</definedName>
    <definedName name="AC">#REF!</definedName>
    <definedName name="AL">#REF!</definedName>
    <definedName name="_xlnm.Print_Area" localSheetId="5">'BDI LICITANTE'!$A$1:$J$34</definedName>
    <definedName name="_xlnm.Print_Area" localSheetId="1">CFF!$A$1:$S$66</definedName>
    <definedName name="_xlnm.Print_Area" localSheetId="2">'COMP. BDI'!$A$1:$J$34</definedName>
    <definedName name="_xlnm.Print_Area" localSheetId="3">CPUS!$A$1:$K$6106</definedName>
    <definedName name="_xlnm.Print_Area" localSheetId="0">'ORC. SINTÉTICO'!$B$1:$K$475</definedName>
    <definedName name="_xlnm.Print_Area" localSheetId="4">'PO LICITANTE'!$B$1:$K$475</definedName>
    <definedName name="Área_impressão_IM">#REF!</definedName>
    <definedName name="B.01.05.10.10">#REF!</definedName>
    <definedName name="CD">#REF!</definedName>
    <definedName name="CP">#REF!</definedName>
    <definedName name="CS">#REF!</definedName>
    <definedName name="CT">#REF!</definedName>
    <definedName name="EV">#REF!</definedName>
    <definedName name="IC">#REF!</definedName>
    <definedName name="IMPR">#REF!</definedName>
    <definedName name="IMPR1">#REF!</definedName>
    <definedName name="IS">#REF!</definedName>
    <definedName name="LB">#REF!</definedName>
    <definedName name="MACROS">#REF!</definedName>
    <definedName name="Preço_Unit_Chácaras">#REF!</definedName>
    <definedName name="Print_Area_MI">#REF!</definedName>
    <definedName name="PV">#REF!</definedName>
    <definedName name="Quant_Chácaras">#REF!</definedName>
    <definedName name="Receita_Chácaras">#REF!</definedName>
    <definedName name="solver_opt">#REF!</definedName>
    <definedName name="solver_tmp">#REF!</definedName>
    <definedName name="t_meso_2">#REF!</definedName>
    <definedName name="t_super_est_2">#REF!</definedName>
    <definedName name="TESTE">#REF!</definedName>
    <definedName name="_xlnm.Print_Titles" localSheetId="3">CPUS!$2:$16</definedName>
    <definedName name="_xlnm.Print_Titles" localSheetId="0">'ORC. SINTÉTICO'!$2:$17</definedName>
    <definedName name="_xlnm.Print_Titles" localSheetId="4">'PO LICITANTE'!$2:$17</definedName>
    <definedName name="tot_infra_1">#REF!</definedName>
    <definedName name="TOTAL_GERAL">#REF!</definedName>
    <definedName name="TOTALCRONOGRA">#REF!</definedName>
    <definedName name="wrn.COLETAS._.DE._.EQUIPAMENTOS.">#REF!</definedName>
    <definedName name="wrn.COLETAS._.DE._.MATERIAIS.">#REF!</definedName>
    <definedName name="wrn.COMP._.EQUIP.">#REF!</definedName>
    <definedName name="wrn.COMP._.MATERIAIS.">#REF!</definedName>
    <definedName name="wrn.PNEUS.">#REF!</definedName>
    <definedName name="Z_12538664_79C6_4AAD_BD81_5363A5F496D7_.wvu.PrintArea" localSheetId="3">CPUS!$B$2:$J$281</definedName>
    <definedName name="Z_12538664_79C6_4AAD_BD81_5363A5F496D7_.wvu.PrintArea" localSheetId="0">'ORC. SINTÉTICO'!$B$2:$I$286</definedName>
    <definedName name="Z_12538664_79C6_4AAD_BD81_5363A5F496D7_.wvu.PrintArea" localSheetId="4">'PO LICITANTE'!$B$2:$I$286</definedName>
    <definedName name="Z_12538664_79C6_4AAD_BD81_5363A5F496D7_.wvu.Rows" localSheetId="3">CPUS!$285:$290</definedName>
    <definedName name="Z_12538664_79C6_4AAD_BD81_5363A5F496D7_.wvu.Rows" localSheetId="0">'ORC. SINTÉTICO'!$290:$295</definedName>
    <definedName name="Z_12538664_79C6_4AAD_BD81_5363A5F496D7_.wvu.Rows" localSheetId="4">'PO LICITANTE'!$290:$295</definedName>
    <definedName name="Z_18D9C5C8_6EC0_4507_ACF1_BEE4D54D4AE8_.wvu.PrintArea" localSheetId="3">CPUS!$B$2:$J$281</definedName>
    <definedName name="Z_18D9C5C8_6EC0_4507_ACF1_BEE4D54D4AE8_.wvu.PrintArea" localSheetId="0">'ORC. SINTÉTICO'!$B$2:$I$286</definedName>
    <definedName name="Z_18D9C5C8_6EC0_4507_ACF1_BEE4D54D4AE8_.wvu.PrintArea" localSheetId="4">'PO LICITANTE'!$B$2:$I$286</definedName>
    <definedName name="Z_18D9C5C8_6EC0_4507_ACF1_BEE4D54D4AE8_.wvu.Rows" localSheetId="3">CPUS!$285:$290</definedName>
    <definedName name="Z_18D9C5C8_6EC0_4507_ACF1_BEE4D54D4AE8_.wvu.Rows" localSheetId="0">'ORC. SINTÉTICO'!$290:$295</definedName>
    <definedName name="Z_18D9C5C8_6EC0_4507_ACF1_BEE4D54D4AE8_.wvu.Rows" localSheetId="4">'PO LICITANTE'!$290:$295</definedName>
    <definedName name="Z_CA485D5E_5C09_4636_B7A6_10EC2B405CCB_.wvu.PrintArea" localSheetId="3">CPUS!$B$1:$J$284</definedName>
    <definedName name="Z_CA485D5E_5C09_4636_B7A6_10EC2B405CCB_.wvu.PrintArea" localSheetId="0">'ORC. SINTÉTICO'!$B$1:$I$289</definedName>
    <definedName name="Z_CA485D5E_5C09_4636_B7A6_10EC2B405CCB_.wvu.PrintArea" localSheetId="4">'PO LICITANTE'!$B$1:$I$289</definedName>
    <definedName name="Z_CA485D5E_5C09_4636_B7A6_10EC2B405CCB_.wvu.Rows" localSheetId="3">CPUS!$285:$290</definedName>
    <definedName name="Z_CA485D5E_5C09_4636_B7A6_10EC2B405CCB_.wvu.Rows" localSheetId="0">'ORC. SINTÉTICO'!$290:$295</definedName>
    <definedName name="Z_CA485D5E_5C09_4636_B7A6_10EC2B405CCB_.wvu.Rows" localSheetId="4">'PO LICITANTE'!$290:$295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calcChain.xml><?xml version="1.0" encoding="utf-8"?>
<calcChain xmlns="http://schemas.openxmlformats.org/spreadsheetml/2006/main">
  <c r="J25" i="14" l="1"/>
  <c r="I25" i="14"/>
  <c r="H25" i="14"/>
  <c r="F24" i="14"/>
  <c r="F23" i="14"/>
  <c r="J22" i="14"/>
  <c r="I22" i="14"/>
  <c r="H22" i="14"/>
  <c r="F22" i="14"/>
  <c r="F20" i="14"/>
  <c r="F18" i="14"/>
  <c r="F25" i="14" s="1"/>
  <c r="I470" i="13"/>
  <c r="J470" i="13" s="1"/>
  <c r="I468" i="13"/>
  <c r="J468" i="13" s="1"/>
  <c r="I466" i="13"/>
  <c r="J466" i="13" s="1"/>
  <c r="I464" i="13"/>
  <c r="J464" i="13" s="1"/>
  <c r="J463" i="13" s="1"/>
  <c r="J461" i="13"/>
  <c r="I461" i="13"/>
  <c r="J460" i="13"/>
  <c r="I460" i="13"/>
  <c r="I459" i="13"/>
  <c r="J459" i="13" s="1"/>
  <c r="I458" i="13"/>
  <c r="J458" i="13" s="1"/>
  <c r="I457" i="13"/>
  <c r="J457" i="13" s="1"/>
  <c r="I456" i="13"/>
  <c r="J456" i="13" s="1"/>
  <c r="I455" i="13"/>
  <c r="J455" i="13" s="1"/>
  <c r="I454" i="13"/>
  <c r="J454" i="13" s="1"/>
  <c r="I453" i="13"/>
  <c r="J453" i="13" s="1"/>
  <c r="I452" i="13"/>
  <c r="J452" i="13" s="1"/>
  <c r="J451" i="13"/>
  <c r="I451" i="13"/>
  <c r="I449" i="13"/>
  <c r="J449" i="13" s="1"/>
  <c r="I448" i="13"/>
  <c r="J448" i="13" s="1"/>
  <c r="I447" i="13"/>
  <c r="J447" i="13" s="1"/>
  <c r="I446" i="13"/>
  <c r="J446" i="13" s="1"/>
  <c r="I445" i="13"/>
  <c r="J445" i="13" s="1"/>
  <c r="I444" i="13"/>
  <c r="J444" i="13" s="1"/>
  <c r="I443" i="13"/>
  <c r="J443" i="13" s="1"/>
  <c r="I442" i="13"/>
  <c r="J442" i="13" s="1"/>
  <c r="I440" i="13"/>
  <c r="J440" i="13" s="1"/>
  <c r="J439" i="13"/>
  <c r="I439" i="13"/>
  <c r="J438" i="13"/>
  <c r="I438" i="13"/>
  <c r="J437" i="13"/>
  <c r="I437" i="13"/>
  <c r="J435" i="13"/>
  <c r="I435" i="13"/>
  <c r="J434" i="13"/>
  <c r="I434" i="13"/>
  <c r="J433" i="13"/>
  <c r="I433" i="13"/>
  <c r="I432" i="13"/>
  <c r="J432" i="13" s="1"/>
  <c r="I431" i="13"/>
  <c r="J431" i="13" s="1"/>
  <c r="I430" i="13"/>
  <c r="J430" i="13" s="1"/>
  <c r="I429" i="13"/>
  <c r="J429" i="13" s="1"/>
  <c r="J428" i="13"/>
  <c r="I428" i="13"/>
  <c r="J427" i="13"/>
  <c r="I427" i="13"/>
  <c r="J426" i="13"/>
  <c r="I426" i="13"/>
  <c r="J425" i="13"/>
  <c r="I425" i="13"/>
  <c r="J424" i="13"/>
  <c r="I424" i="13"/>
  <c r="J421" i="13"/>
  <c r="I421" i="13"/>
  <c r="J420" i="13"/>
  <c r="I420" i="13"/>
  <c r="J419" i="13"/>
  <c r="I419" i="13"/>
  <c r="J418" i="13"/>
  <c r="I418" i="13"/>
  <c r="I417" i="13"/>
  <c r="J417" i="13" s="1"/>
  <c r="I416" i="13"/>
  <c r="J416" i="13" s="1"/>
  <c r="I415" i="13"/>
  <c r="J415" i="13" s="1"/>
  <c r="I414" i="13"/>
  <c r="J414" i="13" s="1"/>
  <c r="I413" i="13"/>
  <c r="J413" i="13" s="1"/>
  <c r="J412" i="13"/>
  <c r="I412" i="13"/>
  <c r="I411" i="13"/>
  <c r="J411" i="13" s="1"/>
  <c r="I410" i="13"/>
  <c r="J410" i="13" s="1"/>
  <c r="I409" i="13"/>
  <c r="J409" i="13" s="1"/>
  <c r="J407" i="13"/>
  <c r="I407" i="13"/>
  <c r="I406" i="13"/>
  <c r="J406" i="13" s="1"/>
  <c r="I405" i="13"/>
  <c r="J405" i="13" s="1"/>
  <c r="I404" i="13"/>
  <c r="J404" i="13" s="1"/>
  <c r="I403" i="13"/>
  <c r="J403" i="13" s="1"/>
  <c r="I401" i="13"/>
  <c r="J401" i="13" s="1"/>
  <c r="J400" i="13"/>
  <c r="I400" i="13"/>
  <c r="J399" i="13"/>
  <c r="I399" i="13"/>
  <c r="J398" i="13"/>
  <c r="I398" i="13"/>
  <c r="J397" i="13"/>
  <c r="I397" i="13"/>
  <c r="J396" i="13"/>
  <c r="I396" i="13"/>
  <c r="I395" i="13"/>
  <c r="J395" i="13" s="1"/>
  <c r="I394" i="13"/>
  <c r="J394" i="13" s="1"/>
  <c r="I393" i="13"/>
  <c r="J393" i="13" s="1"/>
  <c r="I392" i="13"/>
  <c r="J392" i="13" s="1"/>
  <c r="I391" i="13"/>
  <c r="J391" i="13" s="1"/>
  <c r="J390" i="13"/>
  <c r="I390" i="13"/>
  <c r="I389" i="13"/>
  <c r="J389" i="13" s="1"/>
  <c r="I388" i="13"/>
  <c r="J388" i="13" s="1"/>
  <c r="I387" i="13"/>
  <c r="J387" i="13" s="1"/>
  <c r="I386" i="13"/>
  <c r="J386" i="13" s="1"/>
  <c r="I385" i="13"/>
  <c r="J385" i="13" s="1"/>
  <c r="J384" i="13"/>
  <c r="I384" i="13"/>
  <c r="J383" i="13"/>
  <c r="I383" i="13"/>
  <c r="J382" i="13"/>
  <c r="I382" i="13"/>
  <c r="J381" i="13"/>
  <c r="I381" i="13"/>
  <c r="J380" i="13"/>
  <c r="I380" i="13"/>
  <c r="I379" i="13"/>
  <c r="J379" i="13" s="1"/>
  <c r="I378" i="13"/>
  <c r="J378" i="13" s="1"/>
  <c r="I377" i="13"/>
  <c r="J377" i="13" s="1"/>
  <c r="I376" i="13"/>
  <c r="J376" i="13" s="1"/>
  <c r="J375" i="13"/>
  <c r="I375" i="13"/>
  <c r="I374" i="13"/>
  <c r="J374" i="13" s="1"/>
  <c r="I373" i="13"/>
  <c r="J373" i="13" s="1"/>
  <c r="I372" i="13"/>
  <c r="J372" i="13" s="1"/>
  <c r="I371" i="13"/>
  <c r="J371" i="13" s="1"/>
  <c r="I370" i="13"/>
  <c r="J370" i="13" s="1"/>
  <c r="I369" i="13"/>
  <c r="J369" i="13" s="1"/>
  <c r="I368" i="13"/>
  <c r="J368" i="13" s="1"/>
  <c r="I367" i="13"/>
  <c r="J367" i="13" s="1"/>
  <c r="I366" i="13"/>
  <c r="J366" i="13" s="1"/>
  <c r="J365" i="13"/>
  <c r="I365" i="13"/>
  <c r="I364" i="13"/>
  <c r="J364" i="13" s="1"/>
  <c r="I363" i="13"/>
  <c r="J363" i="13" s="1"/>
  <c r="I362" i="13"/>
  <c r="J362" i="13" s="1"/>
  <c r="I361" i="13"/>
  <c r="J361" i="13" s="1"/>
  <c r="I360" i="13"/>
  <c r="J360" i="13" s="1"/>
  <c r="J359" i="13"/>
  <c r="I359" i="13"/>
  <c r="I358" i="13"/>
  <c r="J358" i="13" s="1"/>
  <c r="I357" i="13"/>
  <c r="J357" i="13" s="1"/>
  <c r="I356" i="13"/>
  <c r="J356" i="13" s="1"/>
  <c r="I355" i="13"/>
  <c r="J355" i="13" s="1"/>
  <c r="I354" i="13"/>
  <c r="J354" i="13" s="1"/>
  <c r="I353" i="13"/>
  <c r="J353" i="13" s="1"/>
  <c r="I352" i="13"/>
  <c r="J352" i="13" s="1"/>
  <c r="I351" i="13"/>
  <c r="J351" i="13" s="1"/>
  <c r="I350" i="13"/>
  <c r="J350" i="13" s="1"/>
  <c r="I349" i="13"/>
  <c r="J349" i="13" s="1"/>
  <c r="I348" i="13"/>
  <c r="J348" i="13" s="1"/>
  <c r="I347" i="13"/>
  <c r="J347" i="13" s="1"/>
  <c r="I346" i="13"/>
  <c r="J346" i="13" s="1"/>
  <c r="I345" i="13"/>
  <c r="J345" i="13" s="1"/>
  <c r="I344" i="13"/>
  <c r="J344" i="13" s="1"/>
  <c r="I343" i="13"/>
  <c r="J343" i="13" s="1"/>
  <c r="I342" i="13"/>
  <c r="J342" i="13" s="1"/>
  <c r="I341" i="13"/>
  <c r="J341" i="13" s="1"/>
  <c r="I340" i="13"/>
  <c r="J340" i="13" s="1"/>
  <c r="I339" i="13"/>
  <c r="J339" i="13" s="1"/>
  <c r="I338" i="13"/>
  <c r="J338" i="13" s="1"/>
  <c r="I337" i="13"/>
  <c r="J337" i="13" s="1"/>
  <c r="I336" i="13"/>
  <c r="J336" i="13" s="1"/>
  <c r="I335" i="13"/>
  <c r="J335" i="13" s="1"/>
  <c r="I334" i="13"/>
  <c r="J334" i="13" s="1"/>
  <c r="I333" i="13"/>
  <c r="J333" i="13" s="1"/>
  <c r="I332" i="13"/>
  <c r="J332" i="13" s="1"/>
  <c r="I331" i="13"/>
  <c r="J331" i="13" s="1"/>
  <c r="I328" i="13"/>
  <c r="J328" i="13" s="1"/>
  <c r="I327" i="13"/>
  <c r="J327" i="13" s="1"/>
  <c r="I326" i="13"/>
  <c r="J326" i="13" s="1"/>
  <c r="I325" i="13"/>
  <c r="J325" i="13" s="1"/>
  <c r="I324" i="13"/>
  <c r="J324" i="13" s="1"/>
  <c r="I323" i="13"/>
  <c r="J323" i="13" s="1"/>
  <c r="I322" i="13"/>
  <c r="J322" i="13" s="1"/>
  <c r="I321" i="13"/>
  <c r="J321" i="13" s="1"/>
  <c r="I320" i="13"/>
  <c r="J320" i="13" s="1"/>
  <c r="I319" i="13"/>
  <c r="J319" i="13" s="1"/>
  <c r="I318" i="13"/>
  <c r="J318" i="13" s="1"/>
  <c r="J316" i="13"/>
  <c r="I316" i="13"/>
  <c r="I315" i="13"/>
  <c r="J315" i="13" s="1"/>
  <c r="I314" i="13"/>
  <c r="J314" i="13" s="1"/>
  <c r="I313" i="13"/>
  <c r="J313" i="13" s="1"/>
  <c r="I312" i="13"/>
  <c r="J312" i="13" s="1"/>
  <c r="J311" i="13"/>
  <c r="I311" i="13"/>
  <c r="J310" i="13"/>
  <c r="I310" i="13"/>
  <c r="J309" i="13"/>
  <c r="I309" i="13"/>
  <c r="J308" i="13"/>
  <c r="I308" i="13"/>
  <c r="I307" i="13"/>
  <c r="J307" i="13" s="1"/>
  <c r="I306" i="13"/>
  <c r="J306" i="13" s="1"/>
  <c r="I305" i="13"/>
  <c r="J305" i="13" s="1"/>
  <c r="I304" i="13"/>
  <c r="J304" i="13" s="1"/>
  <c r="J303" i="13"/>
  <c r="I303" i="13"/>
  <c r="J302" i="13"/>
  <c r="I302" i="13"/>
  <c r="J301" i="13"/>
  <c r="I301" i="13"/>
  <c r="J300" i="13"/>
  <c r="I300" i="13"/>
  <c r="I299" i="13"/>
  <c r="J299" i="13" s="1"/>
  <c r="I297" i="13"/>
  <c r="J297" i="13" s="1"/>
  <c r="I296" i="13"/>
  <c r="J296" i="13" s="1"/>
  <c r="I295" i="13"/>
  <c r="J295" i="13" s="1"/>
  <c r="I294" i="13"/>
  <c r="J294" i="13" s="1"/>
  <c r="I293" i="13"/>
  <c r="J293" i="13" s="1"/>
  <c r="I292" i="13"/>
  <c r="J292" i="13" s="1"/>
  <c r="I291" i="13"/>
  <c r="J291" i="13" s="1"/>
  <c r="I290" i="13"/>
  <c r="J290" i="13" s="1"/>
  <c r="I289" i="13"/>
  <c r="J289" i="13" s="1"/>
  <c r="I288" i="13"/>
  <c r="J288" i="13" s="1"/>
  <c r="I287" i="13"/>
  <c r="J287" i="13" s="1"/>
  <c r="I286" i="13"/>
  <c r="J286" i="13" s="1"/>
  <c r="I285" i="13"/>
  <c r="J285" i="13" s="1"/>
  <c r="I284" i="13"/>
  <c r="J284" i="13" s="1"/>
  <c r="I283" i="13"/>
  <c r="J283" i="13" s="1"/>
  <c r="I282" i="13"/>
  <c r="J282" i="13" s="1"/>
  <c r="I281" i="13"/>
  <c r="J281" i="13" s="1"/>
  <c r="I280" i="13"/>
  <c r="J280" i="13" s="1"/>
  <c r="I279" i="13"/>
  <c r="J279" i="13" s="1"/>
  <c r="I278" i="13"/>
  <c r="J278" i="13" s="1"/>
  <c r="I277" i="13"/>
  <c r="J277" i="13" s="1"/>
  <c r="I276" i="13"/>
  <c r="J276" i="13" s="1"/>
  <c r="I275" i="13"/>
  <c r="J275" i="13" s="1"/>
  <c r="I274" i="13"/>
  <c r="J274" i="13" s="1"/>
  <c r="I273" i="13"/>
  <c r="J273" i="13" s="1"/>
  <c r="I272" i="13"/>
  <c r="J272" i="13" s="1"/>
  <c r="I271" i="13"/>
  <c r="J271" i="13" s="1"/>
  <c r="I270" i="13"/>
  <c r="J270" i="13" s="1"/>
  <c r="I269" i="13"/>
  <c r="J269" i="13" s="1"/>
  <c r="I268" i="13"/>
  <c r="J268" i="13" s="1"/>
  <c r="I267" i="13"/>
  <c r="J267" i="13" s="1"/>
  <c r="I266" i="13"/>
  <c r="J266" i="13" s="1"/>
  <c r="I265" i="13"/>
  <c r="J265" i="13" s="1"/>
  <c r="I264" i="13"/>
  <c r="J264" i="13" s="1"/>
  <c r="I263" i="13"/>
  <c r="J263" i="13" s="1"/>
  <c r="I262" i="13"/>
  <c r="J262" i="13" s="1"/>
  <c r="I261" i="13"/>
  <c r="J261" i="13" s="1"/>
  <c r="I260" i="13"/>
  <c r="J260" i="13" s="1"/>
  <c r="I259" i="13"/>
  <c r="J259" i="13" s="1"/>
  <c r="I258" i="13"/>
  <c r="J258" i="13" s="1"/>
  <c r="I256" i="13"/>
  <c r="J256" i="13" s="1"/>
  <c r="I255" i="13"/>
  <c r="J255" i="13" s="1"/>
  <c r="I254" i="13"/>
  <c r="J254" i="13" s="1"/>
  <c r="I253" i="13"/>
  <c r="J253" i="13" s="1"/>
  <c r="I252" i="13"/>
  <c r="J252" i="13" s="1"/>
  <c r="I251" i="13"/>
  <c r="J251" i="13" s="1"/>
  <c r="I250" i="13"/>
  <c r="J250" i="13" s="1"/>
  <c r="I249" i="13"/>
  <c r="J249" i="13" s="1"/>
  <c r="I248" i="13"/>
  <c r="J248" i="13" s="1"/>
  <c r="I247" i="13"/>
  <c r="J247" i="13" s="1"/>
  <c r="I246" i="13"/>
  <c r="J246" i="13" s="1"/>
  <c r="I245" i="13"/>
  <c r="J245" i="13" s="1"/>
  <c r="I244" i="13"/>
  <c r="J244" i="13" s="1"/>
  <c r="I243" i="13"/>
  <c r="J243" i="13" s="1"/>
  <c r="I242" i="13"/>
  <c r="J242" i="13" s="1"/>
  <c r="I241" i="13"/>
  <c r="J241" i="13" s="1"/>
  <c r="I240" i="13"/>
  <c r="J240" i="13" s="1"/>
  <c r="I239" i="13"/>
  <c r="J239" i="13" s="1"/>
  <c r="I238" i="13"/>
  <c r="J238" i="13" s="1"/>
  <c r="I237" i="13"/>
  <c r="J237" i="13" s="1"/>
  <c r="I236" i="13"/>
  <c r="J236" i="13" s="1"/>
  <c r="I235" i="13"/>
  <c r="J235" i="13" s="1"/>
  <c r="I234" i="13"/>
  <c r="J234" i="13" s="1"/>
  <c r="I233" i="13"/>
  <c r="J233" i="13" s="1"/>
  <c r="I232" i="13"/>
  <c r="J232" i="13" s="1"/>
  <c r="I231" i="13"/>
  <c r="J231" i="13" s="1"/>
  <c r="I230" i="13"/>
  <c r="J230" i="13" s="1"/>
  <c r="I229" i="13"/>
  <c r="J229" i="13" s="1"/>
  <c r="I228" i="13"/>
  <c r="J228" i="13" s="1"/>
  <c r="I227" i="13"/>
  <c r="J227" i="13" s="1"/>
  <c r="I226" i="13"/>
  <c r="J226" i="13" s="1"/>
  <c r="I225" i="13"/>
  <c r="J225" i="13" s="1"/>
  <c r="I224" i="13"/>
  <c r="J224" i="13" s="1"/>
  <c r="I223" i="13"/>
  <c r="J223" i="13" s="1"/>
  <c r="I222" i="13"/>
  <c r="J222" i="13" s="1"/>
  <c r="I221" i="13"/>
  <c r="J221" i="13" s="1"/>
  <c r="I220" i="13"/>
  <c r="J220" i="13" s="1"/>
  <c r="I219" i="13"/>
  <c r="J219" i="13" s="1"/>
  <c r="I218" i="13"/>
  <c r="J218" i="13" s="1"/>
  <c r="I217" i="13"/>
  <c r="J217" i="13" s="1"/>
  <c r="I216" i="13"/>
  <c r="J216" i="13" s="1"/>
  <c r="I213" i="13"/>
  <c r="J213" i="13" s="1"/>
  <c r="I212" i="13"/>
  <c r="J212" i="13" s="1"/>
  <c r="I211" i="13"/>
  <c r="J211" i="13" s="1"/>
  <c r="I210" i="13"/>
  <c r="J210" i="13" s="1"/>
  <c r="I209" i="13"/>
  <c r="J209" i="13" s="1"/>
  <c r="I208" i="13"/>
  <c r="J208" i="13" s="1"/>
  <c r="I207" i="13"/>
  <c r="J207" i="13" s="1"/>
  <c r="I206" i="13"/>
  <c r="J206" i="13" s="1"/>
  <c r="I205" i="13"/>
  <c r="J205" i="13" s="1"/>
  <c r="I204" i="13"/>
  <c r="J204" i="13" s="1"/>
  <c r="I203" i="13"/>
  <c r="J203" i="13" s="1"/>
  <c r="I202" i="13"/>
  <c r="J202" i="13" s="1"/>
  <c r="I201" i="13"/>
  <c r="J201" i="13" s="1"/>
  <c r="I200" i="13"/>
  <c r="J200" i="13" s="1"/>
  <c r="I198" i="13"/>
  <c r="J198" i="13" s="1"/>
  <c r="I197" i="13"/>
  <c r="J197" i="13" s="1"/>
  <c r="I196" i="13"/>
  <c r="J196" i="13" s="1"/>
  <c r="I195" i="13"/>
  <c r="J195" i="13" s="1"/>
  <c r="I194" i="13"/>
  <c r="J194" i="13" s="1"/>
  <c r="I193" i="13"/>
  <c r="J193" i="13" s="1"/>
  <c r="I192" i="13"/>
  <c r="J192" i="13" s="1"/>
  <c r="I190" i="13"/>
  <c r="J190" i="13" s="1"/>
  <c r="J189" i="13"/>
  <c r="I187" i="13"/>
  <c r="J187" i="13" s="1"/>
  <c r="J185" i="13"/>
  <c r="I185" i="13"/>
  <c r="I184" i="13"/>
  <c r="J184" i="13" s="1"/>
  <c r="I182" i="13"/>
  <c r="J182" i="13" s="1"/>
  <c r="I181" i="13"/>
  <c r="J181" i="13" s="1"/>
  <c r="J179" i="13"/>
  <c r="I179" i="13"/>
  <c r="I178" i="13"/>
  <c r="J178" i="13" s="1"/>
  <c r="I177" i="13"/>
  <c r="J177" i="13" s="1"/>
  <c r="I176" i="13"/>
  <c r="J176" i="13" s="1"/>
  <c r="I173" i="13"/>
  <c r="J173" i="13" s="1"/>
  <c r="J172" i="13" s="1"/>
  <c r="I171" i="13"/>
  <c r="J171" i="13" s="1"/>
  <c r="I170" i="13"/>
  <c r="J170" i="13" s="1"/>
  <c r="J169" i="13" s="1"/>
  <c r="J168" i="13" s="1"/>
  <c r="I167" i="13"/>
  <c r="J167" i="13" s="1"/>
  <c r="I164" i="13"/>
  <c r="J164" i="13" s="1"/>
  <c r="I162" i="13"/>
  <c r="J162" i="13" s="1"/>
  <c r="I160" i="13"/>
  <c r="J160" i="13" s="1"/>
  <c r="I159" i="13"/>
  <c r="J159" i="13" s="1"/>
  <c r="J156" i="13"/>
  <c r="I156" i="13"/>
  <c r="J155" i="13"/>
  <c r="I154" i="13"/>
  <c r="J154" i="13" s="1"/>
  <c r="J153" i="13"/>
  <c r="I153" i="13"/>
  <c r="J152" i="13"/>
  <c r="I152" i="13"/>
  <c r="I149" i="13"/>
  <c r="J149" i="13" s="1"/>
  <c r="I148" i="13"/>
  <c r="J148" i="13" s="1"/>
  <c r="J147" i="13"/>
  <c r="I147" i="13"/>
  <c r="J146" i="13"/>
  <c r="I146" i="13"/>
  <c r="J145" i="13"/>
  <c r="I145" i="13"/>
  <c r="I144" i="13"/>
  <c r="J144" i="13" s="1"/>
  <c r="I143" i="13"/>
  <c r="J143" i="13" s="1"/>
  <c r="I141" i="13"/>
  <c r="J141" i="13" s="1"/>
  <c r="I138" i="13"/>
  <c r="J138" i="13" s="1"/>
  <c r="I137" i="13"/>
  <c r="J137" i="13" s="1"/>
  <c r="I136" i="13"/>
  <c r="J136" i="13" s="1"/>
  <c r="I134" i="13"/>
  <c r="J134" i="13" s="1"/>
  <c r="I133" i="13"/>
  <c r="J133" i="13" s="1"/>
  <c r="I132" i="13"/>
  <c r="J132" i="13" s="1"/>
  <c r="I131" i="13"/>
  <c r="J131" i="13" s="1"/>
  <c r="I130" i="13"/>
  <c r="J130" i="13" s="1"/>
  <c r="J127" i="13"/>
  <c r="I127" i="13"/>
  <c r="I126" i="13"/>
  <c r="J126" i="13" s="1"/>
  <c r="I125" i="13"/>
  <c r="J125" i="13" s="1"/>
  <c r="I124" i="13"/>
  <c r="J124" i="13" s="1"/>
  <c r="I123" i="13"/>
  <c r="J123" i="13" s="1"/>
  <c r="I122" i="13"/>
  <c r="J122" i="13" s="1"/>
  <c r="J118" i="13"/>
  <c r="I118" i="13"/>
  <c r="I117" i="13"/>
  <c r="J117" i="13" s="1"/>
  <c r="J116" i="13" s="1"/>
  <c r="I115" i="13"/>
  <c r="J115" i="13" s="1"/>
  <c r="I114" i="13"/>
  <c r="J114" i="13" s="1"/>
  <c r="I113" i="13"/>
  <c r="J113" i="13" s="1"/>
  <c r="I111" i="13"/>
  <c r="J111" i="13" s="1"/>
  <c r="J110" i="13"/>
  <c r="I110" i="13"/>
  <c r="I108" i="13"/>
  <c r="J108" i="13" s="1"/>
  <c r="I107" i="13"/>
  <c r="J107" i="13" s="1"/>
  <c r="I106" i="13"/>
  <c r="J106" i="13" s="1"/>
  <c r="I103" i="13"/>
  <c r="J103" i="13" s="1"/>
  <c r="I101" i="13"/>
  <c r="J101" i="13" s="1"/>
  <c r="I100" i="13"/>
  <c r="J100" i="13" s="1"/>
  <c r="I99" i="13"/>
  <c r="J99" i="13" s="1"/>
  <c r="J98" i="13"/>
  <c r="I98" i="13"/>
  <c r="I96" i="13"/>
  <c r="J96" i="13" s="1"/>
  <c r="I95" i="13"/>
  <c r="J95" i="13" s="1"/>
  <c r="I94" i="13"/>
  <c r="J94" i="13" s="1"/>
  <c r="J93" i="13"/>
  <c r="I93" i="13"/>
  <c r="I92" i="13"/>
  <c r="J92" i="13" s="1"/>
  <c r="I91" i="13"/>
  <c r="J91" i="13" s="1"/>
  <c r="I88" i="13"/>
  <c r="J88" i="13" s="1"/>
  <c r="J87" i="13"/>
  <c r="I87" i="13"/>
  <c r="I86" i="13"/>
  <c r="J86" i="13" s="1"/>
  <c r="I85" i="13"/>
  <c r="J85" i="13" s="1"/>
  <c r="I84" i="13"/>
  <c r="J84" i="13" s="1"/>
  <c r="I83" i="13"/>
  <c r="J83" i="13" s="1"/>
  <c r="I82" i="13"/>
  <c r="J82" i="13" s="1"/>
  <c r="J81" i="13"/>
  <c r="I81" i="13"/>
  <c r="I80" i="13"/>
  <c r="J80" i="13" s="1"/>
  <c r="I79" i="13"/>
  <c r="J79" i="13" s="1"/>
  <c r="I78" i="13"/>
  <c r="J78" i="13" s="1"/>
  <c r="J77" i="13"/>
  <c r="I77" i="13"/>
  <c r="I75" i="13"/>
  <c r="J75" i="13" s="1"/>
  <c r="I74" i="13"/>
  <c r="J74" i="13" s="1"/>
  <c r="I73" i="13"/>
  <c r="J73" i="13" s="1"/>
  <c r="I72" i="13"/>
  <c r="J72" i="13" s="1"/>
  <c r="I71" i="13"/>
  <c r="J71" i="13" s="1"/>
  <c r="J70" i="13"/>
  <c r="I70" i="13"/>
  <c r="I69" i="13"/>
  <c r="J69" i="13" s="1"/>
  <c r="I68" i="13"/>
  <c r="J68" i="13" s="1"/>
  <c r="I67" i="13"/>
  <c r="J67" i="13" s="1"/>
  <c r="J65" i="13"/>
  <c r="I65" i="13"/>
  <c r="I64" i="13"/>
  <c r="J64" i="13" s="1"/>
  <c r="I63" i="13"/>
  <c r="J63" i="13" s="1"/>
  <c r="I62" i="13"/>
  <c r="J62" i="13" s="1"/>
  <c r="I61" i="13"/>
  <c r="J61" i="13" s="1"/>
  <c r="I60" i="13"/>
  <c r="J60" i="13" s="1"/>
  <c r="J59" i="13"/>
  <c r="I59" i="13"/>
  <c r="I56" i="13"/>
  <c r="J56" i="13" s="1"/>
  <c r="I55" i="13"/>
  <c r="J55" i="13" s="1"/>
  <c r="I54" i="13"/>
  <c r="J54" i="13" s="1"/>
  <c r="I53" i="13"/>
  <c r="J53" i="13" s="1"/>
  <c r="I52" i="13"/>
  <c r="J52" i="13" s="1"/>
  <c r="G52" i="13"/>
  <c r="I51" i="13"/>
  <c r="J51" i="13" s="1"/>
  <c r="G51" i="13"/>
  <c r="I50" i="13"/>
  <c r="J50" i="13" s="1"/>
  <c r="G50" i="13"/>
  <c r="I49" i="13"/>
  <c r="J49" i="13" s="1"/>
  <c r="G49" i="13"/>
  <c r="I48" i="13"/>
  <c r="J48" i="13" s="1"/>
  <c r="G48" i="13"/>
  <c r="I47" i="13"/>
  <c r="J47" i="13" s="1"/>
  <c r="G47" i="13"/>
  <c r="I46" i="13"/>
  <c r="J46" i="13" s="1"/>
  <c r="G46" i="13"/>
  <c r="I45" i="13"/>
  <c r="J45" i="13" s="1"/>
  <c r="I44" i="13"/>
  <c r="G44" i="13"/>
  <c r="J43" i="13"/>
  <c r="I43" i="13"/>
  <c r="G43" i="13"/>
  <c r="I42" i="13"/>
  <c r="J42" i="13" s="1"/>
  <c r="I39" i="13"/>
  <c r="J39" i="13" s="1"/>
  <c r="G39" i="13"/>
  <c r="I38" i="13"/>
  <c r="J38" i="13" s="1"/>
  <c r="I37" i="13"/>
  <c r="J37" i="13" s="1"/>
  <c r="I35" i="13"/>
  <c r="J35" i="13" s="1"/>
  <c r="J34" i="13" s="1"/>
  <c r="I33" i="13"/>
  <c r="J33" i="13" s="1"/>
  <c r="J32" i="13" s="1"/>
  <c r="I31" i="13"/>
  <c r="J31" i="13" s="1"/>
  <c r="I29" i="13"/>
  <c r="J29" i="13" s="1"/>
  <c r="I28" i="13"/>
  <c r="J28" i="13" s="1"/>
  <c r="I27" i="13"/>
  <c r="J27" i="13" s="1"/>
  <c r="I26" i="13"/>
  <c r="J26" i="13" s="1"/>
  <c r="I25" i="13"/>
  <c r="J25" i="13" s="1"/>
  <c r="J24" i="13"/>
  <c r="I24" i="13"/>
  <c r="I23" i="13"/>
  <c r="J23" i="13" s="1"/>
  <c r="I22" i="13"/>
  <c r="J22" i="13" s="1"/>
  <c r="I21" i="13"/>
  <c r="J21" i="13" s="1"/>
  <c r="I20" i="13"/>
  <c r="J20" i="13" s="1"/>
  <c r="G18" i="12"/>
  <c r="L35" i="3"/>
  <c r="M35" i="3"/>
  <c r="N35" i="3" s="1"/>
  <c r="H51" i="12"/>
  <c r="I51" i="12"/>
  <c r="J51" i="12"/>
  <c r="K51" i="12"/>
  <c r="L51" i="12"/>
  <c r="M51" i="12"/>
  <c r="N51" i="12"/>
  <c r="O51" i="12"/>
  <c r="P51" i="12"/>
  <c r="Q51" i="12"/>
  <c r="R51" i="12"/>
  <c r="T57" i="12"/>
  <c r="T55" i="12"/>
  <c r="T53" i="12"/>
  <c r="T49" i="12"/>
  <c r="T47" i="12"/>
  <c r="T45" i="12"/>
  <c r="T43" i="12"/>
  <c r="T41" i="12"/>
  <c r="T39" i="12"/>
  <c r="T35" i="12"/>
  <c r="T29" i="12"/>
  <c r="T25" i="12"/>
  <c r="T21" i="12"/>
  <c r="R40" i="12"/>
  <c r="Q40" i="12"/>
  <c r="S40" i="12" s="1"/>
  <c r="P40" i="12"/>
  <c r="S42" i="12"/>
  <c r="Q48" i="12"/>
  <c r="P48" i="12"/>
  <c r="O48" i="12"/>
  <c r="N48" i="12"/>
  <c r="N46" i="12"/>
  <c r="M46" i="12"/>
  <c r="L46" i="12"/>
  <c r="K46" i="12"/>
  <c r="J46" i="12"/>
  <c r="I46" i="12"/>
  <c r="S46" i="12" s="1"/>
  <c r="S38" i="12"/>
  <c r="S30" i="12"/>
  <c r="K28" i="12"/>
  <c r="H28" i="12"/>
  <c r="S28" i="12" s="1"/>
  <c r="K22" i="12"/>
  <c r="J22" i="12"/>
  <c r="S22" i="12" s="1"/>
  <c r="I22" i="12"/>
  <c r="G52" i="3"/>
  <c r="G51" i="3"/>
  <c r="G50" i="3"/>
  <c r="G49" i="3"/>
  <c r="G48" i="3"/>
  <c r="G47" i="3"/>
  <c r="G46" i="3"/>
  <c r="G44" i="3"/>
  <c r="G43" i="3"/>
  <c r="B57" i="12"/>
  <c r="A57" i="12"/>
  <c r="S58" i="12"/>
  <c r="B55" i="12"/>
  <c r="A55" i="12"/>
  <c r="S56" i="12"/>
  <c r="B53" i="12"/>
  <c r="A53" i="12"/>
  <c r="S54" i="12"/>
  <c r="B51" i="12"/>
  <c r="A51" i="12"/>
  <c r="S52" i="12"/>
  <c r="B49" i="12"/>
  <c r="A49" i="12"/>
  <c r="S50" i="12"/>
  <c r="B47" i="12"/>
  <c r="A47" i="12"/>
  <c r="B45" i="12"/>
  <c r="A45" i="12"/>
  <c r="B43" i="12"/>
  <c r="A43" i="12"/>
  <c r="S44" i="12"/>
  <c r="B41" i="12"/>
  <c r="A41" i="12"/>
  <c r="B39" i="12"/>
  <c r="A39" i="12"/>
  <c r="B37" i="12"/>
  <c r="A37" i="12"/>
  <c r="B35" i="12"/>
  <c r="A35" i="12"/>
  <c r="S36" i="12"/>
  <c r="B33" i="12"/>
  <c r="A33" i="12"/>
  <c r="B31" i="12"/>
  <c r="A31" i="12"/>
  <c r="S32" i="12"/>
  <c r="B29" i="12"/>
  <c r="A29" i="12"/>
  <c r="B27" i="12"/>
  <c r="A27" i="12"/>
  <c r="B25" i="12"/>
  <c r="A25" i="12"/>
  <c r="S26" i="12"/>
  <c r="B23" i="12"/>
  <c r="A23" i="12"/>
  <c r="S24" i="12"/>
  <c r="B21" i="12"/>
  <c r="A21" i="12"/>
  <c r="B19" i="12"/>
  <c r="A19" i="12"/>
  <c r="S20" i="12"/>
  <c r="J199" i="13" l="1"/>
  <c r="J109" i="13"/>
  <c r="J36" i="13"/>
  <c r="J105" i="13"/>
  <c r="J66" i="13"/>
  <c r="J30" i="13"/>
  <c r="J112" i="13"/>
  <c r="J104" i="13" s="1"/>
  <c r="J151" i="13"/>
  <c r="J150" i="13" s="1"/>
  <c r="J158" i="13"/>
  <c r="J58" i="13"/>
  <c r="J102" i="13"/>
  <c r="J44" i="13"/>
  <c r="J41" i="13" s="1"/>
  <c r="J40" i="13" s="1"/>
  <c r="J97" i="13"/>
  <c r="J163" i="13"/>
  <c r="J90" i="13"/>
  <c r="L35" i="13"/>
  <c r="M35" i="13" s="1"/>
  <c r="J76" i="13"/>
  <c r="J121" i="13"/>
  <c r="J120" i="13" s="1"/>
  <c r="J142" i="13"/>
  <c r="J19" i="13"/>
  <c r="J18" i="13" s="1"/>
  <c r="J129" i="13"/>
  <c r="J166" i="13"/>
  <c r="J165" i="13" s="1"/>
  <c r="J423" i="13"/>
  <c r="J180" i="13"/>
  <c r="J186" i="13"/>
  <c r="J257" i="13"/>
  <c r="J436" i="13"/>
  <c r="J317" i="13"/>
  <c r="J175" i="13"/>
  <c r="J408" i="13"/>
  <c r="J441" i="13"/>
  <c r="J135" i="13"/>
  <c r="J183" i="13"/>
  <c r="J191" i="13"/>
  <c r="J298" i="13"/>
  <c r="J465" i="13"/>
  <c r="J462" i="13" s="1"/>
  <c r="J215" i="13"/>
  <c r="J140" i="13"/>
  <c r="J139" i="13" s="1"/>
  <c r="J161" i="13"/>
  <c r="J330" i="13"/>
  <c r="J402" i="13"/>
  <c r="J450" i="13"/>
  <c r="J467" i="13"/>
  <c r="J469" i="13"/>
  <c r="S48" i="12"/>
  <c r="S18" i="12"/>
  <c r="S34" i="12"/>
  <c r="I397" i="3"/>
  <c r="J397" i="3" s="1"/>
  <c r="I439" i="3"/>
  <c r="J439" i="3" s="1"/>
  <c r="I391" i="3"/>
  <c r="J391" i="3" s="1"/>
  <c r="I325" i="3"/>
  <c r="J325" i="3" s="1"/>
  <c r="I143" i="3"/>
  <c r="J143" i="3" s="1"/>
  <c r="I454" i="3"/>
  <c r="J454" i="3" s="1"/>
  <c r="I378" i="3"/>
  <c r="J378" i="3" s="1"/>
  <c r="I319" i="3"/>
  <c r="J319" i="3" s="1"/>
  <c r="I252" i="3"/>
  <c r="J252" i="3" s="1"/>
  <c r="I198" i="3"/>
  <c r="J198" i="3" s="1"/>
  <c r="I133" i="3"/>
  <c r="J133" i="3" s="1"/>
  <c r="I92" i="3"/>
  <c r="J92" i="3" s="1"/>
  <c r="I59" i="3"/>
  <c r="J59" i="3" s="1"/>
  <c r="I430" i="3"/>
  <c r="J430" i="3" s="1"/>
  <c r="I299" i="3"/>
  <c r="J299" i="3" s="1"/>
  <c r="I187" i="3"/>
  <c r="J187" i="3" s="1"/>
  <c r="J186" i="3" s="1"/>
  <c r="F41" i="12" s="1"/>
  <c r="I49" i="3"/>
  <c r="J49" i="3" s="1"/>
  <c r="I73" i="3"/>
  <c r="J73" i="3" s="1"/>
  <c r="I340" i="3"/>
  <c r="J340" i="3" s="1"/>
  <c r="I153" i="3"/>
  <c r="J153" i="3" s="1"/>
  <c r="I28" i="3"/>
  <c r="J28" i="3" s="1"/>
  <c r="I266" i="3"/>
  <c r="J266" i="3" s="1"/>
  <c r="I101" i="3"/>
  <c r="J101" i="3" s="1"/>
  <c r="I100" i="3"/>
  <c r="J100" i="3" s="1"/>
  <c r="I447" i="3"/>
  <c r="J447" i="3" s="1"/>
  <c r="I372" i="3"/>
  <c r="J372" i="3" s="1"/>
  <c r="I305" i="3"/>
  <c r="J305" i="3" s="1"/>
  <c r="I246" i="3"/>
  <c r="J246" i="3" s="1"/>
  <c r="I190" i="3"/>
  <c r="J190" i="3" s="1"/>
  <c r="J189" i="3" s="1"/>
  <c r="I132" i="3"/>
  <c r="J132" i="3" s="1"/>
  <c r="I91" i="3"/>
  <c r="J91" i="3" s="1"/>
  <c r="I50" i="3"/>
  <c r="J50" i="3" s="1"/>
  <c r="I365" i="3"/>
  <c r="J365" i="3" s="1"/>
  <c r="I233" i="3"/>
  <c r="J233" i="3" s="1"/>
  <c r="I124" i="3"/>
  <c r="J124" i="3" s="1"/>
  <c r="I82" i="3"/>
  <c r="J82" i="3" s="1"/>
  <c r="I114" i="3"/>
  <c r="J114" i="3" s="1"/>
  <c r="I404" i="3"/>
  <c r="J404" i="3" s="1"/>
  <c r="I72" i="3"/>
  <c r="J72" i="3" s="1"/>
  <c r="I144" i="3"/>
  <c r="J144" i="3" s="1"/>
  <c r="I27" i="3"/>
  <c r="J27" i="3" s="1"/>
  <c r="I205" i="3"/>
  <c r="J205" i="3" s="1"/>
  <c r="I20" i="3"/>
  <c r="J20" i="3" s="1"/>
  <c r="I420" i="3"/>
  <c r="J420" i="3" s="1"/>
  <c r="I359" i="3"/>
  <c r="J359" i="3" s="1"/>
  <c r="I292" i="3"/>
  <c r="J292" i="3" s="1"/>
  <c r="I227" i="3"/>
  <c r="J227" i="3" s="1"/>
  <c r="I179" i="3"/>
  <c r="J179" i="3" s="1"/>
  <c r="I123" i="3"/>
  <c r="J123" i="3" s="1"/>
  <c r="I81" i="3"/>
  <c r="J81" i="3" s="1"/>
  <c r="I42" i="3"/>
  <c r="J42" i="3" s="1"/>
  <c r="I412" i="3"/>
  <c r="J412" i="3" s="1"/>
  <c r="I346" i="3"/>
  <c r="J346" i="3" s="1"/>
  <c r="I285" i="3"/>
  <c r="J285" i="3" s="1"/>
  <c r="I221" i="3"/>
  <c r="J221" i="3" s="1"/>
  <c r="I167" i="3"/>
  <c r="J167" i="3" s="1"/>
  <c r="J166" i="3" s="1"/>
  <c r="J165" i="3" s="1"/>
  <c r="F35" i="12" s="1"/>
  <c r="I39" i="3"/>
  <c r="J39" i="3" s="1"/>
  <c r="I279" i="3"/>
  <c r="J279" i="3" s="1"/>
  <c r="I220" i="3"/>
  <c r="J220" i="3" s="1"/>
  <c r="I113" i="3"/>
  <c r="J113" i="3" s="1"/>
  <c r="I333" i="3"/>
  <c r="J333" i="3" s="1"/>
  <c r="I212" i="3"/>
  <c r="J212" i="3" s="1"/>
  <c r="I65" i="3"/>
  <c r="J65" i="3" s="1"/>
  <c r="I260" i="3"/>
  <c r="J260" i="3" s="1"/>
  <c r="I60" i="3"/>
  <c r="J60" i="3" s="1"/>
  <c r="I460" i="3"/>
  <c r="J460" i="3" s="1"/>
  <c r="I453" i="3"/>
  <c r="J453" i="3" s="1"/>
  <c r="I446" i="3"/>
  <c r="J446" i="3" s="1"/>
  <c r="I438" i="3"/>
  <c r="J438" i="3" s="1"/>
  <c r="I429" i="3"/>
  <c r="J429" i="3" s="1"/>
  <c r="I419" i="3"/>
  <c r="J419" i="3" s="1"/>
  <c r="I411" i="3"/>
  <c r="J411" i="3" s="1"/>
  <c r="I390" i="3"/>
  <c r="J390" i="3" s="1"/>
  <c r="I384" i="3"/>
  <c r="J384" i="3" s="1"/>
  <c r="I377" i="3"/>
  <c r="J377" i="3" s="1"/>
  <c r="I371" i="3"/>
  <c r="J371" i="3" s="1"/>
  <c r="I358" i="3"/>
  <c r="J358" i="3" s="1"/>
  <c r="I352" i="3"/>
  <c r="J352" i="3" s="1"/>
  <c r="I345" i="3"/>
  <c r="J345" i="3" s="1"/>
  <c r="I339" i="3"/>
  <c r="J339" i="3" s="1"/>
  <c r="I324" i="3"/>
  <c r="J324" i="3" s="1"/>
  <c r="I318" i="3"/>
  <c r="J318" i="3" s="1"/>
  <c r="I311" i="3"/>
  <c r="J311" i="3" s="1"/>
  <c r="I304" i="3"/>
  <c r="J304" i="3" s="1"/>
  <c r="I297" i="3"/>
  <c r="J297" i="3" s="1"/>
  <c r="I291" i="3"/>
  <c r="J291" i="3" s="1"/>
  <c r="I278" i="3"/>
  <c r="J278" i="3" s="1"/>
  <c r="I272" i="3"/>
  <c r="J272" i="3" s="1"/>
  <c r="I265" i="3"/>
  <c r="J265" i="3" s="1"/>
  <c r="I259" i="3"/>
  <c r="J259" i="3" s="1"/>
  <c r="I245" i="3"/>
  <c r="J245" i="3" s="1"/>
  <c r="I239" i="3"/>
  <c r="J239" i="3" s="1"/>
  <c r="I232" i="3"/>
  <c r="J232" i="3" s="1"/>
  <c r="I226" i="3"/>
  <c r="J226" i="3" s="1"/>
  <c r="I211" i="3"/>
  <c r="J211" i="3" s="1"/>
  <c r="I197" i="3"/>
  <c r="J197" i="3" s="1"/>
  <c r="I185" i="3"/>
  <c r="J185" i="3" s="1"/>
  <c r="I178" i="3"/>
  <c r="J178" i="3" s="1"/>
  <c r="I164" i="3"/>
  <c r="J164" i="3" s="1"/>
  <c r="I152" i="3"/>
  <c r="J152" i="3" s="1"/>
  <c r="I141" i="3"/>
  <c r="J141" i="3" s="1"/>
  <c r="I131" i="3"/>
  <c r="J131" i="3" s="1"/>
  <c r="I122" i="3"/>
  <c r="J122" i="3" s="1"/>
  <c r="I111" i="3"/>
  <c r="J111" i="3" s="1"/>
  <c r="I99" i="3"/>
  <c r="J99" i="3" s="1"/>
  <c r="I88" i="3"/>
  <c r="J88" i="3" s="1"/>
  <c r="I80" i="3"/>
  <c r="J80" i="3" s="1"/>
  <c r="I71" i="3"/>
  <c r="J71" i="3" s="1"/>
  <c r="I64" i="3"/>
  <c r="J64" i="3" s="1"/>
  <c r="I56" i="3"/>
  <c r="J56" i="3" s="1"/>
  <c r="I48" i="3"/>
  <c r="J48" i="3" s="1"/>
  <c r="I38" i="3"/>
  <c r="J38" i="3" s="1"/>
  <c r="I26" i="3"/>
  <c r="J26" i="3" s="1"/>
  <c r="I25" i="3"/>
  <c r="J25" i="3" s="1"/>
  <c r="I449" i="3"/>
  <c r="J449" i="3" s="1"/>
  <c r="I407" i="3"/>
  <c r="J407" i="3" s="1"/>
  <c r="I355" i="3"/>
  <c r="J355" i="3" s="1"/>
  <c r="I321" i="3"/>
  <c r="J321" i="3" s="1"/>
  <c r="I294" i="3"/>
  <c r="J294" i="3" s="1"/>
  <c r="I262" i="3"/>
  <c r="J262" i="3" s="1"/>
  <c r="I223" i="3"/>
  <c r="J223" i="3" s="1"/>
  <c r="I171" i="3"/>
  <c r="J171" i="3" s="1"/>
  <c r="I115" i="3"/>
  <c r="J115" i="3" s="1"/>
  <c r="I75" i="3"/>
  <c r="J75" i="3" s="1"/>
  <c r="I44" i="3"/>
  <c r="J44" i="3" s="1"/>
  <c r="I280" i="3"/>
  <c r="J280" i="3" s="1"/>
  <c r="I470" i="3"/>
  <c r="J470" i="3" s="1"/>
  <c r="J469" i="3" s="1"/>
  <c r="F57" i="12" s="1"/>
  <c r="I459" i="3"/>
  <c r="J459" i="3" s="1"/>
  <c r="I445" i="3"/>
  <c r="J445" i="3" s="1"/>
  <c r="I437" i="3"/>
  <c r="J437" i="3" s="1"/>
  <c r="I428" i="3"/>
  <c r="J428" i="3" s="1"/>
  <c r="I418" i="3"/>
  <c r="J418" i="3" s="1"/>
  <c r="I410" i="3"/>
  <c r="J410" i="3" s="1"/>
  <c r="I403" i="3"/>
  <c r="J403" i="3" s="1"/>
  <c r="I396" i="3"/>
  <c r="J396" i="3" s="1"/>
  <c r="I389" i="3"/>
  <c r="J389" i="3" s="1"/>
  <c r="I383" i="3"/>
  <c r="J383" i="3" s="1"/>
  <c r="I370" i="3"/>
  <c r="J370" i="3" s="1"/>
  <c r="I364" i="3"/>
  <c r="J364" i="3" s="1"/>
  <c r="I357" i="3"/>
  <c r="J357" i="3" s="1"/>
  <c r="I351" i="3"/>
  <c r="J351" i="3" s="1"/>
  <c r="I338" i="3"/>
  <c r="J338" i="3" s="1"/>
  <c r="I332" i="3"/>
  <c r="J332" i="3" s="1"/>
  <c r="I316" i="3"/>
  <c r="J316" i="3" s="1"/>
  <c r="I310" i="3"/>
  <c r="J310" i="3" s="1"/>
  <c r="I290" i="3"/>
  <c r="J290" i="3" s="1"/>
  <c r="I284" i="3"/>
  <c r="J284" i="3" s="1"/>
  <c r="I277" i="3"/>
  <c r="J277" i="3" s="1"/>
  <c r="I271" i="3"/>
  <c r="J271" i="3" s="1"/>
  <c r="I258" i="3"/>
  <c r="J258" i="3" s="1"/>
  <c r="I251" i="3"/>
  <c r="J251" i="3" s="1"/>
  <c r="I244" i="3"/>
  <c r="J244" i="3" s="1"/>
  <c r="I238" i="3"/>
  <c r="J238" i="3" s="1"/>
  <c r="I225" i="3"/>
  <c r="J225" i="3" s="1"/>
  <c r="I219" i="3"/>
  <c r="J219" i="3" s="1"/>
  <c r="I210" i="3"/>
  <c r="J210" i="3" s="1"/>
  <c r="I204" i="3"/>
  <c r="J204" i="3" s="1"/>
  <c r="I196" i="3"/>
  <c r="J196" i="3" s="1"/>
  <c r="I177" i="3"/>
  <c r="J177" i="3" s="1"/>
  <c r="I162" i="3"/>
  <c r="J162" i="3" s="1"/>
  <c r="I149" i="3"/>
  <c r="J149" i="3" s="1"/>
  <c r="I138" i="3"/>
  <c r="J138" i="3" s="1"/>
  <c r="I110" i="3"/>
  <c r="J110" i="3" s="1"/>
  <c r="I98" i="3"/>
  <c r="J98" i="3" s="1"/>
  <c r="I87" i="3"/>
  <c r="J87" i="3" s="1"/>
  <c r="I79" i="3"/>
  <c r="J79" i="3" s="1"/>
  <c r="I70" i="3"/>
  <c r="J70" i="3" s="1"/>
  <c r="I63" i="3"/>
  <c r="J63" i="3" s="1"/>
  <c r="I55" i="3"/>
  <c r="J55" i="3" s="1"/>
  <c r="I47" i="3"/>
  <c r="J47" i="3" s="1"/>
  <c r="I37" i="3"/>
  <c r="J37" i="3" s="1"/>
  <c r="I443" i="3"/>
  <c r="J443" i="3" s="1"/>
  <c r="I433" i="3"/>
  <c r="J433" i="3" s="1"/>
  <c r="I415" i="3"/>
  <c r="J415" i="3" s="1"/>
  <c r="I387" i="3"/>
  <c r="J387" i="3" s="1"/>
  <c r="I361" i="3"/>
  <c r="J361" i="3" s="1"/>
  <c r="I301" i="3"/>
  <c r="J301" i="3" s="1"/>
  <c r="I275" i="3"/>
  <c r="J275" i="3" s="1"/>
  <c r="I255" i="3"/>
  <c r="J255" i="3" s="1"/>
  <c r="I229" i="3"/>
  <c r="J229" i="3" s="1"/>
  <c r="I201" i="3"/>
  <c r="J201" i="3" s="1"/>
  <c r="I156" i="3"/>
  <c r="J156" i="3" s="1"/>
  <c r="I106" i="3"/>
  <c r="J106" i="3" s="1"/>
  <c r="I67" i="3"/>
  <c r="J67" i="3" s="1"/>
  <c r="I31" i="3"/>
  <c r="J31" i="3" s="1"/>
  <c r="J30" i="3" s="1"/>
  <c r="I286" i="3"/>
  <c r="J286" i="3" s="1"/>
  <c r="I458" i="3"/>
  <c r="J458" i="3" s="1"/>
  <c r="I452" i="3"/>
  <c r="J452" i="3" s="1"/>
  <c r="I444" i="3"/>
  <c r="J444" i="3" s="1"/>
  <c r="I435" i="3"/>
  <c r="J435" i="3" s="1"/>
  <c r="I427" i="3"/>
  <c r="J427" i="3" s="1"/>
  <c r="I417" i="3"/>
  <c r="J417" i="3" s="1"/>
  <c r="I409" i="3"/>
  <c r="J409" i="3" s="1"/>
  <c r="I401" i="3"/>
  <c r="J401" i="3" s="1"/>
  <c r="I395" i="3"/>
  <c r="J395" i="3" s="1"/>
  <c r="I382" i="3"/>
  <c r="J382" i="3" s="1"/>
  <c r="I376" i="3"/>
  <c r="J376" i="3" s="1"/>
  <c r="I369" i="3"/>
  <c r="J369" i="3" s="1"/>
  <c r="I363" i="3"/>
  <c r="J363" i="3" s="1"/>
  <c r="I350" i="3"/>
  <c r="J350" i="3" s="1"/>
  <c r="I344" i="3"/>
  <c r="J344" i="3" s="1"/>
  <c r="I337" i="3"/>
  <c r="J337" i="3" s="1"/>
  <c r="I331" i="3"/>
  <c r="J331" i="3" s="1"/>
  <c r="I323" i="3"/>
  <c r="J323" i="3" s="1"/>
  <c r="I309" i="3"/>
  <c r="J309" i="3" s="1"/>
  <c r="I303" i="3"/>
  <c r="J303" i="3" s="1"/>
  <c r="I296" i="3"/>
  <c r="J296" i="3" s="1"/>
  <c r="I289" i="3"/>
  <c r="J289" i="3" s="1"/>
  <c r="I283" i="3"/>
  <c r="J283" i="3" s="1"/>
  <c r="I270" i="3"/>
  <c r="J270" i="3" s="1"/>
  <c r="I264" i="3"/>
  <c r="J264" i="3" s="1"/>
  <c r="I256" i="3"/>
  <c r="J256" i="3" s="1"/>
  <c r="I250" i="3"/>
  <c r="J250" i="3" s="1"/>
  <c r="I237" i="3"/>
  <c r="J237" i="3" s="1"/>
  <c r="I231" i="3"/>
  <c r="J231" i="3" s="1"/>
  <c r="I224" i="3"/>
  <c r="J224" i="3" s="1"/>
  <c r="I218" i="3"/>
  <c r="J218" i="3" s="1"/>
  <c r="I209" i="3"/>
  <c r="J209" i="3" s="1"/>
  <c r="I203" i="3"/>
  <c r="J203" i="3" s="1"/>
  <c r="I195" i="3"/>
  <c r="J195" i="3" s="1"/>
  <c r="I184" i="3"/>
  <c r="J184" i="3" s="1"/>
  <c r="I176" i="3"/>
  <c r="J176" i="3" s="1"/>
  <c r="I160" i="3"/>
  <c r="J160" i="3" s="1"/>
  <c r="I148" i="3"/>
  <c r="J148" i="3" s="1"/>
  <c r="I137" i="3"/>
  <c r="J137" i="3" s="1"/>
  <c r="I130" i="3"/>
  <c r="J130" i="3" s="1"/>
  <c r="I118" i="3"/>
  <c r="J118" i="3" s="1"/>
  <c r="I108" i="3"/>
  <c r="J108" i="3" s="1"/>
  <c r="I96" i="3"/>
  <c r="J96" i="3" s="1"/>
  <c r="I86" i="3"/>
  <c r="J86" i="3" s="1"/>
  <c r="I78" i="3"/>
  <c r="J78" i="3" s="1"/>
  <c r="I69" i="3"/>
  <c r="J69" i="3" s="1"/>
  <c r="I62" i="3"/>
  <c r="J62" i="3" s="1"/>
  <c r="I54" i="3"/>
  <c r="J54" i="3" s="1"/>
  <c r="I46" i="3"/>
  <c r="J46" i="3" s="1"/>
  <c r="I35" i="3"/>
  <c r="J35" i="3" s="1"/>
  <c r="I24" i="3"/>
  <c r="J24" i="3" s="1"/>
  <c r="I466" i="3"/>
  <c r="J466" i="3" s="1"/>
  <c r="J465" i="3" s="1"/>
  <c r="I400" i="3"/>
  <c r="J400" i="3" s="1"/>
  <c r="I368" i="3"/>
  <c r="J368" i="3" s="1"/>
  <c r="I342" i="3"/>
  <c r="J342" i="3" s="1"/>
  <c r="I314" i="3"/>
  <c r="J314" i="3" s="1"/>
  <c r="I288" i="3"/>
  <c r="J288" i="3" s="1"/>
  <c r="I242" i="3"/>
  <c r="J242" i="3" s="1"/>
  <c r="I216" i="3"/>
  <c r="J216" i="3" s="1"/>
  <c r="I193" i="3"/>
  <c r="J193" i="3" s="1"/>
  <c r="I146" i="3"/>
  <c r="J146" i="3" s="1"/>
  <c r="I126" i="3"/>
  <c r="J126" i="3" s="1"/>
  <c r="I84" i="3"/>
  <c r="J84" i="3" s="1"/>
  <c r="I52" i="3"/>
  <c r="J52" i="3" s="1"/>
  <c r="I240" i="3"/>
  <c r="J240" i="3" s="1"/>
  <c r="I206" i="3"/>
  <c r="J206" i="3" s="1"/>
  <c r="I468" i="3"/>
  <c r="J468" i="3" s="1"/>
  <c r="J467" i="3" s="1"/>
  <c r="I457" i="3"/>
  <c r="J457" i="3" s="1"/>
  <c r="I451" i="3"/>
  <c r="J451" i="3" s="1"/>
  <c r="I434" i="3"/>
  <c r="J434" i="3" s="1"/>
  <c r="I426" i="3"/>
  <c r="J426" i="3" s="1"/>
  <c r="I416" i="3"/>
  <c r="J416" i="3" s="1"/>
  <c r="I394" i="3"/>
  <c r="J394" i="3" s="1"/>
  <c r="I388" i="3"/>
  <c r="J388" i="3" s="1"/>
  <c r="I381" i="3"/>
  <c r="J381" i="3" s="1"/>
  <c r="I375" i="3"/>
  <c r="J375" i="3" s="1"/>
  <c r="I362" i="3"/>
  <c r="J362" i="3" s="1"/>
  <c r="I356" i="3"/>
  <c r="J356" i="3" s="1"/>
  <c r="I349" i="3"/>
  <c r="J349" i="3" s="1"/>
  <c r="I343" i="3"/>
  <c r="J343" i="3" s="1"/>
  <c r="I328" i="3"/>
  <c r="J328" i="3" s="1"/>
  <c r="I322" i="3"/>
  <c r="J322" i="3" s="1"/>
  <c r="I315" i="3"/>
  <c r="J315" i="3" s="1"/>
  <c r="I308" i="3"/>
  <c r="J308" i="3" s="1"/>
  <c r="I302" i="3"/>
  <c r="J302" i="3" s="1"/>
  <c r="I295" i="3"/>
  <c r="J295" i="3" s="1"/>
  <c r="I282" i="3"/>
  <c r="J282" i="3" s="1"/>
  <c r="I276" i="3"/>
  <c r="J276" i="3" s="1"/>
  <c r="I269" i="3"/>
  <c r="J269" i="3" s="1"/>
  <c r="I263" i="3"/>
  <c r="J263" i="3" s="1"/>
  <c r="I249" i="3"/>
  <c r="J249" i="3" s="1"/>
  <c r="I243" i="3"/>
  <c r="J243" i="3" s="1"/>
  <c r="I236" i="3"/>
  <c r="J236" i="3" s="1"/>
  <c r="I230" i="3"/>
  <c r="J230" i="3" s="1"/>
  <c r="I217" i="3"/>
  <c r="J217" i="3" s="1"/>
  <c r="I202" i="3"/>
  <c r="J202" i="3" s="1"/>
  <c r="I194" i="3"/>
  <c r="J194" i="3" s="1"/>
  <c r="I182" i="3"/>
  <c r="J182" i="3" s="1"/>
  <c r="I173" i="3"/>
  <c r="J173" i="3" s="1"/>
  <c r="J172" i="3" s="1"/>
  <c r="I159" i="3"/>
  <c r="J159" i="3" s="1"/>
  <c r="I147" i="3"/>
  <c r="J147" i="3" s="1"/>
  <c r="I136" i="3"/>
  <c r="J136" i="3" s="1"/>
  <c r="I127" i="3"/>
  <c r="J127" i="3" s="1"/>
  <c r="I117" i="3"/>
  <c r="J117" i="3" s="1"/>
  <c r="I107" i="3"/>
  <c r="J107" i="3" s="1"/>
  <c r="I95" i="3"/>
  <c r="J95" i="3" s="1"/>
  <c r="I85" i="3"/>
  <c r="J85" i="3" s="1"/>
  <c r="I77" i="3"/>
  <c r="J77" i="3" s="1"/>
  <c r="I68" i="3"/>
  <c r="J68" i="3" s="1"/>
  <c r="I53" i="3"/>
  <c r="J53" i="3" s="1"/>
  <c r="I45" i="3"/>
  <c r="J45" i="3" s="1"/>
  <c r="I33" i="3"/>
  <c r="J33" i="3" s="1"/>
  <c r="I23" i="3"/>
  <c r="J23" i="3" s="1"/>
  <c r="I425" i="3"/>
  <c r="J425" i="3" s="1"/>
  <c r="I393" i="3"/>
  <c r="J393" i="3" s="1"/>
  <c r="I374" i="3"/>
  <c r="J374" i="3" s="1"/>
  <c r="I336" i="3"/>
  <c r="J336" i="3" s="1"/>
  <c r="I281" i="3"/>
  <c r="J281" i="3" s="1"/>
  <c r="I248" i="3"/>
  <c r="J248" i="3" s="1"/>
  <c r="I208" i="3"/>
  <c r="J208" i="3" s="1"/>
  <c r="I94" i="3"/>
  <c r="J94" i="3" s="1"/>
  <c r="I61" i="3"/>
  <c r="J61" i="3" s="1"/>
  <c r="I22" i="3"/>
  <c r="J22" i="3" s="1"/>
  <c r="I273" i="3"/>
  <c r="J273" i="3" s="1"/>
  <c r="I234" i="3"/>
  <c r="J234" i="3" s="1"/>
  <c r="I200" i="3"/>
  <c r="J200" i="3" s="1"/>
  <c r="I464" i="3"/>
  <c r="J464" i="3" s="1"/>
  <c r="J463" i="3" s="1"/>
  <c r="I456" i="3"/>
  <c r="J456" i="3" s="1"/>
  <c r="I448" i="3"/>
  <c r="J448" i="3" s="1"/>
  <c r="I442" i="3"/>
  <c r="J442" i="3" s="1"/>
  <c r="I432" i="3"/>
  <c r="J432" i="3" s="1"/>
  <c r="I424" i="3"/>
  <c r="J424" i="3" s="1"/>
  <c r="I414" i="3"/>
  <c r="J414" i="3" s="1"/>
  <c r="I406" i="3"/>
  <c r="J406" i="3" s="1"/>
  <c r="I399" i="3"/>
  <c r="J399" i="3" s="1"/>
  <c r="I386" i="3"/>
  <c r="J386" i="3" s="1"/>
  <c r="I380" i="3"/>
  <c r="J380" i="3" s="1"/>
  <c r="I373" i="3"/>
  <c r="J373" i="3" s="1"/>
  <c r="I367" i="3"/>
  <c r="J367" i="3" s="1"/>
  <c r="I354" i="3"/>
  <c r="J354" i="3" s="1"/>
  <c r="I348" i="3"/>
  <c r="J348" i="3" s="1"/>
  <c r="I341" i="3"/>
  <c r="J341" i="3" s="1"/>
  <c r="I335" i="3"/>
  <c r="J335" i="3" s="1"/>
  <c r="I327" i="3"/>
  <c r="J327" i="3" s="1"/>
  <c r="I320" i="3"/>
  <c r="J320" i="3" s="1"/>
  <c r="I313" i="3"/>
  <c r="J313" i="3" s="1"/>
  <c r="I307" i="3"/>
  <c r="J307" i="3" s="1"/>
  <c r="I300" i="3"/>
  <c r="J300" i="3" s="1"/>
  <c r="I293" i="3"/>
  <c r="J293" i="3" s="1"/>
  <c r="I287" i="3"/>
  <c r="J287" i="3" s="1"/>
  <c r="I274" i="3"/>
  <c r="J274" i="3" s="1"/>
  <c r="I268" i="3"/>
  <c r="J268" i="3" s="1"/>
  <c r="I261" i="3"/>
  <c r="J261" i="3" s="1"/>
  <c r="I254" i="3"/>
  <c r="J254" i="3" s="1"/>
  <c r="I241" i="3"/>
  <c r="J241" i="3" s="1"/>
  <c r="I235" i="3"/>
  <c r="J235" i="3" s="1"/>
  <c r="I228" i="3"/>
  <c r="J228" i="3" s="1"/>
  <c r="I222" i="3"/>
  <c r="J222" i="3" s="1"/>
  <c r="I213" i="3"/>
  <c r="J213" i="3" s="1"/>
  <c r="I207" i="3"/>
  <c r="J207" i="3" s="1"/>
  <c r="I192" i="3"/>
  <c r="J192" i="3" s="1"/>
  <c r="I181" i="3"/>
  <c r="J181" i="3" s="1"/>
  <c r="J180" i="3" s="1"/>
  <c r="I170" i="3"/>
  <c r="J170" i="3" s="1"/>
  <c r="I154" i="3"/>
  <c r="J154" i="3" s="1"/>
  <c r="I145" i="3"/>
  <c r="J145" i="3" s="1"/>
  <c r="I134" i="3"/>
  <c r="J134" i="3" s="1"/>
  <c r="I125" i="3"/>
  <c r="J125" i="3" s="1"/>
  <c r="I103" i="3"/>
  <c r="J103" i="3" s="1"/>
  <c r="I93" i="3"/>
  <c r="J93" i="3" s="1"/>
  <c r="I83" i="3"/>
  <c r="J83" i="3" s="1"/>
  <c r="I74" i="3"/>
  <c r="J74" i="3" s="1"/>
  <c r="I51" i="3"/>
  <c r="J51" i="3" s="1"/>
  <c r="I43" i="3"/>
  <c r="J43" i="3" s="1"/>
  <c r="I29" i="3"/>
  <c r="J29" i="3" s="1"/>
  <c r="I21" i="3"/>
  <c r="J21" i="3" s="1"/>
  <c r="I461" i="3"/>
  <c r="J461" i="3" s="1"/>
  <c r="I455" i="3"/>
  <c r="J455" i="3" s="1"/>
  <c r="I440" i="3"/>
  <c r="J440" i="3" s="1"/>
  <c r="I431" i="3"/>
  <c r="J431" i="3" s="1"/>
  <c r="I421" i="3"/>
  <c r="J421" i="3" s="1"/>
  <c r="I413" i="3"/>
  <c r="J413" i="3" s="1"/>
  <c r="I405" i="3"/>
  <c r="J405" i="3" s="1"/>
  <c r="I398" i="3"/>
  <c r="J398" i="3" s="1"/>
  <c r="I392" i="3"/>
  <c r="J392" i="3" s="1"/>
  <c r="I385" i="3"/>
  <c r="J385" i="3" s="1"/>
  <c r="I379" i="3"/>
  <c r="J379" i="3" s="1"/>
  <c r="I366" i="3"/>
  <c r="J366" i="3" s="1"/>
  <c r="I360" i="3"/>
  <c r="J360" i="3" s="1"/>
  <c r="I353" i="3"/>
  <c r="J353" i="3" s="1"/>
  <c r="I347" i="3"/>
  <c r="J347" i="3" s="1"/>
  <c r="I334" i="3"/>
  <c r="J334" i="3" s="1"/>
  <c r="I326" i="3"/>
  <c r="J326" i="3" s="1"/>
  <c r="I312" i="3"/>
  <c r="J312" i="3" s="1"/>
  <c r="I306" i="3"/>
  <c r="J306" i="3" s="1"/>
  <c r="I267" i="3"/>
  <c r="J267" i="3" s="1"/>
  <c r="I253" i="3"/>
  <c r="J253" i="3" s="1"/>
  <c r="I247" i="3"/>
  <c r="J247" i="3" s="1"/>
  <c r="B17" i="12"/>
  <c r="A17" i="12"/>
  <c r="G39" i="3"/>
  <c r="J188" i="13" l="1"/>
  <c r="J157" i="13"/>
  <c r="N35" i="13"/>
  <c r="J214" i="13"/>
  <c r="J128" i="13"/>
  <c r="J119" i="13"/>
  <c r="J57" i="13"/>
  <c r="J174" i="13"/>
  <c r="J329" i="13"/>
  <c r="J89" i="13"/>
  <c r="J422" i="13"/>
  <c r="J471" i="13" s="1"/>
  <c r="O57" i="12"/>
  <c r="P57" i="12"/>
  <c r="I57" i="12"/>
  <c r="Q57" i="12"/>
  <c r="J57" i="12"/>
  <c r="R57" i="12"/>
  <c r="G57" i="12"/>
  <c r="K57" i="12"/>
  <c r="L57" i="12"/>
  <c r="H57" i="12"/>
  <c r="M57" i="12"/>
  <c r="N57" i="12"/>
  <c r="H41" i="12"/>
  <c r="P41" i="12"/>
  <c r="I41" i="12"/>
  <c r="Q41" i="12"/>
  <c r="O41" i="12"/>
  <c r="J41" i="12"/>
  <c r="R41" i="12"/>
  <c r="N41" i="12"/>
  <c r="K41" i="12"/>
  <c r="G41" i="12"/>
  <c r="L41" i="12"/>
  <c r="M41" i="12"/>
  <c r="L35" i="12"/>
  <c r="N35" i="12"/>
  <c r="O35" i="12"/>
  <c r="P35" i="12"/>
  <c r="H35" i="12"/>
  <c r="G35" i="12"/>
  <c r="I35" i="12"/>
  <c r="Q35" i="12"/>
  <c r="K35" i="12"/>
  <c r="J35" i="12"/>
  <c r="R35" i="12"/>
  <c r="M35" i="12"/>
  <c r="J97" i="3"/>
  <c r="J36" i="3"/>
  <c r="J436" i="3"/>
  <c r="J215" i="3"/>
  <c r="J423" i="3"/>
  <c r="J90" i="3"/>
  <c r="J175" i="3"/>
  <c r="J183" i="3"/>
  <c r="J408" i="3"/>
  <c r="J462" i="3"/>
  <c r="F55" i="12" s="1"/>
  <c r="J317" i="3"/>
  <c r="J191" i="3"/>
  <c r="J402" i="3"/>
  <c r="J169" i="3"/>
  <c r="J168" i="3" s="1"/>
  <c r="F37" i="12" s="1"/>
  <c r="J58" i="3"/>
  <c r="J257" i="3"/>
  <c r="J298" i="3"/>
  <c r="J330" i="3"/>
  <c r="J450" i="3"/>
  <c r="F53" i="12" s="1"/>
  <c r="J199" i="3"/>
  <c r="J441" i="3"/>
  <c r="F51" i="12" s="1"/>
  <c r="G51" i="12" s="1"/>
  <c r="J163" i="3"/>
  <c r="J161" i="3"/>
  <c r="J158" i="3"/>
  <c r="J155" i="3"/>
  <c r="J151" i="3"/>
  <c r="J142" i="3"/>
  <c r="J140" i="3"/>
  <c r="J139" i="3" s="1"/>
  <c r="J135" i="3"/>
  <c r="J129" i="3"/>
  <c r="J121" i="3"/>
  <c r="J120" i="3" s="1"/>
  <c r="J116" i="3"/>
  <c r="F27" i="12" s="1"/>
  <c r="J112" i="3"/>
  <c r="J109" i="3"/>
  <c r="J105" i="3"/>
  <c r="J102" i="3"/>
  <c r="J76" i="3"/>
  <c r="J66" i="3"/>
  <c r="J19" i="3"/>
  <c r="J34" i="3"/>
  <c r="J32" i="3"/>
  <c r="F24" i="11"/>
  <c r="F23" i="11"/>
  <c r="F20" i="11"/>
  <c r="F18" i="11"/>
  <c r="J22" i="11"/>
  <c r="J25" i="11" s="1"/>
  <c r="I22" i="11"/>
  <c r="I25" i="11" s="1"/>
  <c r="H22" i="11"/>
  <c r="H25" i="11" s="1"/>
  <c r="J473" i="13" l="1"/>
  <c r="J474" i="13" s="1"/>
  <c r="S35" i="12"/>
  <c r="S57" i="12"/>
  <c r="K55" i="12"/>
  <c r="G55" i="12"/>
  <c r="R55" i="12"/>
  <c r="L55" i="12"/>
  <c r="M55" i="12"/>
  <c r="N55" i="12"/>
  <c r="O55" i="12"/>
  <c r="H55" i="12"/>
  <c r="P55" i="12"/>
  <c r="J55" i="12"/>
  <c r="I55" i="12"/>
  <c r="Q55" i="12"/>
  <c r="M53" i="12"/>
  <c r="N53" i="12"/>
  <c r="O53" i="12"/>
  <c r="L53" i="12"/>
  <c r="H53" i="12"/>
  <c r="P53" i="12"/>
  <c r="I53" i="12"/>
  <c r="Q53" i="12"/>
  <c r="J53" i="12"/>
  <c r="R53" i="12"/>
  <c r="K53" i="12"/>
  <c r="G53" i="12"/>
  <c r="J188" i="3"/>
  <c r="F43" i="12" s="1"/>
  <c r="H43" i="12" s="1"/>
  <c r="S41" i="12"/>
  <c r="H37" i="12"/>
  <c r="P37" i="12"/>
  <c r="J37" i="12"/>
  <c r="G37" i="12"/>
  <c r="L37" i="12"/>
  <c r="I37" i="12"/>
  <c r="M37" i="12"/>
  <c r="O37" i="12"/>
  <c r="K37" i="12"/>
  <c r="N37" i="12"/>
  <c r="R37" i="12"/>
  <c r="Q37" i="12"/>
  <c r="H27" i="12"/>
  <c r="P27" i="12"/>
  <c r="I27" i="12"/>
  <c r="Q27" i="12"/>
  <c r="O27" i="12"/>
  <c r="J27" i="12"/>
  <c r="R27" i="12"/>
  <c r="G27" i="12"/>
  <c r="L27" i="12"/>
  <c r="K27" i="12"/>
  <c r="M27" i="12"/>
  <c r="N27" i="12"/>
  <c r="J89" i="3"/>
  <c r="F23" i="12" s="1"/>
  <c r="K23" i="12" s="1"/>
  <c r="J174" i="3"/>
  <c r="F39" i="12" s="1"/>
  <c r="J422" i="3"/>
  <c r="F49" i="12" s="1"/>
  <c r="J329" i="3"/>
  <c r="F47" i="12" s="1"/>
  <c r="F22" i="11"/>
  <c r="F25" i="11" s="1"/>
  <c r="J214" i="3"/>
  <c r="F45" i="12" s="1"/>
  <c r="J150" i="3"/>
  <c r="F31" i="12" s="1"/>
  <c r="J157" i="3"/>
  <c r="F33" i="12" s="1"/>
  <c r="J128" i="3"/>
  <c r="J119" i="3" s="1"/>
  <c r="F29" i="12" s="1"/>
  <c r="J104" i="3"/>
  <c r="F25" i="12" s="1"/>
  <c r="J57" i="3"/>
  <c r="F21" i="12" s="1"/>
  <c r="J475" i="13" l="1"/>
  <c r="J23" i="12"/>
  <c r="S27" i="12"/>
  <c r="I23" i="12"/>
  <c r="S55" i="12"/>
  <c r="S53" i="12"/>
  <c r="H49" i="12"/>
  <c r="P49" i="12"/>
  <c r="I49" i="12"/>
  <c r="J49" i="12"/>
  <c r="R49" i="12"/>
  <c r="K49" i="12"/>
  <c r="G49" i="12"/>
  <c r="M49" i="12"/>
  <c r="L49" i="12"/>
  <c r="Q49" i="12"/>
  <c r="N49" i="12"/>
  <c r="O49" i="12"/>
  <c r="L47" i="12"/>
  <c r="N47" i="12"/>
  <c r="K47" i="12"/>
  <c r="O47" i="12"/>
  <c r="G47" i="12"/>
  <c r="M47" i="12"/>
  <c r="H47" i="12"/>
  <c r="P47" i="12"/>
  <c r="I47" i="12"/>
  <c r="Q47" i="12"/>
  <c r="J47" i="12"/>
  <c r="R47" i="12"/>
  <c r="J45" i="12"/>
  <c r="R45" i="12"/>
  <c r="K45" i="12"/>
  <c r="G45" i="12"/>
  <c r="M45" i="12"/>
  <c r="I45" i="12"/>
  <c r="N45" i="12"/>
  <c r="O45" i="12"/>
  <c r="L45" i="12"/>
  <c r="H45" i="12"/>
  <c r="P45" i="12"/>
  <c r="Q45" i="12"/>
  <c r="N43" i="12"/>
  <c r="G43" i="12"/>
  <c r="R43" i="12"/>
  <c r="O43" i="12"/>
  <c r="P43" i="12"/>
  <c r="M43" i="12"/>
  <c r="J43" i="12"/>
  <c r="Q43" i="12"/>
  <c r="L43" i="12"/>
  <c r="I43" i="12"/>
  <c r="K43" i="12"/>
  <c r="J39" i="12"/>
  <c r="R39" i="12"/>
  <c r="G39" i="12"/>
  <c r="I39" i="12"/>
  <c r="K39" i="12"/>
  <c r="L39" i="12"/>
  <c r="M39" i="12"/>
  <c r="Q39" i="12"/>
  <c r="N39" i="12"/>
  <c r="O39" i="12"/>
  <c r="H39" i="12"/>
  <c r="P39" i="12"/>
  <c r="S37" i="12"/>
  <c r="T37" i="12" s="1"/>
  <c r="O33" i="12"/>
  <c r="P33" i="12"/>
  <c r="I33" i="12"/>
  <c r="K33" i="12"/>
  <c r="G33" i="12"/>
  <c r="M33" i="12"/>
  <c r="L33" i="12"/>
  <c r="H33" i="12"/>
  <c r="J33" i="12"/>
  <c r="N33" i="12"/>
  <c r="Q33" i="12"/>
  <c r="R33" i="12"/>
  <c r="J31" i="12"/>
  <c r="R31" i="12"/>
  <c r="G31" i="12"/>
  <c r="K31" i="12"/>
  <c r="L31" i="12"/>
  <c r="M31" i="12"/>
  <c r="Q31" i="12"/>
  <c r="N31" i="12"/>
  <c r="O31" i="12"/>
  <c r="H31" i="12"/>
  <c r="P31" i="12"/>
  <c r="I31" i="12"/>
  <c r="L29" i="12"/>
  <c r="M29" i="12"/>
  <c r="N29" i="12"/>
  <c r="K29" i="12"/>
  <c r="O29" i="12"/>
  <c r="H29" i="12"/>
  <c r="P29" i="12"/>
  <c r="I29" i="12"/>
  <c r="Q29" i="12"/>
  <c r="G29" i="12"/>
  <c r="J29" i="12"/>
  <c r="R29" i="12"/>
  <c r="N25" i="12"/>
  <c r="K25" i="12"/>
  <c r="M25" i="12"/>
  <c r="O25" i="12"/>
  <c r="H25" i="12"/>
  <c r="P25" i="12"/>
  <c r="G25" i="12"/>
  <c r="I25" i="12"/>
  <c r="Q25" i="12"/>
  <c r="J25" i="12"/>
  <c r="R25" i="12"/>
  <c r="L25" i="12"/>
  <c r="L23" i="12"/>
  <c r="O23" i="12"/>
  <c r="R23" i="12"/>
  <c r="N23" i="12"/>
  <c r="Q23" i="12"/>
  <c r="M23" i="12"/>
  <c r="P23" i="12"/>
  <c r="G23" i="12"/>
  <c r="H23" i="12"/>
  <c r="I21" i="12"/>
  <c r="J21" i="12"/>
  <c r="R21" i="12"/>
  <c r="G21" i="12"/>
  <c r="L21" i="12"/>
  <c r="Q21" i="12"/>
  <c r="M21" i="12"/>
  <c r="P21" i="12"/>
  <c r="K21" i="12"/>
  <c r="N21" i="12"/>
  <c r="O21" i="12"/>
  <c r="H21" i="12"/>
  <c r="J18" i="3"/>
  <c r="F17" i="12" s="1"/>
  <c r="J41" i="3"/>
  <c r="J40" i="3" s="1"/>
  <c r="F19" i="12" s="1"/>
  <c r="K479" i="13" l="1"/>
  <c r="K424" i="13"/>
  <c r="K418" i="13"/>
  <c r="K410" i="13"/>
  <c r="K407" i="13"/>
  <c r="K396" i="13"/>
  <c r="K388" i="13"/>
  <c r="K380" i="13"/>
  <c r="K419" i="13"/>
  <c r="K389" i="13"/>
  <c r="K341" i="13"/>
  <c r="K289" i="13"/>
  <c r="K230" i="13"/>
  <c r="K433" i="13"/>
  <c r="K365" i="13"/>
  <c r="K319" i="13"/>
  <c r="K254" i="13"/>
  <c r="K208" i="13"/>
  <c r="K136" i="13"/>
  <c r="K127" i="13"/>
  <c r="K124" i="13"/>
  <c r="K458" i="13"/>
  <c r="K397" i="13"/>
  <c r="K308" i="13"/>
  <c r="K273" i="13"/>
  <c r="K349" i="13"/>
  <c r="K297" i="13"/>
  <c r="K238" i="13"/>
  <c r="K197" i="13"/>
  <c r="K182" i="13"/>
  <c r="K447" i="13"/>
  <c r="K373" i="13"/>
  <c r="K327" i="13"/>
  <c r="K333" i="13"/>
  <c r="K316" i="13"/>
  <c r="K425" i="13"/>
  <c r="K411" i="13"/>
  <c r="K381" i="13"/>
  <c r="K357" i="13"/>
  <c r="K246" i="13"/>
  <c r="K200" i="13"/>
  <c r="K300" i="13"/>
  <c r="K122" i="13"/>
  <c r="K62" i="13"/>
  <c r="K56" i="13"/>
  <c r="K45" i="13"/>
  <c r="K173" i="13"/>
  <c r="K172" i="13" s="1"/>
  <c r="K99" i="13"/>
  <c r="K51" i="13"/>
  <c r="K29" i="13"/>
  <c r="K179" i="13"/>
  <c r="K133" i="13"/>
  <c r="K33" i="13"/>
  <c r="K32" i="13" s="1"/>
  <c r="K281" i="13"/>
  <c r="K185" i="13"/>
  <c r="K117" i="13"/>
  <c r="K116" i="13" s="1"/>
  <c r="K265" i="13"/>
  <c r="K96" i="13"/>
  <c r="K222" i="13"/>
  <c r="K54" i="13"/>
  <c r="K84" i="13"/>
  <c r="K52" i="13"/>
  <c r="K295" i="13"/>
  <c r="K115" i="13"/>
  <c r="K227" i="13"/>
  <c r="K85" i="13"/>
  <c r="K195" i="13"/>
  <c r="K270" i="13"/>
  <c r="K266" i="13"/>
  <c r="K256" i="13"/>
  <c r="K86" i="13"/>
  <c r="K72" i="13"/>
  <c r="K143" i="13"/>
  <c r="K88" i="13"/>
  <c r="K167" i="13"/>
  <c r="K166" i="13" s="1"/>
  <c r="K165" i="13" s="1"/>
  <c r="K351" i="13"/>
  <c r="K237" i="13"/>
  <c r="K296" i="13"/>
  <c r="K386" i="13"/>
  <c r="K242" i="13"/>
  <c r="K318" i="13"/>
  <c r="K382" i="13"/>
  <c r="K321" i="13"/>
  <c r="K211" i="13"/>
  <c r="K282" i="13"/>
  <c r="K368" i="13"/>
  <c r="K464" i="13"/>
  <c r="K463" i="13" s="1"/>
  <c r="K184" i="13"/>
  <c r="K183" i="13" s="1"/>
  <c r="K244" i="13"/>
  <c r="K313" i="13"/>
  <c r="K383" i="13"/>
  <c r="K162" i="13"/>
  <c r="K161" i="13" s="1"/>
  <c r="K239" i="13"/>
  <c r="K324" i="13"/>
  <c r="K393" i="13"/>
  <c r="K194" i="13"/>
  <c r="K280" i="13"/>
  <c r="K360" i="13"/>
  <c r="K428" i="13"/>
  <c r="K47" i="13"/>
  <c r="K27" i="13"/>
  <c r="K68" i="13"/>
  <c r="K26" i="13"/>
  <c r="K132" i="13"/>
  <c r="K284" i="13"/>
  <c r="K92" i="13"/>
  <c r="K206" i="13"/>
  <c r="K22" i="13"/>
  <c r="K272" i="13"/>
  <c r="K106" i="13"/>
  <c r="K64" i="13"/>
  <c r="K98" i="13"/>
  <c r="K97" i="13" s="1"/>
  <c r="K148" i="13"/>
  <c r="K100" i="13"/>
  <c r="K225" i="13"/>
  <c r="K361" i="13"/>
  <c r="K429" i="13"/>
  <c r="K187" i="13"/>
  <c r="K186" i="13" s="1"/>
  <c r="K251" i="13"/>
  <c r="K306" i="13"/>
  <c r="K390" i="13"/>
  <c r="K456" i="13"/>
  <c r="K247" i="13"/>
  <c r="K391" i="13"/>
  <c r="K387" i="13"/>
  <c r="K218" i="13"/>
  <c r="K288" i="13"/>
  <c r="K379" i="13"/>
  <c r="K363" i="13"/>
  <c r="K248" i="13"/>
  <c r="K323" i="13"/>
  <c r="K392" i="13"/>
  <c r="K338" i="13"/>
  <c r="K245" i="13"/>
  <c r="K331" i="13"/>
  <c r="K301" i="13"/>
  <c r="K203" i="13"/>
  <c r="K294" i="13"/>
  <c r="K371" i="13"/>
  <c r="K438" i="13"/>
  <c r="K73" i="13"/>
  <c r="K95" i="13"/>
  <c r="K37" i="13"/>
  <c r="K36" i="13" s="1"/>
  <c r="K145" i="13"/>
  <c r="K53" i="13"/>
  <c r="K103" i="13"/>
  <c r="K102" i="13" s="1"/>
  <c r="K255" i="13"/>
  <c r="K50" i="13"/>
  <c r="K35" i="13"/>
  <c r="K34" i="13" s="1"/>
  <c r="K111" i="13"/>
  <c r="K126" i="13"/>
  <c r="K77" i="13"/>
  <c r="K236" i="13"/>
  <c r="K107" i="13"/>
  <c r="K241" i="13"/>
  <c r="K366" i="13"/>
  <c r="K434" i="13"/>
  <c r="K260" i="13"/>
  <c r="K310" i="13"/>
  <c r="K399" i="13"/>
  <c r="K307" i="13"/>
  <c r="K253" i="13"/>
  <c r="K339" i="13"/>
  <c r="K400" i="13"/>
  <c r="K461" i="13"/>
  <c r="K223" i="13"/>
  <c r="K302" i="13"/>
  <c r="K401" i="13"/>
  <c r="K417" i="13"/>
  <c r="K258" i="13"/>
  <c r="K328" i="13"/>
  <c r="K413" i="13"/>
  <c r="K377" i="13"/>
  <c r="K193" i="13"/>
  <c r="K268" i="13"/>
  <c r="K403" i="13"/>
  <c r="K352" i="13"/>
  <c r="K221" i="13"/>
  <c r="K304" i="13"/>
  <c r="K375" i="13"/>
  <c r="K445" i="13"/>
  <c r="K123" i="13"/>
  <c r="K263" i="13"/>
  <c r="K350" i="13"/>
  <c r="K311" i="13"/>
  <c r="K370" i="13"/>
  <c r="K414" i="13"/>
  <c r="K49" i="13"/>
  <c r="K25" i="13"/>
  <c r="K46" i="13"/>
  <c r="K152" i="13"/>
  <c r="K80" i="13"/>
  <c r="K286" i="13"/>
  <c r="K23" i="13"/>
  <c r="K39" i="13"/>
  <c r="K118" i="13"/>
  <c r="K91" i="13"/>
  <c r="K138" i="13"/>
  <c r="K87" i="13"/>
  <c r="K252" i="13"/>
  <c r="K113" i="13"/>
  <c r="K305" i="13"/>
  <c r="K372" i="13"/>
  <c r="K446" i="13"/>
  <c r="K196" i="13"/>
  <c r="K337" i="13"/>
  <c r="K406" i="13"/>
  <c r="K367" i="13"/>
  <c r="K262" i="13"/>
  <c r="K343" i="13"/>
  <c r="K412" i="13"/>
  <c r="K229" i="13"/>
  <c r="K312" i="13"/>
  <c r="K409" i="13"/>
  <c r="K435" i="13"/>
  <c r="K192" i="13"/>
  <c r="K191" i="13" s="1"/>
  <c r="K264" i="13"/>
  <c r="K344" i="13"/>
  <c r="K427" i="13"/>
  <c r="K457" i="13"/>
  <c r="K198" i="13"/>
  <c r="K279" i="13"/>
  <c r="K335" i="13"/>
  <c r="K444" i="13"/>
  <c r="K431" i="13"/>
  <c r="K235" i="13"/>
  <c r="K309" i="13"/>
  <c r="K384" i="13"/>
  <c r="K449" i="13"/>
  <c r="K69" i="13"/>
  <c r="K154" i="13"/>
  <c r="K130" i="13"/>
  <c r="K129" i="13" s="1"/>
  <c r="K395" i="13"/>
  <c r="K275" i="13"/>
  <c r="K420" i="13"/>
  <c r="K287" i="13"/>
  <c r="K358" i="13"/>
  <c r="K201" i="13"/>
  <c r="K334" i="13"/>
  <c r="K212" i="13"/>
  <c r="K359" i="13"/>
  <c r="K217" i="13"/>
  <c r="K293" i="13"/>
  <c r="K146" i="13"/>
  <c r="K259" i="13"/>
  <c r="K398" i="13"/>
  <c r="K228" i="13"/>
  <c r="K452" i="13"/>
  <c r="K466" i="13"/>
  <c r="K465" i="13" s="1"/>
  <c r="K314" i="13"/>
  <c r="K171" i="13"/>
  <c r="K346" i="13"/>
  <c r="K101" i="13"/>
  <c r="K31" i="13"/>
  <c r="K30" i="13" s="1"/>
  <c r="K114" i="13"/>
  <c r="K63" i="13"/>
  <c r="K43" i="13"/>
  <c r="K110" i="13"/>
  <c r="K109" i="13" s="1"/>
  <c r="K74" i="13"/>
  <c r="K81" i="13"/>
  <c r="K164" i="13"/>
  <c r="K163" i="13" s="1"/>
  <c r="K210" i="13"/>
  <c r="K24" i="13"/>
  <c r="K94" i="13"/>
  <c r="K20" i="13"/>
  <c r="K320" i="13"/>
  <c r="K385" i="13"/>
  <c r="K455" i="13"/>
  <c r="K205" i="13"/>
  <c r="K271" i="13"/>
  <c r="K342" i="13"/>
  <c r="K416" i="13"/>
  <c r="K440" i="13"/>
  <c r="K276" i="13"/>
  <c r="K353" i="13"/>
  <c r="K421" i="13"/>
  <c r="K176" i="13"/>
  <c r="K243" i="13"/>
  <c r="K322" i="13"/>
  <c r="K232" i="13"/>
  <c r="K202" i="13"/>
  <c r="K278" i="13"/>
  <c r="K355" i="13"/>
  <c r="K437" i="13"/>
  <c r="K213" i="13"/>
  <c r="K283" i="13"/>
  <c r="K345" i="13"/>
  <c r="K453" i="13"/>
  <c r="K451" i="13"/>
  <c r="K450" i="13" s="1"/>
  <c r="K249" i="13"/>
  <c r="K315" i="13"/>
  <c r="K394" i="13"/>
  <c r="K454" i="13"/>
  <c r="K82" i="13"/>
  <c r="K159" i="13"/>
  <c r="K158" i="13" s="1"/>
  <c r="K125" i="13"/>
  <c r="K137" i="13"/>
  <c r="K55" i="13"/>
  <c r="K38" i="13"/>
  <c r="K326" i="13"/>
  <c r="K460" i="13"/>
  <c r="K216" i="13"/>
  <c r="K348" i="13"/>
  <c r="K190" i="13"/>
  <c r="K189" i="13" s="1"/>
  <c r="K426" i="13"/>
  <c r="K292" i="13"/>
  <c r="K443" i="13"/>
  <c r="K220" i="13"/>
  <c r="K325" i="13"/>
  <c r="K439" i="13"/>
  <c r="K233" i="13"/>
  <c r="K274" i="13"/>
  <c r="K21" i="13"/>
  <c r="K42" i="13"/>
  <c r="K131" i="13"/>
  <c r="K79" i="13"/>
  <c r="K70" i="13"/>
  <c r="K153" i="13"/>
  <c r="K60" i="13"/>
  <c r="K250" i="13"/>
  <c r="K61" i="13"/>
  <c r="K28" i="13"/>
  <c r="K48" i="13"/>
  <c r="K134" i="13"/>
  <c r="K78" i="13"/>
  <c r="K144" i="13"/>
  <c r="K336" i="13"/>
  <c r="K405" i="13"/>
  <c r="K147" i="13"/>
  <c r="K226" i="13"/>
  <c r="K285" i="13"/>
  <c r="K362" i="13"/>
  <c r="K430" i="13"/>
  <c r="K207" i="13"/>
  <c r="K291" i="13"/>
  <c r="K364" i="13"/>
  <c r="K432" i="13"/>
  <c r="K149" i="13"/>
  <c r="K267" i="13"/>
  <c r="K340" i="13"/>
  <c r="K442" i="13"/>
  <c r="K170" i="13"/>
  <c r="K169" i="13" s="1"/>
  <c r="K219" i="13"/>
  <c r="K299" i="13"/>
  <c r="K298" i="13" s="1"/>
  <c r="K369" i="13"/>
  <c r="K448" i="13"/>
  <c r="K141" i="13"/>
  <c r="K140" i="13" s="1"/>
  <c r="K139" i="13" s="1"/>
  <c r="K224" i="13"/>
  <c r="K303" i="13"/>
  <c r="K356" i="13"/>
  <c r="K459" i="13"/>
  <c r="K156" i="13"/>
  <c r="K155" i="13" s="1"/>
  <c r="K269" i="13"/>
  <c r="K332" i="13"/>
  <c r="K404" i="13"/>
  <c r="K470" i="13"/>
  <c r="K469" i="13" s="1"/>
  <c r="K71" i="13"/>
  <c r="K209" i="13"/>
  <c r="K108" i="13"/>
  <c r="K204" i="13"/>
  <c r="K75" i="13"/>
  <c r="K160" i="13"/>
  <c r="K59" i="13"/>
  <c r="K261" i="13"/>
  <c r="K93" i="13"/>
  <c r="K240" i="13"/>
  <c r="K65" i="13"/>
  <c r="K67" i="13"/>
  <c r="K83" i="13"/>
  <c r="K347" i="13"/>
  <c r="K415" i="13"/>
  <c r="K181" i="13"/>
  <c r="K180" i="13" s="1"/>
  <c r="K231" i="13"/>
  <c r="K290" i="13"/>
  <c r="K376" i="13"/>
  <c r="K378" i="13"/>
  <c r="K177" i="13"/>
  <c r="K277" i="13"/>
  <c r="K354" i="13"/>
  <c r="K178" i="13"/>
  <c r="K374" i="13"/>
  <c r="K234" i="13"/>
  <c r="K468" i="13"/>
  <c r="K467" i="13" s="1"/>
  <c r="K44" i="13"/>
  <c r="S25" i="12"/>
  <c r="S23" i="12"/>
  <c r="S49" i="12"/>
  <c r="S47" i="12"/>
  <c r="S51" i="12"/>
  <c r="T51" i="12" s="1"/>
  <c r="S45" i="12"/>
  <c r="S43" i="12"/>
  <c r="S39" i="12"/>
  <c r="S33" i="12"/>
  <c r="T33" i="12" s="1"/>
  <c r="S31" i="12"/>
  <c r="T31" i="12" s="1"/>
  <c r="S29" i="12"/>
  <c r="S21" i="12"/>
  <c r="P17" i="12"/>
  <c r="I17" i="12"/>
  <c r="Q17" i="12"/>
  <c r="J17" i="12"/>
  <c r="R17" i="12"/>
  <c r="K17" i="12"/>
  <c r="G17" i="12"/>
  <c r="L17" i="12"/>
  <c r="H17" i="12"/>
  <c r="M17" i="12"/>
  <c r="N17" i="12"/>
  <c r="O17" i="12"/>
  <c r="H19" i="12"/>
  <c r="P19" i="12"/>
  <c r="J19" i="12"/>
  <c r="N19" i="12"/>
  <c r="F59" i="12"/>
  <c r="I19" i="12"/>
  <c r="Q19" i="12"/>
  <c r="R19" i="12"/>
  <c r="K19" i="12"/>
  <c r="G19" i="12"/>
  <c r="O19" i="12"/>
  <c r="L19" i="12"/>
  <c r="L59" i="12" s="1"/>
  <c r="M19" i="12"/>
  <c r="J471" i="3"/>
  <c r="K157" i="13" l="1"/>
  <c r="K66" i="13"/>
  <c r="K151" i="13"/>
  <c r="K150" i="13" s="1"/>
  <c r="K330" i="13"/>
  <c r="K462" i="13"/>
  <c r="K168" i="13"/>
  <c r="K215" i="13"/>
  <c r="K408" i="13"/>
  <c r="K105" i="13"/>
  <c r="K76" i="13"/>
  <c r="K90" i="13"/>
  <c r="K89" i="13" s="1"/>
  <c r="K402" i="13"/>
  <c r="K441" i="13"/>
  <c r="K436" i="13"/>
  <c r="K175" i="13"/>
  <c r="K174" i="13" s="1"/>
  <c r="K121" i="13"/>
  <c r="K120" i="13" s="1"/>
  <c r="K135" i="13"/>
  <c r="K188" i="13"/>
  <c r="K128" i="13"/>
  <c r="K58" i="13"/>
  <c r="K41" i="13"/>
  <c r="K40" i="13" s="1"/>
  <c r="K257" i="13"/>
  <c r="K423" i="13"/>
  <c r="K19" i="13"/>
  <c r="K18" i="13" s="1"/>
  <c r="K112" i="13"/>
  <c r="K317" i="13"/>
  <c r="K142" i="13"/>
  <c r="K199" i="13"/>
  <c r="I59" i="12"/>
  <c r="I61" i="12" s="1"/>
  <c r="Q59" i="12"/>
  <c r="Q61" i="12" s="1"/>
  <c r="N59" i="12"/>
  <c r="N61" i="12" s="1"/>
  <c r="O59" i="12"/>
  <c r="O61" i="12" s="1"/>
  <c r="P59" i="12"/>
  <c r="P61" i="12" s="1"/>
  <c r="H59" i="12"/>
  <c r="H61" i="12" s="1"/>
  <c r="M59" i="12"/>
  <c r="M61" i="12" s="1"/>
  <c r="J59" i="12"/>
  <c r="J61" i="12" s="1"/>
  <c r="S17" i="12"/>
  <c r="T17" i="12" s="1"/>
  <c r="R59" i="12"/>
  <c r="R61" i="12" s="1"/>
  <c r="K59" i="12"/>
  <c r="K61" i="12" s="1"/>
  <c r="L61" i="12"/>
  <c r="G59" i="12"/>
  <c r="S19" i="12"/>
  <c r="T19" i="12" s="1"/>
  <c r="J473" i="3"/>
  <c r="K422" i="13" l="1"/>
  <c r="K104" i="13"/>
  <c r="K119" i="13"/>
  <c r="K214" i="13"/>
  <c r="K57" i="13"/>
  <c r="K329" i="13"/>
  <c r="K471" i="13" s="1"/>
  <c r="G61" i="12"/>
  <c r="G60" i="12"/>
  <c r="H60" i="12" s="1"/>
  <c r="I60" i="12" s="1"/>
  <c r="J60" i="12" s="1"/>
  <c r="K60" i="12" s="1"/>
  <c r="L60" i="12" s="1"/>
  <c r="M60" i="12" s="1"/>
  <c r="N60" i="12" s="1"/>
  <c r="O60" i="12" s="1"/>
  <c r="P60" i="12" s="1"/>
  <c r="Q60" i="12" s="1"/>
  <c r="R60" i="12" s="1"/>
  <c r="S60" i="12" s="1"/>
  <c r="S59" i="12"/>
  <c r="J474" i="3"/>
  <c r="J475" i="3" s="1"/>
  <c r="K479" i="3" s="1"/>
  <c r="G62" i="12" l="1"/>
  <c r="H62" i="12" s="1"/>
  <c r="I62" i="12" s="1"/>
  <c r="J62" i="12" s="1"/>
  <c r="K62" i="12" s="1"/>
  <c r="L62" i="12" s="1"/>
  <c r="M62" i="12" s="1"/>
  <c r="N62" i="12" s="1"/>
  <c r="O62" i="12" s="1"/>
  <c r="P62" i="12" s="1"/>
  <c r="Q62" i="12" s="1"/>
  <c r="R62" i="12" s="1"/>
  <c r="S62" i="12" s="1"/>
  <c r="S61" i="12"/>
  <c r="K39" i="3"/>
  <c r="K38" i="3"/>
  <c r="K70" i="3"/>
  <c r="K24" i="3"/>
  <c r="K202" i="3"/>
  <c r="K60" i="3"/>
  <c r="K63" i="3"/>
  <c r="K310" i="3"/>
  <c r="K291" i="3"/>
  <c r="K275" i="3"/>
  <c r="K302" i="3"/>
  <c r="K264" i="3"/>
  <c r="K259" i="3"/>
  <c r="K55" i="3"/>
  <c r="K443" i="3"/>
  <c r="K194" i="3"/>
  <c r="K61" i="3"/>
  <c r="K51" i="3"/>
  <c r="K431" i="3"/>
  <c r="K138" i="3"/>
  <c r="K283" i="3"/>
  <c r="K267" i="3"/>
  <c r="K216" i="3"/>
  <c r="K210" i="3"/>
  <c r="K23" i="3"/>
  <c r="K96" i="3"/>
  <c r="K200" i="3"/>
  <c r="K294" i="3"/>
  <c r="K357" i="3"/>
  <c r="K426" i="3"/>
  <c r="K318" i="3"/>
  <c r="K379" i="3"/>
  <c r="K68" i="3"/>
  <c r="K211" i="3"/>
  <c r="K279" i="3"/>
  <c r="K340" i="3"/>
  <c r="K406" i="3"/>
  <c r="K78" i="3"/>
  <c r="K356" i="3"/>
  <c r="K98" i="3"/>
  <c r="K231" i="3"/>
  <c r="K313" i="3"/>
  <c r="K393" i="3"/>
  <c r="K49" i="3"/>
  <c r="K79" i="3"/>
  <c r="K397" i="3"/>
  <c r="K99" i="3"/>
  <c r="K206" i="3"/>
  <c r="K265" i="3"/>
  <c r="K347" i="3"/>
  <c r="K407" i="3"/>
  <c r="K29" i="3"/>
  <c r="K46" i="3"/>
  <c r="K213" i="3"/>
  <c r="K299" i="3"/>
  <c r="K371" i="3"/>
  <c r="K424" i="3"/>
  <c r="K222" i="3"/>
  <c r="K113" i="3"/>
  <c r="K145" i="3"/>
  <c r="K110" i="3"/>
  <c r="K221" i="3"/>
  <c r="K282" i="3"/>
  <c r="K343" i="3"/>
  <c r="K410" i="3"/>
  <c r="K31" i="3"/>
  <c r="K30" i="3" s="1"/>
  <c r="K297" i="3"/>
  <c r="K232" i="3"/>
  <c r="K383" i="3"/>
  <c r="K361" i="3"/>
  <c r="K146" i="3"/>
  <c r="K354" i="3"/>
  <c r="K77" i="3"/>
  <c r="K69" i="3"/>
  <c r="K439" i="3"/>
  <c r="K459" i="3"/>
  <c r="K316" i="3"/>
  <c r="K164" i="3"/>
  <c r="K163" i="3" s="1"/>
  <c r="K293" i="3"/>
  <c r="K240" i="3"/>
  <c r="K47" i="3"/>
  <c r="K114" i="3"/>
  <c r="K204" i="3"/>
  <c r="K307" i="3"/>
  <c r="K362" i="3"/>
  <c r="K448" i="3"/>
  <c r="K367" i="3"/>
  <c r="K391" i="3"/>
  <c r="K87" i="3"/>
  <c r="K224" i="3"/>
  <c r="K284" i="3"/>
  <c r="K363" i="3"/>
  <c r="K413" i="3"/>
  <c r="K193" i="3"/>
  <c r="K411" i="3"/>
  <c r="K126" i="3"/>
  <c r="K236" i="3"/>
  <c r="K335" i="3"/>
  <c r="K399" i="3"/>
  <c r="K84" i="3"/>
  <c r="K123" i="3"/>
  <c r="K437" i="3"/>
  <c r="K107" i="3"/>
  <c r="K212" i="3"/>
  <c r="K281" i="3"/>
  <c r="K353" i="3"/>
  <c r="K415" i="3"/>
  <c r="K101" i="3"/>
  <c r="K258" i="3"/>
  <c r="K220" i="3"/>
  <c r="K304" i="3"/>
  <c r="K377" i="3"/>
  <c r="K430" i="3"/>
  <c r="K272" i="3"/>
  <c r="K198" i="3"/>
  <c r="K170" i="3"/>
  <c r="K137" i="3"/>
  <c r="K226" i="3"/>
  <c r="K287" i="3"/>
  <c r="K349" i="3"/>
  <c r="K417" i="3"/>
  <c r="K136" i="3"/>
  <c r="K25" i="3"/>
  <c r="K181" i="3"/>
  <c r="K292" i="3"/>
  <c r="K35" i="3"/>
  <c r="K34" i="3" s="1"/>
  <c r="K269" i="3"/>
  <c r="K237" i="3"/>
  <c r="K92" i="3"/>
  <c r="K394" i="3"/>
  <c r="K33" i="3"/>
  <c r="K32" i="3" s="1"/>
  <c r="K256" i="3"/>
  <c r="K324" i="3"/>
  <c r="K273" i="3"/>
  <c r="K52" i="3"/>
  <c r="K124" i="3"/>
  <c r="K217" i="3"/>
  <c r="K312" i="3"/>
  <c r="K368" i="3"/>
  <c r="K455" i="3"/>
  <c r="K418" i="3"/>
  <c r="K447" i="3"/>
  <c r="K115" i="3"/>
  <c r="K230" i="3"/>
  <c r="K290" i="3"/>
  <c r="K369" i="3"/>
  <c r="K420" i="3"/>
  <c r="K250" i="3"/>
  <c r="K21" i="3"/>
  <c r="K134" i="3"/>
  <c r="K248" i="3"/>
  <c r="K341" i="3"/>
  <c r="K414" i="3"/>
  <c r="K245" i="3"/>
  <c r="K184" i="3"/>
  <c r="K454" i="3"/>
  <c r="K144" i="3"/>
  <c r="K219" i="3"/>
  <c r="K359" i="3"/>
  <c r="K429" i="3"/>
  <c r="K209" i="3"/>
  <c r="K315" i="3"/>
  <c r="K440" i="3"/>
  <c r="K44" i="3"/>
  <c r="K239" i="3"/>
  <c r="K434" i="3"/>
  <c r="K156" i="3"/>
  <c r="K155" i="3" s="1"/>
  <c r="K352" i="3"/>
  <c r="K43" i="3"/>
  <c r="K309" i="3"/>
  <c r="K305" i="3"/>
  <c r="K328" i="3"/>
  <c r="K396" i="3"/>
  <c r="K182" i="3"/>
  <c r="K460" i="3"/>
  <c r="K373" i="3"/>
  <c r="K289" i="3"/>
  <c r="K59" i="3"/>
  <c r="K132" i="3"/>
  <c r="K229" i="3"/>
  <c r="K319" i="3"/>
  <c r="K374" i="3"/>
  <c r="K464" i="3"/>
  <c r="K463" i="3" s="1"/>
  <c r="K62" i="3"/>
  <c r="K461" i="3"/>
  <c r="K125" i="3"/>
  <c r="K235" i="3"/>
  <c r="K295" i="3"/>
  <c r="K375" i="3"/>
  <c r="K427" i="3"/>
  <c r="K470" i="3"/>
  <c r="K469" i="3" s="1"/>
  <c r="K64" i="3"/>
  <c r="K153" i="3"/>
  <c r="K254" i="3"/>
  <c r="K346" i="3"/>
  <c r="K421" i="3"/>
  <c r="K277" i="3"/>
  <c r="K228" i="3"/>
  <c r="K22" i="3"/>
  <c r="K154" i="3"/>
  <c r="K225" i="3"/>
  <c r="K303" i="3"/>
  <c r="K365" i="3"/>
  <c r="K433" i="3"/>
  <c r="K262" i="3"/>
  <c r="K75" i="3"/>
  <c r="K243" i="3"/>
  <c r="K322" i="3"/>
  <c r="K389" i="3"/>
  <c r="K445" i="3"/>
  <c r="K384" i="3"/>
  <c r="K50" i="3"/>
  <c r="K238" i="3"/>
  <c r="K171" i="3"/>
  <c r="K244" i="3"/>
  <c r="K300" i="3"/>
  <c r="K360" i="3"/>
  <c r="K453" i="3"/>
  <c r="K152" i="3"/>
  <c r="K130" i="3"/>
  <c r="K403" i="3"/>
  <c r="K311" i="3"/>
  <c r="K67" i="3"/>
  <c r="K141" i="3"/>
  <c r="K140" i="3" s="1"/>
  <c r="K139" i="3" s="1"/>
  <c r="K234" i="3"/>
  <c r="K325" i="3"/>
  <c r="K380" i="3"/>
  <c r="K45" i="3"/>
  <c r="K148" i="3"/>
  <c r="K27" i="3"/>
  <c r="K133" i="3"/>
  <c r="K241" i="3"/>
  <c r="K308" i="3"/>
  <c r="K381" i="3"/>
  <c r="K432" i="3"/>
  <c r="K85" i="3"/>
  <c r="K178" i="3"/>
  <c r="K428" i="3"/>
  <c r="K332" i="3"/>
  <c r="K263" i="3"/>
  <c r="K167" i="3"/>
  <c r="K166" i="3" s="1"/>
  <c r="K165" i="3" s="1"/>
  <c r="K370" i="3"/>
  <c r="K249" i="3"/>
  <c r="K82" i="3"/>
  <c r="K366" i="3"/>
  <c r="K149" i="3"/>
  <c r="K247" i="3"/>
  <c r="K95" i="3"/>
  <c r="K385" i="3"/>
  <c r="K80" i="3"/>
  <c r="K160" i="3"/>
  <c r="K252" i="3"/>
  <c r="K345" i="3"/>
  <c r="K412" i="3"/>
  <c r="K227" i="3"/>
  <c r="K251" i="3"/>
  <c r="K56" i="3"/>
  <c r="K185" i="3"/>
  <c r="K268" i="3"/>
  <c r="K326" i="3"/>
  <c r="K392" i="3"/>
  <c r="K449" i="3"/>
  <c r="K246" i="3"/>
  <c r="K81" i="3"/>
  <c r="K205" i="3"/>
  <c r="K285" i="3"/>
  <c r="K364" i="3"/>
  <c r="K457" i="3"/>
  <c r="K425" i="3"/>
  <c r="K333" i="3"/>
  <c r="K74" i="3"/>
  <c r="K187" i="3"/>
  <c r="K186" i="3" s="1"/>
  <c r="K255" i="3"/>
  <c r="K321" i="3"/>
  <c r="K382" i="3"/>
  <c r="K452" i="3"/>
  <c r="K390" i="3"/>
  <c r="K190" i="3"/>
  <c r="K189" i="3" s="1"/>
  <c r="K270" i="3"/>
  <c r="K342" i="3"/>
  <c r="K409" i="3"/>
  <c r="K94" i="3"/>
  <c r="K446" i="3"/>
  <c r="K108" i="3"/>
  <c r="K83" i="3"/>
  <c r="K197" i="3"/>
  <c r="K271" i="3"/>
  <c r="K331" i="3"/>
  <c r="K395" i="3"/>
  <c r="K233" i="3"/>
  <c r="K162" i="3"/>
  <c r="K161" i="3" s="1"/>
  <c r="K143" i="3"/>
  <c r="K117" i="3"/>
  <c r="K111" i="3"/>
  <c r="K131" i="3"/>
  <c r="K404" i="3"/>
  <c r="K86" i="3"/>
  <c r="K176" i="3"/>
  <c r="K278" i="3"/>
  <c r="K351" i="3"/>
  <c r="K419" i="3"/>
  <c r="K288" i="3"/>
  <c r="K338" i="3"/>
  <c r="K65" i="3"/>
  <c r="K201" i="3"/>
  <c r="K274" i="3"/>
  <c r="K334" i="3"/>
  <c r="K398" i="3"/>
  <c r="K456" i="3"/>
  <c r="K306" i="3"/>
  <c r="K88" i="3"/>
  <c r="K218" i="3"/>
  <c r="K296" i="3"/>
  <c r="K387" i="3"/>
  <c r="K466" i="3"/>
  <c r="K465" i="3" s="1"/>
  <c r="K37" i="3"/>
  <c r="K350" i="3"/>
  <c r="K91" i="3"/>
  <c r="K196" i="3"/>
  <c r="K260" i="3"/>
  <c r="K327" i="3"/>
  <c r="K388" i="3"/>
  <c r="K458" i="3"/>
  <c r="K435" i="3"/>
  <c r="K207" i="3"/>
  <c r="K286" i="3"/>
  <c r="K348" i="3"/>
  <c r="K416" i="3"/>
  <c r="K147" i="3"/>
  <c r="K48" i="3"/>
  <c r="K127" i="3"/>
  <c r="K93" i="3"/>
  <c r="K53" i="3"/>
  <c r="K177" i="3"/>
  <c r="K280" i="3"/>
  <c r="K314" i="3"/>
  <c r="K468" i="3"/>
  <c r="K467" i="3" s="1"/>
  <c r="K323" i="3"/>
  <c r="K339" i="3"/>
  <c r="K355" i="3"/>
  <c r="K106" i="3"/>
  <c r="K26" i="3"/>
  <c r="K159" i="3"/>
  <c r="K336" i="3"/>
  <c r="K42" i="3"/>
  <c r="K276" i="3"/>
  <c r="K344" i="3"/>
  <c r="K253" i="3"/>
  <c r="K358" i="3"/>
  <c r="K376" i="3"/>
  <c r="K442" i="3"/>
  <c r="K337" i="3"/>
  <c r="K386" i="3"/>
  <c r="K54" i="3"/>
  <c r="K20" i="3"/>
  <c r="K261" i="3"/>
  <c r="K103" i="3"/>
  <c r="K102" i="3" s="1"/>
  <c r="K266" i="3"/>
  <c r="K195" i="3"/>
  <c r="K72" i="3"/>
  <c r="K320" i="3"/>
  <c r="K451" i="3"/>
  <c r="K444" i="3"/>
  <c r="K100" i="3"/>
  <c r="K372" i="3"/>
  <c r="K378" i="3"/>
  <c r="K401" i="3"/>
  <c r="K173" i="3"/>
  <c r="K172" i="3" s="1"/>
  <c r="K28" i="3"/>
  <c r="K179" i="3"/>
  <c r="K122" i="3"/>
  <c r="K400" i="3"/>
  <c r="K223" i="3"/>
  <c r="K405" i="3"/>
  <c r="K438" i="3"/>
  <c r="K301" i="3"/>
  <c r="K118" i="3"/>
  <c r="K192" i="3"/>
  <c r="K71" i="3"/>
  <c r="K203" i="3"/>
  <c r="K208" i="3"/>
  <c r="K73" i="3"/>
  <c r="K242" i="3"/>
  <c r="K36" i="3" l="1"/>
  <c r="K19" i="3"/>
  <c r="K105" i="3"/>
  <c r="K41" i="3"/>
  <c r="K40" i="3" s="1"/>
  <c r="K175" i="3"/>
  <c r="K121" i="3"/>
  <c r="K120" i="3" s="1"/>
  <c r="K151" i="3"/>
  <c r="K150" i="3" s="1"/>
  <c r="K183" i="3"/>
  <c r="K112" i="3"/>
  <c r="K199" i="3"/>
  <c r="K450" i="3"/>
  <c r="K58" i="3"/>
  <c r="K135" i="3"/>
  <c r="K97" i="3"/>
  <c r="K191" i="3"/>
  <c r="K317" i="3"/>
  <c r="K215" i="3"/>
  <c r="K441" i="3"/>
  <c r="K423" i="3"/>
  <c r="K90" i="3"/>
  <c r="K436" i="3"/>
  <c r="K330" i="3"/>
  <c r="K158" i="3"/>
  <c r="K157" i="3" s="1"/>
  <c r="K462" i="3"/>
  <c r="K116" i="3"/>
  <c r="K402" i="3"/>
  <c r="K257" i="3"/>
  <c r="K408" i="3"/>
  <c r="K109" i="3"/>
  <c r="K76" i="3"/>
  <c r="K66" i="3"/>
  <c r="K142" i="3"/>
  <c r="K129" i="3"/>
  <c r="K180" i="3"/>
  <c r="K169" i="3"/>
  <c r="K168" i="3" s="1"/>
  <c r="K298" i="3"/>
  <c r="K18" i="3" l="1"/>
  <c r="K104" i="3"/>
  <c r="K128" i="3"/>
  <c r="K119" i="3" s="1"/>
  <c r="K188" i="3"/>
  <c r="K89" i="3"/>
  <c r="K174" i="3"/>
  <c r="K214" i="3"/>
  <c r="K329" i="3"/>
  <c r="K57" i="3"/>
  <c r="K422" i="3"/>
  <c r="K471" i="3" l="1"/>
</calcChain>
</file>

<file path=xl/sharedStrings.xml><?xml version="1.0" encoding="utf-8"?>
<sst xmlns="http://schemas.openxmlformats.org/spreadsheetml/2006/main" count="32787" uniqueCount="3337">
  <si>
    <t>Bancos:</t>
  </si>
  <si>
    <t>SINAPI (07/2025) - CPOS/CDHU (06/2025) - SBC (08/2025) - ORSE (06/2025) - IOPES (05/2025) - EMOP (07/2025) - SIURB (01/2025)</t>
  </si>
  <si>
    <t>Obra:</t>
  </si>
  <si>
    <t>Unidade Básica de Saúde Porte 1 - Área Construída: 389,78m²</t>
  </si>
  <si>
    <t>Local:</t>
  </si>
  <si>
    <t>Data:</t>
  </si>
  <si>
    <t>Revisão:</t>
  </si>
  <si>
    <t>ITEM</t>
  </si>
  <si>
    <t>Administração Central</t>
  </si>
  <si>
    <t>AC</t>
  </si>
  <si>
    <t>R</t>
  </si>
  <si>
    <t>SG</t>
  </si>
  <si>
    <t>Despesas Financeiras</t>
  </si>
  <si>
    <t>DF</t>
  </si>
  <si>
    <t>Lucro</t>
  </si>
  <si>
    <t>L</t>
  </si>
  <si>
    <t>CPRB</t>
  </si>
  <si>
    <t>Total</t>
  </si>
  <si>
    <t>Item</t>
  </si>
  <si>
    <t>Código</t>
  </si>
  <si>
    <t>Banco</t>
  </si>
  <si>
    <t>Descrição</t>
  </si>
  <si>
    <t>Und</t>
  </si>
  <si>
    <t>Quant.</t>
  </si>
  <si>
    <t>Valor Unit</t>
  </si>
  <si>
    <t>Peso (%)</t>
  </si>
  <si>
    <t>SERVIÇOS PRELIMINARES E INDIRETOS</t>
  </si>
  <si>
    <t xml:space="preserve"> 1.1 </t>
  </si>
  <si>
    <t>CANTEIRO DE OBRAS</t>
  </si>
  <si>
    <t xml:space="preserve"> 1.1.1 </t>
  </si>
  <si>
    <t xml:space="preserve"> CPU2526 </t>
  </si>
  <si>
    <t>Próprio</t>
  </si>
  <si>
    <t>LOCAÇÃO DE CONTAINER TIPO DEPÓSITO - ÁREA MÍNIMA DE 13,80 M2</t>
  </si>
  <si>
    <t>UNXMÊS</t>
  </si>
  <si>
    <t xml:space="preserve"> 1.1.2 </t>
  </si>
  <si>
    <t xml:space="preserve"> CPU2527 </t>
  </si>
  <si>
    <t>BARRACÃO ABERTO PARA APOIO À PRODUÇÃO (CARPINTARIA, CENTRAL DE ARMAÇÃO, OFICINA, ETC.) C/ TESOURAS, TELHA 4MM, PISO EM CONCRETO DESEMPOLADO</t>
  </si>
  <si>
    <t>m²</t>
  </si>
  <si>
    <t xml:space="preserve"> 1.1.3 </t>
  </si>
  <si>
    <t xml:space="preserve"> CPU2528 </t>
  </si>
  <si>
    <t>LOCAÇÃO DE CONTAINER - BANHEIRO COM CHUVEIROS E VASOS - 4,30 X 2,30M</t>
  </si>
  <si>
    <t>MÊS</t>
  </si>
  <si>
    <t xml:space="preserve"> 1.1.4 </t>
  </si>
  <si>
    <t xml:space="preserve"> CPU2529 </t>
  </si>
  <si>
    <t>BARRACAO PARA REFEITORIO EM OBRAS EM COMPENSADO</t>
  </si>
  <si>
    <t xml:space="preserve"> 1.1.5 </t>
  </si>
  <si>
    <t xml:space="preserve"> 95648 </t>
  </si>
  <si>
    <t>SINAPI</t>
  </si>
  <si>
    <t>KIT CAVALETE PARA MEDIÇÃO DE ÁGUA - ENTRADA INDIVIDUALIZADA, EM CPVC DN 28 MM (1"), PARA 1 MEDIDOR - FORNECIMENTO E INSTALAÇÃO (EXCLUSIVE HIDRÔMETRO). AF_03/2024</t>
  </si>
  <si>
    <t>UN</t>
  </si>
  <si>
    <t xml:space="preserve"> 1.1.6 </t>
  </si>
  <si>
    <t xml:space="preserve"> 95673 </t>
  </si>
  <si>
    <t>HIDRÔMETRO DN 1/2", 1,5 M3/H - FORNECIMENTO E INSTALAÇÃO. AF_03/2024</t>
  </si>
  <si>
    <t xml:space="preserve"> 1.1.7 </t>
  </si>
  <si>
    <t xml:space="preserve"> 101509 </t>
  </si>
  <si>
    <t>ENTRADA DE ENERGIA ELÉTRICA, AÉREA, TRIFÁSICA, COM CAIXA DE EMBUTIR, CABO DE 10 MM2 E DISJUNTOR DIN 50A (NÃO INCLUSO O POSTE DE CONCRETO). AF_07/2020</t>
  </si>
  <si>
    <t xml:space="preserve"> 1.1.8 </t>
  </si>
  <si>
    <t xml:space="preserve"> 103689 </t>
  </si>
  <si>
    <t>FORNECIMENTO E INSTALAÇÃO DE PLACA DE OBRA COM CHAPA GALVANIZADA E ESTRUTURA DE MADEIRA. AF_03/2022_PS</t>
  </si>
  <si>
    <t xml:space="preserve"> 1.1.9 </t>
  </si>
  <si>
    <t xml:space="preserve"> CPU2530 </t>
  </si>
  <si>
    <t>REMOÇÃO DE ENTULHO SEPARADO DE OBRA COM CAÇAMBA METÁLICA - TERRA, ALVENARIA, CONCRETO, ARGAMASSA, MADEIRA, PAPEL, PLÁSTICO OU METAL</t>
  </si>
  <si>
    <t>m³</t>
  </si>
  <si>
    <t xml:space="preserve"> 1.1.10 </t>
  </si>
  <si>
    <t xml:space="preserve"> 98459 </t>
  </si>
  <si>
    <t>TAPUME COM TELHA METÁLICA. AF_03/2024</t>
  </si>
  <si>
    <t xml:space="preserve"> 1.2 </t>
  </si>
  <si>
    <t>ADMINISTRAÇÃO LOCAL DA OBRA</t>
  </si>
  <si>
    <t xml:space="preserve"> 1.2.1 </t>
  </si>
  <si>
    <t xml:space="preserve"> 93565 </t>
  </si>
  <si>
    <t>ENGENHEIRO CIVIL DE OBRA JUNIOR COM ENCARGOS COMPLEMENTARES</t>
  </si>
  <si>
    <t>MES</t>
  </si>
  <si>
    <t xml:space="preserve"> 1.3 </t>
  </si>
  <si>
    <t>MOBILIZAÇÃO E DESMOBILIZAÇÃO</t>
  </si>
  <si>
    <t xml:space="preserve"> 1.3.1 </t>
  </si>
  <si>
    <t xml:space="preserve"> CPU2531 </t>
  </si>
  <si>
    <t>MOBILIZACAO E DESMOBILIZACAO DE CANTEIRO</t>
  </si>
  <si>
    <t xml:space="preserve"> 1.4 </t>
  </si>
  <si>
    <t>EQUIPAMENTOS DE APOIO</t>
  </si>
  <si>
    <t xml:space="preserve"> 1.4.1 </t>
  </si>
  <si>
    <t xml:space="preserve"> CPU1926 </t>
  </si>
  <si>
    <t>LOCACAO DE ANDAIME METALICO TIPO FACHADEIRO, PECAS COM APROXIMADAMENTE 1,20 M DE LARGURA E 2,0 M DE ALTURA, INCLUINDO DIAGONAIS EM X, BARRAS DE LIGACAO, SAPATAS E DEMAIS ITENS NECESSARIOS A MONTAGEM, INCLUSIVE MONTAGEM E DESMONTAGEM</t>
  </si>
  <si>
    <t>M2XMÊS</t>
  </si>
  <si>
    <t>FUNDAÇÃO</t>
  </si>
  <si>
    <t xml:space="preserve"> 2.1 </t>
  </si>
  <si>
    <t xml:space="preserve"> 99059 </t>
  </si>
  <si>
    <t>LOCAÇÃO CONVENCIONAL DE OBRA, UTILIZANDO GABARITO DE TÁBUAS CORRIDAS PONTALETADAS A CADA 2,00M - 2 UTILIZAÇÕES. AF_03/2024</t>
  </si>
  <si>
    <t>M</t>
  </si>
  <si>
    <t xml:space="preserve"> 2.2 </t>
  </si>
  <si>
    <t xml:space="preserve"> 90100 </t>
  </si>
  <si>
    <t>ESCAVAÇÃO MECANIZADA DE VALA COM PROF. ATÉ 1,5 M (MÉDIA MONTANTE E JUSANTE/UMA COMPOSIÇÃO POR TRECHO), RETROESCAV. (0,26 M3), LARG. DE 0,8 M A 1,5 M, EM SOLO DE 1A CATEGORIA, EM LOCAIS COM ALTO NÍVEL DE INTERFERÊNCIA. AF_09/2024</t>
  </si>
  <si>
    <t xml:space="preserve"> 2.3 </t>
  </si>
  <si>
    <t xml:space="preserve"> 93358 </t>
  </si>
  <si>
    <t>ESCAVAÇÃO MANUAL DE VALA. AF_09/2024</t>
  </si>
  <si>
    <t xml:space="preserve"> 2.4 </t>
  </si>
  <si>
    <t xml:space="preserve"> 100324 </t>
  </si>
  <si>
    <t>LASTRO COM MATERIAL GRANULAR (PEDRA BRITADA N.1 E PEDRA BRITADA N.2), APLICADO EM PISOS OU LAJES SOBRE SOLO, ESPESSURA DE *10 CM*. AF_01/2024</t>
  </si>
  <si>
    <t xml:space="preserve"> 2.5 </t>
  </si>
  <si>
    <t xml:space="preserve"> 96534 </t>
  </si>
  <si>
    <t>FABRICAÇÃO, MONTAGEM E DESMONTAGEM DE FÔRMA PARA BLOCO DE COROAMENTO, EM MADEIRA SERRADA, E=25 MM, 4 UTILIZAÇÕES. AF_01/2024</t>
  </si>
  <si>
    <t xml:space="preserve"> 2.6 </t>
  </si>
  <si>
    <t xml:space="preserve"> 96543 </t>
  </si>
  <si>
    <t>ARMAÇÃO DE BLOCO UTILIZANDO AÇO CA-60 DE 5 MM - MONTAGEM. AF_01/2024</t>
  </si>
  <si>
    <t>KG</t>
  </si>
  <si>
    <t xml:space="preserve"> 2.7 </t>
  </si>
  <si>
    <t xml:space="preserve"> 96544 </t>
  </si>
  <si>
    <t>ARMAÇÃO DE BLOCO UTILIZANDO AÇO CA-50 DE 6,3 MM - MONTAGEM. AF_01/2024</t>
  </si>
  <si>
    <t xml:space="preserve"> 2.8 </t>
  </si>
  <si>
    <t xml:space="preserve"> 96545 </t>
  </si>
  <si>
    <t>ARMAÇÃO DE BLOCO UTILIZANDO AÇO CA-50 DE 8 MM - MONTAGEM. AF_01/2024</t>
  </si>
  <si>
    <t xml:space="preserve"> 2.9 </t>
  </si>
  <si>
    <t xml:space="preserve"> 96546 </t>
  </si>
  <si>
    <t>ARMAÇÃO DE BLOCO UTILIZANDO AÇO CA-50 DE 10 MM - MONTAGEM. AF_01/2024</t>
  </si>
  <si>
    <t xml:space="preserve"> 2.10 </t>
  </si>
  <si>
    <t xml:space="preserve"> 104920 </t>
  </si>
  <si>
    <t>ARMAÇÃO DE BLOCO, SAPATA ISOLADA, VIGA BALDRAME E SAPATA CORRIDA UTILIZANDO AÇO CA-50 DE 12,5 MM - MONTAGEM. AF_01/2024</t>
  </si>
  <si>
    <t xml:space="preserve"> 2.11 </t>
  </si>
  <si>
    <t xml:space="preserve"> 104921 </t>
  </si>
  <si>
    <t>ARMAÇÃO DE BLOCO, SAPATA ISOLADA, VIGA BALDRAME E SAPATA CORRIDA UTILIZANDO AÇO CA-50 DE 16 MM - MONTAGEM. AF_01/2024</t>
  </si>
  <si>
    <t xml:space="preserve"> 2.12 </t>
  </si>
  <si>
    <t xml:space="preserve"> 96557 </t>
  </si>
  <si>
    <t>CONCRETAGEM DE BLOCO DE COROAMENTO OU VIGA BALDRAME, FCK 30 MPA, COM USO DE BOMBA - LANÇAMENTO, ADENSAMENTO E ACABAMENTO. AF_01/2024</t>
  </si>
  <si>
    <t xml:space="preserve"> 2.13 </t>
  </si>
  <si>
    <t xml:space="preserve"> 100574 </t>
  </si>
  <si>
    <t>ESPALHAMENTO DE MATERIAL COM TRATOR DE ESTEIRAS. AF_09/2024</t>
  </si>
  <si>
    <t xml:space="preserve"> 2.14 </t>
  </si>
  <si>
    <t xml:space="preserve"> 93382 </t>
  </si>
  <si>
    <t>REATERRO MANUAL DE VALAS, COM COMPACTADOR DE SOLOS DE PERCUSSÃO. AF_08/2023</t>
  </si>
  <si>
    <t xml:space="preserve"> 2.15 </t>
  </si>
  <si>
    <t xml:space="preserve"> 98557 </t>
  </si>
  <si>
    <t>IMPERMEABILIZAÇÃO DE SUPERFÍCIE COM EMULSÃO ASFÁLTICA, 2 DEMÃOS. AF_09/2023</t>
  </si>
  <si>
    <t xml:space="preserve"> 2.16 </t>
  </si>
  <si>
    <t xml:space="preserve"> CPU2532 </t>
  </si>
  <si>
    <t>CONTROLE TECNOLOGICO DE CONCRETOS</t>
  </si>
  <si>
    <t>ESTRUTURA</t>
  </si>
  <si>
    <t xml:space="preserve"> 3.1 </t>
  </si>
  <si>
    <t>PILARES</t>
  </si>
  <si>
    <t xml:space="preserve"> 3.1.1 </t>
  </si>
  <si>
    <t xml:space="preserve"> 92423 </t>
  </si>
  <si>
    <t>MONTAGEM E DESMONTAGEM DE FÔRMA DE PILARES RETANGULARES E ESTRUTURAS SIMILARES, PÉ-DIREITO SIMPLES, EM CHAPA DE MADEIRA COMPENSADA RESINADA, 6 UTILIZAÇÕES. AF_09/2020</t>
  </si>
  <si>
    <t xml:space="preserve"> 3.1.2 </t>
  </si>
  <si>
    <t xml:space="preserve"> 92762 </t>
  </si>
  <si>
    <t>ARMAÇÃO DE PILAR OU VIGA DE ESTRUTURA CONVENCIONAL DE CONCRETO ARMADO UTILIZANDO AÇO CA-50 DE 10,0 MM - MONTAGEM. AF_06/2022</t>
  </si>
  <si>
    <t xml:space="preserve"> 3.1.3 </t>
  </si>
  <si>
    <t xml:space="preserve"> 92763 </t>
  </si>
  <si>
    <t>ARMAÇÃO DE PILAR OU VIGA DE ESTRUTURA CONVENCIONAL DE CONCRETO ARMADO UTILIZANDO AÇO CA-50 DE 12,5 MM - MONTAGEM. AF_06/2022</t>
  </si>
  <si>
    <t xml:space="preserve"> 3.1.4 </t>
  </si>
  <si>
    <t xml:space="preserve"> 92764 </t>
  </si>
  <si>
    <t>ARMAÇÃO DE PILAR OU VIGA DE ESTRUTURA CONVENCIONAL DE CONCRETO ARMADO UTILIZANDO AÇO CA-50 DE 16,0 MM - MONTAGEM. AF_06/2022</t>
  </si>
  <si>
    <t xml:space="preserve"> 3.1.5 </t>
  </si>
  <si>
    <t xml:space="preserve"> 92759 </t>
  </si>
  <si>
    <t>ARMAÇÃO DE PILAR OU VIGA DE ESTRUTURA CONVENCIONAL DE CONCRETO ARMADO UTILIZANDO AÇO CA-60 DE 5,0 MM - MONTAGEM. AF_06/2022</t>
  </si>
  <si>
    <t xml:space="preserve"> 3.1.6 </t>
  </si>
  <si>
    <t xml:space="preserve"> CPU2284 </t>
  </si>
  <si>
    <t>CONCRETAGEM DE PILARES, FCK = 30 MPA, COM USO DE BOMBA - LANÇAMENTO, ADENSAMENTO E ACABAMENTO. AF_02/2022_PS</t>
  </si>
  <si>
    <t xml:space="preserve"> 3.1.7 </t>
  </si>
  <si>
    <t xml:space="preserve"> 3.2 </t>
  </si>
  <si>
    <t>VIGAS</t>
  </si>
  <si>
    <t xml:space="preserve"> 3.2.1 </t>
  </si>
  <si>
    <t xml:space="preserve"> 92461 </t>
  </si>
  <si>
    <t>MONTAGEM E DESMONTAGEM DE FÔRMA DE VIGA, ESCORAMENTO COM GARFO DE MADEIRA, PÉ-DIREITO DUPLO, EM CHAPA DE MADEIRA RESINADA, 8 UTILIZAÇÕES. AF_09/2020</t>
  </si>
  <si>
    <t xml:space="preserve"> 3.2.2 </t>
  </si>
  <si>
    <t xml:space="preserve"> 92760 </t>
  </si>
  <si>
    <t>ARMAÇÃO DE PILAR OU VIGA DE ESTRUTURA CONVENCIONAL DE CONCRETO ARMADO UTILIZANDO AÇO CA-50 DE 6,3 MM - MONTAGEM. AF_06/2022</t>
  </si>
  <si>
    <t xml:space="preserve"> 3.2.3 </t>
  </si>
  <si>
    <t xml:space="preserve"> 92761 </t>
  </si>
  <si>
    <t>ARMAÇÃO DE PILAR OU VIGA DE ESTRUTURA CONVENCIONAL DE CONCRETO ARMADO UTILIZANDO AÇO CA-50 DE 8,0 MM - MONTAGEM. AF_06/2022</t>
  </si>
  <si>
    <t xml:space="preserve"> 3.2.4 </t>
  </si>
  <si>
    <t xml:space="preserve"> 3.2.5 </t>
  </si>
  <si>
    <t xml:space="preserve"> 3.2.6 </t>
  </si>
  <si>
    <t xml:space="preserve"> 3.2.7 </t>
  </si>
  <si>
    <t xml:space="preserve"> 3.2.8 </t>
  </si>
  <si>
    <t xml:space="preserve"> CPU2283 </t>
  </si>
  <si>
    <t>CONCRETAGEM DE VIGAS E LAJES, FCK=30 MPA, PARA LAJES MACIÇAS OU NERVURADAS COM USO DE BOMBA - LANÇAMENTO, ADENSAMENTO E ACABAMENTO.</t>
  </si>
  <si>
    <t xml:space="preserve"> 3.2.9 </t>
  </si>
  <si>
    <t xml:space="preserve"> 3.3 </t>
  </si>
  <si>
    <t>LAJES</t>
  </si>
  <si>
    <t xml:space="preserve"> 3.3.1 </t>
  </si>
  <si>
    <t xml:space="preserve"> 92515 </t>
  </si>
  <si>
    <t>MONTAGEM E DESMONTAGEM DE FÔRMA DE LAJE MACIÇA, PÉ-DIREITO DUPLO, EM CHAPA DE MADEIRA COMPENSADA RESINADA, 6 UTILIZAÇÕES. AF_09/2020</t>
  </si>
  <si>
    <t xml:space="preserve"> 3.3.2 </t>
  </si>
  <si>
    <t xml:space="preserve"> 92768 </t>
  </si>
  <si>
    <t>ARMAÇÃO DE LAJE DE ESTRUTURA CONVENCIONAL DE CONCRETO ARMADO UTILIZANDO AÇO CA-60 DE 5,0 MM - MONTAGEM. AF_06/2022</t>
  </si>
  <si>
    <t xml:space="preserve"> 3.3.3 </t>
  </si>
  <si>
    <t xml:space="preserve"> 92769 </t>
  </si>
  <si>
    <t>ARMAÇÃO DE LAJE DE ESTRUTURA CONVENCIONAL DE CONCRETO ARMADO UTILIZANDO AÇO CA-50 DE 6,3 MM - MONTAGEM. AF_06/2022</t>
  </si>
  <si>
    <t xml:space="preserve"> 3.3.4 </t>
  </si>
  <si>
    <t xml:space="preserve"> 92770 </t>
  </si>
  <si>
    <t>ARMAÇÃO DE LAJE DE ESTRUTURA CONVENCIONAL DE CONCRETO ARMADO UTILIZANDO AÇO CA-50 DE 8,0 MM - MONTAGEM. AF_06/2022</t>
  </si>
  <si>
    <t xml:space="preserve"> 3.3.5 </t>
  </si>
  <si>
    <t xml:space="preserve"> 92771 </t>
  </si>
  <si>
    <t>ARMAÇÃO DE LAJE DE ESTRUTURA CONVENCIONAL DE CONCRETO ARMADO UTILIZANDO AÇO CA-50 DE 10,0 MM - MONTAGEM. AF_06/2022</t>
  </si>
  <si>
    <t xml:space="preserve"> 3.3.6 </t>
  </si>
  <si>
    <t xml:space="preserve"> 3.3.7 </t>
  </si>
  <si>
    <t xml:space="preserve"> 3.3.8 </t>
  </si>
  <si>
    <t xml:space="preserve"> CPU2101 </t>
  </si>
  <si>
    <t>Laje pré-fabricada unidirecional em viga treliçada/lajota em EPS LT 12 (8 + 4), exceto capa de concreto</t>
  </si>
  <si>
    <t xml:space="preserve"> 3.3.9 </t>
  </si>
  <si>
    <t xml:space="preserve"> CPU2100 </t>
  </si>
  <si>
    <t>Laje pré-fabricada unidirecional em viga treliçada/lajota em EPS LT 16 (12 + 4), exceto capa de concreto</t>
  </si>
  <si>
    <t xml:space="preserve"> 3.3.10 </t>
  </si>
  <si>
    <t xml:space="preserve"> CPU2102 </t>
  </si>
  <si>
    <t>Laje pré-fabricada unidirecional em viga treliçada/lajota em EPS LT 20 (16 + 4), exceto capa de concreto</t>
  </si>
  <si>
    <t xml:space="preserve"> 3.3.11 </t>
  </si>
  <si>
    <t xml:space="preserve"> CPU2534 </t>
  </si>
  <si>
    <t>FORNECIMENTO E INSTALAÇÃO DE TELA AÇO SOLDADA NERVURADA CA-60, MALHA 20X20CM,FERRO 3.4MM, PAINEL 2X3M, (0,72KG/M²), MALHA POP LEVE GERDAU OU SIMILAR</t>
  </si>
  <si>
    <t xml:space="preserve"> 3.3.12 </t>
  </si>
  <si>
    <t xml:space="preserve"> 101793 </t>
  </si>
  <si>
    <t>ESCORAMENTO DE FÔRMAS DE LAJE EM MADEIRA NÃO APARELHADA, PÉ-DIREITO DUPLO, INCLUSO TRAVAMENTO, 4 UTILIZAÇÕES. AF_09/2020</t>
  </si>
  <si>
    <t>ALVENARIA, VEDAÇÕES E DIVISÓRIAS</t>
  </si>
  <si>
    <t xml:space="preserve"> 4.1 </t>
  </si>
  <si>
    <t>ALVENARIA DE VEDAÇÃO</t>
  </si>
  <si>
    <t xml:space="preserve"> 4.1.1 </t>
  </si>
  <si>
    <t xml:space="preserve"> 103322 </t>
  </si>
  <si>
    <t>ALVENARIA DE VEDAÇÃO DE BLOCOS CERÂMICOS FURADOS NA VERTICAL DE 9X19X39 CM (ESPESSURA 9 CM) E ARGAMASSA DE ASSENTAMENTO COM PREPARO EM BETONEIRA. AF_12/2021</t>
  </si>
  <si>
    <t xml:space="preserve"> 4.1.2 </t>
  </si>
  <si>
    <t xml:space="preserve"> 103324 </t>
  </si>
  <si>
    <t>ALVENARIA DE VEDAÇÃO DE BLOCOS CERÂMICOS FURADOS NA VERTICAL DE 14X19X39 CM (ESPESSURA 14 CM) E ARGAMASSA DE ASSENTAMENTO COM PREPARO EM BETONEIRA. AF_12/2021</t>
  </si>
  <si>
    <t xml:space="preserve"> 4.1.3 </t>
  </si>
  <si>
    <t xml:space="preserve"> CPU2535 </t>
  </si>
  <si>
    <t>COBOGO DE CIMENTO (ELEMENTO VAZADO, CIRCULAR), 30 X 30 X 5CM, ASSENTADO COM ARGAMASSA DE CIMENTO E AREIA</t>
  </si>
  <si>
    <t xml:space="preserve"> 4.1.4 </t>
  </si>
  <si>
    <t xml:space="preserve"> 93191 </t>
  </si>
  <si>
    <t>VERGA MOLDADA IN LOCO COM UTILIZAÇÃO DE BLOCOS CANALETA, ESPESSURA DE *20* CM. AF_03/2024</t>
  </si>
  <si>
    <t xml:space="preserve"> 4.1.5 </t>
  </si>
  <si>
    <t xml:space="preserve"> 93199 </t>
  </si>
  <si>
    <t>CONTRAVERGA MOLDADA IN LOCO COM UTILIZAÇÃO DE BLOCOS CANALETA, ESPESSURA DE *20* CM. AF_03/2024</t>
  </si>
  <si>
    <t xml:space="preserve"> 4.1.6 </t>
  </si>
  <si>
    <t xml:space="preserve"> 93200 </t>
  </si>
  <si>
    <t>FIXAÇÃO (ENCUNHAMENTO) DE ALVENARIA DE VEDAÇÃO COM ARGAMASSA APLICADA COM BISNAGA. AF_03/2024</t>
  </si>
  <si>
    <t xml:space="preserve"> 4.2 </t>
  </si>
  <si>
    <t>DRYWALL</t>
  </si>
  <si>
    <t xml:space="preserve"> 4.2.1 </t>
  </si>
  <si>
    <t xml:space="preserve"> 96359 </t>
  </si>
  <si>
    <t>PAREDE COM SISTEMA EM CHAPAS DE GESSO PARA DRYWALL, USO INTERNO, COM DUAS FACES SIMPLES E ESTRUTURA METÁLICA COM GUIAS SIMPLES PARA PAREDES COM ÁREA LÍQUIDA MAIOR OU IGUAL A 6 M2, COM VÃOS. AF_07/2023_PS</t>
  </si>
  <si>
    <t xml:space="preserve"> 4.2.2 </t>
  </si>
  <si>
    <t xml:space="preserve"> CPU1942 </t>
  </si>
  <si>
    <t>PAREDE COM SISTEMA EM CHAPAS DE GESSO RU PARA DRYWALL, USO INTERNO, COM DUAS FACES SIMPLES E ESTRUTURA METÁLICA COM GUIAS SIMPLES PARA PAREDES COM ÁREA LÍQUIDA MAIOR OU IGUAL A 6 M2, COM VÃOS. AF_07/2023_PS</t>
  </si>
  <si>
    <t xml:space="preserve"> 4.2.3 </t>
  </si>
  <si>
    <t xml:space="preserve"> CPU2285 </t>
  </si>
  <si>
    <t>PAREDE COM SISTEMA EM CHAPAS DE GESSO ST PARA DRYWALL COM ISOLAMENTO ACUSTICO, USO INTERNO, COM DUAS FACES SIMPLES E ESTRUTURA METÁLICA COM GUIAS SIMPLES PARA PAREDES COM ÁREA LÍQUIDA MAIOR OU IGUAL A 6 M2, COM VÃOS.</t>
  </si>
  <si>
    <t xml:space="preserve"> 4.2.4 </t>
  </si>
  <si>
    <t xml:space="preserve"> CPU2286 </t>
  </si>
  <si>
    <t>PAREDE COM SISTEMA EM CHAPAS DE GESSO RU PARA DRYWALL COM ISOLAMENTO ACUSTICO, USO INTERNO, COM DUAS FACES SIMPLES E ESTRUTURA METÁLICA COM GUIAS SIMPLES PARA PAREDES COM ÁREA LÍQUIDA MAIOR OU IGUAL A 6 M2, COM VÃOS.</t>
  </si>
  <si>
    <t xml:space="preserve"> 4.3 </t>
  </si>
  <si>
    <t>DIVISÓRIAS</t>
  </si>
  <si>
    <t xml:space="preserve"> 4.3.1 </t>
  </si>
  <si>
    <t xml:space="preserve"> 102257 </t>
  </si>
  <si>
    <t>DIVISORIA SANITÁRIA, TIPO CABINE, EM PAINEL DE GRANILITE, ESP = 3CM, ASSENTADO COM ARGAMASSA COLANTE AC III-E, EXCLUSIVE FERRAGENS. AF_01/2021</t>
  </si>
  <si>
    <t>COBERTURA</t>
  </si>
  <si>
    <t xml:space="preserve"> 5.1 </t>
  </si>
  <si>
    <t xml:space="preserve"> 5.1.1 </t>
  </si>
  <si>
    <t xml:space="preserve"> CPU2898 </t>
  </si>
  <si>
    <t>ESTRUTURA METÁLICA COM LIGAÇÕES PARAFUSADAS, INCLUSOS PERFIS METÁLICOS, CHAPAS METÁLICAS, MÃO DE OBRA E TRANSPORTE COM GUINDASTE - FORNECIMENTO E INSTALAÇÃO.</t>
  </si>
  <si>
    <t xml:space="preserve"> 5.1.2 </t>
  </si>
  <si>
    <t xml:space="preserve"> 100383 </t>
  </si>
  <si>
    <t>FABRICAÇÃO E INSTALAÇÃO DE PONTALETES DE MADEIRA NÃO APARELHADA PARA TELHADOS COM ATÉ 2 ÁGUAS E COM TELHA ONDULADA DE FIBROCIMENTO, ALUMÍNIO OU PLÁSTICA EM EDIFÍCIO RESIDENCIAL DE MÚLTIPLOS PAVIMENTOS, INCLUSO TRANSPORTE VERTICAL. AF_07/2019</t>
  </si>
  <si>
    <t xml:space="preserve"> 5.1.3 </t>
  </si>
  <si>
    <t xml:space="preserve"> 92543 </t>
  </si>
  <si>
    <t>TRAMA DE MADEIRA COMPOSTA POR TERÇAS PARA TELHADOS DE ATÉ 2 ÁGUAS PARA TELHA ONDULADA DE FIBROCIMENTO, METÁLICA, PLÁSTICA OU TERMOACÚSTICA, INCLUSO TRANSPORTE VERTICAL. AF_07/2019</t>
  </si>
  <si>
    <t xml:space="preserve"> 5.2 </t>
  </si>
  <si>
    <t>TELHAMENTO</t>
  </si>
  <si>
    <t xml:space="preserve"> 5.2.1 </t>
  </si>
  <si>
    <t xml:space="preserve"> 94207 </t>
  </si>
  <si>
    <t>TELHAMENTO COM TELHA ONDULADA DE FIBROCIMENTO E = 6 MM, COM RECOBRIMENTO LATERAL DE 1/4 DE ONDA PARA TELHADO COM INCLINAÇÃO MAIOR QUE 10°, COM ATÉ 2 ÁGUAS, INCLUSO IÇAMENTO. AF_07/2019</t>
  </si>
  <si>
    <t xml:space="preserve"> 5.2.2 </t>
  </si>
  <si>
    <t xml:space="preserve"> CPU3093 </t>
  </si>
  <si>
    <t>COBERTURA EM CHAPA POLICARBONATO ALVEOLAR 10MM</t>
  </si>
  <si>
    <t xml:space="preserve"> 5.3 </t>
  </si>
  <si>
    <t>COMPLEMENTOS</t>
  </si>
  <si>
    <t xml:space="preserve"> 5.3.1 </t>
  </si>
  <si>
    <t xml:space="preserve"> 94229 </t>
  </si>
  <si>
    <t>CALHA EM CHAPA DE AÇO GALVANIZADO NÚMERO 24, DESENVOLVIMENTO DE 100 CM, INCLUSO TRANSPORTE VERTICAL. AF_07/2019</t>
  </si>
  <si>
    <t xml:space="preserve"> 5.3.2 </t>
  </si>
  <si>
    <t xml:space="preserve"> 94231 </t>
  </si>
  <si>
    <t>RUFO EM CHAPA DE AÇO GALVANIZADO NÚMERO 24, CORTE DE 25 CM, INCLUSO TRANSPORTE VERTICAL. AF_07/2019</t>
  </si>
  <si>
    <t xml:space="preserve"> 5.3.3 </t>
  </si>
  <si>
    <t xml:space="preserve"> 94451 </t>
  </si>
  <si>
    <t>CUMEEIRA PARA TELHA DE FIBROCIMENTO ESTRUTURAL E = 6 MM, INCLUSO ACESSÓRIOS DE FIXAÇÃO E IÇAMENTO. AF_07/2019</t>
  </si>
  <si>
    <t>IMPERMEABILIZAÇÃO</t>
  </si>
  <si>
    <t xml:space="preserve"> 6.1 </t>
  </si>
  <si>
    <t xml:space="preserve"> 98556 </t>
  </si>
  <si>
    <t>IMPERMEABILIZAÇÃO DE SUPERFÍCIE COM ARGAMASSA POLIMÉRICA / MEMBRANA ACRÍLICA, 4 DEMÃOS, REFORÇADA COM VÉU DE POLIÉSTER (MAV). AF_09/2023</t>
  </si>
  <si>
    <t xml:space="preserve"> 6.2 </t>
  </si>
  <si>
    <t xml:space="preserve"> 98555 </t>
  </si>
  <si>
    <t>IMPERMEABILIZAÇÃO DE SUPERFÍCIE COM ARGAMASSA POLIMÉRICA / MEMBRANA ACRÍLICA, 3 DEMÃOS. AF_09/2023</t>
  </si>
  <si>
    <t>ESQUADRIAS</t>
  </si>
  <si>
    <t xml:space="preserve"> 7.1 </t>
  </si>
  <si>
    <t>ESQUADRIAS DE MADEIRA</t>
  </si>
  <si>
    <t xml:space="preserve"> 7.1.1 </t>
  </si>
  <si>
    <t>PORTAS DE MADEIRA</t>
  </si>
  <si>
    <t xml:space="preserve"> 7.1.1.1 </t>
  </si>
  <si>
    <t xml:space="preserve"> 90844 </t>
  </si>
  <si>
    <t>KIT DE PORTA DE MADEIRA PARA PINTURA, SEMI-OCA (LEVE OU MÉDIA), PADRÃO MÉDIO, 90X210CM, ESPESSURA DE 3,5CM, ITENS INCLUSOS: DOBRADIÇAS, MONTAGEM E INSTALAÇÃO DO BATENTE, FECHADURA COM EXECUÇÃO DO FURO - FORNECIMENTO E INSTALAÇÃO. AF_12/2019</t>
  </si>
  <si>
    <t xml:space="preserve"> 7.1.1.2 </t>
  </si>
  <si>
    <t xml:space="preserve"> 90843 </t>
  </si>
  <si>
    <t>KIT DE PORTA DE MADEIRA PARA PINTURA, SEMI-OCA (LEVE OU MÉDIA), PADRÃO MÉDIO, 80X210CM, ESPESSURA DE 3,5CM, ITENS INCLUSOS: DOBRADIÇAS, MONTAGEM E INSTALAÇÃO DO BATENTE, FECHADURA COM EXECUÇÃO DO FURO - FORNECIMENTO E INSTALAÇÃO. AF_12/2019</t>
  </si>
  <si>
    <t xml:space="preserve"> 7.1.1.3 </t>
  </si>
  <si>
    <t xml:space="preserve"> CPU3139 </t>
  </si>
  <si>
    <t>PORTA COMPLETA MADEIRA 1 FL.1,20x2,10M</t>
  </si>
  <si>
    <t xml:space="preserve"> 7.1.1.4 </t>
  </si>
  <si>
    <t xml:space="preserve"> CPU3140 </t>
  </si>
  <si>
    <t>PORTA LISA DE CORRER SUSPENSA EM MADEIRA COM BATENTE</t>
  </si>
  <si>
    <t xml:space="preserve"> 7.1.1.5 </t>
  </si>
  <si>
    <t xml:space="preserve"> CPU2425 </t>
  </si>
  <si>
    <t>PORTA COMPLETA MADEIRA 2 FL.1,40x2,10M PARA VIDRO</t>
  </si>
  <si>
    <t xml:space="preserve"> 7.1.1.6 </t>
  </si>
  <si>
    <t xml:space="preserve"> CPU3141 </t>
  </si>
  <si>
    <t>PORTA COMPLETA MADEIRA 2 FL.1,60x2,10m LISA FER.VAI-E-VEM</t>
  </si>
  <si>
    <t xml:space="preserve"> 7.2 </t>
  </si>
  <si>
    <t>ESQUADRIAS DE ALUMÍNIO</t>
  </si>
  <si>
    <t xml:space="preserve"> 7.2.1 </t>
  </si>
  <si>
    <t>PORTAS DE ALUMÍNIO</t>
  </si>
  <si>
    <t xml:space="preserve"> 7.2.1.1 </t>
  </si>
  <si>
    <t xml:space="preserve"> 91338 </t>
  </si>
  <si>
    <t>PORTA DE ALUMÍNIO DE ABRIR COM LAMBRI, COM GUARNIÇÃO, FIXAÇÃO COM PARAFUSOS - FORNECIMENTO E INSTALAÇÃO. AF_12/2019</t>
  </si>
  <si>
    <t xml:space="preserve"> 7.2.1.2 </t>
  </si>
  <si>
    <t xml:space="preserve"> CPU2537 </t>
  </si>
  <si>
    <t>PORTA VENEZIANA DE ABRIR EM ALUMÍNIO, SOB MEDIDA</t>
  </si>
  <si>
    <t xml:space="preserve"> 7.2.1.3 </t>
  </si>
  <si>
    <t xml:space="preserve"> CPU2686 </t>
  </si>
  <si>
    <t>PORTA DE ALUMÍNIO ANODIZADO COM VIDRO, 3 FOLHAS, ABERTURA DE CORRER</t>
  </si>
  <si>
    <t xml:space="preserve"> 7.2.1.4 </t>
  </si>
  <si>
    <t xml:space="preserve"> CPU2543 </t>
  </si>
  <si>
    <t>PORTAO DE CORRER EM ALUMINIO PINTURA ELETROSTATICA BRANCA</t>
  </si>
  <si>
    <t xml:space="preserve"> 7.2.1.5 </t>
  </si>
  <si>
    <t xml:space="preserve"> CPU2541 </t>
  </si>
  <si>
    <t>PORTA ALUMINIO ANODIZADO NATURAL 1 FOLHA DE ABRIR</t>
  </si>
  <si>
    <t xml:space="preserve"> 7.2.2 </t>
  </si>
  <si>
    <t>JANELAS DE ALUMÍNIO</t>
  </si>
  <si>
    <t xml:space="preserve"> 7.2.2.1 </t>
  </si>
  <si>
    <t xml:space="preserve"> 94569 </t>
  </si>
  <si>
    <t>JANELA DE ALUMÍNIO TIPO MAXIM-AR, BATENTE/ REQUADRO 3 A 14 CM, VIDRO INCLUSO, FIXAÇÃO COM PARAFUSO, SEM GUARNIÇÃO/ ALIZAR, DIMENSÕES 60X80 (A X L) CM, SEM ACABAMENTO, VEDAÇÃO COM SILICONE, EXCLUSIVE CONTRAMARCO - FORNECIMENTO E INSTALAÇÃO. AF_11/2024</t>
  </si>
  <si>
    <t xml:space="preserve"> 7.2.2.2 </t>
  </si>
  <si>
    <t xml:space="preserve"> 100674 </t>
  </si>
  <si>
    <t>CAIXILHO FIXO DE ALUMÍNIO PARA VIDRO (VIDRO INCLUSO), BATENTE/ REQUADRO DE 4 A 14 CM, SEM GUARNIÇÃO/ ALIZAR, FIXAÇÃO COM PARAFUSOS, VEDAÇÃO COM SILICONE, EXCLUSIVE CONTRAMARCO - FORNECIMENTO E INSTALAÇÃO. AF_11/2024</t>
  </si>
  <si>
    <t xml:space="preserve"> 7.2.2.3 </t>
  </si>
  <si>
    <t xml:space="preserve"> 94573 </t>
  </si>
  <si>
    <t>JANELA DE ALUMÍNIO DE CORRER COM 4 FOLHAS PARA VIDROS (VIDROS INCLUSOS), COM BANDEIRA, BATENTE/ REQUADRO 6 A 14 CM, ACABAMENTO COM ACETATO OU BRILHANTE, FIXAÇÃO COM PARAFUSO, SEM GUARNIÇÃO/ ALIZAR, DIMENSÕES 150X120 CM, VEDAÇÃO COM SILICONE, EXCLUSIVE CONTRAMARCO - FORNECIMENTO E INSTALAÇÃO. AF_11/2024</t>
  </si>
  <si>
    <t xml:space="preserve"> 7.3 </t>
  </si>
  <si>
    <t>ESQUADRIAS METÁLICAS</t>
  </si>
  <si>
    <t xml:space="preserve"> 7.3.1 </t>
  </si>
  <si>
    <t>PORTAS METÁLICAS</t>
  </si>
  <si>
    <t xml:space="preserve"> 7.3.1.1 </t>
  </si>
  <si>
    <t xml:space="preserve"> CPU2544 </t>
  </si>
  <si>
    <t>PORTA CORTA FOGO, DE ABRIR, 02 FOLHAS, EM CHAPA DE AÇO GALVANIZADO Nº24, BATENTE EM CHAPA Nº18, CLASSE 90, ISOLANTE EM MANTA CERÂMICA INCOMBUSTÍVEL E=5CM,DOBRADIÇAS TIPO HELICOIDAL EM AÇO 1010/1020, E FECHADURA REVERSÍVEL SEM CHAVE</t>
  </si>
  <si>
    <t xml:space="preserve"> 7.4 </t>
  </si>
  <si>
    <t>ACESSÓRIOS</t>
  </si>
  <si>
    <t xml:space="preserve"> 7.4.1 </t>
  </si>
  <si>
    <t xml:space="preserve"> CPU2545 </t>
  </si>
  <si>
    <t>PUXADOR DUPLO EM AÇO INOXIDÁVEL, PARA PORTA DE MADEIRA, ALUMÍNIO OU VIDRO, DE 350 MM</t>
  </si>
  <si>
    <t xml:space="preserve"> 7.4.2 </t>
  </si>
  <si>
    <t xml:space="preserve"> CPU2546 </t>
  </si>
  <si>
    <t>BARRA DE APOIO, RETA, FIXA, EM AÇO INOX, L=40CM, D=1 1/4", JACKWAL OU SIMILAR</t>
  </si>
  <si>
    <t xml:space="preserve"> 7.4.3 </t>
  </si>
  <si>
    <t xml:space="preserve"> CPU2547 </t>
  </si>
  <si>
    <t>ALIZAR ALUMINIO PINTURA ELETROSTATICA BRANCA</t>
  </si>
  <si>
    <t xml:space="preserve"> 7.4.4 </t>
  </si>
  <si>
    <t xml:space="preserve"> CPU2548 </t>
  </si>
  <si>
    <t>MOLA AEREA COM CALHA/BRACO DESLIZANTE</t>
  </si>
  <si>
    <t xml:space="preserve"> 7.4.5 </t>
  </si>
  <si>
    <t xml:space="preserve"> CPU2549 </t>
  </si>
  <si>
    <t>FECHADURA COM MAÇANETA TIPO ALAVANCA EM AÇO INOXIDÁVEL, PARA PORTA EXTERNA</t>
  </si>
  <si>
    <t xml:space="preserve"> 7.4.6 </t>
  </si>
  <si>
    <t xml:space="preserve"> 100709 </t>
  </si>
  <si>
    <t>DOBRADIÇA EM AÇO/FERRO, 3" X 21/2", E=1,9 A 2MM, SEN ANEL, CROMADO OU ZINCADO, TAMPA BOLA, COM PARAFUSOS. AF_12/2019</t>
  </si>
  <si>
    <t xml:space="preserve"> 7.4.7 </t>
  </si>
  <si>
    <t xml:space="preserve"> CPU2550 </t>
  </si>
  <si>
    <t>GUICHE COM REQUADRO EM MADEIRA DE LEI - VASADO</t>
  </si>
  <si>
    <t>REVESTIMENTO DE PAREDE</t>
  </si>
  <si>
    <t xml:space="preserve"> 8.1 </t>
  </si>
  <si>
    <t>REVESTIMENTO ARGAMASSADO</t>
  </si>
  <si>
    <t xml:space="preserve"> 8.1.1 </t>
  </si>
  <si>
    <t xml:space="preserve"> 87905 </t>
  </si>
  <si>
    <t>CHAPISCO APLICADO EM ALVENARIA (COM PRESENÇA DE VÃOS) E ESTRUTURAS DE CONCRETO DE FACHADA, COM COLHER DE PEDREIRO. ARGAMASSA TRAÇO 1:3 COM PREPARO EM BETONEIRA 400L. AF_10/2022</t>
  </si>
  <si>
    <t xml:space="preserve"> 8.1.2 </t>
  </si>
  <si>
    <t xml:space="preserve"> 104958 </t>
  </si>
  <si>
    <t>MASSA ÚNICA, EM ARGAMASSA TRAÇO 1:2:8 PREPARO MECÂNICO, APLICADA MANUALMENTE EM PAREDES INTERNAS DE AMBIENTES COM ÁREA MAIOR QUE 10M², E = 10MM, COM TALISCAS. AF_03/2024</t>
  </si>
  <si>
    <t xml:space="preserve"> 8.1.3 </t>
  </si>
  <si>
    <t xml:space="preserve"> 87553 </t>
  </si>
  <si>
    <t>EMBOÇO, EM ARGAMASSA TRAÇO 1:2:8, PREPARO MECÂNICO, APLICADO MANUALMENTE EM PAREDES INTERNAS DE AMBIENTES COM ÁREA MAIOR QUE 10M², E = 10MM, COM TALISCAS. AF_03/2024</t>
  </si>
  <si>
    <t xml:space="preserve"> 8.2 </t>
  </si>
  <si>
    <t>REVESTIMENTO CERÂMICO</t>
  </si>
  <si>
    <t xml:space="preserve"> 8.2.1 </t>
  </si>
  <si>
    <t xml:space="preserve"> 104611 </t>
  </si>
  <si>
    <t>REVESTIMENTO CERÂMICO PARA PAREDES INTERNAS COM PLACAS TIPO ESMALTADA DE DIMENSÕES 60X60 CM APLICADAS NA ALTURA INTEIRA DAS PAREDES. AF_02/2023_PE</t>
  </si>
  <si>
    <t>REVESTIMENTO DE PISO INTERNO</t>
  </si>
  <si>
    <t xml:space="preserve"> 9.1 </t>
  </si>
  <si>
    <t xml:space="preserve"> 9.1.1 </t>
  </si>
  <si>
    <t xml:space="preserve"> 94995 </t>
  </si>
  <si>
    <t>EXECUÇÃO DE PASSEIO (CALÇADA) OU PISO DE CONCRETO COM CONCRETO MOLDADO IN LOCO, USINADO, ACABAMENTO CONVENCIONAL, ESPESSURA 8 CM, ARMADO. AF_08/2022</t>
  </si>
  <si>
    <t xml:space="preserve"> 9.1.2 </t>
  </si>
  <si>
    <t xml:space="preserve"> CPU2552 </t>
  </si>
  <si>
    <t>REGULARIZAÇÃO DE BASE PARA REVEST. DE PISOS COM ARG. TRAÇO T4, ESP. MÉDIA = 2,5CM</t>
  </si>
  <si>
    <t xml:space="preserve"> 9.2 </t>
  </si>
  <si>
    <t>GRANILITE</t>
  </si>
  <si>
    <t xml:space="preserve"> 9.2.1 </t>
  </si>
  <si>
    <t xml:space="preserve"> CPU2553 </t>
  </si>
  <si>
    <t>PISO ALTA RESISTENCIA, COLORIDO, E=10MM, APLICADO COM JUNTAS, POLIDO ATÉ O ESMERIL 400 E ENCERADO</t>
  </si>
  <si>
    <t xml:space="preserve"> 9.3 </t>
  </si>
  <si>
    <t>RODAPÉ</t>
  </si>
  <si>
    <t xml:space="preserve"> 9.3.1 </t>
  </si>
  <si>
    <t xml:space="preserve"> CPU2555 </t>
  </si>
  <si>
    <t>RODAPÉ ALTA RESISTÊNCIA, H = 10 CM, MEIA-CANA</t>
  </si>
  <si>
    <t>REVESTIMENTO DE PISO EXTERNO</t>
  </si>
  <si>
    <t xml:space="preserve"> 10.1 </t>
  </si>
  <si>
    <t xml:space="preserve"> 10.1.1 </t>
  </si>
  <si>
    <t>REVESTIMENTO DE TETO</t>
  </si>
  <si>
    <t xml:space="preserve"> 11.1 </t>
  </si>
  <si>
    <t xml:space="preserve"> 11.1.1 </t>
  </si>
  <si>
    <t xml:space="preserve"> 87885 </t>
  </si>
  <si>
    <t>CHAPISCO APLICADO NO TETO OU EM ALVENARIA E ESTRUTURA, COM ROLO PARA TEXTURA ACRÍLICA. ARGAMASSA INDUSTRIALIZADA COM PREPARO EM MISTURADOR 300 KG. AF_10/2022</t>
  </si>
  <si>
    <t xml:space="preserve"> 11.1.2 </t>
  </si>
  <si>
    <t xml:space="preserve"> 90408 </t>
  </si>
  <si>
    <t>MASSA ÚNICA, EM ARGAMASSA TRAÇO 1:2:8, PREPARO MECÂNICO, APLICADA MANUALMENTE EM TETO, E = 10MM, COM TALISCAS. AF_03/2024</t>
  </si>
  <si>
    <t xml:space="preserve"> 11.2 </t>
  </si>
  <si>
    <t>FORRO</t>
  </si>
  <si>
    <t xml:space="preserve"> 11.2.1 </t>
  </si>
  <si>
    <t xml:space="preserve"> 96114 </t>
  </si>
  <si>
    <t>FORRO EM DRYWALL, PARA AMBIENTES COMERCIAIS, INCLUSIVE ESTRUTURA BIRECIONAL DE FIXAÇÃO. AF_08/2023_PS</t>
  </si>
  <si>
    <t>PINTURA</t>
  </si>
  <si>
    <t xml:space="preserve"> 12.1 </t>
  </si>
  <si>
    <t>PAREDES</t>
  </si>
  <si>
    <t xml:space="preserve"> 12.1.1 </t>
  </si>
  <si>
    <t xml:space="preserve"> 88485 </t>
  </si>
  <si>
    <t>FUNDO SELADOR ACRÍLICO, APLICAÇÃO MANUAL EM PAREDE, UMA DEMÃO. AF_04/2023</t>
  </si>
  <si>
    <t xml:space="preserve"> 12.1.2 </t>
  </si>
  <si>
    <t xml:space="preserve"> 88495 </t>
  </si>
  <si>
    <t>EMASSAMENTO COM MASSA LÁTEX, APLICAÇÃO EM PAREDE, UMA DEMÃO, LIXAMENTO MANUAL. AF_04/2023</t>
  </si>
  <si>
    <t xml:space="preserve"> 12.1.3 </t>
  </si>
  <si>
    <t xml:space="preserve"> 104641 </t>
  </si>
  <si>
    <t>PINTURA LÁTEX ACRÍLICA ECONÔMICA, APLICAÇÃO MANUAL EM PAREDES, DUAS DEMÃOS. AF_04/2023</t>
  </si>
  <si>
    <t xml:space="preserve"> 12.1.4 </t>
  </si>
  <si>
    <t xml:space="preserve"> 95305 </t>
  </si>
  <si>
    <t>TEXTURA ACRÍLICA, APLICAÇÃO MANUAL EM PAREDE, UMA DEMÃO. AF_04/2023</t>
  </si>
  <si>
    <t xml:space="preserve"> 12.2 </t>
  </si>
  <si>
    <t>TETO</t>
  </si>
  <si>
    <t xml:space="preserve"> 12.2.1 </t>
  </si>
  <si>
    <t xml:space="preserve"> 88494 </t>
  </si>
  <si>
    <t>EMASSAMENTO COM MASSA LÁTEX, APLICAÇÃO EM TETO, UMA DEMÃO, LIXAMENTO MANUAL. AF_04/2023</t>
  </si>
  <si>
    <t xml:space="preserve"> 12.2.2 </t>
  </si>
  <si>
    <t xml:space="preserve"> 104639 </t>
  </si>
  <si>
    <t>PINTURA LÁTEX ACRÍLICA ECONÔMICA, APLICAÇÃO MANUAL EM TETO, DUAS DEMÃOS. AF_04/2023</t>
  </si>
  <si>
    <t xml:space="preserve"> 12.3 </t>
  </si>
  <si>
    <t xml:space="preserve"> 12.3.1 </t>
  </si>
  <si>
    <t xml:space="preserve"> 102197 </t>
  </si>
  <si>
    <t>PINTURA FUNDO NIVELADOR ALQUÍDICO BRANCO EM MADEIRA. AF_01/2021</t>
  </si>
  <si>
    <t xml:space="preserve"> 12.3.2 </t>
  </si>
  <si>
    <t xml:space="preserve"> 102219 </t>
  </si>
  <si>
    <t>PINTURA TINTA DE ACABAMENTO (PIGMENTADA) ESMALTE SINTÉTICO ACETINADO EM MADEIRA, 2 DEMÃOS. AF_01/2021</t>
  </si>
  <si>
    <t>MARMORARIA</t>
  </si>
  <si>
    <t xml:space="preserve"> 13.1 </t>
  </si>
  <si>
    <t xml:space="preserve"> CPU2556 </t>
  </si>
  <si>
    <t>TAMPO/BANCADA EM GRANITO BRANCO SIENA, E=2CM</t>
  </si>
  <si>
    <t>LOUÇAS, METAIS E ACESSÓRIOS</t>
  </si>
  <si>
    <t xml:space="preserve"> 14.1 </t>
  </si>
  <si>
    <t>EQUIPAMENTOS</t>
  </si>
  <si>
    <t xml:space="preserve"> 14.1.1 </t>
  </si>
  <si>
    <t xml:space="preserve"> 100860 </t>
  </si>
  <si>
    <t>CHUVEIRO ELÉTRICO COMUM CORPO PLÁSTICO, TIPO DUCHA - FORNECIMENTO E INSTALAÇÃO. AF_01/2020</t>
  </si>
  <si>
    <t xml:space="preserve"> 14.2 </t>
  </si>
  <si>
    <t>LOUÇAS</t>
  </si>
  <si>
    <t xml:space="preserve"> 14.2.1 </t>
  </si>
  <si>
    <t xml:space="preserve"> 86932 </t>
  </si>
  <si>
    <t>VASO SANITÁRIO SIFONADO COM CAIXA ACOPLADA LOUÇA BRANCA - PADRÃO MÉDIO, INCLUSO ENGATE FLEXÍVEL EM METAL CROMADO, 1/2 X 40CM - FORNECIMENTO E INSTALAÇÃO. AF_01/2020</t>
  </si>
  <si>
    <t xml:space="preserve"> 14.2.2 </t>
  </si>
  <si>
    <t xml:space="preserve"> CPU2897 </t>
  </si>
  <si>
    <t>BACIA SIFONADA COM CAIXA DE DESCARGA ACOPLADA E TAMPA - INFANTIL</t>
  </si>
  <si>
    <t xml:space="preserve"> 14.2.3 </t>
  </si>
  <si>
    <t xml:space="preserve"> 86939 </t>
  </si>
  <si>
    <t>LAVATÓRIO LOUÇA BRANCA COM COLUNA, *44 X 35,5* CM, PADRÃO POPULAR, INCLUSO SIFÃO FLEXÍVEL EM PVC, VÁLVULA E ENGATE FLEXÍVEL 30CM EM PLÁSTICO E COM TORNEIRA CROMADA PADRÃO POPULAR - FORNECIMENTO E INSTALAÇÃO. AF_01/2020</t>
  </si>
  <si>
    <t xml:space="preserve"> 14.2.4 </t>
  </si>
  <si>
    <t xml:space="preserve"> 86919 </t>
  </si>
  <si>
    <t>TANQUE DE LOUÇA BRANCA COM COLUNA, 30L OU EQUIVALENTE, INCLUSO SIFÃO FLEXÍVEL EM PVC, VÁLVULA METÁLICA E TORNEIRA DE METAL CROMADO PADRÃO MÉDIO - FORNECIMENTO E INSTALAÇÃO. AF_01/2020</t>
  </si>
  <si>
    <t xml:space="preserve"> 14.2.5 </t>
  </si>
  <si>
    <t xml:space="preserve"> CPU2557 </t>
  </si>
  <si>
    <t>LAVATÓRIO DE CANTO REF. L101 DECA OU EQUIVALENTE, INCLUSIVE VÁLVULA, SIFÃO E ENGATES CROMADOS, EXCLUSIVE TORNEIRA</t>
  </si>
  <si>
    <t xml:space="preserve"> 14.2.6 </t>
  </si>
  <si>
    <t xml:space="preserve"> 86901 </t>
  </si>
  <si>
    <t>CUBA DE EMBUTIR OVAL EM LOUÇA BRANCA, 35 X 50CM OU EQUIVALENTE - FORNECIMENTO E INSTALAÇÃO. AF_01/2020</t>
  </si>
  <si>
    <t xml:space="preserve"> 14.2.7 </t>
  </si>
  <si>
    <t xml:space="preserve"> CPU3142 </t>
  </si>
  <si>
    <t>CUBA DE LOUÇA DE EMBUTIR REDONDA</t>
  </si>
  <si>
    <t xml:space="preserve"> 14.3 </t>
  </si>
  <si>
    <t>METAIS E ACESSÓRIOS</t>
  </si>
  <si>
    <t xml:space="preserve"> 14.3.1 </t>
  </si>
  <si>
    <t xml:space="preserve"> CPU2558 </t>
  </si>
  <si>
    <t>TAMPO/BANCADA EM CONCRETO ARMADO, REVESTIDO EM AÇO INOXIDÁVEL FOSCO POLIDO</t>
  </si>
  <si>
    <t xml:space="preserve"> 14.3.2 </t>
  </si>
  <si>
    <t xml:space="preserve"> CPU2559 </t>
  </si>
  <si>
    <t>FUNIL EXPURGO HOSPITALAR DE AÇO INOX 304  290X300MM E= 0,8MM SEM MESA PARA EMBUTIR - MIRNOX OU SIMILAR</t>
  </si>
  <si>
    <t xml:space="preserve"> 14.3.3 </t>
  </si>
  <si>
    <t xml:space="preserve"> 86900 </t>
  </si>
  <si>
    <t>CUBA DE EMBUTIR RETANGULAR DE AÇO INOXIDÁVEL, 46 X 30 X 12 CM - FORNECIMENTO E INSTALAÇÃO. AF_01/2020</t>
  </si>
  <si>
    <t xml:space="preserve"> 14.3.4 </t>
  </si>
  <si>
    <t xml:space="preserve"> 86913 </t>
  </si>
  <si>
    <t>TORNEIRA CROMADA 1/2" OU 3/4" PARA TANQUE, PADRÃO POPULAR - FORNECIMENTO E INSTALAÇÃO. AF_01/2020</t>
  </si>
  <si>
    <t xml:space="preserve"> 14.3.5 </t>
  </si>
  <si>
    <t xml:space="preserve"> CPU2560 </t>
  </si>
  <si>
    <t>TORNEIRA CLÍNICA COM VOLANTE TIPO ALAVANCA</t>
  </si>
  <si>
    <t xml:space="preserve"> 14.3.6 </t>
  </si>
  <si>
    <t xml:space="preserve"> CPU2561 </t>
  </si>
  <si>
    <t>TORNEIRA MISTURADOR CLÍNICA DE MESA COM AREJADOR ARTICULADO, ACIONAMENTO COTOVELO</t>
  </si>
  <si>
    <t xml:space="preserve"> 14.3.7 </t>
  </si>
  <si>
    <t xml:space="preserve"> CPU2562 </t>
  </si>
  <si>
    <t>TORNEIRA DE MESA COM FECHAMENTO AUTOMÁTICO, LINHA DECAMATIC ECO, REF.1173.C, DECA OU SIMILAR</t>
  </si>
  <si>
    <t xml:space="preserve"> 14.3.8 </t>
  </si>
  <si>
    <t xml:space="preserve"> CPU2690 </t>
  </si>
  <si>
    <t>TORNEIRA PARA  LAVATÓRIO,  DE  MESA,  CROMADA,  BICA  ALTA,  REF.:  FLEX  PLUS,  1198  C21,  DA  DECA  OU  SIMILAR,  INCLUSIVE  FURO  PARA  INSTALAÇÃO  EM  BANCADA</t>
  </si>
  <si>
    <t xml:space="preserve"> 14.3.9 </t>
  </si>
  <si>
    <t xml:space="preserve"> CPU2563 </t>
  </si>
  <si>
    <t>DUCHA HIGIÊNICA COM REGISTRO, LINHA DREAM, REF. 1984.C87.ACT.CR, DA DECA OU SIMILAR</t>
  </si>
  <si>
    <t xml:space="preserve"> 14.3.10 </t>
  </si>
  <si>
    <t xml:space="preserve"> CPU3143 </t>
  </si>
  <si>
    <t>BARRA DE APOIO, RETA, FIXA, EM AÇO INOX, L=80CM, D=1 1/4", JACKWAL OU SIMILAR</t>
  </si>
  <si>
    <t xml:space="preserve"> 14.3.11 </t>
  </si>
  <si>
    <t xml:space="preserve"> 14.3.12 </t>
  </si>
  <si>
    <t xml:space="preserve"> 100867 </t>
  </si>
  <si>
    <t>BARRA DE APOIO RETA, EM ACO INOX POLIDO, COMPRIMENTO 70 CM, FIXADA NA PAREDE - FORNECIMENTO E INSTALAÇÃO. AF_01/2020</t>
  </si>
  <si>
    <t xml:space="preserve"> 14.3.13 </t>
  </si>
  <si>
    <t xml:space="preserve"> CPU2105 </t>
  </si>
  <si>
    <t>RALO SECO PVC QUADRADO 15x15 COM GRELHA</t>
  </si>
  <si>
    <t xml:space="preserve"> 14.3.14 </t>
  </si>
  <si>
    <t xml:space="preserve"> CPU3144 </t>
  </si>
  <si>
    <t>ESTACAO DE CHAMADA DE LEITO,COM INTERRUPTOR DE EMBUTIR COM COMANDOS DE CHAMADAS,EMERGENCIA E PRESENCA,FIXADA SOBRE CAIXA 4"X4" EMBUTIDA NA PAREDE.FORNECIMENTO E COLOCACAO</t>
  </si>
  <si>
    <t>INSTALAÇÕES HIDROSSANITÁRIAS</t>
  </si>
  <si>
    <t xml:space="preserve"> 15.1 </t>
  </si>
  <si>
    <t>HIDRÁULICA</t>
  </si>
  <si>
    <t xml:space="preserve"> 15.1.1 </t>
  </si>
  <si>
    <t xml:space="preserve"> CPU2565 </t>
  </si>
  <si>
    <t>ACOPLAMENTO RANHURADO EM FERRO FUNDIDO DN 60,3mm 2""</t>
  </si>
  <si>
    <t xml:space="preserve"> 15.1.2 </t>
  </si>
  <si>
    <t xml:space="preserve"> 103039 </t>
  </si>
  <si>
    <t>REGISTRO DE ESFERA, PVC, ROSCÁVEL, COM VOLANTE, 1 1/2" - FORNECIMENTO E INSTALAÇÃO. AF_08/2021</t>
  </si>
  <si>
    <t xml:space="preserve"> 15.1.3 </t>
  </si>
  <si>
    <t xml:space="preserve"> 94492 </t>
  </si>
  <si>
    <t>REGISTRO DE ESFERA, PVC, SOLDÁVEL, COM VOLANTE, DN 50 MM - FORNECIMENTO E INSTALAÇÃO. AF_08/2021</t>
  </si>
  <si>
    <t xml:space="preserve"> 15.1.4 </t>
  </si>
  <si>
    <t xml:space="preserve"> 94681 </t>
  </si>
  <si>
    <t>CURVA 90 GRAUS, PVC, SOLDÁVEL, DN 60 MM, INSTALADO EM RESERVAÇÃO PREDIAL DE ÁGUA - FORNECIMENTO E INSTALAÇÃO. AF_04/2024</t>
  </si>
  <si>
    <t xml:space="preserve"> 15.1.5 </t>
  </si>
  <si>
    <t xml:space="preserve"> 94662 </t>
  </si>
  <si>
    <t>ADAPTADOR CURTO COM BOLSA E ROSCA PARA REGISTRO, PVC, SOLDÁVEL, DN 50 MM X 1 1/2", INSTALADO EM RESERVAÇÃO PREDIAL DE ÁGUA - FORNECIMENTO E INSTALAÇÃO. AF_04/2024</t>
  </si>
  <si>
    <t xml:space="preserve"> 15.1.6 </t>
  </si>
  <si>
    <t xml:space="preserve"> 103986 </t>
  </si>
  <si>
    <t>CURVA 90 GRAUS, PVC, SOLDÁVEL, DN 50MM, INSTALADO EM RAMAL DE DISTRIBUIÇÃO DE ÁGUA - FORNECIMENTO E INSTALAÇÃO. AF_06/2022</t>
  </si>
  <si>
    <t xml:space="preserve"> 15.1.7 </t>
  </si>
  <si>
    <t xml:space="preserve"> 103979 </t>
  </si>
  <si>
    <t>TUBO, PVC, SOLDÁVEL, DE 50MM, INSTALADO EM RAMAL DE DISTRIBUIÇÃO DE ÁGUA - FORNECIMENTO E INSTALAÇÃO. AF_06/2022</t>
  </si>
  <si>
    <t xml:space="preserve"> 15.1.8 </t>
  </si>
  <si>
    <t xml:space="preserve"> CPU2566 </t>
  </si>
  <si>
    <t>HIDRÔMETRO EM BRONZE, DIÂMETRO DE 40 MM (1 1/2´)</t>
  </si>
  <si>
    <t xml:space="preserve"> 15.1.9 </t>
  </si>
  <si>
    <t xml:space="preserve"> 89353 </t>
  </si>
  <si>
    <t>REGISTRO DE GAVETA BRUTO, LATÃO, ROSCÁVEL, 3/4" - FORNECIMENTO E INSTALAÇÃO. AF_08/2021</t>
  </si>
  <si>
    <t xml:space="preserve"> 15.1.10 </t>
  </si>
  <si>
    <t xml:space="preserve"> 94794 </t>
  </si>
  <si>
    <t>REGISTRO DE GAVETA BRUTO, LATÃO, ROSCÁVEL, 1 1/2", COM ACABAMENTO E CANOPLA CROMADOS - FORNECIMENTO E INSTALAÇÃO. AF_08/2021</t>
  </si>
  <si>
    <t xml:space="preserve"> 15.1.11 </t>
  </si>
  <si>
    <t xml:space="preserve"> 89987 </t>
  </si>
  <si>
    <t>REGISTRO DE GAVETA BRUTO, LATÃO, ROSCÁVEL, 3/4", COM ACABAMENTO E CANOPLA CROMADOS - FORNECIMENTO E INSTALAÇÃO. AF_08/2021</t>
  </si>
  <si>
    <t xml:space="preserve"> 15.1.12 </t>
  </si>
  <si>
    <t xml:space="preserve"> 89985 </t>
  </si>
  <si>
    <t>REGISTRO DE PRESSÃO BRUTO, LATÃO, ROSCÁVEL, 3/4", COM ACABAMENTO E CANOPLA CROMADOS - FORNECIMENTO E INSTALAÇÃO. AF_08/2021</t>
  </si>
  <si>
    <t xml:space="preserve"> 15.1.13 </t>
  </si>
  <si>
    <t xml:space="preserve"> 92365 </t>
  </si>
  <si>
    <t>TUBO DE AÇO GALVANIZADO COM COSTURA, CLASSE MÉDIA, DN 40 (1 1/2"), CONEXÃO ROSQUEADA, INSTALADO EM REDE DE ALIMENTAÇÃO PARA HIDRANTE - FORNECIMENTO E INSTALAÇÃO. AF_10/2020</t>
  </si>
  <si>
    <t xml:space="preserve"> 15.1.14 </t>
  </si>
  <si>
    <t xml:space="preserve"> 92336 </t>
  </si>
  <si>
    <t>TUBO DE AÇO GALVANIZADO COM COSTURA, CLASSE MÉDIA, CONEXÃO RANHURADA, DN 65 (2 1/2"), INSTALADO EM PRUMADAS - FORNECIMENTO E INSTALAÇÃO. AF_10/2020</t>
  </si>
  <si>
    <t xml:space="preserve"> 15.1.15 </t>
  </si>
  <si>
    <t xml:space="preserve"> 89373 </t>
  </si>
  <si>
    <t>LUVA DE REDUÇÃO, PVC, SOLDÁVEL, DN 25MM X 20MM, INSTALADO EM RAMAL OU SUB-RAMAL DE ÁGUA - FORNECIMENTO E INSTALAÇÃO. AF_06/2022</t>
  </si>
  <si>
    <t xml:space="preserve"> 15.1.16 </t>
  </si>
  <si>
    <t xml:space="preserve"> 89593 </t>
  </si>
  <si>
    <t>LUVA COM ROSCA, PVC, SOLDÁVEL, DN 50MM X 1.1/2, INSTALADO EM PRUMADA DE ÁGUA - FORNECIMENTO E INSTALAÇÃO. AF_06/2022</t>
  </si>
  <si>
    <t xml:space="preserve"> 15.1.17 </t>
  </si>
  <si>
    <t xml:space="preserve"> 94656 </t>
  </si>
  <si>
    <t>ADAPTADOR CURTO COM BOLSA E ROSCA PARA REGISTRO, PVC, SOLDÁVEL, DN 25 MM X 3/4", INSTALADO EM RESERVAÇÃO PREDIAL DE ÁGUA - FORNECIMENTO E INSTALAÇÃO. AF_04/2024</t>
  </si>
  <si>
    <t xml:space="preserve"> 15.1.18 </t>
  </si>
  <si>
    <t xml:space="preserve"> 104002 </t>
  </si>
  <si>
    <t>ADAPTADOR CURTO COM BOLSA E ROSCA PARA REGISTRO, PVC, SOLDÁVEL, DN 50MM X 1.1/4", INSTALADO EM RAMAL DE DISTRIBUIÇÃO DE ÁGUA - FORNECIMENTO E INSTALAÇÃO. AF_06/2022</t>
  </si>
  <si>
    <t xml:space="preserve"> 15.1.19 </t>
  </si>
  <si>
    <t xml:space="preserve"> 103948 </t>
  </si>
  <si>
    <t>BUCHA DE REDUÇÃO, CURTA, PVC, SOLDÁVEL, DN 32 X 25 MM, INSTALADO EM RAMAL OU SUB-RAMAL DE ÁGUA - FORNECIMENTO E INSTALAÇÃO. AF_06/2022</t>
  </si>
  <si>
    <t xml:space="preserve"> 15.1.20 </t>
  </si>
  <si>
    <t xml:space="preserve"> 103966 </t>
  </si>
  <si>
    <t>BUCHA DE REDUÇÃO, LONGA, PVC, SOLDÁVEL, DN 50 X 25 MM, INSTALADO EM PRUMADA DE ÁGUA - FORNECIMENTO E INSTALAÇÃO. AF_06/2022</t>
  </si>
  <si>
    <t xml:space="preserve"> 15.1.21 </t>
  </si>
  <si>
    <t xml:space="preserve"> 104003 </t>
  </si>
  <si>
    <t>BUCHA DE REDUÇÃO, LONGA, PVC, SOLDÁVEL, DN 50 X 32 MM, INSTALADO EM RAMAL DE DISTRIBUIÇÃO DE ÁGUA - FORNECIMENTO E INSTALAÇÃO. AF_06/2022</t>
  </si>
  <si>
    <t xml:space="preserve"> 15.1.22 </t>
  </si>
  <si>
    <t xml:space="preserve"> 89490 </t>
  </si>
  <si>
    <t>CURVA 45 GRAUS, PVC, SOLDÁVEL, DN 25MM, INSTALADO EM PRUMADA DE ÁGUA - FORNECIMENTO E INSTALAÇÃO. AF_06/2022</t>
  </si>
  <si>
    <t xml:space="preserve"> 15.1.23 </t>
  </si>
  <si>
    <t xml:space="preserve"> 89489 </t>
  </si>
  <si>
    <t>CURVA 90 GRAUS, PVC, SOLDÁVEL, DN 25MM, INSTALADO EM PRUMADA DE ÁGUA - FORNECIMENTO E INSTALAÇÃO. AF_06/2022</t>
  </si>
  <si>
    <t xml:space="preserve"> 15.1.24 </t>
  </si>
  <si>
    <t xml:space="preserve"> 89384 </t>
  </si>
  <si>
    <t>CURVA DE TRANSPOSIÇÃO, PVC, SOLDÁVEL, DN 25MM, INSTALADO EM RAMAL OU SUB-RAMAL DE ÁGUA FORNECIMENTO E INSTALAÇÃO. AF_06/2022</t>
  </si>
  <si>
    <t xml:space="preserve"> 15.1.25 </t>
  </si>
  <si>
    <t xml:space="preserve"> 89530 </t>
  </si>
  <si>
    <t>LUVA DE CORRER, PVC, SOLDÁVEL, DN 25MM, INSTALADO EM PRUMADA DE ÁGUA - FORNECIMENTO E INSTALAÇÃO. AF_06/2022</t>
  </si>
  <si>
    <t xml:space="preserve"> 15.1.26 </t>
  </si>
  <si>
    <t xml:space="preserve"> 89577 </t>
  </si>
  <si>
    <t>LUVA DE CORRER, PVC, SOLDÁVEL, DN 50MM, INSTALADO EM PRUMADA DE ÁGUA - FORNECIMENTO E INSTALAÇÃO. AF_06/2022</t>
  </si>
  <si>
    <t xml:space="preserve"> 15.1.27 </t>
  </si>
  <si>
    <t xml:space="preserve"> 89356 </t>
  </si>
  <si>
    <t>TUBO, PVC, SOLDÁVEL, DE 25MM, INSTALADO EM RAMAL OU SUB-RAMAL DE ÁGUA - FORNECIMENTO E INSTALAÇÃO. AF_06/2022</t>
  </si>
  <si>
    <t xml:space="preserve"> 15.1.28 </t>
  </si>
  <si>
    <t xml:space="preserve"> 89357 </t>
  </si>
  <si>
    <t>TUBO, PVC, SOLDÁVEL, DE 32MM, INSTALADO EM RAMAL OU SUB-RAMAL DE ÁGUA - FORNECIMENTO E INSTALAÇÃO. AF_06/2022</t>
  </si>
  <si>
    <t xml:space="preserve"> 15.1.29 </t>
  </si>
  <si>
    <t xml:space="preserve"> 89448 </t>
  </si>
  <si>
    <t>TUBO, PVC, SOLDÁVEL, DE 40MM, INSTALADO EM PRUMADA DE ÁGUA - FORNECIMENTO E INSTALAÇÃO. AF_06/2022</t>
  </si>
  <si>
    <t xml:space="preserve"> 15.1.30 </t>
  </si>
  <si>
    <t xml:space="preserve"> 89869 </t>
  </si>
  <si>
    <t>TE, PVC, SOLDÁVEL, DN 25MM, INSTALADO EM DRENO DE AR-CONDICIONADO - FORNECIMENTO E INSTALAÇÃO. AF_08/2022</t>
  </si>
  <si>
    <t xml:space="preserve"> 15.1.31 </t>
  </si>
  <si>
    <t xml:space="preserve"> 94690 </t>
  </si>
  <si>
    <t>TÊ, PVC, SOLDÁVEL, DN 32 MM INSTALADO EM RESERVAÇÃO PREDIAL DE ÁGUA - FORNECIMENTO E INSTALAÇÃO. AF_04/2024</t>
  </si>
  <si>
    <t xml:space="preserve"> 15.1.32 </t>
  </si>
  <si>
    <t xml:space="preserve"> 104008 </t>
  </si>
  <si>
    <t>TE DE REDUÇÃO, 90 GRAUS, PVC, SOLDÁVEL, DN 50 MM X 32 MM, INSTALADO EM RAMAL DE DISTRIBUIÇÃO DE ÁGUA - FORNECIMENTO E INSTALAÇÃO. AF_06/2022</t>
  </si>
  <si>
    <t xml:space="preserve"> 15.1.33 </t>
  </si>
  <si>
    <t xml:space="preserve"> 89400 </t>
  </si>
  <si>
    <t>TÊ DE REDUÇÃO, PVC, SOLDÁVEL, DN 32MM X 25MM, INSTALADO EM RAMAL OU SUB-RAMAL DE ÁGUA - FORNECIMENTO E INSTALAÇÃO. AF_06/2022</t>
  </si>
  <si>
    <t xml:space="preserve"> 15.1.34 </t>
  </si>
  <si>
    <t xml:space="preserve"> 89627 </t>
  </si>
  <si>
    <t>TÊ DE REDUÇÃO, PVC, SOLDÁVEL, DN 50MM X 25MM, INSTALADO EM PRUMADA DE ÁGUA - FORNECIMENTO E INSTALAÇÃO. AF_06/2022</t>
  </si>
  <si>
    <t xml:space="preserve"> 15.1.35 </t>
  </si>
  <si>
    <t xml:space="preserve"> 89366 </t>
  </si>
  <si>
    <t>JOELHO 90 GRAUS COM BUCHA DE LATÃO, PVC, SOLDÁVEL, DN 25MM, X 3/4 INSTALADO EM RAMAL OU SUB-RAMAL DE ÁGUA - FORNECIMENTO E INSTALAÇÃO. AF_06/2022</t>
  </si>
  <si>
    <t xml:space="preserve"> 15.1.36 </t>
  </si>
  <si>
    <t xml:space="preserve"> 90373 </t>
  </si>
  <si>
    <t>JOELHO 90 GRAUS COM BUCHA DE LATÃO, PVC, SOLDÁVEL, DN 25MM, X 1/2 INSTALADO EM RAMAL OU SUB-RAMAL DE ÁGUA - FORNECIMENTO E INSTALAÇÃO. AF_06/2022</t>
  </si>
  <si>
    <t xml:space="preserve"> 15.1.37 </t>
  </si>
  <si>
    <t xml:space="preserve"> CPU2194 </t>
  </si>
  <si>
    <t>PRESSURIZADOR DE ÁGUA MAX PRESS 270 VF MONOFASICO 220V</t>
  </si>
  <si>
    <t xml:space="preserve"> 15.1.38 </t>
  </si>
  <si>
    <t xml:space="preserve"> CPU3117 </t>
  </si>
  <si>
    <t>RESERVATÓRIO METALICO TIPO TAÇA EM AÇO PATINÁVEL - V=15M3-COLUNA SECA H=6M+FUNDAÇÃO+LOGOTIPO</t>
  </si>
  <si>
    <t xml:space="preserve"> 15.1.39 </t>
  </si>
  <si>
    <t xml:space="preserve"> 89415 </t>
  </si>
  <si>
    <t>CURVA 90 GRAUS, PVC, SOLDÁVEL, DN 32MM, INSTALADO EM RAMAL DE DISTRIBUIÇÃO DE ÁGUA - FORNECIMENTO E INSTALAÇÃO. AF_06/2022</t>
  </si>
  <si>
    <t xml:space="preserve"> 15.1.40 </t>
  </si>
  <si>
    <t xml:space="preserve"> CPU3146 </t>
  </si>
  <si>
    <t>PRESSURIZADOR ATÉ 12MCA/160W/220V</t>
  </si>
  <si>
    <t xml:space="preserve"> 15.1.41 </t>
  </si>
  <si>
    <t xml:space="preserve"> CPU2570 </t>
  </si>
  <si>
    <t>RESERVATÓRIO EM POLIETILENO DE ALTA DENSIDADE (CISTERNA) COM ANTIOXIDANTE E PROTEÇÃO CONTRA RAIOS ULTRAVIOLETA (UV) - CAPACIDADE DE 5.000 LITROS</t>
  </si>
  <si>
    <t>CJ</t>
  </si>
  <si>
    <t xml:space="preserve"> 15.2 </t>
  </si>
  <si>
    <t>SANITÁRIA</t>
  </si>
  <si>
    <t xml:space="preserve"> 15.2.1 </t>
  </si>
  <si>
    <t xml:space="preserve"> 89707 </t>
  </si>
  <si>
    <t>CAIXA SIFONADA, PVC, DN 100 X 100 X 50 MM, JUNTA ELÁSTICA, FORNECIDA E INSTALADA EM RAMAL DE DESCARGA OU EM RAMAL DE ESGOTO SANITÁRIO. AF_08/2022</t>
  </si>
  <si>
    <t xml:space="preserve"> 15.2.2 </t>
  </si>
  <si>
    <t xml:space="preserve"> 99253 </t>
  </si>
  <si>
    <t>CAIXA ENTERRADA HIDRÁULICA RETANGULAR EM ALVENARIA COM TIJOLOS CERÂMICOS MACIÇOS, DIMENSÕES INTERNAS: 0,6X0,6X0,6 M PARA REDE DE DRENAGEM. AF_12/2020</t>
  </si>
  <si>
    <t xml:space="preserve"> 15.2.3 </t>
  </si>
  <si>
    <t xml:space="preserve"> 104328 </t>
  </si>
  <si>
    <t>CAIXA SIFONADA, COM GRELHA QUADRADA, PVC, DN 150 X 150 X 50 MM, JUNTA SOLDÁVEL, FORNECIDA E INSTALADA EM RAMAL DE DESCARGA OU EM RAMAL DE ESGOTO SANITÁRIO. AF_08/2022</t>
  </si>
  <si>
    <t xml:space="preserve"> 15.2.4 </t>
  </si>
  <si>
    <t xml:space="preserve"> 89708 </t>
  </si>
  <si>
    <t>CAIXA SIFONADA, PVC, DN 150 X 185 X 75 MM, JUNTA ELÁSTICA, FORNECIDA E INSTALADA EM RAMAL DE DESCARGA OU EM RAMAL DE ESGOTO SANITÁRIO. AF_08/2022</t>
  </si>
  <si>
    <t xml:space="preserve"> 15.2.5 </t>
  </si>
  <si>
    <t xml:space="preserve"> 89709 </t>
  </si>
  <si>
    <t>RALO SIFONADO, PVC, DN 100 X 40 MM, JUNTA SOLDÁVEL, FORNECIDO E INSTALADO EM RAMAL DE DESCARGA OU EM RAMAL DE ESGOTO SANITÁRIO. AF_08/2022</t>
  </si>
  <si>
    <t xml:space="preserve"> 15.2.6 </t>
  </si>
  <si>
    <t xml:space="preserve"> 86883 </t>
  </si>
  <si>
    <t>SIFÃO DO TIPO FLEXÍVEL EM PVC 1 X 1.1/2 - FORNECIMENTO E INSTALAÇÃO. AF_01/2020</t>
  </si>
  <si>
    <t xml:space="preserve"> 15.2.7 </t>
  </si>
  <si>
    <t xml:space="preserve"> 86879 </t>
  </si>
  <si>
    <t>VÁLVULA EM PLÁSTICO 1" PARA PIA, TANQUE OU LAVATÓRIO, COM OU SEM LADRÃO - FORNECIMENTO E INSTALAÇÃO. AF_01/2020</t>
  </si>
  <si>
    <t xml:space="preserve"> 15.2.8 </t>
  </si>
  <si>
    <t xml:space="preserve"> 104063 </t>
  </si>
  <si>
    <t>CURVA LONGA, 45 GRAUS, PVC OCRE, JUNTA ELÁSTICA, DN 100 MM, PARA COLETOR PREDIAL DE ESGOTO. AF_06/2022</t>
  </si>
  <si>
    <t xml:space="preserve"> 15.2.9 </t>
  </si>
  <si>
    <t xml:space="preserve"> 89811 </t>
  </si>
  <si>
    <t>CURVA CURTA 90 GRAUS, PVC, SERIE NORMAL, ESGOTO PREDIAL, DN 100 MM, JUNTA ELÁSTICA, FORNECIDO E INSTALADO EM PRUMADA DE ESGOTO SANITÁRIO OU VENTILAÇÃO. AF_08/2022</t>
  </si>
  <si>
    <t xml:space="preserve"> 15.2.10 </t>
  </si>
  <si>
    <t xml:space="preserve"> 89728 </t>
  </si>
  <si>
    <t>CURVA CURTA 90 GRAUS, PVC, SERIE NORMAL, ESGOTO PREDIAL, DN 40 MM, JUNTA SOLDÁVEL, FORNECIDO E INSTALADO EM RAMAL DE DESCARGA OU RAMAL DE ESGOTO SANITÁRIO. AF_08/2022</t>
  </si>
  <si>
    <t xml:space="preserve"> 15.2.11 </t>
  </si>
  <si>
    <t xml:space="preserve"> 89726 </t>
  </si>
  <si>
    <t>JOELHO 45 GRAUS, PVC, SERIE NORMAL, ESGOTO PREDIAL, DN 40 MM, JUNTA SOLDÁVEL, FORNECIDO E INSTALADO EM RAMAL DE DESCARGA OU RAMAL DE ESGOTO SANITÁRIO. AF_08/2022</t>
  </si>
  <si>
    <t xml:space="preserve"> 15.2.12 </t>
  </si>
  <si>
    <t xml:space="preserve"> 89732 </t>
  </si>
  <si>
    <t>JOELHO 45 GRAUS, PVC, SERIE NORMAL, ESGOTO PREDIAL, DN 50 MM, JUNTA ELÁSTICA, FORNECIDO E INSTALADO EM RAMAL DE DESCARGA OU RAMAL DE ESGOTO SANITÁRIO. AF_08/2022</t>
  </si>
  <si>
    <t xml:space="preserve"> 15.2.13 </t>
  </si>
  <si>
    <t xml:space="preserve"> 89739 </t>
  </si>
  <si>
    <t>JOELHO 45 GRAUS, PVC, SERIE NORMAL, ESGOTO PREDIAL, DN 75 MM, JUNTA ELÁSTICA, FORNECIDO E INSTALADO EM RAMAL DE DESCARGA OU RAMAL DE ESGOTO SANITÁRIO. AF_08/2022</t>
  </si>
  <si>
    <t xml:space="preserve"> 15.2.14 </t>
  </si>
  <si>
    <t xml:space="preserve"> 89731 </t>
  </si>
  <si>
    <t>JOELHO 90 GRAUS, PVC, SERIE NORMAL, ESGOTO PREDIAL, DN 50 MM, JUNTA ELÁSTICA, FORNECIDO E INSTALADO EM RAMAL DE DESCARGA OU RAMAL DE ESGOTO SANITÁRIO. AF_08/2022</t>
  </si>
  <si>
    <t xml:space="preserve"> 15.2.15 </t>
  </si>
  <si>
    <t xml:space="preserve"> 89724 </t>
  </si>
  <si>
    <t>JOELHO 90 GRAUS, PVC, SERIE NORMAL, ESGOTO PREDIAL, DN 40 MM, JUNTA SOLDÁVEL, FORNECIDO E INSTALADO EM RAMAL DE DESCARGA OU RAMAL DE ESGOTO SANITÁRIO. AF_08/2022</t>
  </si>
  <si>
    <t xml:space="preserve"> 15.2.16 </t>
  </si>
  <si>
    <t xml:space="preserve"> 104345 </t>
  </si>
  <si>
    <t>JUNÇÃO DE REDUÇÃO INVERTIDA, PVC, SÉRIE NORMAL, ESGOTO PREDIAL, DN 100 X 50 MM, JUNTA ELÁSTICA, FORNECIDO E INSTALADO EM RAMAL DE DESCARGA OU RAMAL DE ESGOTO SANITÁRIO. AF_08/2022</t>
  </si>
  <si>
    <t xml:space="preserve"> 15.2.17 </t>
  </si>
  <si>
    <t xml:space="preserve"> 89783 </t>
  </si>
  <si>
    <t>JUNÇÃO SIMPLES, PVC, SERIE NORMAL, ESGOTO PREDIAL, DN 40 MM, JUNTA SOLDÁVEL, FORNECIDO E INSTALADO EM RAMAL DE DESCARGA OU RAMAL DE ESGOTO SANITÁRIO. AF_08/2022</t>
  </si>
  <si>
    <t xml:space="preserve"> 15.2.18 </t>
  </si>
  <si>
    <t xml:space="preserve"> 104350 </t>
  </si>
  <si>
    <t>JUNÇÃO DE REDUÇÃO INVERTIDA, PVC, SÉRIE NORMAL, ESGOTO PREDIAL, DN 75 X 50 MM, JUNTA ELÁSTICA, FORNECIDO E INSTALADO EM PRUMADA DE ESGOTO SANITÁRIO OU VENTILAÇÃO. AF_08/2022</t>
  </si>
  <si>
    <t xml:space="preserve"> 15.2.19 </t>
  </si>
  <si>
    <t xml:space="preserve"> 89795 </t>
  </si>
  <si>
    <t>JUNÇÃO SIMPLES, PVC, SERIE NORMAL, ESGOTO PREDIAL, DN 75 X 75 MM, JUNTA ELÁSTICA, FORNECIDO E INSTALADO EM RAMAL DE DESCARGA OU RAMAL DE ESGOTO SANITÁRIO. AF_08/2022</t>
  </si>
  <si>
    <t xml:space="preserve"> 15.2.20 </t>
  </si>
  <si>
    <t xml:space="preserve"> 89549 </t>
  </si>
  <si>
    <t>REDUÇÃO EXCÊNTRICA, PVC, SERIE R, ÁGUA PLUVIAL, DN 75 X 50 MM, JUNTA ELÁSTICA, FORNECIDO E INSTALADO EM RAMAL DE ENCAMINHAMENTO. AF_06/2022</t>
  </si>
  <si>
    <t xml:space="preserve"> 15.2.21 </t>
  </si>
  <si>
    <t xml:space="preserve"> CPU2574 </t>
  </si>
  <si>
    <t>TUBO DE PVC RÍGIDO PXB COM VIROLA E ANEL DE BORRACHA, LINHA ESGOTO SÉRIE REFORÇADA ´R´, DN= 100 MM, INCLUSIVE CONEXÕES</t>
  </si>
  <si>
    <t xml:space="preserve"> 15.2.22 </t>
  </si>
  <si>
    <t xml:space="preserve"> CPU2576 </t>
  </si>
  <si>
    <t>TUBO DE PVC RÍGIDO PXB COM VIROLA E ANEL DE BORRACHA, LINHA ESGOTO SÉRIE REFORÇADA ´R´, DN= 50 MM, INCLUSIVE CONEXÕES</t>
  </si>
  <si>
    <t xml:space="preserve"> 15.2.23 </t>
  </si>
  <si>
    <t xml:space="preserve"> CPU2577 </t>
  </si>
  <si>
    <t>TUBO DE PVC RÍGIDO PXB COM VIROLA E ANEL DE BORRACHA, LINHA ESGOTO SÉRIE REFORÇADA ´R´, DN= 75 MM, INCLUSIVE CONEXÕES</t>
  </si>
  <si>
    <t xml:space="preserve"> 15.2.24 </t>
  </si>
  <si>
    <t xml:space="preserve"> CPU2578 </t>
  </si>
  <si>
    <t>TUBO DE PVC RÍGIDO SOLDÁVEL MARROM, DN= 40 MM, (1 1/4´), INCLUSIVE CONEXÕES</t>
  </si>
  <si>
    <t xml:space="preserve"> 15.2.25 </t>
  </si>
  <si>
    <t xml:space="preserve"> CPU2579 </t>
  </si>
  <si>
    <t>TUBO DE PVC RÍGIDO BRANCO, PONTAS LISAS, SOLDÁVEL, LINHA ESGOTO SÉRIE NORMAL, DN= 40 MM, INCLUSIVE CONEXÕES</t>
  </si>
  <si>
    <t xml:space="preserve"> 15.2.26 </t>
  </si>
  <si>
    <t xml:space="preserve"> CPU2586 </t>
  </si>
  <si>
    <t>TUBO DE PVC RÍGIDO, PONTAS LISAS, SOLDÁVEL, LINHA ESGOTO SÉRIE REFORÇADA ´R´, DN= 40 MM, INCLUSIVE CONEXÕES</t>
  </si>
  <si>
    <t xml:space="preserve"> 15.2.27 </t>
  </si>
  <si>
    <t xml:space="preserve"> 89782 </t>
  </si>
  <si>
    <t>TE, PVC, SERIE NORMAL, ESGOTO PREDIAL, DN 40 X 40 MM, JUNTA SOLDÁVEL, FORNECIDO E INSTALADO EM RAMAL DE DESCARGA OU RAMAL DE ESGOTO SANITÁRIO. AF_08/2022</t>
  </si>
  <si>
    <t xml:space="preserve"> 15.2.28 </t>
  </si>
  <si>
    <t xml:space="preserve"> CPU3147 </t>
  </si>
  <si>
    <t>VEDAÇÃO PARA SAÍDA DE VASO SANITÁRIO EM  PVC RÍGIDO SOLDÁVEL, PARA ESGOTO PRIMÁRIO, DIÂM = 100MM</t>
  </si>
  <si>
    <t xml:space="preserve"> 15.2.29 </t>
  </si>
  <si>
    <t xml:space="preserve"> 15.2.30 </t>
  </si>
  <si>
    <t xml:space="preserve"> 104014 </t>
  </si>
  <si>
    <t>BUCHA DE REDUÇÃO, LONGA, PVC, SOLDÁVEL, DN 40 X 25 MM, INSTALADO EM RAMAL DE DISTRIBUIÇÃO DE ÁGUA - FORNECIMENTO E INSTALAÇÃO. AF_06/2022</t>
  </si>
  <si>
    <t xml:space="preserve"> 15.2.31 </t>
  </si>
  <si>
    <t xml:space="preserve"> 15.2.32 </t>
  </si>
  <si>
    <t xml:space="preserve"> 89408 </t>
  </si>
  <si>
    <t>JOELHO 90 GRAUS, PVC, SOLDÁVEL, DN 25MM, INSTALADO EM RAMAL DE DISTRIBUIÇÃO DE ÁGUA - FORNECIMENTO E INSTALAÇÃO. AF_06/2022</t>
  </si>
  <si>
    <t xml:space="preserve"> 15.2.33 </t>
  </si>
  <si>
    <t xml:space="preserve"> 15.2.34 </t>
  </si>
  <si>
    <t xml:space="preserve"> 86882 </t>
  </si>
  <si>
    <t>SIFÃO DO TIPO GARRAFA/COPO EM PVC 1.1/4 X 1.1/2" - FORNECIMENTO E INSTALAÇÃO. AF_01/2020</t>
  </si>
  <si>
    <t xml:space="preserve"> 15.2.35 </t>
  </si>
  <si>
    <t xml:space="preserve"> CPU2589 </t>
  </si>
  <si>
    <t>JOELHO 45º DE PVC RÍGIDO, SÉRIE R, DIÂM = 50MM</t>
  </si>
  <si>
    <t xml:space="preserve"> 15.2.36 </t>
  </si>
  <si>
    <t xml:space="preserve"> CPU2590 </t>
  </si>
  <si>
    <t>CAIXA DE COLETORA DE TALVEGUE - CCT 02 (PADRÃO DNIT)</t>
  </si>
  <si>
    <t xml:space="preserve"> 15.2.37 </t>
  </si>
  <si>
    <t xml:space="preserve"> 94962 </t>
  </si>
  <si>
    <t>CONCRETO MAGRO PARA LASTRO, TRAÇO 1:4,5:4,5 (EM MASSA SECA DE CIMENTO/ AREIA MÉDIA/ BRITA 1) - PREPARO MECÂNICO COM BETONEIRA 400 L. AF_05/2021</t>
  </si>
  <si>
    <t xml:space="preserve"> 15.2.38 </t>
  </si>
  <si>
    <t xml:space="preserve"> 104348 </t>
  </si>
  <si>
    <t>TERMINAL DE VENTILAÇÃO, PVC, SÉRIE NORMAL, ESGOTO PREDIAL, DN 50 MM, JUNTA SOLDÁVEL, FORNECIDO E INSTALADO EM PRUMADA DE ESGOTO SANITÁRIO OU VENTILAÇÃO. AF_08/2022</t>
  </si>
  <si>
    <t xml:space="preserve"> 15.2.39 </t>
  </si>
  <si>
    <t xml:space="preserve"> 89825 </t>
  </si>
  <si>
    <t>TE, PVC, SERIE NORMAL, ESGOTO PREDIAL, DN 50 X 50 MM, JUNTA ELÁSTICA, FORNECIDO E INSTALADO EM PRUMADA DE ESGOTO SANITÁRIO OU VENTILAÇÃO. AF_08/2022</t>
  </si>
  <si>
    <t xml:space="preserve"> 15.2.40 </t>
  </si>
  <si>
    <t xml:space="preserve"> 89829 </t>
  </si>
  <si>
    <t>TE, PVC, SERIE NORMAL, ESGOTO PREDIAL, DN 75 X 75 MM, JUNTA ELÁSTICA, FORNECIDO E INSTALADO EM PRUMADA DE ESGOTO SANITÁRIO OU VENTILAÇÃO. AF_08/2022</t>
  </si>
  <si>
    <t xml:space="preserve"> 15.3 </t>
  </si>
  <si>
    <t>PLUVIAL</t>
  </si>
  <si>
    <t xml:space="preserve"> 15.3.1 </t>
  </si>
  <si>
    <t xml:space="preserve"> CPU2591 </t>
  </si>
  <si>
    <t>CAIXA DE PASSAGEM EM ALVENARIA DE TIJOLOS MACIÇOS ESP. = 0,12M,  DIM. INT. = 0.50 X 0.50 X 0.60M, COM GRELHA DE FERRO FUNDIDO</t>
  </si>
  <si>
    <t>un</t>
  </si>
  <si>
    <t xml:space="preserve"> 15.3.2 </t>
  </si>
  <si>
    <t xml:space="preserve"> CPU2689 </t>
  </si>
  <si>
    <t>CAIXA DE PASSAGEM EM ALVENARIA DE TIJOLOS MACIÇOS ESP=12CM, DIM. INT. 0,60X0,60X1,00M, SEM TAMPA</t>
  </si>
  <si>
    <t xml:space="preserve"> 15.3.3 </t>
  </si>
  <si>
    <t xml:space="preserve"> CPU2857 </t>
  </si>
  <si>
    <t>RALO HEMISFERICO 100mm PVC (RALO ABACAXI)</t>
  </si>
  <si>
    <t xml:space="preserve"> 15.3.4 </t>
  </si>
  <si>
    <t xml:space="preserve"> 15.3.5 </t>
  </si>
  <si>
    <t xml:space="preserve"> 15.3.6 </t>
  </si>
  <si>
    <t xml:space="preserve"> 89742 </t>
  </si>
  <si>
    <t>CURVA CURTA 90 GRAUS, PVC, SERIE NORMAL, ESGOTO PREDIAL, DN 75 MM, JUNTA ELÁSTICA, FORNECIDO E INSTALADO EM RAMAL DE DESCARGA OU RAMAL DE ESGOTO SANITÁRIO. AF_08/2022</t>
  </si>
  <si>
    <t xml:space="preserve"> 15.3.7 </t>
  </si>
  <si>
    <t xml:space="preserve"> 89797 </t>
  </si>
  <si>
    <t>JUNÇÃO SIMPLES, PVC, SERIE NORMAL, ESGOTO PREDIAL, DN 100 X 100 MM, JUNTA ELÁSTICA, FORNECIDO E INSTALADO EM RAMAL DE DESCARGA OU RAMAL DE ESGOTO SANITÁRIO. AF_08/2022</t>
  </si>
  <si>
    <t xml:space="preserve"> 15.3.8 </t>
  </si>
  <si>
    <t xml:space="preserve"> CPU3082 </t>
  </si>
  <si>
    <t>LUVA DUPLA PVC 100MM</t>
  </si>
  <si>
    <t xml:space="preserve"> 15.3.9 </t>
  </si>
  <si>
    <t xml:space="preserve"> 89599 </t>
  </si>
  <si>
    <t>LUVA SIMPLES, PVC, SERIE R, ÁGUA PLUVIAL, DN 75 MM, JUNTA ELÁSTICA, FORNECIDO E INSTALADO EM CONDUTORES VERTICAIS DE ÁGUAS PLUVIAIS. AF_06/2022</t>
  </si>
  <si>
    <t xml:space="preserve"> 15.3.10 </t>
  </si>
  <si>
    <t xml:space="preserve"> 89557 </t>
  </si>
  <si>
    <t>REDUÇÃO EXCÊNTRICA, PVC, SERIE R, ÁGUA PLUVIAL, DN 100 X 75 MM, JUNTA ELÁSTICA, FORNECIDO E INSTALADO EM RAMAL DE ENCAMINHAMENTO. AF_06/2022</t>
  </si>
  <si>
    <t xml:space="preserve"> 15.3.11 </t>
  </si>
  <si>
    <t xml:space="preserve"> CPU3083 </t>
  </si>
  <si>
    <t>TUBO PVC RÍGIDO, TIPO COLETOR ESGOTO, JUNTA ELÁSTICA, DN= 100 MM, INCLUSIVE CONEXÕES</t>
  </si>
  <si>
    <t xml:space="preserve"> 15.3.12 </t>
  </si>
  <si>
    <t xml:space="preserve"> CPU2838 </t>
  </si>
  <si>
    <t>TUBO PVC RÍGIDO, TIPO COLETOR ESGOTO, JUNTA ELÁSTICA, DN= 150 MM, INCLUSIVE CONEXÕES</t>
  </si>
  <si>
    <t xml:space="preserve"> 15.3.13 </t>
  </si>
  <si>
    <t xml:space="preserve"> CPU2587 </t>
  </si>
  <si>
    <t>TUBO DE PVC RÍGIDO SOLDÁVEL MARROM, DN= 75 MM, (2 1/2´), INCLUSIVE CONEXÕES</t>
  </si>
  <si>
    <t xml:space="preserve"> 15.3.14 </t>
  </si>
  <si>
    <t xml:space="preserve"> CPU2094 </t>
  </si>
  <si>
    <t>CURVA PVC PARA REDE COLETOR ESGOTO, 45 GR, 200 MM, COM JUNTA ELASTICA.</t>
  </si>
  <si>
    <t xml:space="preserve"> 15.3.15 </t>
  </si>
  <si>
    <t xml:space="preserve"> 90696 </t>
  </si>
  <si>
    <t>TUBO DE PVC PARA REDE COLETORA DE ESGOTO DE PAREDE MACIÇA, DN 200 MM, JUNTA ELÁSTICA - FORNECIMENTO E ASSENTAMENTO. AF_01/2021</t>
  </si>
  <si>
    <t xml:space="preserve"> 15.3.16 </t>
  </si>
  <si>
    <t xml:space="preserve"> 15.3.17 </t>
  </si>
  <si>
    <t xml:space="preserve"> 15.3.18 </t>
  </si>
  <si>
    <t xml:space="preserve"> 15.4 </t>
  </si>
  <si>
    <t>PREVENÇÃO E COMBATE A INCÊNDIO (PCI)</t>
  </si>
  <si>
    <t xml:space="preserve"> 15.4.1 </t>
  </si>
  <si>
    <t xml:space="preserve"> CPU2592 </t>
  </si>
  <si>
    <t>PLACA DE SINALIZACAO, FOTOLUMINESCENTE, EM PVC , COM LOGOTIPO "CUIDADO RISCO DE CHOQUE ELÉTRICO"- PLACA E5</t>
  </si>
  <si>
    <t xml:space="preserve"> 15.4.2 </t>
  </si>
  <si>
    <t xml:space="preserve"> 101910 </t>
  </si>
  <si>
    <t>EXTINTOR DE INCÊNDIO PORTÁTIL COM CARGA DE PQS DE 8 KG, CLASSE BC - FORNECIMENTO E INSTALAÇÃO. AF_10/2020_PE</t>
  </si>
  <si>
    <t xml:space="preserve"> 15.4.3 </t>
  </si>
  <si>
    <t xml:space="preserve"> CPU2593 </t>
  </si>
  <si>
    <t>PLACA DE SINALIZACAO, FOTOLUMINESCENTE, EM PVC , COM LOGOTIPO "EXTINTOR DE INCÊNDIO PORTÁTIL"- PLACA E5</t>
  </si>
  <si>
    <t xml:space="preserve"> 15.4.4 </t>
  </si>
  <si>
    <t xml:space="preserve"> CPU2594 </t>
  </si>
  <si>
    <t>PLACA DE SINALIZAÇÃO EM PVC PARA AMBIENTES</t>
  </si>
  <si>
    <t xml:space="preserve"> 15.4.5 </t>
  </si>
  <si>
    <t xml:space="preserve"> CPU2595 </t>
  </si>
  <si>
    <t>PLACA DE SINALIZACAO DE SEGURANCA CONTRA INCENDIO, FOTOLUMINESCENTE, RETANGULAR, *20 X 40* CM, EM PVC *2* MM ANTI-CHAMAS (SIMBOLOS, CORES E PICTOGRAMAS CONFORME NBR 13434)</t>
  </si>
  <si>
    <t xml:space="preserve"> 15.4.6 </t>
  </si>
  <si>
    <t xml:space="preserve"> CPU2596 </t>
  </si>
  <si>
    <t>PLACA DE SINALIZAÇÃO EM PVC, COM INDICAÇÃO DE PROIBIÇÃO NORMATIVA</t>
  </si>
  <si>
    <t xml:space="preserve"> 15.4.7 </t>
  </si>
  <si>
    <t xml:space="preserve"> CPU2598 </t>
  </si>
  <si>
    <t>PLACA DE SINALIZACAO, FOTOLUMINESCENTE, 38X19 CM, EM PVC , COM SETA INDICATIVA DE SENTIDO (ESQUERDA OU DIREITA) DE SAÍDA DE EMERGÊNCIA- PLACA S2</t>
  </si>
  <si>
    <t xml:space="preserve"> 15.4.8 </t>
  </si>
  <si>
    <t xml:space="preserve"> CPU2648 </t>
  </si>
  <si>
    <t>BLOCO AUTÔNOMO DE ILUMINAÇÃO DE EMERGÊNCIA LED, COM AUTONOMIA MÍNIMA DE 3 HORAS, FLUXO LUMINOSO DE 2.000 ATÉ 3.000 LÚMENS, EQUIPADO COM 2 FARÓIS</t>
  </si>
  <si>
    <t xml:space="preserve"> 15.4.9 </t>
  </si>
  <si>
    <t xml:space="preserve"> CPU2599 </t>
  </si>
  <si>
    <t>ABRIGO DE SOBREPOR EM CHAPA DE AÇO CARBONO PINTADO COM TINTA A BASE DE EPOXI VERMELHA, DIMENSÕES 75X35X25CM</t>
  </si>
  <si>
    <t xml:space="preserve"> 15.4.10 </t>
  </si>
  <si>
    <t xml:space="preserve"> CPU2600 </t>
  </si>
  <si>
    <t>PLACA DE SINALIZAÇÃO DE SEGURANÇA CODIGO 14 - 315/158(NBR 13.434); CÓDIGO S3(NT 14/2010-ES) ("SAIDA DE EMERGÊNCIA" - SETA VERTICAL)</t>
  </si>
  <si>
    <t xml:space="preserve"> 15.4.11 </t>
  </si>
  <si>
    <t xml:space="preserve"> CPU2601 </t>
  </si>
  <si>
    <t>PLACA FOTOLUMINESCENTE DE SINALIZACAO DE SEGURANCA CONTRA IN CENDIO,PARA EQUIPAMENTOS DE COMBATE A INCENDIO E ALARME,EM P VC ANTICHAMA,DIMENSOES APROXIMADAS DE (20X15)CM,CONFORME ABN T NBR 16820.FORNECIMENTO E COLOCACAO</t>
  </si>
  <si>
    <t>INSTALAÇÕES ELÉTRICAS</t>
  </si>
  <si>
    <t xml:space="preserve"> 16.1 </t>
  </si>
  <si>
    <t>INFRAESTRUTURA</t>
  </si>
  <si>
    <t xml:space="preserve"> 16.1.1 </t>
  </si>
  <si>
    <t xml:space="preserve"> CPU2602 </t>
  </si>
  <si>
    <t>BUCHA COM ARRUELA EM LIGA ESPECIAL ZAMAK P/ELETRODUTO 32MM, D=1 1/4"</t>
  </si>
  <si>
    <t xml:space="preserve"> 16.1.2 </t>
  </si>
  <si>
    <t xml:space="preserve"> 91940 </t>
  </si>
  <si>
    <t>CAIXA RETANGULAR 4" X 2" MÉDIA (1,30 M DO PISO), PVC, INSTALADA EM PAREDE - FORNECIMENTO E INSTALAÇÃO. AF_03/2023</t>
  </si>
  <si>
    <t xml:space="preserve"> 16.1.3 </t>
  </si>
  <si>
    <t xml:space="preserve"> 91937 </t>
  </si>
  <si>
    <t>CAIXA OCTOGONAL 3" X 3", PVC, INSTALADA EM LAJE - FORNECIMENTO E INSTALAÇÃO. AF_03/2023</t>
  </si>
  <si>
    <t xml:space="preserve"> 16.1.4 </t>
  </si>
  <si>
    <t xml:space="preserve"> 92868 </t>
  </si>
  <si>
    <t>CAIXA RETANGULAR 4" X 2" MÉDIA (1,30 M DO PISO), METÁLICA, INSTALADA EM PAREDE - FORNECIMENTO E INSTALAÇÃO. AF_03/2023</t>
  </si>
  <si>
    <t xml:space="preserve"> 16.1.5 </t>
  </si>
  <si>
    <t xml:space="preserve"> 91920 </t>
  </si>
  <si>
    <t>CURVA 90 GRAUS PARA ELETRODUTO, PVC, ROSCÁVEL, DN 40 MM (1 1/4"), PARA CIRCUITOS TERMINAIS, INSTALADA EM PAREDE - FORNECIMENTO E INSTALAÇÃO. AF_03/2023</t>
  </si>
  <si>
    <t xml:space="preserve"> 16.1.6 </t>
  </si>
  <si>
    <t xml:space="preserve"> CPU2603 </t>
  </si>
  <si>
    <t>ARRUELA LISA ZINCADA D=1/4"</t>
  </si>
  <si>
    <t xml:space="preserve"> 16.1.7 </t>
  </si>
  <si>
    <t xml:space="preserve"> CPU2604 </t>
  </si>
  <si>
    <t>LEITOS - PORCA E ARRUELA 3/8""</t>
  </si>
  <si>
    <t xml:space="preserve"> 16.1.8 </t>
  </si>
  <si>
    <t xml:space="preserve"> CPU2605 </t>
  </si>
  <si>
    <t>CHUMBADOR CB 3/8""x2.1/2""+ PARAFUSO</t>
  </si>
  <si>
    <t xml:space="preserve"> 16.1.9 </t>
  </si>
  <si>
    <t xml:space="preserve"> CPU2606 </t>
  </si>
  <si>
    <t>PARAFUSO LENTILHA 42x13MM COM PORCA E ARRUELA</t>
  </si>
  <si>
    <t xml:space="preserve"> 16.1.10 </t>
  </si>
  <si>
    <t xml:space="preserve"> CPU2607 </t>
  </si>
  <si>
    <t>SUPORTE PARA FIXACAO FITA ALUMINIO OU CABO COBRE NU</t>
  </si>
  <si>
    <t xml:space="preserve"> 16.1.11 </t>
  </si>
  <si>
    <t xml:space="preserve"> CPU2608 </t>
  </si>
  <si>
    <t>VERGALHAO ACO GALV C/OM ROSCA TOTAL PARA PERFILADO 1/4""</t>
  </si>
  <si>
    <t xml:space="preserve"> 16.1.12 </t>
  </si>
  <si>
    <t xml:space="preserve"> 91935 </t>
  </si>
  <si>
    <t>CABO DE COBRE FLEXÍVEL ISOLADO, 16 MM², ANTI-CHAMA 0,6/1,0 KV, PARA CIRCUITOS TERMINAIS - FORNECIMENTO E INSTALAÇÃO. AF_03/2023</t>
  </si>
  <si>
    <t xml:space="preserve"> 16.1.13 </t>
  </si>
  <si>
    <t xml:space="preserve"> 92984 </t>
  </si>
  <si>
    <t>CABO DE COBRE FLEXÍVEL ISOLADO, 25 MM², ANTI-CHAMA 0,6/1,0 KV, PARA REDE ENTERRADA DE DISTRIBUIÇÃO DE ENERGIA ELÉTRICA - FORNECIMENTO E INSTALAÇÃO. AF_12/2021</t>
  </si>
  <si>
    <t xml:space="preserve"> 16.1.14 </t>
  </si>
  <si>
    <t xml:space="preserve"> 92986 </t>
  </si>
  <si>
    <t>CABO DE COBRE FLEXÍVEL ISOLADO, 35 MM², ANTI-CHAMA 0,6/1,0 KV, PARA REDE ENTERRADA DE DISTRIBUIÇÃO DE ENERGIA ELÉTRICA - FORNECIMENTO E INSTALAÇÃO. AF_12/2021</t>
  </si>
  <si>
    <t xml:space="preserve"> 16.1.15 </t>
  </si>
  <si>
    <t xml:space="preserve"> 92988 </t>
  </si>
  <si>
    <t>CABO DE COBRE FLEXÍVEL ISOLADO, 50 MM², ANTI-CHAMA 0,6/1,0 KV, PARA REDE ENTERRADA DE DISTRIBUIÇÃO DE ENERGIA ELÉTRICA - FORNECIMENTO E INSTALAÇÃO. AF_12/2021</t>
  </si>
  <si>
    <t xml:space="preserve"> 16.1.16 </t>
  </si>
  <si>
    <t xml:space="preserve"> 91931 </t>
  </si>
  <si>
    <t>CABO DE COBRE FLEXÍVEL ISOLADO, 6 MM², ANTI-CHAMA 0,6/1,0 KV, PARA CIRCUITOS TERMINAIS - FORNECIMENTO E INSTALAÇÃO. AF_03/2023</t>
  </si>
  <si>
    <t xml:space="preserve"> 16.1.17 </t>
  </si>
  <si>
    <t xml:space="preserve"> 91924 </t>
  </si>
  <si>
    <t>CABO DE COBRE FLEXÍVEL ISOLADO, 1,5 MM², ANTI-CHAMA 450/750 V, PARA CIRCUITOS TERMINAIS - FORNECIMENTO E INSTALAÇÃO. AF_03/2023</t>
  </si>
  <si>
    <t xml:space="preserve"> 16.1.18 </t>
  </si>
  <si>
    <t xml:space="preserve"> 91926 </t>
  </si>
  <si>
    <t>CABO DE COBRE FLEXÍVEL ISOLADO, 2,5 MM², ANTI-CHAMA 450/750 V, PARA CIRCUITOS TERMINAIS - FORNECIMENTO E INSTALAÇÃO. AF_03/2023</t>
  </si>
  <si>
    <t xml:space="preserve"> 16.1.19 </t>
  </si>
  <si>
    <t xml:space="preserve"> 91928 </t>
  </si>
  <si>
    <t>CABO DE COBRE FLEXÍVEL ISOLADO, 4 MM², ANTI-CHAMA 450/750 V, PARA CIRCUITOS TERMINAIS - FORNECIMENTO E INSTALAÇÃO. AF_03/2023</t>
  </si>
  <si>
    <t xml:space="preserve"> 16.1.20 </t>
  </si>
  <si>
    <t xml:space="preserve"> 91930 </t>
  </si>
  <si>
    <t>CABO DE COBRE FLEXÍVEL ISOLADO, 6 MM², ANTI-CHAMA 450/750 V, PARA CIRCUITOS TERMINAIS - FORNECIMENTO E INSTALAÇÃO. AF_03/2023</t>
  </si>
  <si>
    <t xml:space="preserve"> 16.1.21 </t>
  </si>
  <si>
    <t xml:space="preserve"> 97886 </t>
  </si>
  <si>
    <t>CAIXA ENTERRADA ELÉTRICA RETANGULAR, EM ALVENARIA COM TIJOLOS CERÂMICOS MACIÇOS, FUNDO COM BRITA, DIMENSÕES INTERNAS: 0,3X0,3X0,3 M. AF_12/2020</t>
  </si>
  <si>
    <t xml:space="preserve"> 16.1.22 </t>
  </si>
  <si>
    <t xml:space="preserve"> CPU2612 </t>
  </si>
  <si>
    <t>CAIXA DE PASSAGEM CH.DE ACO C/TAMPA APARAF. 200x200x100 PISO</t>
  </si>
  <si>
    <t xml:space="preserve"> 16.1.23 </t>
  </si>
  <si>
    <t xml:space="preserve"> CPU2611 </t>
  </si>
  <si>
    <t>CAIXA DE PASSAGEM DE ACO C/ TAMPA APARAFUSADA 302X302X120</t>
  </si>
  <si>
    <t xml:space="preserve"> 16.1.24 </t>
  </si>
  <si>
    <t xml:space="preserve"> 91955 </t>
  </si>
  <si>
    <t>INTERRUPTOR PARALELO (1 MÓDULO), 10A/250V, INCLUINDO SUPORTE E PLACA - FORNECIMENTO E INSTALAÇÃO. AF_03/2023</t>
  </si>
  <si>
    <t xml:space="preserve"> 16.1.25 </t>
  </si>
  <si>
    <t xml:space="preserve"> 91961 </t>
  </si>
  <si>
    <t>INTERRUPTOR PARALELO (2 MÓDULOS), 10A/250V, INCLUINDO SUPORTE E PLACA - FORNECIMENTO E INSTALAÇÃO. AF_03/2023</t>
  </si>
  <si>
    <t xml:space="preserve"> 16.1.26 </t>
  </si>
  <si>
    <t xml:space="preserve"> 91957 </t>
  </si>
  <si>
    <t>INTERRUPTOR SIMPLES (1 MÓDULO) COM INTERRUPTOR PARALELO (1 MÓDULO), 10A/250V, INCLUINDO SUPORTE E PLACA - FORNECIMENTO E INSTALAÇÃO. AF_03/2023</t>
  </si>
  <si>
    <t xml:space="preserve"> 16.1.27 </t>
  </si>
  <si>
    <t xml:space="preserve"> 91953 </t>
  </si>
  <si>
    <t>INTERRUPTOR SIMPLES (1 MÓDULO), 10A/250V, INCLUINDO SUPORTE E PLACA - FORNECIMENTO E INSTALAÇÃO. AF_03/2023</t>
  </si>
  <si>
    <t xml:space="preserve"> 16.1.28 </t>
  </si>
  <si>
    <t xml:space="preserve"> CPU2613 </t>
  </si>
  <si>
    <t>PLACA COM UM FURO IMPERIA BRANCO IRIEL P/ SAIDA CABO DE SOM</t>
  </si>
  <si>
    <t xml:space="preserve"> 16.1.29 </t>
  </si>
  <si>
    <t xml:space="preserve"> CPU3148 </t>
  </si>
  <si>
    <t>PLACA CEGA SEM FURO</t>
  </si>
  <si>
    <t xml:space="preserve"> 16.1.30 </t>
  </si>
  <si>
    <t xml:space="preserve"> CPU2614 </t>
  </si>
  <si>
    <t>PLACA (ESPELHO) 1 POSTO HORIZONTAL 4x2 PIAL PLUS</t>
  </si>
  <si>
    <t xml:space="preserve"> 16.1.31 </t>
  </si>
  <si>
    <t xml:space="preserve"> 91996 </t>
  </si>
  <si>
    <t>TOMADA MÉDIA DE EMBUTIR (1 MÓDULO), 2P+T 10 A, INCLUINDO SUPORTE E PLACA - FORNECIMENTO E INSTALAÇÃO. AF_03/2023</t>
  </si>
  <si>
    <t xml:space="preserve"> 16.1.32 </t>
  </si>
  <si>
    <t xml:space="preserve"> 92028 </t>
  </si>
  <si>
    <t>INTERRUPTOR PARALELO (1 MÓDULO) COM 1 TOMADA DE EMBUTIR 2P+T 10 A, SEM SUPORTE E SEM PLACA - FORNECIMENTO E INSTALAÇÃO. AF_03/2023</t>
  </si>
  <si>
    <t xml:space="preserve"> 16.1.33 </t>
  </si>
  <si>
    <t xml:space="preserve"> 92022 </t>
  </si>
  <si>
    <t>INTERRUPTOR SIMPLES (1 MÓDULO) COM 1 TOMADA DE EMBUTIR 2P+T 10 A, SEM SUPORTE E SEM PLACA - FORNECIMENTO E INSTALAÇÃO. AF_03/2023</t>
  </si>
  <si>
    <t xml:space="preserve"> 16.1.34 </t>
  </si>
  <si>
    <t xml:space="preserve"> 92002 </t>
  </si>
  <si>
    <t>TOMADA MÉDIA DE EMBUTIR (2 MÓDULOS), 2P+T 10 A, SEM SUPORTE E SEM PLACA - FORNECIMENTO E INSTALAÇÃO. AF_03/2023</t>
  </si>
  <si>
    <t xml:space="preserve"> 16.1.35 </t>
  </si>
  <si>
    <t xml:space="preserve"> 92003 </t>
  </si>
  <si>
    <t>TOMADA MÉDIA DE EMBUTIR (2 MÓDULOS), 2P+T 20 A, SEM SUPORTE E SEM PLACA - FORNECIMENTO E INSTALAÇÃO. AF_03/2023</t>
  </si>
  <si>
    <t xml:space="preserve"> 16.1.36 </t>
  </si>
  <si>
    <t xml:space="preserve"> 92010 </t>
  </si>
  <si>
    <t>TOMADA MÉDIA DE EMBUTIR (3 MÓDULOS), 2P+T 10 A, SEM SUPORTE E SEM PLACA - FORNECIMENTO E INSTALAÇÃO. AF_03/2023</t>
  </si>
  <si>
    <t xml:space="preserve"> 16.1.37 </t>
  </si>
  <si>
    <t xml:space="preserve"> 91994 </t>
  </si>
  <si>
    <t>TOMADA MÉDIA DE EMBUTIR (1 MÓDULO), 2P+T 10 A, SEM SUPORTE E SEM PLACA - FORNECIMENTO E INSTALAÇÃO. AF_03/2023</t>
  </si>
  <si>
    <t xml:space="preserve"> 16.1.38 </t>
  </si>
  <si>
    <t xml:space="preserve"> 91995 </t>
  </si>
  <si>
    <t>TOMADA MÉDIA DE EMBUTIR (1 MÓDULO), 2P+T 20 A, SEM SUPORTE E SEM PLACA - FORNECIMENTO E INSTALAÇÃO. AF_03/2023</t>
  </si>
  <si>
    <t xml:space="preserve"> 16.1.39 </t>
  </si>
  <si>
    <t xml:space="preserve"> CPU2870 </t>
  </si>
  <si>
    <t>DISJUNTOR TERMOMAGNETICO TRIPOLAR  63 A, PADRÃO DIN (EUROPEU - LINHA BRANCA),CURVA C</t>
  </si>
  <si>
    <t xml:space="preserve"> 16.1.40 </t>
  </si>
  <si>
    <t xml:space="preserve"> CPU2693 </t>
  </si>
  <si>
    <t>DISJUNTOR DIN TRIPOLAR 100A CURVA C STECK</t>
  </si>
  <si>
    <t xml:space="preserve"> 16.1.41 </t>
  </si>
  <si>
    <t xml:space="preserve"> 93653 </t>
  </si>
  <si>
    <t>DISJUNTOR MONOPOLAR TIPO DIN, CORRENTE NOMINAL DE 10A - FORNECIMENTO E INSTALAÇÃO. AF_07/2025</t>
  </si>
  <si>
    <t xml:space="preserve"> 16.1.42 </t>
  </si>
  <si>
    <t xml:space="preserve"> 93654 </t>
  </si>
  <si>
    <t>DISJUNTOR MONOPOLAR TIPO DIN, CORRENTE NOMINAL DE 16A - FORNECIMENTO E INSTALAÇÃO. AF_07/2025</t>
  </si>
  <si>
    <t xml:space="preserve"> 16.1.43 </t>
  </si>
  <si>
    <t xml:space="preserve"> 93661 </t>
  </si>
  <si>
    <t>DISJUNTOR BIPOLAR TIPO DIN, CORRENTE NOMINAL DE 16A - FORNECIMENTO E INSTALAÇÃO. AF_07/2025</t>
  </si>
  <si>
    <t xml:space="preserve"> 16.1.44 </t>
  </si>
  <si>
    <t xml:space="preserve"> 93662 </t>
  </si>
  <si>
    <t>DISJUNTOR BIPOLAR TIPO DIN, CORRENTE NOMINAL DE 20A - FORNECIMENTO E INSTALAÇÃO. AF_07/2025</t>
  </si>
  <si>
    <t xml:space="preserve"> 16.1.45 </t>
  </si>
  <si>
    <t xml:space="preserve"> 93664 </t>
  </si>
  <si>
    <t>DISJUNTOR BIPOLAR TIPO DIN, CORRENTE NOMINAL DE 32A - FORNECIMENTO E INSTALAÇÃO. AF_07/2025</t>
  </si>
  <si>
    <t xml:space="preserve"> 16.1.46 </t>
  </si>
  <si>
    <t xml:space="preserve"> 93665 </t>
  </si>
  <si>
    <t>DISJUNTOR BIPOLAR TIPO DIN, CORRENTE NOMINAL DE 40A - FORNECIMENTO E INSTALAÇÃO. AF_07/2025</t>
  </si>
  <si>
    <t xml:space="preserve"> 16.1.47 </t>
  </si>
  <si>
    <t xml:space="preserve"> CPU3149 </t>
  </si>
  <si>
    <t>DISJUNTOR TERMOMAGNETICO BIPOLAR 70 A, PADRÃO DIN (EUROPEU - LINHA BRANCA), CURVA C, CORRENTE 5KA</t>
  </si>
  <si>
    <t xml:space="preserve"> 16.1.48 </t>
  </si>
  <si>
    <t xml:space="preserve"> CPU3150 </t>
  </si>
  <si>
    <t>DISJUNTOR TERMOMAGNETICO TRIPOLAR 160 A, PADRÃO DIN (EUROPEU - LINHA BRANCA),65KA</t>
  </si>
  <si>
    <t xml:space="preserve"> 16.1.49 </t>
  </si>
  <si>
    <t xml:space="preserve"> CPU2618 </t>
  </si>
  <si>
    <t>DISPOSITIVO PROTETOR DE SURTO 220V OU 127V, 20 KA, TRIFASICO</t>
  </si>
  <si>
    <t xml:space="preserve"> 16.1.50 </t>
  </si>
  <si>
    <t xml:space="preserve"> CPU2619 </t>
  </si>
  <si>
    <t>DISPOSITIVO DE PROTEÇÃO CONTRA SURTO, 1 POLO, SUPORTABILIDADE &amp;LT;= 4 KV, UN ATÉ 240V/415V, IIMP = 60 KA, CURVA DE ENSAIO 10/350µS - CLASSE 1</t>
  </si>
  <si>
    <t xml:space="preserve"> 16.1.51 </t>
  </si>
  <si>
    <t xml:space="preserve"> CPU2873 </t>
  </si>
  <si>
    <t>DISPOSITIVO DIF.RESIDUAL DR ALTA SENS. TETRAP.100A</t>
  </si>
  <si>
    <t xml:space="preserve"> 16.1.52 </t>
  </si>
  <si>
    <t xml:space="preserve"> CPU2622 </t>
  </si>
  <si>
    <t>DISPOSITIVO DR TETRAPOLAR 100 A, TIPO AC, 30MA</t>
  </si>
  <si>
    <t xml:space="preserve"> 16.1.53 </t>
  </si>
  <si>
    <t xml:space="preserve"> CPU2624 </t>
  </si>
  <si>
    <t>SAIDA HORIZONTAL PARA ELETROCALHA 1 1/4""</t>
  </si>
  <si>
    <t xml:space="preserve"> 16.1.54 </t>
  </si>
  <si>
    <t xml:space="preserve"> CPU3151 </t>
  </si>
  <si>
    <t>CURVA VERTICAL EXTERNA PARA ELETROCALHA 100X50mm</t>
  </si>
  <si>
    <t xml:space="preserve"> 16.1.55 </t>
  </si>
  <si>
    <t xml:space="preserve"> CPU3152 </t>
  </si>
  <si>
    <t>ELETROCALHA PERFURADA TIPO ""U"" 100X50 CHAPA 20 SEM TAMPA</t>
  </si>
  <si>
    <t xml:space="preserve"> 16.1.56 </t>
  </si>
  <si>
    <t xml:space="preserve"> CPU2894 </t>
  </si>
  <si>
    <t>SUPORTE VERTICAL  100 X 75 MM  PARA FIXAÇÃO DE ELETROCALHA METÁLICA</t>
  </si>
  <si>
    <t xml:space="preserve"> 16.1.57 </t>
  </si>
  <si>
    <t xml:space="preserve"> CPU3153 </t>
  </si>
  <si>
    <t>TALA PLANA PERFURADA 50MM PARA ELETROCALHA METÁLICA</t>
  </si>
  <si>
    <t xml:space="preserve"> 16.1.58 </t>
  </si>
  <si>
    <t xml:space="preserve"> CPU2730 </t>
  </si>
  <si>
    <t>TERMINAL PARA ELETROCALHA 100X50CM</t>
  </si>
  <si>
    <t xml:space="preserve"> 16.1.59 </t>
  </si>
  <si>
    <t xml:space="preserve"> 91837 </t>
  </si>
  <si>
    <t>ELETRODUTO FLEXÍVEL CORRUGADO REFORÇADO, PVC, DN 32 MM (1"), PARA CIRCUITOS TERMINAIS, INSTALADO EM FORRO - FORNECIMENTO E INSTALAÇÃO. AF_03/2023</t>
  </si>
  <si>
    <t xml:space="preserve"> 16.1.60 </t>
  </si>
  <si>
    <t xml:space="preserve"> 91835 </t>
  </si>
  <si>
    <t>ELETRODUTO FLEXÍVEL CORRUGADO REFORÇADO, PVC, DN 25 MM (3/4"), PARA CIRCUITOS TERMINAIS, INSTALADO EM FORRO - FORNECIMENTO E INSTALAÇÃO. AF_03/2023</t>
  </si>
  <si>
    <t xml:space="preserve"> 16.1.61 </t>
  </si>
  <si>
    <t xml:space="preserve"> 93008 </t>
  </si>
  <si>
    <t>ELETRODUTO RÍGIDO ROSCÁVEL, PVC, DN 50 MM (1 1/2"), PARA REDE ENTERRADA DE DISTRIBUIÇÃO DE ENERGIA ELÉTRICA - FORNECIMENTO E INSTALAÇÃO. AF_12/2021</t>
  </si>
  <si>
    <t xml:space="preserve"> 16.1.62 </t>
  </si>
  <si>
    <t xml:space="preserve"> 91865 </t>
  </si>
  <si>
    <t>ELETRODUTO RÍGIDO ROSCÁVEL, PVC, DN 40 MM (1 1/4"), PARA CIRCUITOS TERMINAIS, INSTALADO EM FORRO - FORNECIMENTO E INSTALAÇÃO. AF_03/2023</t>
  </si>
  <si>
    <t xml:space="preserve"> 16.1.63 </t>
  </si>
  <si>
    <t xml:space="preserve"> 93009 </t>
  </si>
  <si>
    <t>ELETRODUTO RÍGIDO ROSCÁVEL, PVC, DN 60 MM (2"), PARA REDE ENTERRADA DE DISTRIBUIÇÃO DE ENERGIA ELÉTRICA - FORNECIMENTO E INSTALAÇÃO. AF_12/2021</t>
  </si>
  <si>
    <t xml:space="preserve"> 16.1.64 </t>
  </si>
  <si>
    <t xml:space="preserve"> CPU2632 </t>
  </si>
  <si>
    <t>ELETRODUTO GALVANIZADO CONFORME NBR13057 -  1 1/4´ COM ACESSÓRIOS</t>
  </si>
  <si>
    <t xml:space="preserve"> 16.1.65 </t>
  </si>
  <si>
    <t xml:space="preserve"> 16.1.66 </t>
  </si>
  <si>
    <t xml:space="preserve"> CPU2635 </t>
  </si>
  <si>
    <t>SOQUETE OU BOCAL DE PORCELANA E27 DE TEMPO, REF.MT-2233, MARCA DECORLUX OU SIMILAR</t>
  </si>
  <si>
    <t xml:space="preserve"> 16.1.67 </t>
  </si>
  <si>
    <t xml:space="preserve"> 101538 </t>
  </si>
  <si>
    <t>ARMAÇÃO SECUNDÁRIA, COM 1 ESTRIBO E 1 ISOLADOR - FORNECIMENTO E INSTALAÇÃO. AF_07/2020</t>
  </si>
  <si>
    <t xml:space="preserve"> 16.1.68 </t>
  </si>
  <si>
    <t xml:space="preserve"> 97359 </t>
  </si>
  <si>
    <t>QUADRO DE MEDIÇÃO GERAL DE ENERGIA COM 8 MEDIDORES - FORNECIMENTO E INSTALAÇÃO. AF_07/2025</t>
  </si>
  <si>
    <t xml:space="preserve"> 16.1.69 </t>
  </si>
  <si>
    <t xml:space="preserve"> CPU3154 </t>
  </si>
  <si>
    <t>BARRAMENTO PENTE 12 POLOS BIFASICO 63A FORCELINE</t>
  </si>
  <si>
    <t xml:space="preserve"> 16.1.70 </t>
  </si>
  <si>
    <t xml:space="preserve"> CPU3119 </t>
  </si>
  <si>
    <t>BARRAMENTO BIFASICO 34 POLOS 100A COM NEUTRO E TERRA</t>
  </si>
  <si>
    <t xml:space="preserve"> 16.1.71 </t>
  </si>
  <si>
    <t xml:space="preserve"> CPU2758 </t>
  </si>
  <si>
    <t>BARRAMENTO TRIFASICO PARA ATA 57 DISJUNTORES DIN STECK</t>
  </si>
  <si>
    <t xml:space="preserve"> 16.2 </t>
  </si>
  <si>
    <t>ILUMINAÇÃO</t>
  </si>
  <si>
    <t xml:space="preserve"> 16.2.1 </t>
  </si>
  <si>
    <t xml:space="preserve"> 97607 </t>
  </si>
  <si>
    <t>LUMINÁRIA ARANDELA TIPO TARTARUGA, DE SOBREPOR, COM 1 LÂMPADA LED DE 6 W, SEM REATOR - FORNECIMENTO E INSTALAÇÃO. AF_09/2024</t>
  </si>
  <si>
    <t xml:space="preserve"> 16.2.2 </t>
  </si>
  <si>
    <t xml:space="preserve"> CPU3155 </t>
  </si>
  <si>
    <t>LUMINÁRIA LED RETANGULAR DE SOBREPOR COM DIFUSOR TRANSLÚCIDO, 4000 K, FLUXO LUMINOSO DE 3690 A 4800 LM, POTÊNCIA DE 35 W A 41 W</t>
  </si>
  <si>
    <t xml:space="preserve"> 16.2.3 </t>
  </si>
  <si>
    <t xml:space="preserve"> CPU2639 </t>
  </si>
  <si>
    <t>LUMINARIA DE EMBUTIR PLAFON 18W LED BRANCO FRIO 22,5x22,5</t>
  </si>
  <si>
    <t xml:space="preserve"> 16.2.4 </t>
  </si>
  <si>
    <t xml:space="preserve"> CPU2640 </t>
  </si>
  <si>
    <t>LUMINÁRIA PLAFON (SOBREPOR) 40 X 40 - 36 W - 6000K - G- LIGHT OU SIMILAR</t>
  </si>
  <si>
    <t xml:space="preserve"> 16.2.5 </t>
  </si>
  <si>
    <t xml:space="preserve"> CPU3156 </t>
  </si>
  <si>
    <t>LUMINARIA COLUNA/PISO CUPULA REDONDA TECIDO, BASE/HASTE ACO</t>
  </si>
  <si>
    <t xml:space="preserve"> 16.3 </t>
  </si>
  <si>
    <t>SPDA</t>
  </si>
  <si>
    <t xml:space="preserve"> 16.3.1 </t>
  </si>
  <si>
    <t xml:space="preserve"> CPU2649 </t>
  </si>
  <si>
    <t>CAIXA DE EQUIPOTENCIALIZAÇÃO EM AÇO 200X200X90MM, PARA EMBUTIR COM TAMPA, COM9 TERMINAIS, REF:TEL-901 OU SIMILAR (SPDA)</t>
  </si>
  <si>
    <t xml:space="preserve"> 16.3.2 </t>
  </si>
  <si>
    <t xml:space="preserve"> 101801 </t>
  </si>
  <si>
    <t>CAIXA COM GRELHA RETANGULAR DE FERRO FUNDIDO, EM ALVENARIA COM BLOCOS DE CONCRETO, DIMENSÕES INTERNAS: 0,30 X 1,00 X 1,00. AF_12/2020</t>
  </si>
  <si>
    <t xml:space="preserve"> 16.3.3 </t>
  </si>
  <si>
    <t xml:space="preserve"> 98111 </t>
  </si>
  <si>
    <t>CAIXA DE INSPEÇÃO PARA ATERRAMENTO, CIRCULAR, EM POLIETILENO, DIÂMETRO INTERNO = 0,3 M. AF_12/2020</t>
  </si>
  <si>
    <t xml:space="preserve"> 16.3.4 </t>
  </si>
  <si>
    <t xml:space="preserve"> 96986 </t>
  </si>
  <si>
    <t>HASTE DE ATERRAMENTO, DIÂMETRO 3/4", COM 3 METROS - FORNECIMENTO E INSTALAÇÃO. AF_08/2023</t>
  </si>
  <si>
    <t xml:space="preserve"> 16.3.5 </t>
  </si>
  <si>
    <t xml:space="preserve"> 96989 </t>
  </si>
  <si>
    <t>CAPTOR TIPO FRANKLIN PARA SPDA - FORNECIMENTO E INSTALAÇÃO. AF_08/2023</t>
  </si>
  <si>
    <t xml:space="preserve"> 16.3.6 </t>
  </si>
  <si>
    <t xml:space="preserve"> 96988 </t>
  </si>
  <si>
    <t>MASTRO 1 ½", COM 3 METROS, PARA SPDA - FORNECIMENTO E INSTALAÇÃO. AF_08/2023</t>
  </si>
  <si>
    <t xml:space="preserve"> 16.3.7 </t>
  </si>
  <si>
    <t xml:space="preserve"> 104746 </t>
  </si>
  <si>
    <t>MINI CAPTOR PARA SPDA - FORNECIMENTO E INSTALAÇÃO. AF_08/2023</t>
  </si>
  <si>
    <t xml:space="preserve"> 16.3.8 </t>
  </si>
  <si>
    <t xml:space="preserve"> 96987 </t>
  </si>
  <si>
    <t>BASE METÁLICA PARA MASTRO 1 ½" PARA SPDA - FORNECIMENTO E INSTALAÇÃO. AF_08/2023</t>
  </si>
  <si>
    <t xml:space="preserve"> 16.3.9 </t>
  </si>
  <si>
    <t xml:space="preserve"> 101663 </t>
  </si>
  <si>
    <t>ABRAÇADEIRA DE FIXAÇÃO DE BRAÇOS DE LUMINÁRIAS DE 2" - FORNECIMENTO E INSTALAÇÃO. AF_02/2025</t>
  </si>
  <si>
    <t xml:space="preserve"> 16.3.10 </t>
  </si>
  <si>
    <t xml:space="preserve"> CPU2650 </t>
  </si>
  <si>
    <t>CABO DE COBRE NU MEIO DURO 7 FIOS 35MM2</t>
  </si>
  <si>
    <t xml:space="preserve"> 16.3.11 </t>
  </si>
  <si>
    <t xml:space="preserve"> CPU2651 </t>
  </si>
  <si>
    <t>CABO DE COBRE NU MEIO DURO 7 FIOS 50MM2</t>
  </si>
  <si>
    <t xml:space="preserve"> 16.3.12 </t>
  </si>
  <si>
    <t xml:space="preserve"> 96984 </t>
  </si>
  <si>
    <t>ELETRODUTO PVC RÍGIDO, DIÂMETRO 40MM, COM 3 METROS, PARA SPDA - FORNECIMENTO E INSTALAÇÃO. AF_08/2023</t>
  </si>
  <si>
    <t xml:space="preserve"> 16.3.13 </t>
  </si>
  <si>
    <t xml:space="preserve"> 101548 </t>
  </si>
  <si>
    <t>ISOLADOR, TIPO ROLDANA, PARA BAIXA TENSÃO - FORNECIMENTO E INSTALAÇÃO. AF_07/2020</t>
  </si>
  <si>
    <t>CLIMATIZAÇÃO</t>
  </si>
  <si>
    <t xml:space="preserve"> 17.1 </t>
  </si>
  <si>
    <t xml:space="preserve"> 17.1.1 </t>
  </si>
  <si>
    <t xml:space="preserve"> 97331 </t>
  </si>
  <si>
    <t>TUBO EM COBRE FLEXÍVEL, DN 1/4", COM ISOLAMENTO, INSTALADO EM RAMAL DE ALIMENTAÇÃO DE AR CONDICIONADO COM CONDENSADORA CENTRAL - FORNECIMENTO E INSTALAÇÃO. AF_12/2015</t>
  </si>
  <si>
    <t xml:space="preserve"> 17.1.2 </t>
  </si>
  <si>
    <t xml:space="preserve"> 103290 </t>
  </si>
  <si>
    <t>TUBO EM COBRE FLEXÍVEL, DN 3/8", COM ISOLAMENTO, INSTALADO EM FORRO, PARA RAMAL DE ALIMENTAÇÃO DE AR CONDICIONADO, INCLUSO FIXADOR. AF_11/2021</t>
  </si>
  <si>
    <t xml:space="preserve"> 17.1.3 </t>
  </si>
  <si>
    <t xml:space="preserve"> 103291 </t>
  </si>
  <si>
    <t>TUBO EM COBRE FLEXÍVEL, DN 1/2", COM ISOLAMENTO, INSTALADO EM FORRO, PARA RAMAL DE ALIMENTAÇÃO DE AR CONDICIONADO, INCLUSO FIXADOR. AF_11/2021</t>
  </si>
  <si>
    <t xml:space="preserve"> 17.1.4 </t>
  </si>
  <si>
    <t xml:space="preserve"> 97330 </t>
  </si>
  <si>
    <t>TUBO EM COBRE FLEXÍVEL, DN 5/8", COM ISOLAMENTO, INSTALADO EM RAMAL DE ALIMENTAÇÃO DE AR-CONDICIONADO - FORNECIMENTO E INSTALAÇÃO. AF_07/2025</t>
  </si>
  <si>
    <t xml:space="preserve"> 17.1.5 </t>
  </si>
  <si>
    <t xml:space="preserve"> CPU2652 </t>
  </si>
  <si>
    <t>CABO DE COBRE PP CORDPLAST 4 X 2,5 MM2, 450/750V - FORNECIMENTO E INSTALAÇÃO</t>
  </si>
  <si>
    <t xml:space="preserve"> 17.1.6 </t>
  </si>
  <si>
    <t xml:space="preserve"> CPU2653 </t>
  </si>
  <si>
    <t>CAIXA PARA ENCAIXE E INSTALACAO APARELHO AR CONDICIONADO</t>
  </si>
  <si>
    <t xml:space="preserve"> 17.1.7 </t>
  </si>
  <si>
    <t xml:space="preserve"> CPU2656 </t>
  </si>
  <si>
    <t>DUTO PARA EXAUSTAO DE AR/VENTILACAO,CHAVETADO EM CHAPA DE AC O GALVANIZADO,NAS DIVERSAS BITOLAS,CONFORME ABNT NBR 16401,I NCLUSIVE SUPORTES PINTADOS,GRELHAS,DIFUSORES EM ALUMINIO EXT RUDADO E DEMAIS ITENS NECESSARIOS.FORNECIMENTO E COLOCACAO</t>
  </si>
  <si>
    <t xml:space="preserve"> 17.1.8 </t>
  </si>
  <si>
    <t xml:space="preserve"> CPU3157 </t>
  </si>
  <si>
    <t>DUTO FLEXIVEL DE ALUMINIO C/ ISOLAM. TERM.LA VIDRO 150MM 6""</t>
  </si>
  <si>
    <t xml:space="preserve"> 17.1.9 </t>
  </si>
  <si>
    <t xml:space="preserve"> CPU3158 </t>
  </si>
  <si>
    <t>DUTO FLEXIVEL DE ALUMINIO C/ ISOLAM. TERM.LA VIDRO 100MM 4""</t>
  </si>
  <si>
    <t xml:space="preserve"> 17.1.10 </t>
  </si>
  <si>
    <t xml:space="preserve"> CPU2658 </t>
  </si>
  <si>
    <t>BARRA ROSCADA BICROMATIZADA Ø 3/8" X 3000MM</t>
  </si>
  <si>
    <t xml:space="preserve"> 17.1.11 </t>
  </si>
  <si>
    <t xml:space="preserve"> CPU2659 </t>
  </si>
  <si>
    <t>FORNECIMENTO E INSTALAÇÃO DE PORCA SEXTAVADA 3/8" (REF VL 1.55 VALEMAM OU SIMILAR)</t>
  </si>
  <si>
    <t xml:space="preserve"> 17.1.12 </t>
  </si>
  <si>
    <t xml:space="preserve"> 90460 </t>
  </si>
  <si>
    <t>SUPORTE PARA 2 TUBOS HORIZONTAIS, ESPAÇADO A CADA 56 CM, EM PERFILADO COM COMPRIMENTO DE 25 CM FIXADO EM LAJE, POR METRO DE TUBULAÇÃO FIXADA. AF_09/2023</t>
  </si>
  <si>
    <t xml:space="preserve"> 17.2 </t>
  </si>
  <si>
    <t xml:space="preserve"> 17.2.1 </t>
  </si>
  <si>
    <t xml:space="preserve"> CPU2661 </t>
  </si>
  <si>
    <t>EXAUSTOR CENTRIFUGO SIROCO TRIFASICO EC5-TN-3</t>
  </si>
  <si>
    <t xml:space="preserve"> 17.2.2 </t>
  </si>
  <si>
    <t xml:space="preserve"> CPU2988 </t>
  </si>
  <si>
    <t>EXAUSTOR CENTRIFUGO SIROCO TRIFASICO MOD: EC3-TN-1,5</t>
  </si>
  <si>
    <t xml:space="preserve"> 17.2.3 </t>
  </si>
  <si>
    <t xml:space="preserve"> CPU2663 </t>
  </si>
  <si>
    <t>CAIXA DE VENTILACAO PARA FORRO CAB-250 - 220V - S&amp;P</t>
  </si>
  <si>
    <t xml:space="preserve"> 17.2.4 </t>
  </si>
  <si>
    <t xml:space="preserve"> CPU2665 </t>
  </si>
  <si>
    <t>EXAUSTOR AXIAL MULTIVAC MODELO MURO 150A</t>
  </si>
  <si>
    <t>DADOS E VOZ</t>
  </si>
  <si>
    <t xml:space="preserve"> 18.1 </t>
  </si>
  <si>
    <t xml:space="preserve"> 18.2 </t>
  </si>
  <si>
    <t xml:space="preserve"> 18.3 </t>
  </si>
  <si>
    <t xml:space="preserve"> 98307 </t>
  </si>
  <si>
    <t>TOMADA DE REDE RJ45 - FORNECIMENTO E INSTALAÇÃO. AF_11/2019</t>
  </si>
  <si>
    <t xml:space="preserve"> 18.4 </t>
  </si>
  <si>
    <t xml:space="preserve"> 18.5 </t>
  </si>
  <si>
    <t xml:space="preserve"> 18.6 </t>
  </si>
  <si>
    <t xml:space="preserve"> 18.7 </t>
  </si>
  <si>
    <t xml:space="preserve"> 18.8 </t>
  </si>
  <si>
    <t xml:space="preserve"> CPU2672 </t>
  </si>
  <si>
    <t>TOMADA PARA TV, TIPO PINO JACK, COM PLACA</t>
  </si>
  <si>
    <t>GASES MEDICINAIS</t>
  </si>
  <si>
    <t xml:space="preserve"> 19.1 </t>
  </si>
  <si>
    <t xml:space="preserve"> 103835 </t>
  </si>
  <si>
    <t>TUBO EM COBRE RÍGIDO, DN 15 MM, CLASSE A, SEM ISOLAMENTO, INSTALADO EM RAMAL E SUB-RAMAL DE GÁS MEDICINAL - FORNECIMENTO E INSTALAÇÃO. AF_04/2022</t>
  </si>
  <si>
    <t xml:space="preserve"> 19.2 </t>
  </si>
  <si>
    <t xml:space="preserve"> 103865 </t>
  </si>
  <si>
    <t>TÊ EM COBRE, DN 15 MM, SEM ANEL DE SOLDA, INSTALADO EM RAMAL E SUB-RAMAL DE GÁS MEDICINAL - FORNECIMENTO E INSTALAÇÃO. AF_04/2022</t>
  </si>
  <si>
    <t xml:space="preserve"> 19.3 </t>
  </si>
  <si>
    <t xml:space="preserve"> 103838 </t>
  </si>
  <si>
    <t>COTOVELO EM COBRE, DN 15 MM, 90 GRAUS, SEM ANEL DE SOLDA, INSTALADO EM RAMAL E SUB-RAMAL DE GÁS MEDICINAL - FORNECIMENTO E INSTALAÇÃO. AF_04/2022</t>
  </si>
  <si>
    <t xml:space="preserve"> 19.4 </t>
  </si>
  <si>
    <t xml:space="preserve"> 103847 </t>
  </si>
  <si>
    <t>LUVA EM COBRE, DN 15 MM, SEM ANEL DE SOLDA, INSTALADO EM RAMAL E SUB-RAMAL DE GÁS MEDICINAL - FORNECIMENTO E INSTALAÇÃO. AF_04/2022</t>
  </si>
  <si>
    <t xml:space="preserve"> 19.5 </t>
  </si>
  <si>
    <t xml:space="preserve"> CPU2424 </t>
  </si>
  <si>
    <t>POSTO DE CONSUMO DE O2 OU AR VÁCUO OU N2O</t>
  </si>
  <si>
    <t xml:space="preserve"> 19.6 </t>
  </si>
  <si>
    <t xml:space="preserve"> CPU3159 </t>
  </si>
  <si>
    <t>CENTRAL MANIFOLD PARA CILINDROS 2 X 2 PARA OXIGÊNIO, AR COMPRIMIDO E ÓXIDO NITROSO COM SERPENTINA E SEM VÁLVULA DE ALTA PRESSÃO</t>
  </si>
  <si>
    <t xml:space="preserve"> 19.7 </t>
  </si>
  <si>
    <t xml:space="preserve"> CPU3160 </t>
  </si>
  <si>
    <t>CENTRAL MANIFOLD PARA CILINDROS 1 X 1PARA OXIGÊNIO, AR COMPRIMIDO E ÓXIDO NITROSO COM SERPENTINA E SEM VÁLVULA DE ALTA PRESSÃO</t>
  </si>
  <si>
    <t xml:space="preserve"> 19.8 </t>
  </si>
  <si>
    <t xml:space="preserve"> 19.9 </t>
  </si>
  <si>
    <t xml:space="preserve"> CPU3161 </t>
  </si>
  <si>
    <t>CORRENTE GALVANIZADA</t>
  </si>
  <si>
    <t xml:space="preserve"> 19.10 </t>
  </si>
  <si>
    <t xml:space="preserve"> 100862 </t>
  </si>
  <si>
    <t>SUPORTE MÃO FRANCESA EM ACO, ABAS IGUAIS 40 CM, CAPACIDADE MINIMA 70 KG, BRANCO - FORNECIMENTO E INSTALAÇÃO. AF_01/2020</t>
  </si>
  <si>
    <t xml:space="preserve"> 19.11 </t>
  </si>
  <si>
    <t xml:space="preserve"> 91179 </t>
  </si>
  <si>
    <t>FIXAÇÃO DE TUBOS HORIZONTAIS DE PVC ÁGUA/PVC ESGOTO/PVC PLUVIAL/CPVC/PPR/COBRE OU AÇO, DIÂMETROS MENORES OU IGUAIS A 40 MM, COM ABRAÇADEIRA METÁLICA RÍGIDA TIPO D COM PARAFUSO DE FIXAÇÃO 1 1/4", FIXADA DIRETAMENTE NA LAJE OU PAREDE. AF_09/2023</t>
  </si>
  <si>
    <t>URBANIZAÇÃO</t>
  </si>
  <si>
    <t xml:space="preserve"> 20.1 </t>
  </si>
  <si>
    <t>PAVIMENTAÇÃO E ACESSIBILIDADE</t>
  </si>
  <si>
    <t xml:space="preserve"> 20.1.1 </t>
  </si>
  <si>
    <t xml:space="preserve"> 104658 </t>
  </si>
  <si>
    <t>PISO PODOTÁTIL DE ALERTA OU DIRECIONAL, DE CONCRETO, ASSENTADO SOBRE ARGAMASSA. AF_03/2024</t>
  </si>
  <si>
    <t xml:space="preserve"> 20.2 </t>
  </si>
  <si>
    <t>PAISAGISMO</t>
  </si>
  <si>
    <t xml:space="preserve"> 20.2.1 </t>
  </si>
  <si>
    <t xml:space="preserve"> 103946 </t>
  </si>
  <si>
    <t>PLANTIO DE GRAMA ESMERALDA OU SÃO CARLOS OU CURITIBANA, EM PLACAS. AF_07/2024</t>
  </si>
  <si>
    <t xml:space="preserve"> 20.3 </t>
  </si>
  <si>
    <t>SINALIZAÇÃO</t>
  </si>
  <si>
    <t xml:space="preserve"> 20.3.1 </t>
  </si>
  <si>
    <t xml:space="preserve"> CPU2673 </t>
  </si>
  <si>
    <t>LETRA EM AÇO INOX ESCOVADO/POLIDO 20 X 20CM - INSTALADO</t>
  </si>
  <si>
    <t>SERVIÇOS COMPLEMENTARES</t>
  </si>
  <si>
    <t xml:space="preserve"> 21.1 </t>
  </si>
  <si>
    <t xml:space="preserve"> CPU2675 </t>
  </si>
  <si>
    <t>LIMPEZA/REMOÇÃO DE TINTAS EM PISOS E REVESTIMENTOS</t>
  </si>
  <si>
    <t>Totais -&gt;</t>
  </si>
  <si>
    <t>Total sem BDI</t>
  </si>
  <si>
    <t>Total do BDI</t>
  </si>
  <si>
    <t>Total Geral</t>
  </si>
  <si>
    <t>Tipo</t>
  </si>
  <si>
    <t>Composição</t>
  </si>
  <si>
    <t>CANT - CANTEIRO DE OBRAS</t>
  </si>
  <si>
    <t>Composição Auxiliar</t>
  </si>
  <si>
    <t xml:space="preserve"> 88316 </t>
  </si>
  <si>
    <t>SERVENTE COM ENCARGOS COMPLEMENTARES</t>
  </si>
  <si>
    <t>Livro SINAPI: Cálculos e Parâmetros</t>
  </si>
  <si>
    <t>H</t>
  </si>
  <si>
    <t xml:space="preserve"> 88247 </t>
  </si>
  <si>
    <t>AUXILIAR DE ELETRICISTA COM ENCARGOS COMPLEMENTARES</t>
  </si>
  <si>
    <t xml:space="preserve"> 88264 </t>
  </si>
  <si>
    <t>ELETRICISTA COM ENCARGOS COMPLEMENTARES</t>
  </si>
  <si>
    <t>Insumo</t>
  </si>
  <si>
    <t xml:space="preserve"> A.12.000.021099 </t>
  </si>
  <si>
    <t>CPOS/CDHU</t>
  </si>
  <si>
    <t>CONTAINER DEPÓSITO, MÓDULO METÁLICO EM AÇO GALVANIZADO DE 6,0X2,3X2,5M, VÃO LIVRE, PISO DE CONCRETO, CIMENTADO, MADEIRA OU MATERIAL EQUIVALENTE</t>
  </si>
  <si>
    <t>Material</t>
  </si>
  <si>
    <t>unxmês</t>
  </si>
  <si>
    <t>MO sem LS =&gt;</t>
  </si>
  <si>
    <t>LS =&gt;</t>
  </si>
  <si>
    <t>MO com LS =&gt;</t>
  </si>
  <si>
    <t>Valor do BDI =&gt;</t>
  </si>
  <si>
    <t>Valor com BDI =&gt;</t>
  </si>
  <si>
    <t>Telhamento para Cobertura</t>
  </si>
  <si>
    <t xml:space="preserve"> 100382 </t>
  </si>
  <si>
    <t>FABRICAÇÃO E INSTALAÇÃO DE PONTALETES DE MADEIRA NÃO APARELHADA PARA TELHADOS COM ATÉ 2 ÁGUAS E COM TELHA ONDULADA DE FIBROCIMENTO, ALUMÍNIO OU PLÁSTICA EM EDIFÍCIO RESIDENCIAL TÉRREO, INCLUSO TRANSPORTE VERTICAL. AF_07/2019</t>
  </si>
  <si>
    <t>Estrutura e Trama para Cobertura</t>
  </si>
  <si>
    <t xml:space="preserve"> 101747 </t>
  </si>
  <si>
    <t>PISO EM CONCRETO 20 MPA PREPARO MECÂNICO, ESPESSURA 7CM. AF_09/2020</t>
  </si>
  <si>
    <t>Pisos</t>
  </si>
  <si>
    <t xml:space="preserve"> 92562 </t>
  </si>
  <si>
    <t>FABRICAÇÃO E INSTALAÇÃO DE TESOURA INTEIRA EM MADEIRA NÃO APARELHADA, VÃO DE 10 M, PARA TELHA ONDULADA DE FIBROCIMENTO, METÁLICA, PLÁSTICA OU TERMOACÚSTICA, INCLUSO IÇAMENTO. AF_07/2019</t>
  </si>
  <si>
    <t xml:space="preserve"> 97083 </t>
  </si>
  <si>
    <t>COMPACTAÇÃO MECÂNICA DE SOLO PARA EXECUÇÃO DE RADIER, PISO DE CONCRETO OU LAJE SOBRE SOLO, COM COMPACTADOR DE SOLOS A PERCUSSÃO. AF_09/2021</t>
  </si>
  <si>
    <t>Radier, Piso de Concreto e Laje sobre Solo</t>
  </si>
  <si>
    <t xml:space="preserve"> 00010777 </t>
  </si>
  <si>
    <t>LOCACAO DE CONTAINER 2,30 X 4,30 M, ALT. 2,50 M, PARA SANITARIO, COM 3 BACIAS, 4 CHUVEIROS, 1 LAVATORIO E 1 MICTORIO (NAO INCLUI MOBILIZACAO/DESMOBILIZACAO)</t>
  </si>
  <si>
    <t>Equipamento</t>
  </si>
  <si>
    <t xml:space="preserve"> 88262 </t>
  </si>
  <si>
    <t>CARPINTEIRO DE FORMAS COM ENCARGOS COMPLEMENTARES</t>
  </si>
  <si>
    <t xml:space="preserve"> 88239 </t>
  </si>
  <si>
    <t>AJUDANTE DE CARPINTEIRO COM ENCARGOS COMPLEMENTARES</t>
  </si>
  <si>
    <t xml:space="preserve"> 00007213 </t>
  </si>
  <si>
    <t>TELHA DE FIBROCIMENTO ONDULADA E = 4 MM, DE 2,44 X 0,50 M (SEM AMIANTO)</t>
  </si>
  <si>
    <t xml:space="preserve"> 00020205 </t>
  </si>
  <si>
    <t>RIPA APARELHADA *1,5 X 5* CM, EM MACARANDUBA/MASSARANDUBA, ANGELIM OU EQUIVALENTE DA REGIAO</t>
  </si>
  <si>
    <t xml:space="preserve"> 00004491 </t>
  </si>
  <si>
    <t>PONTALETE *7,5 X 7,5* CM EM PINUS, MISTA OU EQUIVALENTE DA REGIAO - BRUTA</t>
  </si>
  <si>
    <t xml:space="preserve"> 00002420 </t>
  </si>
  <si>
    <t>DOBRADICA EM ACO/FERRO, 3" X 2 1/2", E= 1,9 A 2 MM, SEM ANEL, CROMADO OU ZINCADO, TAMPA BOLA, COM PARAFUSOS</t>
  </si>
  <si>
    <t xml:space="preserve"> 00039027 </t>
  </si>
  <si>
    <t>PREGO DE ACO POLIDO COM CABECA 19 X 36 (3 1/4 X 9)</t>
  </si>
  <si>
    <t xml:space="preserve"> 00043614 </t>
  </si>
  <si>
    <t>TABUA NAO APARELHADA *2,5 X 15* CM, EM MACARANDUBA/MASSARANDUBA, ANGELIM OU EQUIVALENTE DA REGIAO - BRUTA</t>
  </si>
  <si>
    <t xml:space="preserve"> 00005068 </t>
  </si>
  <si>
    <t>PREGO DE ACO POLIDO COM CABECA 17 X 21 (2 X 11)</t>
  </si>
  <si>
    <t>Sistemas de Medição</t>
  </si>
  <si>
    <t xml:space="preserve"> 88248 </t>
  </si>
  <si>
    <t>AUXILIAR DE ENCANADOR OU BOMBEIRO HIDRÁULICO COM ENCARGOS COMPLEMENTARES</t>
  </si>
  <si>
    <t xml:space="preserve"> 88267 </t>
  </si>
  <si>
    <t>ENCANADOR OU BOMBEIRO HIDRÁULICO COM ENCARGOS COMPLEMENTARES</t>
  </si>
  <si>
    <t xml:space="preserve"> 00037960 </t>
  </si>
  <si>
    <t>JOELHO CPVC, SOLDAVEL, 90 GRAUS, 54 MM, PARA AGUA QUENTE</t>
  </si>
  <si>
    <t xml:space="preserve"> 00021114 </t>
  </si>
  <si>
    <t>ADESIVO PARA TUBOS CPVC, *75* G</t>
  </si>
  <si>
    <t xml:space="preserve"> 00038029 </t>
  </si>
  <si>
    <t>TUBO CPVC, SOLDAVEL, 54 MM, AGUA QUENTE PREDIAL (NBR 15884)</t>
  </si>
  <si>
    <t xml:space="preserve"> 00037957 </t>
  </si>
  <si>
    <t>JOELHO CPVC, SOLDAVEL, 90 GRAUS, 28 MM, PARA AGUA QUENTE</t>
  </si>
  <si>
    <t xml:space="preserve"> 00021125 </t>
  </si>
  <si>
    <t>TUBO CPVC, SOLDAVEL, 28 MM, AGUA QUENTE PREDIAL (NBR 15884)</t>
  </si>
  <si>
    <t xml:space="preserve"> 00003148 </t>
  </si>
  <si>
    <t>FITA VEDA ROSCA, EM PTFE, ROLO DE 18 MM X 50 M (L X C)</t>
  </si>
  <si>
    <t xml:space="preserve"> 00038007 </t>
  </si>
  <si>
    <t>CONECTOR, CPVC, SOLDAVEL, 28 MM X 1", PARA AGUA QUENTE</t>
  </si>
  <si>
    <t xml:space="preserve"> 00006019 </t>
  </si>
  <si>
    <t>REGISTRO GAVETA BRUTO EM LATAO FORJADO, BITOLA 1"</t>
  </si>
  <si>
    <t xml:space="preserve"> 00044400 </t>
  </si>
  <si>
    <t>BUCHA DE REDUCAO CPVC, SOLDAVEL, 54 X 28 MM, PARA AGUA QUENTE</t>
  </si>
  <si>
    <t xml:space="preserve"> 00012769 </t>
  </si>
  <si>
    <t>HIDROMETRO UNIJATO / MEDIDOR DE AGUA, DN 1/2", VAZAO MAXIMA DE 1,5 M3/H, PARA AGUA POTAVEL FRIA, RELOJOARIA PLANA, CLASSE B, HORIZONTAL (SEM CONEXOES)</t>
  </si>
  <si>
    <t>Instalações Elétricas - Rede de Distribuição</t>
  </si>
  <si>
    <t xml:space="preserve"> 96977 </t>
  </si>
  <si>
    <t>CORDOALHA DE COBRE NU 50 MM², ENTERRADA - FORNECIMENTO E INSTALAÇÃO. AF_08/2023</t>
  </si>
  <si>
    <t>Sistema de Proteção contra Descargas Atmosféricas - SPDA</t>
  </si>
  <si>
    <t xml:space="preserve"> 100578 </t>
  </si>
  <si>
    <t>ASSENTAMENTO DE POSTE DE CONCRETO COM COMPRIMENTO NOMINAL DE 9 M, CARGA NOMINAL MENOR OU IGUAL A 1000 DAN, ENGASTAMENTO SIMPLES COM 1,5 M DE SOLO (NÃO INCLUI FORNECIMENTO). AF_04/2025</t>
  </si>
  <si>
    <t>Postes de Concreto e Metálicos</t>
  </si>
  <si>
    <t xml:space="preserve"> 91917 </t>
  </si>
  <si>
    <t>CURVA 90 GRAUS PARA ELETRODUTO, PVC, ROSCÁVEL, DN 32 MM (1"), PARA CIRCUITOS TERMINAIS, INSTALADA EM PAREDE - FORNECIMENTO E INSTALAÇÃO. AF_03/2023</t>
  </si>
  <si>
    <t>Instalações Elétricas - Eletrodutos Embutidos, Cabos, Caixas, Tomadas e Interruptores</t>
  </si>
  <si>
    <t xml:space="preserve"> 91933 </t>
  </si>
  <si>
    <t>CABO DE COBRE FLEXÍVEL ISOLADO, 10 MM², ANTI-CHAMA 0,6/1,0 KV, PARA CIRCUITOS TERMINAIS - FORNECIMENTO E INSTALAÇÃO. AF_03/2023</t>
  </si>
  <si>
    <t xml:space="preserve"> 87367 </t>
  </si>
  <si>
    <t>ARGAMASSA TRAÇO 1:1:6 (EM VOLUME DE CIMENTO, CAL E AREIA MÉDIA ÚMIDA) PARA EMBOÇO/MASSA ÚNICA/ASSENTAMENTO DE ALVENARIA DE VEDAÇÃO, PREPARO MANUAL. AF_08/2019</t>
  </si>
  <si>
    <t>Argamassas</t>
  </si>
  <si>
    <t xml:space="preserve"> 104749 </t>
  </si>
  <si>
    <t>CONECTOR GRAMPO METÁLICO TIPO OLHAL, PARA SPDA, PARA HASTE DE ATERRAMENTO DE 3/4'' E CABOS DE 10 A 50 MM2 - FORNECIMENTO E INSTALAÇÃO. AF_08/2023</t>
  </si>
  <si>
    <t xml:space="preserve"> 91919 </t>
  </si>
  <si>
    <t>CURVA 180 GRAUS PARA ELETRODUTO, PVC, ROSCÁVEL, DN 32 MM (1"), PARA CIRCUITOS TERMINAIS, INSTALADA EM PAREDE - FORNECIMENTO E INSTALAÇÃO. AF_03/2023</t>
  </si>
  <si>
    <t xml:space="preserve"> 93673 </t>
  </si>
  <si>
    <t>DISJUNTOR TRIPOLAR TIPO DIN, CORRENTE NOMINAL DE 50A - FORNECIMENTO E INSTALAÇÃO. AF_07/2025</t>
  </si>
  <si>
    <t>Instalações Elétricas - Quadros, Cabos, Disjuntores, Contatores e Barramentos Blindados</t>
  </si>
  <si>
    <t xml:space="preserve"> 91872 </t>
  </si>
  <si>
    <t>ELETRODUTO RÍGIDO ROSCÁVEL, PVC, DN 32 MM (1"), PARA CIRCUITOS TERMINAIS, INSTALADO EM PAREDE - FORNECIMENTO E INSTALAÇÃO. AF_03/2023</t>
  </si>
  <si>
    <t xml:space="preserve"> 91885 </t>
  </si>
  <si>
    <t>LUVA PARA ELETRODUTO, PVC, ROSCÁVEL, DN 32 MM (1"), PARA CIRCUITOS TERMINAIS, INSTALADA EM PAREDE - FORNECIMENTO E INSTALAÇÃO. AF_03/2023</t>
  </si>
  <si>
    <t xml:space="preserve"> 00039997 </t>
  </si>
  <si>
    <t>PORCA ZINCADA, SEXTAVADA, DIAMETRO 1/4"</t>
  </si>
  <si>
    <t xml:space="preserve"> 00011267 </t>
  </si>
  <si>
    <t>ARRUELA LISA, REDONDA, DE LATAO POLIDO, DIAMETRO NOMINAL 5/8", DIAMETRO EXTERNO = 34 MM, DIAMETRO DO FURO = 17 MM, ESPESSURA = *2,5* MM</t>
  </si>
  <si>
    <t xml:space="preserve"> 00039996 </t>
  </si>
  <si>
    <t>VERGALHAO ZINCADO ROSCA TOTAL, 1/4" (6,3 MM)</t>
  </si>
  <si>
    <t xml:space="preserve"> 00034643 </t>
  </si>
  <si>
    <t>CAIXA DE INSPECAO PARA ATERRAMENTO E PARA RAIOS, EM POLIPROPILENO, DIAMETRO = 300 MM X ALTURA = 400 MM (INCLUIDA TAMPA SEM ESCOTILHA)</t>
  </si>
  <si>
    <t xml:space="preserve"> 00001062 </t>
  </si>
  <si>
    <t>CAIXA INTERNA/EXTERNA DE MEDICAO PARA 1 MEDIDOR TRIFASICO, COM VISOR, EM CHAPA DE ACO 18 USG (PADRAO DA CONCESSIONARIA LOCAL)</t>
  </si>
  <si>
    <t xml:space="preserve"> 00003398 </t>
  </si>
  <si>
    <t>ISOLADOR DE PORCELANA, TIPO ROLDANA, DIMENSOES DE *72* X *72* MM, PARA USO EM BAIXA TENSAO</t>
  </si>
  <si>
    <t xml:space="preserve"> 00014153 </t>
  </si>
  <si>
    <t>FITA METALICA PERFURADA, L = *18* MM, ROLO DE 30 M, CARGA RECOMENDADA = *30* KGF</t>
  </si>
  <si>
    <t xml:space="preserve"> 00001094 </t>
  </si>
  <si>
    <t>ARMACAO VERTICAL COM HASTE E CONTRA-PINO, EM CHAPA DE ACO GALVANIZADO 3/16", COM 1 ESTRIBO, SEM ISOLADOR</t>
  </si>
  <si>
    <t xml:space="preserve"> 00004346 </t>
  </si>
  <si>
    <t>PARAFUSO DE FERRO POLIDO, SEXTAVADO, COM ROSCA PARCIAL, DIAMETRO 5/8", COMPRIMENTO 6", COM PORCA E ARRUELA DE PRESSAO MEDIA</t>
  </si>
  <si>
    <t>Sinalização Vertical Viária</t>
  </si>
  <si>
    <t xml:space="preserve"> 102234 </t>
  </si>
  <si>
    <t>PINTURA IMUNIZANTE PARA MADEIRA, 2 DEMÃOS. AF_01/2021</t>
  </si>
  <si>
    <t>Pintura em Madeira</t>
  </si>
  <si>
    <t xml:space="preserve"> 00005069 </t>
  </si>
  <si>
    <t>PREGO DE ACO POLIDO COM CABECA 17 X 27 (2 1/2 X 11)</t>
  </si>
  <si>
    <t xml:space="preserve"> 00004509 </t>
  </si>
  <si>
    <t>SARRAFO *2,5 X 10* CM EM PINUS, MISTA OU EQUIVALENTE DA REGIAO - BRUTA</t>
  </si>
  <si>
    <t xml:space="preserve"> 00005065 </t>
  </si>
  <si>
    <t>PREGO DE ACO POLIDO COM CABECA 10 X 10 (7/8 X 17)</t>
  </si>
  <si>
    <t xml:space="preserve"> 00004813 </t>
  </si>
  <si>
    <t>PLACA DE OBRA (PARA CONSTRUCAO CIVIL) EM CHAPA GALVANIZADA *N. 22*, ADESIVADA, DE *2,4 X 1,2* M (SEM POSTES PARA FIXACAO)</t>
  </si>
  <si>
    <t xml:space="preserve"> A.05.000.020358 </t>
  </si>
  <si>
    <t>REMOÇÃO DE ENTULHO DE OBRA, TERRA, ALVENARIA, CONCRETO, ARGAMASSA, MADEIRA, PAPEL, PLÁSTICO, METAL, CAPACIDADE DE 4M³</t>
  </si>
  <si>
    <t>Instalações para Canteiros de Obras</t>
  </si>
  <si>
    <t xml:space="preserve"> 94974 </t>
  </si>
  <si>
    <t>CONCRETO MAGRO PARA LASTRO, TRAÇO 1:4,5:4,5 (EM MASSA SECA DE CIMENTO/ AREIA MÉDIA/ BRITA 1) - PREPARO MANUAL. AF_05/2021</t>
  </si>
  <si>
    <t>Produção de Concreto</t>
  </si>
  <si>
    <t xml:space="preserve"> 91693 </t>
  </si>
  <si>
    <t>SERRA CIRCULAR DE BANCADA COM MOTOR ELÉTRICO POTÊNCIA DE 5HP, COM COIFA PARA DISCO 10" - CHI DIURNO. AF_08/2015</t>
  </si>
  <si>
    <t>Custos Horários Produtivo e Improdutivo dos Equipamentos</t>
  </si>
  <si>
    <t>CHI</t>
  </si>
  <si>
    <t xml:space="preserve"> 91692 </t>
  </si>
  <si>
    <t>SERRA CIRCULAR DE BANCADA COM MOTOR ELÉTRICO POTÊNCIA DE 5HP, COM COIFA PARA DISCO 10" - CHP DIURNO. AF_08/2015</t>
  </si>
  <si>
    <t>CHP</t>
  </si>
  <si>
    <t xml:space="preserve"> 00007243 </t>
  </si>
  <si>
    <t>TELHA TRAPEZOIDAL EM ACO ZINCADO, SEM PINTURA, ALTURA DE APROXIMADAMENTE 40 MM, ESPESSURA DE 0,50 MM E LARGURA UTIL DE 980 MM</t>
  </si>
  <si>
    <t xml:space="preserve"> 00006194 </t>
  </si>
  <si>
    <t>TABUA *2,5 X 15 CM EM PINUS, MISTA OU EQUIVALENTE DA REGIAO - BRUTA</t>
  </si>
  <si>
    <t xml:space="preserve"> 00005061 </t>
  </si>
  <si>
    <t>PREGO DE ACO POLIDO COM CABECA 18 X 27 (2 1/2 X 10)</t>
  </si>
  <si>
    <t xml:space="preserve"> 95415 </t>
  </si>
  <si>
    <t>CURSO DE CAPACITAÇÃO PARA ENGENHEIRO CIVIL DE OBRA JÚNIOR (ENCARGOS COMPLEMENTARES) - MENSALISTA</t>
  </si>
  <si>
    <t xml:space="preserve"> 00040811 </t>
  </si>
  <si>
    <t>ENGENHEIRO CIVIL DE OBRA JUNIOR (MENSALISTA)</t>
  </si>
  <si>
    <t>Mão de Obra</t>
  </si>
  <si>
    <t xml:space="preserve"> 00043498 </t>
  </si>
  <si>
    <t>EPI - FAMILIA ENGENHEIRO CIVIL - MENSALISTA (ENCARGOS COMPLEMENTARES - COLETADO CAIXA)</t>
  </si>
  <si>
    <t xml:space="preserve"> 00043474 </t>
  </si>
  <si>
    <t>FERRAMENTAS - FAMILIA ENGENHEIRO CIVIL - MENSALISTA (ENCARGOS COMPLEMENTARES - COLETADO CAIXA)</t>
  </si>
  <si>
    <t xml:space="preserve"> 00040863 </t>
  </si>
  <si>
    <t>EXAMES - MENSALISTA (COLETADO CAIXA - ENCARGOS COMPLEMENTARES)</t>
  </si>
  <si>
    <t xml:space="preserve"> 00040864 </t>
  </si>
  <si>
    <t>SEGURO - MENSALISTA (COLETADO CAIXA - ENCARGOS COMPLEMENTARES)</t>
  </si>
  <si>
    <t xml:space="preserve"> 88325 </t>
  </si>
  <si>
    <t>VIDRACEIRO COM ENCARGOS COMPLEMENTARES</t>
  </si>
  <si>
    <t xml:space="preserve"> 88261 </t>
  </si>
  <si>
    <t>CARPINTEIRO DE ESQUADRIAS COM ENCARGOS COMPLEMENTARES</t>
  </si>
  <si>
    <t xml:space="preserve"> 88273 </t>
  </si>
  <si>
    <t>MARCENEIRO COM ENCARGOS COMPLEMENTARES</t>
  </si>
  <si>
    <t xml:space="preserve"> 88310 </t>
  </si>
  <si>
    <t>PINTOR COM ENCARGOS COMPLEMENTARES</t>
  </si>
  <si>
    <t>ASTU - ASSENTAMENTO DE TUBOS E PECAS</t>
  </si>
  <si>
    <t xml:space="preserve"> 97063 </t>
  </si>
  <si>
    <t>MONTAGEM E DESMONTAGEM DE ANDAIME MODULAR FACHADEIRO, COM PISO METÁLICO, PARA EDIFÍCIOS COM MULTIPLOS PAVIMENTOS (EXCLUSIVE ANDAIME E LIMPEZA). AF_03/2024</t>
  </si>
  <si>
    <t>Equipamentos de Proteção Coletiva</t>
  </si>
  <si>
    <t xml:space="preserve"> 00020193 </t>
  </si>
  <si>
    <t>LOCACAO DE ANDAIME METALICO TIPO FACHADEIRO, PECAS COM APROXIMADAMENTE 1,20 M DE LARGURA E 2,0 M DE ALTURA, INCLUINDO DIAGONAIS EM X, BARRAS DE LIGACAO, SAPATAS E DEMAIS ITENS NECESSARIOS A MONTAGEM (NAO INCLUI INSTALACAO)</t>
  </si>
  <si>
    <t>M2XMES</t>
  </si>
  <si>
    <t>Locação de Obras</t>
  </si>
  <si>
    <t xml:space="preserve"> 00004433 </t>
  </si>
  <si>
    <t>CAIBRO NAO APARELHADO *6 X 6* CM, EM MACARANDUBA/MASSARANDUBA, ANGELIM OU EQUIVALENTE DA REGIAO - BRUTA</t>
  </si>
  <si>
    <t xml:space="preserve"> 00010567 </t>
  </si>
  <si>
    <t>TABUA *2,5 X 23* CM EM PINUS, MISTA OU EQUIVALENTE DA REGIAO - BRUTA</t>
  </si>
  <si>
    <t xml:space="preserve"> 00007356 </t>
  </si>
  <si>
    <t>TINTA LATEX ACRILICA PREMIUM, COR BRANCO FOSCO</t>
  </si>
  <si>
    <t xml:space="preserve"> 00004417 </t>
  </si>
  <si>
    <t>SARRAFO NAO APARELHADO *2,5 X 7* CM, EM MACARANDUBA/MASSARANDUBA, ANGELIM, PEROBA-ROSA OU EQUIVALENTE DA REGIAO - BRUTA</t>
  </si>
  <si>
    <t>Escavação de Valas</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</si>
  <si>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</si>
  <si>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</si>
  <si>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5678 </t>
  </si>
  <si>
    <t>RETROESCAVADEIRA SOBRE RODAS COM CARREGADEIRA, TRAÇÃO 4X4, POTÊNCIA LÍQ. 88 HP, CAÇAMBA CARREG. CAP. MÍN. 1 M3, CAÇAMBA RETRO CAP. 0,26 M3, PESO OPERACIONAL MÍN. 6.674 KG, PROFUNDIDADE ESCAVAÇÃO MÁX. 4,37 M - CHP DIURNO. AF_06/2014</t>
  </si>
  <si>
    <t>Lastro</t>
  </si>
  <si>
    <t xml:space="preserve"> 91278 </t>
  </si>
  <si>
    <t>PLACA VIBRATÓRIA REVERSÍVEL COM MOTOR 4 TEMPOS A GASOLINA, FORÇA CENTRÍFUGA DE 25 KN (2500 KGF), POTÊNCIA 5,5 CV - CHI DIURNO. AF_08/2015</t>
  </si>
  <si>
    <t xml:space="preserve"> 88309 </t>
  </si>
  <si>
    <t>PEDREIRO COM ENCARGOS COMPLEMENTARES</t>
  </si>
  <si>
    <t xml:space="preserve"> 91277 </t>
  </si>
  <si>
    <t>PLACA VIBRATÓRIA REVERSÍVEL COM MOTOR 4 TEMPOS A GASOLINA, FORÇA CENTRÍFUGA DE 25 KN (2500 KGF), POTÊNCIA 5,5 CV - CHP DIURNO. AF_08/2015</t>
  </si>
  <si>
    <t xml:space="preserve"> 00004718 </t>
  </si>
  <si>
    <t>PEDRA BRITADA N. 2 (19 A 38 MM) POSTO PEDREIRA/FORNECEDOR, SEM FRETE</t>
  </si>
  <si>
    <t xml:space="preserve"> 00004721 </t>
  </si>
  <si>
    <t>PEDRA BRITADA N. 1 (9,5 A 19 MM) POSTO PEDREIRA/FORNECEDOR, SEM FRETE</t>
  </si>
  <si>
    <t>Fundações Rasas (Blocos, Sapatas, Vigas Baldrame)</t>
  </si>
  <si>
    <t xml:space="preserve"> 00005074 </t>
  </si>
  <si>
    <t>PREGO DE ACO POLIDO COM CABECA 15 X 18 (1 1/2 X 13)</t>
  </si>
  <si>
    <t xml:space="preserve"> 00040304 </t>
  </si>
  <si>
    <t>PREGO DE ACO POLIDO COM CABECA DUPLA 17 X 27 (2 1/2 X 11)</t>
  </si>
  <si>
    <t xml:space="preserve"> 00006212 </t>
  </si>
  <si>
    <t>TABUA *2,5 X 30 CM EM PINUS, MISTA OU EQUIVALENTE DA REGIAO - BRUTA</t>
  </si>
  <si>
    <t xml:space="preserve"> 00004517 </t>
  </si>
  <si>
    <t>SARRAFO *2,5 X 7,5* CM EM PINUS, MISTA OU EQUIVALENTE DA REGIAO - BRUTA</t>
  </si>
  <si>
    <t xml:space="preserve"> 00002692 </t>
  </si>
  <si>
    <t>DESMOLDANTE PROTETOR PARA FORMAS DE MADEIRA, DE BASE OLEOSA EMULSIONADA EM AGUA</t>
  </si>
  <si>
    <t xml:space="preserve"> 88245 </t>
  </si>
  <si>
    <t>ARMADOR COM ENCARGOS COMPLEMENTARES</t>
  </si>
  <si>
    <t xml:space="preserve"> 88238 </t>
  </si>
  <si>
    <t>AJUDANTE DE ARMADOR COM ENCARGOS COMPLEMENTARES</t>
  </si>
  <si>
    <t xml:space="preserve"> 92800 </t>
  </si>
  <si>
    <t>CORTE E DOBRA DE AÇO CA-60, DIÂMETRO DE 5,0 MM. AF_06/2022</t>
  </si>
  <si>
    <t>Armação para Estruturas de Concreto Armado</t>
  </si>
  <si>
    <t xml:space="preserve"> 00039017 </t>
  </si>
  <si>
    <t>ESPACADOR / DISTANCIADOR CIRCULAR COM ENTRADA LATERAL, EM PLASTICO, PARA VERGALHAO *4,2 A 12,5* MM, COBRIMENTO 20 MM</t>
  </si>
  <si>
    <t xml:space="preserve"> 00043132 </t>
  </si>
  <si>
    <t>ARAME RECOZIDO 16 BWG, D = 1,65 MM (0,016 KG/M) OU 18 BWG, D = 1,25 MM (0,01 KG/M)</t>
  </si>
  <si>
    <t xml:space="preserve"> 92801 </t>
  </si>
  <si>
    <t>CORTE E DOBRA DE AÇO CA-50, DIÂMETRO DE 6,3 MM. AF_06/2022</t>
  </si>
  <si>
    <t xml:space="preserve"> 92802 </t>
  </si>
  <si>
    <t>CORTE E DOBRA DE AÇO CA-50, DIÂMETRO DE 8,0 MM. AF_06/2022</t>
  </si>
  <si>
    <t xml:space="preserve"> 92803 </t>
  </si>
  <si>
    <t>CORTE E DOBRA DE AÇO CA-50, DIÂMETRO DE 10,0 MM. AF_06/2022</t>
  </si>
  <si>
    <t xml:space="preserve"> 92804 </t>
  </si>
  <si>
    <t>CORTE E DOBRA DE AÇO CA-50, DIÂMETRO DE 12,5 MM. AF_06/2022</t>
  </si>
  <si>
    <t xml:space="preserve"> 92805 </t>
  </si>
  <si>
    <t>CORTE E DOBRA DE AÇO CA-50, DIÂMETRO DE 16,0 MM. AF_06/2022</t>
  </si>
  <si>
    <t xml:space="preserve"> 90587 </t>
  </si>
  <si>
    <t>VIBRADOR DE IMERSÃO, DIÂMETRO DE PONTEIRA 45MM, MOTOR ELÉTRICO TRIFÁSICO POTÊNCIA DE 2 CV - CHI DIURNO. AF_06/2015</t>
  </si>
  <si>
    <t xml:space="preserve"> 90586 </t>
  </si>
  <si>
    <t>VIBRADOR DE IMERSÃO, DIÂMETRO DE PONTEIRA 45MM, MOTOR ELÉTRICO TRIFÁSICO POTÊNCIA DE 2 CV - CHP DIURNO. AF_06/2015</t>
  </si>
  <si>
    <t xml:space="preserve"> 00001525 </t>
  </si>
  <si>
    <t>CONCRETO USINADO BOMBEAVEL, CLASSE DE RESISTENCIA C30, BRITA 0 E 1, SLUMP = 100 +/- 20 MM, COM BOMBEAMENTO (DISPONIBILIZACAO DE BOMBA), SEM O LANCAMENTO (NBR 8953)</t>
  </si>
  <si>
    <t>Aterros, Bases, Sub bases e Imprimações</t>
  </si>
  <si>
    <t xml:space="preserve"> 5853 </t>
  </si>
  <si>
    <t>TRATOR DE ESTEIRAS, POTÊNCIA 150 HP, PESO OPERACIONAL 16,7 T, COM RODA MOTRIZ ELEVADA E LÂMINA 3,18 M3 - CHI DIURNO. AF_06/2014</t>
  </si>
  <si>
    <t xml:space="preserve"> 5851 </t>
  </si>
  <si>
    <t>TRATOR DE ESTEIRAS, POTÊNCIA 150 HP, PESO OPERACIONAL 16,7 T, COM RODA MOTRIZ ELEVADA E LÂMINA 3,18 M3 - CHP DIURNO. AF_06/2014</t>
  </si>
  <si>
    <t>Aterro e Reaterro de Valas</t>
  </si>
  <si>
    <t xml:space="preserve"> 5901 </t>
  </si>
  <si>
    <t>CAMINHÃO PIPA 10.000 L TRUCADO, PESO BRUTO TOTAL 23.000 KG, CARGA ÚTIL MÁXIMA 15.935 KG, DISTÂNCIA ENTRE EIXOS 4,8 M, POTÊNCIA 230 CV, INCLUSIVE TANQUE DE AÇO PARA TRANSPORTE DE ÁGUA - CHP DIURNO. AF_06/2014</t>
  </si>
  <si>
    <t xml:space="preserve"> 91533 </t>
  </si>
  <si>
    <t>COMPACTADOR DE SOLOS DE PERCUSSÃO (SOQUETE) COM MOTOR A GASOLINA 4 TEMPOS, POTÊNCIA 4 CV - CHP DIURNO. AF_08/2015</t>
  </si>
  <si>
    <t xml:space="preserve"> 5903 </t>
  </si>
  <si>
    <t>CAMINHÃO PIPA 10.000 L TRUCADO, PESO BRUTO TOTAL 23.000 KG, CARGA ÚTIL MÁXIMA 15.935 KG, DISTÂNCIA ENTRE EIXOS 4,8 M, POTÊNCIA 230 CV, INCLUSIVE TANQUE DE AÇO PARA TRANSPORTE DE ÁGUA - CHI DIURNO. AF_06/2014</t>
  </si>
  <si>
    <t>Impermeabilização, Proteção Mecânica e Tratamento de Junta</t>
  </si>
  <si>
    <t xml:space="preserve"> 88243 </t>
  </si>
  <si>
    <t>AJUDANTE ESPECIALIZADO COM ENCARGOS COMPLEMENTARES</t>
  </si>
  <si>
    <t xml:space="preserve"> 88270 </t>
  </si>
  <si>
    <t>IMPERMEABILIZADOR COM ENCARGOS COMPLEMENTARES</t>
  </si>
  <si>
    <t xml:space="preserve"> 00000626 </t>
  </si>
  <si>
    <t>MANTA LIQUIDA DE BASE ASFALTICA MODIFICADA COM A ADICAO DE ELASTOMEROS DILUIDOS EM SOLVENTE ORGANICO, APLICACAO A FRIO (MEMBRANA DE EMULSAO ASFALTICA PARA IMPERMEABILIZACAO FLEXIVEL)</t>
  </si>
  <si>
    <t>FUES - FUNDAÇÕES E ESTRUTURAS</t>
  </si>
  <si>
    <t xml:space="preserve"> 90776 </t>
  </si>
  <si>
    <t>ENCARREGADO GERAL COM ENCARGOS COMPLEMENTARES</t>
  </si>
  <si>
    <t xml:space="preserve"> 100306 </t>
  </si>
  <si>
    <t>ENGENHEIRO CIVIL PLENO COM ENCARGOS COMPLEMENTARES</t>
  </si>
  <si>
    <t>SEDI - SERVIÇOS DIVERSOS</t>
  </si>
  <si>
    <t xml:space="preserve"> 008823 </t>
  </si>
  <si>
    <t>SBC</t>
  </si>
  <si>
    <t>ENSAIO - ENSAIO DE RESISTENCIA A COMPRESSAO SIMPLES - CONCRETO</t>
  </si>
  <si>
    <t>Fôrmas para Estruturas de Concreto Armado</t>
  </si>
  <si>
    <t xml:space="preserve"> 92263 </t>
  </si>
  <si>
    <t>FABRICAÇÃO DE FÔRMA PARA PILARES E ESTRUTURAS SIMILARES, EM CHAPA DE MADEIRA COMPENSADA RESINADA, E = 17 MM. AF_09/2020</t>
  </si>
  <si>
    <t xml:space="preserve"> 00040275 </t>
  </si>
  <si>
    <t>LOCACAO DE VIGA SANDUICHE METALICA VAZADA PARA TRAVAMENTO DE PILARES, ALTURA DE *8* CM, LARGURA DE *6* CM E EXTENSAO DE 2 M</t>
  </si>
  <si>
    <t>UNXMES</t>
  </si>
  <si>
    <t xml:space="preserve"> 00040287 </t>
  </si>
  <si>
    <t>LOCACAO DE BARRA DE ANCORAGEM DE 0,80 A 1,20 M DE EXTENSAO, COM ROSCA DE 5/8", INCLUINDO PORCA E FLANGE</t>
  </si>
  <si>
    <t xml:space="preserve"> 00040271 </t>
  </si>
  <si>
    <t>LOCACAO DE APRUMADOR METALICO DE PILAR, COM ALTURA E ANGULO REGULAVEIS, EXTENSAO DE *1,50* A *2,80* M</t>
  </si>
  <si>
    <t xml:space="preserve"> 92272 </t>
  </si>
  <si>
    <t>FABRICAÇÃO DE ESCORAS DE VIGA DO TIPO GARFO, EM MADEIRA. AF_09/2020</t>
  </si>
  <si>
    <t xml:space="preserve"> 92265 </t>
  </si>
  <si>
    <t>FABRICAÇÃO DE FÔRMA PARA VIGAS, EM CHAPA DE MADEIRA COMPENSADA RESINADA, E = 17 MM. AF_09/2020</t>
  </si>
  <si>
    <t xml:space="preserve"> 00006193 </t>
  </si>
  <si>
    <t>TABUA NAO APARELHADA *2,5 X 20* CM, EM MACARANDUBA/MASSARANDUBA, ANGELIM OU EQUIVALENTE DA REGIAO - BRUTA</t>
  </si>
  <si>
    <t xml:space="preserve"> 92267 </t>
  </si>
  <si>
    <t>FABRICAÇÃO DE FÔRMA PARA LAJES, EM CHAPA DE MADEIRA COMPENSADA RESINADA, E = 17 MM. AF_09/2020</t>
  </si>
  <si>
    <t xml:space="preserve"> 00040291 </t>
  </si>
  <si>
    <t>LOCACAO DE TORRE METALICA COMPLETA PARA UMA CARGA DE 8 TF (80 KN) E PE DIREITO DE 6 M, INCLUINDO MODULOS, DIAGONAIS, SAPATAS E FORCADOS</t>
  </si>
  <si>
    <t xml:space="preserve"> 00040270 </t>
  </si>
  <si>
    <t>VIGA DE ESCORAMENTO H20, DE MADEIRA, PESO DE 5,00 A 5,20 KG/M, COM EXTREMIDADES PLASTICAS</t>
  </si>
  <si>
    <t xml:space="preserve"> C.06.000.022011 </t>
  </si>
  <si>
    <t>LAJE PRÉ-FABRICADA UNIDIRECIONAL EM VIGA TRELIÇADA/LAJOTA EM EPS LT 12 (8 + 4) - SC = 200KGF/M²</t>
  </si>
  <si>
    <t xml:space="preserve"> C.06.000.022012 </t>
  </si>
  <si>
    <t>LAJE PRÉ-FABRICADA UNIDIRECIONAL EM VIGA TRELIÇADA/LAJOTA EM EPS LT 16 (12 + 4) - SC = 300KGF/M²</t>
  </si>
  <si>
    <t xml:space="preserve"> C.06.000.022013 </t>
  </si>
  <si>
    <t>LAJE PRÉ-FABRICADA UNIDIRECIONAL EM VIGA TRELIÇADA/LAJOTA EM EPS LT 20 (16 + 4) - SC = 300KGF/M²</t>
  </si>
  <si>
    <t xml:space="preserve"> 12236 </t>
  </si>
  <si>
    <t>ORSE</t>
  </si>
  <si>
    <t>Tela aço soldada nervurada CA-60, malha 20x20cm, ferro 3.4mm, painel 2x3m, (0,72kg/m²), Malha Pop Leve Gerdau ou similar</t>
  </si>
  <si>
    <t xml:space="preserve"> 101791 </t>
  </si>
  <si>
    <t>FABRICAÇÃO DE ESCORAS DO TIPO PONTALETE, EM MADEIRA, PARA PÉ-DIREITO DUPLO. AF_09/2020</t>
  </si>
  <si>
    <t>Alvenaria de Vedação</t>
  </si>
  <si>
    <t xml:space="preserve"> 87292 </t>
  </si>
  <si>
    <t>ARGAMASSA TRAÇO 1:2:8 (EM VOLUME DE CIMENTO, CAL E AREIA MÉDIA ÚMIDA) PARA EMBOÇO/MASSA ÚNICA/ASSENTAMENTO DE ALVENARIA DE VEDAÇÃO, PREPARO MECÂNICO COM BETONEIRA 400 L. AF_08/2019</t>
  </si>
  <si>
    <t xml:space="preserve"> 00034557 </t>
  </si>
  <si>
    <t>TELA DE ACO SOLDADA GALVANIZADA/ZINCADA PARA ALVENARIA, FIO D = *1,20 A 1,70* MM, MALHA 15 X 15 MM, (C X L) *50 X 7,5* CM</t>
  </si>
  <si>
    <t xml:space="preserve"> 00037395 </t>
  </si>
  <si>
    <t>PINO DE ACO COM FURO, HASTE = 27 MM (ACAO DIRETA)</t>
  </si>
  <si>
    <t>CENTO</t>
  </si>
  <si>
    <t xml:space="preserve"> 00037592 </t>
  </si>
  <si>
    <t>BLOCO CERAMICO / TIJOLO VAZADO PARA ALVENARIA DE VEDACAO, FUROS NA VERTICAL DE 9 X 19 X 39 CM (L X A X C)</t>
  </si>
  <si>
    <t xml:space="preserve"> 00034547 </t>
  </si>
  <si>
    <t>TELA DE ACO SOLDADA GALVANIZADA/ZINCADA PARA ALVENARIA, FIO D = *1,20 A 1,70* MM, MALHA 15 X 15 MM, (C X L) *50 X 12* CM</t>
  </si>
  <si>
    <t xml:space="preserve"> 00037593 </t>
  </si>
  <si>
    <t>BLOCO CERAMICO / TIJOLO VAZADO PARA ALVENARIA DE VEDACAO, FUROS NA VERTICAL DE 14 X 19 X 39 CM (L X A X C)</t>
  </si>
  <si>
    <t>PARE - PAREDES/PAINEIS</t>
  </si>
  <si>
    <t xml:space="preserve"> 00001379 </t>
  </si>
  <si>
    <t>CIMENTO PORTLAND COMPOSTO CP II-32</t>
  </si>
  <si>
    <t xml:space="preserve"> 00000367 </t>
  </si>
  <si>
    <t>AREIA GROSSA - POSTO JAZIDA/FORNECEDOR (RETIRADO NA JAZIDA, SEM TRANSPORTE)</t>
  </si>
  <si>
    <t xml:space="preserve"> 11639 </t>
  </si>
  <si>
    <t>Cobogo cimento, (elemento vazado,circular), 30 x 30 x 5cm</t>
  </si>
  <si>
    <t>Vergas, contravergas e fixação de alvenaria</t>
  </si>
  <si>
    <t xml:space="preserve"> 87294 </t>
  </si>
  <si>
    <t>ARGAMASSA TRAÇO 1:2:9 (EM VOLUME DE CIMENTO, CAL E AREIA MÉDIA ÚMIDA) PARA EMBOÇO/MASSA ÚNICA/ASSENTAMENTO DE ALVENARIA DE VEDAÇÃO, PREPARO MECÂNICO COM BETONEIRA 600 L. AF_08/2019</t>
  </si>
  <si>
    <t xml:space="preserve"> 89995 </t>
  </si>
  <si>
    <t>GRAUTEAMENTO DE CINTA SUPERIOR OU DE VERGA EM ALVENARIA ESTRUTURAL. AF_09/2021</t>
  </si>
  <si>
    <t>Graute e Armação</t>
  </si>
  <si>
    <t xml:space="preserve"> 00000660 </t>
  </si>
  <si>
    <t>CANALETA DE CONCRETO 19 X 19 X 19 CM (CLASSE C - NBR 6136)</t>
  </si>
  <si>
    <t xml:space="preserve"> 89994 </t>
  </si>
  <si>
    <t>GRAUTEAMENTO DE CINTA INTERMEDIÁRIA OU DE CONTRAVERGA EM ALVENARIA ESTRUTURAL. AF_09/2021</t>
  </si>
  <si>
    <t xml:space="preserve"> 00000658 </t>
  </si>
  <si>
    <t>CANALETA DE CONCRETO 9 X 19 X 19 CM (CLASSE C - NBR 6136)</t>
  </si>
  <si>
    <t>Paredes em Drywall</t>
  </si>
  <si>
    <t xml:space="preserve"> 88278 </t>
  </si>
  <si>
    <t>MONTADOR DE ESTRUTURAS METÁLICAS COM ENCARGOS COMPLEMENTARES</t>
  </si>
  <si>
    <t xml:space="preserve"> 00039435 </t>
  </si>
  <si>
    <t>PARAFUSO DRY WALL, EM ACO FOSFATIZADO, CABECA TROMBETA E PONTA AGULHA (TA), COMPRIMENTO 25 MM</t>
  </si>
  <si>
    <t xml:space="preserve"> 00039443 </t>
  </si>
  <si>
    <t>PARAFUSO DRY WALL, EM ACO ZINCADO, CABECA LENTILHA E PONTA BROCA (LB), LARGURA 4,2 MM, COMPRIMENTO 13 MM</t>
  </si>
  <si>
    <t xml:space="preserve"> 00037586 </t>
  </si>
  <si>
    <t>PINO DE ACO COM ARRUELA CONICA, DIAMETRO ARRUELA = *23* MM E COMP HASTE = *27* MM (ACAO INDIRETA)</t>
  </si>
  <si>
    <t xml:space="preserve"> 00039434 </t>
  </si>
  <si>
    <t>MASSA DE REJUNTE EM PO PARA DRYWALL, A BASE DE GESSO, SECAGEM RAPIDA, PARA TRATAMENTO DE JUNTAS DE CHAPA DE GESSO (NECESSITA ADICAO DE AGUA)</t>
  </si>
  <si>
    <t xml:space="preserve"> 00039419 </t>
  </si>
  <si>
    <t>PERFIL GUIA, FORMATO U, EM ACO ZINCADO, PARA ESTRUTURA PAREDE DRYWALL, E = 0,5 MM, 70 X 3000 MM (L X C)</t>
  </si>
  <si>
    <t xml:space="preserve"> 00039413 </t>
  </si>
  <si>
    <t>PLACA / CHAPA DE GESSO ACARTONADO, STANDARD (ST), COR BRANCA, E = 12,5 MM, 1200 X 2400 MM (L X C)</t>
  </si>
  <si>
    <t xml:space="preserve"> 00039422 </t>
  </si>
  <si>
    <t>PERFIL MONTANTE, FORMATO C, EM ACO ZINCADO, PARA ESTRUTURA PAREDE DRYWALL, E = 0,5 MM, 70 X 3000 MM (L X C)</t>
  </si>
  <si>
    <t xml:space="preserve"> 00039431 </t>
  </si>
  <si>
    <t>FITA DE PAPEL MICROPERFURADO, 50 X 150 MM, PARA TRATAMENTO DE JUNTAS DE CHAPA DE GESSO PARA DRYWALL</t>
  </si>
  <si>
    <t xml:space="preserve"> 00039432 </t>
  </si>
  <si>
    <t>FITA DE PAPEL REFORCADA COM LAMINA DE METAL PARA REFORCO DE CANTOS DE CHAPA DE GESSO PARA DRYWALL</t>
  </si>
  <si>
    <t xml:space="preserve"> 00039417 </t>
  </si>
  <si>
    <t>PLACA / CHAPA DE GESSO ACARTONADO, RESISTENTE A UMIDADE (RU), COR VERDE, E = 12,5 MM, 1200 X 2400 MM (L X C)</t>
  </si>
  <si>
    <t xml:space="preserve"> 1979 </t>
  </si>
  <si>
    <t>Isolamento acústico c/ painel  em lã de vidro e = 50mm (isover-santa marina ref psi - 30/50mm ou similar)</t>
  </si>
  <si>
    <t>Isolamento Acústico</t>
  </si>
  <si>
    <t>Instalações de Divisórias Diversas</t>
  </si>
  <si>
    <t xml:space="preserve"> 88274 </t>
  </si>
  <si>
    <t>MARMORISTA/GRANITEIRO COM ENCARGOS COMPLEMENTARES</t>
  </si>
  <si>
    <t xml:space="preserve"> 00010698 </t>
  </si>
  <si>
    <t>DIVISORIA, PLACA PRE-MOLDADA EM GRANILITE, MARMORITE OU GRANITINA, E = *3 CM</t>
  </si>
  <si>
    <t xml:space="preserve"> 00037596 </t>
  </si>
  <si>
    <t>ARGAMASSA COLANTE TIPO AC III E</t>
  </si>
  <si>
    <t xml:space="preserve"> 00000131 </t>
  </si>
  <si>
    <t>ADESIVO ESTRUTURAL A BASE DE RESINA EPOXI, BICOMPONENTE, PASTOSO (TIXOTROPICO)</t>
  </si>
  <si>
    <t xml:space="preserve"> 93287 </t>
  </si>
  <si>
    <t>GUINDASTE HIDRÁULICO AUTOPROPELIDO, COM LANÇA TELESCÓPICA 40 M, CAPACIDADE MÁXIMA 60 T, POTÊNCIA 260 KW - CHP DIURNO. AF_03/2016</t>
  </si>
  <si>
    <t xml:space="preserve"> 100719 </t>
  </si>
  <si>
    <t>PINTURA COM TINTA ALQUÍDICA DE FUNDO (TIPO ZARCÃO) PULVERIZADA SOBRE PERFIL METÁLICO EXECUTADO EM FÁBRICA (POR DEMÃO). AF_01/2020_PE</t>
  </si>
  <si>
    <t>Pintura em Superfícies Metálicas</t>
  </si>
  <si>
    <t xml:space="preserve"> 88240 </t>
  </si>
  <si>
    <t>AJUDANTE DE ESTRUTURA METÁLICA COM ENCARGOS COMPLEMENTARES</t>
  </si>
  <si>
    <t xml:space="preserve"> 93288 </t>
  </si>
  <si>
    <t>GUINDASTE HIDRÁULICO AUTOPROPELIDO, COM LANÇA TELESCÓPICA 40 M, CAPACIDADE MÁXIMA 60 T, POTÊNCIA 260 KW - CHI DIURNO. AF_03/2016</t>
  </si>
  <si>
    <t xml:space="preserve"> 100716 </t>
  </si>
  <si>
    <t>JATEAMENTO ABRASIVO COM GRANALHA DE AÇO EM PERFIL METÁLICO EM FÁBRICA. AF_01/2020</t>
  </si>
  <si>
    <t xml:space="preserve"> 00001334 </t>
  </si>
  <si>
    <t>CHAPA DE ACO GROSSA, ASTM A36, E = 5/8" (15,88 MM) 124,49 KG/M2</t>
  </si>
  <si>
    <t xml:space="preserve"> 00011977 </t>
  </si>
  <si>
    <t>CHUMBADOR DE ACO ZINCADO, DIAMETRO 1/2", COMPRIMENTO 75 MM</t>
  </si>
  <si>
    <t xml:space="preserve"> 00004777 </t>
  </si>
  <si>
    <t>CANTONEIRA ACO ABAS IGUAIS (QUALQUER BITOLA), ESPESSURA ENTRE 1/8" E 1/4"</t>
  </si>
  <si>
    <t xml:space="preserve"> 00010966 </t>
  </si>
  <si>
    <t>PERFIL "U" SIMPLES, EM CHAPA DOBRADA DE ACO LAMINADO, E = 8 MM, H = 150 MM, L = 75 MM (16,97 KG/M)</t>
  </si>
  <si>
    <t xml:space="preserve"> 93274 </t>
  </si>
  <si>
    <t>GRUA ASCENSIONAL, LANÇA DE 30 M, CAPACIDADE DE 1,0 T A 30 M, ALTURA ATÉ 39 M - CHI DIURNO. AF_05/2023</t>
  </si>
  <si>
    <t xml:space="preserve"> 93272 </t>
  </si>
  <si>
    <t>GRUA ASCENSIONAL, LANCA DE 30 M, CAPACIDADE DE 1,0 T A 30 M, ALTURA ATE 39 M - CHP DIURNO. AF_05/2023</t>
  </si>
  <si>
    <t xml:space="preserve"> 00004430 </t>
  </si>
  <si>
    <t>CAIBRO NAO APARELHADO *5 X 6* CM, EM MACARANDUBA/MASSARANDUBA, ANGELIM OU EQUIVALENTE DA REGIAO - BRUTA</t>
  </si>
  <si>
    <t xml:space="preserve"> 00004425 </t>
  </si>
  <si>
    <t>VIGA NAO APARELHADA *6 X 12* CM, EM MACARANDUBA/MASSARANDUBA, ANGELIM OU EQUIVALENTE DA REGIAO - BRUTA</t>
  </si>
  <si>
    <t xml:space="preserve"> 00004472 </t>
  </si>
  <si>
    <t>VIGA NAO APARELHADA *6 X 16* CM, EM MACARANDUBA/MASSARANDUBA, ANGELIM OU EQUIVALENTE DA REGIAO - BRUTA</t>
  </si>
  <si>
    <t xml:space="preserve"> 00005075 </t>
  </si>
  <si>
    <t>PREGO DE ACO POLIDO COM CABECA 18 X 30 (2 3/4 X 10)</t>
  </si>
  <si>
    <t xml:space="preserve"> 93282 </t>
  </si>
  <si>
    <t>GUINCHO ELÉTRICO DE COLUNA, CAPACIDADE 400 KG, COM MOTO FREIO, MOTOR TRIFÁSICO DE 1,25 CV - CHI DIURNO. AF_03/2016</t>
  </si>
  <si>
    <t xml:space="preserve"> 93281 </t>
  </si>
  <si>
    <t>GUINCHO ELÉTRICO DE COLUNA, CAPACIDADE 400 KG, COM MOTO FREIO, MOTOR TRIFÁSICO DE 1,25 CV - CHP DIURNO. AF_03/2016</t>
  </si>
  <si>
    <t xml:space="preserve"> 00040568 </t>
  </si>
  <si>
    <t>PREGO DE ACO POLIDO COM CABECA 22 X 48 (4 1/4 X 5)</t>
  </si>
  <si>
    <t xml:space="preserve"> 88323 </t>
  </si>
  <si>
    <t>TELHADISTA COM ENCARGOS COMPLEMENTARES</t>
  </si>
  <si>
    <t xml:space="preserve"> 00001607 </t>
  </si>
  <si>
    <t>CONJUNTO ARRUELAS DE VEDACAO 5/16" PARA TELHA FIBROCIMENTO (UMA ARRUELA METALICA E UMA ARRUELA PVC - CONICAS)</t>
  </si>
  <si>
    <t xml:space="preserve"> 00007194 </t>
  </si>
  <si>
    <t>TELHA DE FIBROCIMENTO ONDULADA E = 6 MM, DE 2,44 X 1,10 M (SEM AMIANTO)</t>
  </si>
  <si>
    <t xml:space="preserve"> 00004302 </t>
  </si>
  <si>
    <t>PARAFUSO ZINCADO ROSCA SOBERBA, CABECA SEXTAVADA, 5/16" X 250 MM, PARA FIXACAO DE TELHA EM MADEIRA</t>
  </si>
  <si>
    <t>COBE - COBERTURA</t>
  </si>
  <si>
    <t xml:space="preserve"> 070113 </t>
  </si>
  <si>
    <t>CHAPA DE POLICARBONATO ALVEOLAR 2,10x6,0mx10mm</t>
  </si>
  <si>
    <t xml:space="preserve"> 00040784 </t>
  </si>
  <si>
    <t>CALHA QUADRADA DE CHAPA DE ACO GALVANIZADA NUM 24, CORTE 100 CM</t>
  </si>
  <si>
    <t xml:space="preserve"> 00005104 </t>
  </si>
  <si>
    <t>REBITE DE REPUXO EM ALUMINIO VAZADO, DIAMETRO 3,2 X 8 MM DE COMPRIMENTO (1KG = 1025 UNIDADES)</t>
  </si>
  <si>
    <t xml:space="preserve"> 00013388 </t>
  </si>
  <si>
    <t>SOLDA EM BARRA DE ESTANHO-CHUMBO 50/50</t>
  </si>
  <si>
    <t xml:space="preserve"> 00000142 </t>
  </si>
  <si>
    <t>SELANTE ELASTICO MONOCOMPONENTE A BASE DE POLIURETANO (PU) PARA JUNTAS DIVERSAS</t>
  </si>
  <si>
    <t>310ML</t>
  </si>
  <si>
    <t xml:space="preserve"> 00040873 </t>
  </si>
  <si>
    <t>RUFO INTERNO/EXTERNO DE CHAPA DE ACO GALVANIZADA NUM 24, CORTE 25 CM</t>
  </si>
  <si>
    <t xml:space="preserve"> 00007216 </t>
  </si>
  <si>
    <t>CUMEEIRA NORMAL PARA TELHA ESTRUTURAL DE FIBROCIMENTO 2 ABAS, E = 6 MM, DE 1050 X 935 MM (SEM AMIANTO)</t>
  </si>
  <si>
    <t xml:space="preserve"> 00000135 </t>
  </si>
  <si>
    <t>ARGAMASSA POLIMERICA IMPERMEABILIZANTE SEMIFLEXIVEL, BICOMPONENTE, A BASE DE CIMENTO E ADITIVOS</t>
  </si>
  <si>
    <t xml:space="preserve"> 00004030 </t>
  </si>
  <si>
    <t>VEU DE POLIESTER PARA IMPERMEABILIZACAO</t>
  </si>
  <si>
    <t>Esquadrias - Portas</t>
  </si>
  <si>
    <t xml:space="preserve"> 100659 </t>
  </si>
  <si>
    <t>ALIZAR DE 5X1,5CM PARA PORTA FIXADO COM PREGOS, PADRÃO MÉDIO - FORNECIMENTO E INSTALAÇÃO. AF_12/2019</t>
  </si>
  <si>
    <t xml:space="preserve"> 90806 </t>
  </si>
  <si>
    <t>BATENTE PARA PORTA DE MADEIRA, FIXAÇÃO COM ARGAMASSA, PADRÃO MÉDIO - FORNECIMENTO E INSTALAÇÃO. AF_12/2019</t>
  </si>
  <si>
    <t xml:space="preserve"> 90830 </t>
  </si>
  <si>
    <t>FECHADURA DE EMBUTIR COM CILINDRO, EXTERNA, COMPLETA, ACABAMENTO PADRÃO MÉDIO, INCLUSO EXECUÇÃO DE FURO - FORNECIMENTO E INSTALAÇÃO. AF_12/2019</t>
  </si>
  <si>
    <t xml:space="preserve"> 90823 </t>
  </si>
  <si>
    <t>PORTA DE MADEIRA PARA PINTURA, SEMI-OCA (LEVE OU MÉDIA), 90X210CM, ESPESSURA DE 3,5CM, INCLUSO DOBRADIÇAS - FORNECIMENTO E INSTALAÇÃO. AF_12/2019</t>
  </si>
  <si>
    <t xml:space="preserve"> 90822 </t>
  </si>
  <si>
    <t>PORTA DE MADEIRA PARA PINTURA, SEMI-OCA (LEVE OU MÉDIA), 80X210CM, ESPESSURA DE 3,5CM, INCLUSO DOBRADIÇAS - FORNECIMENTO E INSTALAÇÃO. AF_12/2019</t>
  </si>
  <si>
    <t>ESQV - ESQUADRIAS/FERRAGENS/VIDROS</t>
  </si>
  <si>
    <t xml:space="preserve"> 080106 </t>
  </si>
  <si>
    <t>PORTA MADEIRA LISA PARA PINTURA 1,20x2,10m</t>
  </si>
  <si>
    <t xml:space="preserve"> 002203 </t>
  </si>
  <si>
    <t>TACO DE MADEIRA PARA FIXACAO DE ESQUADRIAS/CAIXILHOS</t>
  </si>
  <si>
    <t xml:space="preserve"> 001349 </t>
  </si>
  <si>
    <t>ALIZAR/MOLDURA MADEIRA DE LEI 1,5x4,5cm PARA PINTURA</t>
  </si>
  <si>
    <t xml:space="preserve"> 008624 </t>
  </si>
  <si>
    <t>ADUELA/MARCO/BATENTE MADEIRA 3,5x14cm P/PINTURA</t>
  </si>
  <si>
    <t xml:space="preserve"> 00013284 </t>
  </si>
  <si>
    <t>CIMENTO PORTLAND DE ALTO FORNO (AF) CP III-40</t>
  </si>
  <si>
    <t xml:space="preserve"> 00020247 </t>
  </si>
  <si>
    <t>PREGO DE ACO POLIDO COM CABECA 15 X 15 (1 1/4 X 13)</t>
  </si>
  <si>
    <t xml:space="preserve"> D.04.000.030003 </t>
  </si>
  <si>
    <t>PORTA LISA DE CORRER SUSPENSA EM MADEIRA CURUPIXÁ, FREIJO, COM BATENTE E TRILHO NA PARTE SUPERIOR</t>
  </si>
  <si>
    <t xml:space="preserve"> 00039026 </t>
  </si>
  <si>
    <t>PREGO DE ACO POLIDO SEM CABECA 15 X 15 (1 1/4 X 13)</t>
  </si>
  <si>
    <t xml:space="preserve"> 00005028 </t>
  </si>
  <si>
    <t>PORTA DE MADEIRA-DE-LEI QUADRICULADA PARA VIDRO, DE CORRER (ANGELIM OU EQUIVALENTE REGIONAL), E = *3,5* CM</t>
  </si>
  <si>
    <t xml:space="preserve"> 000699 </t>
  </si>
  <si>
    <t>PORTA MADEIRA LISA PINTURA 0,80x2,10m</t>
  </si>
  <si>
    <t xml:space="preserve"> 00011451 </t>
  </si>
  <si>
    <t>DOBRADICA TIPO VAI-E-VEM EM ACO/FERRO, TAMANHO 3", GALVANIZADO, COM PARAFUSOS</t>
  </si>
  <si>
    <t xml:space="preserve"> 00036888 </t>
  </si>
  <si>
    <t>GUARNICAO / MOLDURA / ARREMATE DE ACABAMENTO PARA ESQUADRIA, EM ALUMINIO PERFIL 25, ACABAMENTO ANODIZADO BRANCO OU BRILHANTE, PARA 1 FACE</t>
  </si>
  <si>
    <t xml:space="preserve"> 00004914 </t>
  </si>
  <si>
    <t>PORTA DE ABRIR EM ALUMINIO COM LAMBRI HORIZONTAL/LAMINADA, ACABAMENTO ANODIZADO NATURAL, SEM GUARNICAO/ALIZAR/VISTA</t>
  </si>
  <si>
    <t xml:space="preserve"> 00007568 </t>
  </si>
  <si>
    <t>BUCHA DE NYLON SEM ABA S10, COM PARAFUSO DE 6,10 X 65 MM EM ACO ZINCADO COM ROSCA SOBERBA, CABECA CHATA E FENDA PHILLIPS</t>
  </si>
  <si>
    <t xml:space="preserve"> H.05.000.031120 </t>
  </si>
  <si>
    <t>PORTA EM ALUMÍNIO ANODIZADO FOSCO L 30, TIPO VENEZIANA DE GIRO, COMPLETA COM BATENTE E FERRAGEM, SOB MEDIDA COM REFERÊNCIA 90 CM X 185 CM</t>
  </si>
  <si>
    <t xml:space="preserve"> 00000370 </t>
  </si>
  <si>
    <t>AREIA MEDIA - POSTO JAZIDA/FORNECEDOR (RETIRADO NA JAZIDA, SEM TRANSPORTE)</t>
  </si>
  <si>
    <t xml:space="preserve"> 88315 </t>
  </si>
  <si>
    <t>SERRALHEIRO COM ENCARGOS COMPLEMENTARES</t>
  </si>
  <si>
    <t xml:space="preserve"> 00022 </t>
  </si>
  <si>
    <t>EMOP</t>
  </si>
  <si>
    <t>ALUMINIO EM PERFIL TUBULAR EXTRUDADO, LI GA COMUM</t>
  </si>
  <si>
    <t xml:space="preserve"> 88251 </t>
  </si>
  <si>
    <t>AUXILIAR DE SERRALHEIRO COM ENCARGOS COMPLEMENTARES</t>
  </si>
  <si>
    <t xml:space="preserve"> 008644 </t>
  </si>
  <si>
    <t>SISTEMA DE PORTA DE CORRER 1 FOLHA 135 4 RODAS COM TRILHO</t>
  </si>
  <si>
    <t xml:space="preserve"> 087329 </t>
  </si>
  <si>
    <t xml:space="preserve"> 001328 </t>
  </si>
  <si>
    <t>PORTA 1 FOLHA LAMBRIL ALUMINIO NATURAL LINHA 25</t>
  </si>
  <si>
    <t>Esquadrias - Janelas</t>
  </si>
  <si>
    <t xml:space="preserve"> 00039961 </t>
  </si>
  <si>
    <t>SILICONE ACETICO USO GERAL INCOLOR 280 G</t>
  </si>
  <si>
    <t xml:space="preserve"> 00034381 </t>
  </si>
  <si>
    <t>JANELA MAXIM-AR, EM ALUMINIO PERFIL 25, 60 X 80 CM (A X L), ACABAMENTO BRANCO OU BRILHANTE, BATENTE DE 4 A 5 CM, COM VIDRO 4 MM, SEM GUARNICAO/ALIZAR</t>
  </si>
  <si>
    <t xml:space="preserve"> 00004377 </t>
  </si>
  <si>
    <t>PARAFUSO DE ACO ZINCADO COM ROSCA SOBERBA, CABECA CHATA E FENDA SIMPLES, DIAMETRO 4,2 MM, COMPRIMENTO * 32 * MM</t>
  </si>
  <si>
    <t xml:space="preserve"> 00000599 </t>
  </si>
  <si>
    <t>JANELA FIXA, EM ALUMINIO PERFIL 20, 60 X 80 CM (A X L), BATENTE/REQUADRO DE 3 A 14 CM, COM VIDRO 4 MM, SEM GUARNICAO/ALIZAR, ACABAMENTO ALUM BRANCO OU BRILHANTE</t>
  </si>
  <si>
    <t xml:space="preserve"> 00034364 </t>
  </si>
  <si>
    <t>JANELA DE CORRER, EM ALUMINIO PERFIL 25, 120 X 150 CM (A X L), 4 FLS, BANDEIRA COM BASCULA, ACABAMENTO BRANCO OU BRILHANTE, BATENTE/REQUADRO DE 6 A 14 CM, COM VIDRO 4 MM, SEM GUARNICAO/ALIZAR</t>
  </si>
  <si>
    <t xml:space="preserve"> 12929 </t>
  </si>
  <si>
    <t>Porta corta fogo, duas folhas, abrir, classe P90, da DKS ou similar - inclusive batente</t>
  </si>
  <si>
    <t xml:space="preserve"> H.08.000.031658 </t>
  </si>
  <si>
    <t>PUXADOR DUPLO PARA PORTA DE MADEIRA, ALUMÍNIO OU VIDRO, REF. DORMA MANET DE 350MM DA DORMA OU EQUIVALENTE</t>
  </si>
  <si>
    <t>INES - INSTALAÇÕES ESPECIAIS</t>
  </si>
  <si>
    <t xml:space="preserve"> 2062 </t>
  </si>
  <si>
    <t>Barra de apoio, reta, fixa, em aço inox, l=40cm, d=1 1/4" - Jackwal ou similar</t>
  </si>
  <si>
    <t xml:space="preserve"> 001609 </t>
  </si>
  <si>
    <t>PERFIL DE ALUMINIO MONTANTE LATERAL PARA PORTA DA LINHA SUPREMA BOGONI ALUMINIOS</t>
  </si>
  <si>
    <t xml:space="preserve"> 036546 </t>
  </si>
  <si>
    <t>MOLA AEREA UD94 COM CALHA/BRACO DESLIZANTE UDINESE</t>
  </si>
  <si>
    <t xml:space="preserve"> H.08.000.035019 </t>
  </si>
  <si>
    <t>FECHADURA COM MAÇANETA TIPO ALAVANCA EM AÇO INOXIDÁVEL E ROZETA, REF. VICTÓRIA ECOINOX 882 IXE EXTERNA DA PADO OU EQUIVALENTE</t>
  </si>
  <si>
    <t xml:space="preserve"> 001450 </t>
  </si>
  <si>
    <t>PREGO FERRO GALVANIZADO 16x24 (285 un/kg)</t>
  </si>
  <si>
    <t>Chapisco</t>
  </si>
  <si>
    <t xml:space="preserve"> 87313 </t>
  </si>
  <si>
    <t>ARGAMASSA TRAÇO 1:3 (EM VOLUME DE CIMENTO E AREIA GROSSA ÚMIDA) PARA CHAPISCO CONVENCIONAL, PREPARO MECÂNICO COM BETONEIRA 400 L. AF_08/2019</t>
  </si>
  <si>
    <t>Massa Única Interna</t>
  </si>
  <si>
    <t>Revestimentos Cerâmicos Internos</t>
  </si>
  <si>
    <t xml:space="preserve"> 88256 </t>
  </si>
  <si>
    <t>AZULEJISTA OU LADRILHEIRO COM ENCARGOS COMPLEMENTARES</t>
  </si>
  <si>
    <t xml:space="preserve"> 00010515 </t>
  </si>
  <si>
    <t>REVESTIMENTO EM CERAMICA ESMALTADA, FORMATO MAIOR A 2025 CM2</t>
  </si>
  <si>
    <t xml:space="preserve"> 00001381 </t>
  </si>
  <si>
    <t>ARGAMASSA COLANTE AC I PARA CERAMICAS</t>
  </si>
  <si>
    <t xml:space="preserve"> 00034357 </t>
  </si>
  <si>
    <t>REJUNTE CIMENTICIO, QUALQUER COR</t>
  </si>
  <si>
    <t>Passeios de Concreto</t>
  </si>
  <si>
    <t xml:space="preserve"> 00034492 </t>
  </si>
  <si>
    <t>CONCRETO USINADO BOMBEAVEL, CLASSE DE RESISTENCIA C20, COM BRITA 0 E 1, SLUMP = 100 +/- 20 MM, EXCLUI SERVICO DE BOMBEAMENTO (NBR 8953)</t>
  </si>
  <si>
    <t xml:space="preserve"> 00007156 </t>
  </si>
  <si>
    <t>TELA DE ACO SOLDADA NERVURADA, CA-60, Q-196, (3,11 KG/M2), DIAMETRO DO FIO = 5,0 MM, LARGURA = 2,45 M, ESPACAMENTO DA MALHA = 10 X 10 CM</t>
  </si>
  <si>
    <t>PISO - PISOS</t>
  </si>
  <si>
    <t xml:space="preserve"> 100490 </t>
  </si>
  <si>
    <t>ARGAMASSA TRAÇO 1:4 (EM VOLUME DE CIMENTO E AREIA MÉDIA ÚMIDA), PREPARO MECÂNICO COM BETONEIRA 600 L. AF_08/2019</t>
  </si>
  <si>
    <t xml:space="preserve"> 3077 </t>
  </si>
  <si>
    <t>Piso alta resistencia, colorido, e=10mm, aplicado com juntas, polido até o esmeril 400 e encerado</t>
  </si>
  <si>
    <t>Serviços</t>
  </si>
  <si>
    <t xml:space="preserve"> 12112 </t>
  </si>
  <si>
    <t>Rodape alta resistência, alt=10cm, meia-cana</t>
  </si>
  <si>
    <t>m</t>
  </si>
  <si>
    <t xml:space="preserve"> 87393 </t>
  </si>
  <si>
    <t>ARGAMASSA INDUSTRIALIZADA PARA CHAPISCO ROLADO, PREPARO COM MISTURADOR DE EIXO HORIZONTAL DE 300 KG. AF_08/2019</t>
  </si>
  <si>
    <t>Forros</t>
  </si>
  <si>
    <t xml:space="preserve"> 00040547 </t>
  </si>
  <si>
    <t>PARAFUSO ZINCADO, AUTOBROCANTE, FLANGEADO, 4,2 MM X 19 MM</t>
  </si>
  <si>
    <t xml:space="preserve"> 00039430 </t>
  </si>
  <si>
    <t>PENDURAL OU PRESILHA REGULADORA, EM ACO GALVANIZADO, COM CORPO, MOLA E REBITE, PARA PERFIL TIPO CANALETA DE ESTRUTURA EM FORROS DRYWALL</t>
  </si>
  <si>
    <t xml:space="preserve"> 00043131 </t>
  </si>
  <si>
    <t>ARAME GALVANIZADO 6 BWG, D = 5,16 MM (0,157 KG/M), OU 8 BWG, D = 4,19 MM (0,101 KG/M), OU 10 BWG, D = 3,40 MM (0,0713 KG/M)</t>
  </si>
  <si>
    <t xml:space="preserve"> 00039427 </t>
  </si>
  <si>
    <t>PERFIL CANALETA, FORMATO C, EM ACO ZINCADO, PARA ESTRUTURA FORRO DRYWALL, E = 0,5 MM, *46 X 18* (L X H), COMPRIMENTO 3 M</t>
  </si>
  <si>
    <t>Pintura Interna</t>
  </si>
  <si>
    <t xml:space="preserve"> 00006085 </t>
  </si>
  <si>
    <t>SELADOR ACRILICO OPACO PREMIUM INTERIOR/EXTERIOR</t>
  </si>
  <si>
    <t xml:space="preserve"> 00003767 </t>
  </si>
  <si>
    <t>LIXA EM FOLHA PARA PAREDE OU MADEIRA, NUMERO 120, COR VERMELHA</t>
  </si>
  <si>
    <t xml:space="preserve"> 00043626 </t>
  </si>
  <si>
    <t>MASSA CORRIDA PARA SUPERFICIES DE AMBIENTES INTERNOS</t>
  </si>
  <si>
    <t xml:space="preserve"> 00035693 </t>
  </si>
  <si>
    <t>TINTA LATEX ACRILICA ECONOMICA, COR BRANCA</t>
  </si>
  <si>
    <t xml:space="preserve"> 00038877 </t>
  </si>
  <si>
    <t>MASSA PREMIUM PARA TEXTURA LISA DE BASE ACRILICA, USO INTERNO E EXTERNO</t>
  </si>
  <si>
    <t xml:space="preserve"> 00043653 </t>
  </si>
  <si>
    <t>FUNDO SINTETICO NIVELADOR BRANCO FOSCO PARA MADEIRA</t>
  </si>
  <si>
    <t xml:space="preserve"> 00005318 </t>
  </si>
  <si>
    <t>DILUENTE AGUARRAS</t>
  </si>
  <si>
    <t xml:space="preserve"> 00007311 </t>
  </si>
  <si>
    <t>TINTA ESMALTE SINTETICO PREMIUM ACETINADO</t>
  </si>
  <si>
    <t xml:space="preserve"> 9964 </t>
  </si>
  <si>
    <t>Perfil Alumínio, Tubo Retangular 50,80mm x 25,40mm x 1,20mm (0,484kg/m)</t>
  </si>
  <si>
    <t xml:space="preserve"> 7119 </t>
  </si>
  <si>
    <t>Granito branco Siena e= 2cm</t>
  </si>
  <si>
    <t>Louças e Metais</t>
  </si>
  <si>
    <t xml:space="preserve"> 00003146 </t>
  </si>
  <si>
    <t>FITA VEDA ROSCA, EM PTFE, ROLO DE 18 MM X 10 M (L X C)</t>
  </si>
  <si>
    <t xml:space="preserve"> 00001368 </t>
  </si>
  <si>
    <t>CHUVEIRO COMUM EM PLASTICO BRANCO, COM CANO, 3 TEMPERATURAS, 5500 W (110/220 V)</t>
  </si>
  <si>
    <t xml:space="preserve"> 86888 </t>
  </si>
  <si>
    <t>VASO SANITÁRIO SIFONADO COM CAIXA ACOPLADA LOUÇA BRANCA - FORNECIMENTO E INSTALAÇÃO. AF_01/2020</t>
  </si>
  <si>
    <t xml:space="preserve"> 86887 </t>
  </si>
  <si>
    <t>ENGATE FLEXÍVEL EM INOX, 1/2 X 40CM - FORNECIMENTO E INSTALAÇÃO. AF_01/2020</t>
  </si>
  <si>
    <t xml:space="preserve"> 00004384 </t>
  </si>
  <si>
    <t>PARAFUSO NIQUELADO COM ACABAMENTO CROMADO PARA FIXAR PECA SANITARIA, INCLUI PORCA CEGA, ARRUELA E BUCHA DE NYLON TAMANHO S-10</t>
  </si>
  <si>
    <t xml:space="preserve"> 00010498 </t>
  </si>
  <si>
    <t>MASSA PARA VIDRO</t>
  </si>
  <si>
    <t xml:space="preserve"> O.10.000.090733 </t>
  </si>
  <si>
    <t>BACIA SIFONAFA COM CAIXA DE DESCARGA ACOPLADA DE LOUÇA BRANCA - INFANTIL, REFERÊNCIA ICASA, CELITE OU EQUIVALENTE</t>
  </si>
  <si>
    <t xml:space="preserve"> O.12.000.066053 </t>
  </si>
  <si>
    <t>TUBO DE LIGAÇÃO COM CANOPLA PARA SANITÁRIOS</t>
  </si>
  <si>
    <t xml:space="preserve"> 00011761 </t>
  </si>
  <si>
    <t>ASSENTO VASO SANITARIO INFANTIL EM PLASTICO BRANCO</t>
  </si>
  <si>
    <t xml:space="preserve"> O.12.000.069555 </t>
  </si>
  <si>
    <t>ANEL DE BORRACHA EXPANSÃO PARA LIGAÇÃO EM BACIA SIFONADA, 100 MM (4´)</t>
  </si>
  <si>
    <t xml:space="preserve"> O.12.000.069503 </t>
  </si>
  <si>
    <t>BOLSA DE BORRACHA PARA BACIA SIFONADA</t>
  </si>
  <si>
    <t xml:space="preserve"> 86906 </t>
  </si>
  <si>
    <t>TORNEIRA CROMADA DE MESA, 1/2" OU 3/4", PARA LAVATÓRIO, PADRÃO POPULAR - FORNECIMENTO E INSTALAÇÃO. AF_01/2020</t>
  </si>
  <si>
    <t xml:space="preserve"> 86884 </t>
  </si>
  <si>
    <t>ENGATE FLEXÍVEL EM PLÁSTICO BRANCO, 1/2" X 30CM - FORNECIMENTO E INSTALAÇÃO. AF_01/2020</t>
  </si>
  <si>
    <t xml:space="preserve"> 86902 </t>
  </si>
  <si>
    <t>LAVATÓRIO LOUÇA BRANCA COM COLUNA, *44 X 35,5* CM, PADRÃO POPULAR - FORNECIMENTO E INSTALAÇÃO. AF_01/2020</t>
  </si>
  <si>
    <t xml:space="preserve"> 86914 </t>
  </si>
  <si>
    <t>TORNEIRA CROMADA 1/2" OU 3/4" PARA TANQUE, PADRÃO MÉDIO - FORNECIMENTO E INSTALAÇÃO. AF_01/2020</t>
  </si>
  <si>
    <t xml:space="preserve"> 86877 </t>
  </si>
  <si>
    <t>VÁLVULA EM METAL CROMADO 1.1/2" X 1.1/2" PARA TANQUE OU LAVATÓRIO, COM OU SEM LADRÃO - FORNECIMENTO E INSTALAÇÃO. AF_01/2020</t>
  </si>
  <si>
    <t xml:space="preserve"> 86872 </t>
  </si>
  <si>
    <t>TANQUE DE LOUÇA BRANCA COM COLUNA, 30L OU EQUIVALENTE - FORNECIMENTO E INSTALAÇÃO. AF_01/2020</t>
  </si>
  <si>
    <t xml:space="preserve"> 00006136 </t>
  </si>
  <si>
    <t>SIFAO EM METAL CROMADO PARA PIA OU LAVATORIO, 1 X 1.1/2"</t>
  </si>
  <si>
    <t xml:space="preserve"> 069512 </t>
  </si>
  <si>
    <t>IOPES</t>
  </si>
  <si>
    <t>FITA DE VEDACAO 18MM X 50M</t>
  </si>
  <si>
    <t xml:space="preserve"> 00038643 </t>
  </si>
  <si>
    <t>VALVULA EM METAL CROMADO PARA LAVATORIO, 1" SEM LADRAO</t>
  </si>
  <si>
    <t xml:space="preserve"> 00036521 </t>
  </si>
  <si>
    <t>LAVATORIO DE CANTO DE LOUCA BRANCA, SUSPENSO (SEM COLUNA), DIMENSOES *40 X 30* CM (L X C)</t>
  </si>
  <si>
    <t xml:space="preserve"> 069506 </t>
  </si>
  <si>
    <t>ENGATE FLEXIVEL TRANÇADO INOX 1/2? X 30CM</t>
  </si>
  <si>
    <t xml:space="preserve"> 00004376 </t>
  </si>
  <si>
    <t>BUCHA DE NYLON SEM ABA S8</t>
  </si>
  <si>
    <t xml:space="preserve"> 026550 </t>
  </si>
  <si>
    <t>CONJUNTO PARAFUSO ACO INOX 304 ROSCA SOBERBA 7,2MM PARA FIXACAO DE BACIA/MICTORIOS</t>
  </si>
  <si>
    <t xml:space="preserve"> 00004823 </t>
  </si>
  <si>
    <t>MASSA PLASTICA PARA MARMORE/GRANITO</t>
  </si>
  <si>
    <t xml:space="preserve"> 00020269 </t>
  </si>
  <si>
    <t>LAVATORIO / CUBA DE EMBUTIR, OVAL, DE LOUCA BRANCA, SEM LADRAO, DIMENSOES *50 X 35* CM (L X C)</t>
  </si>
  <si>
    <t>INHI - INSTALAÇÕES HIDROS SANITÁRIAS</t>
  </si>
  <si>
    <t xml:space="preserve"> O.10.000.065544 </t>
  </si>
  <si>
    <t>CUBA DE LOUÇA DE EMBUTIR REDONDA, DE 36CM, BRANCA, REF. ICASA, DECA OU EQUIVALENTE</t>
  </si>
  <si>
    <t xml:space="preserve"> 00043681 </t>
  </si>
  <si>
    <t>CHAPA/PAINEL DE MADEIRA COMPENSADA RESINADA (MADEIRITE RESINADO ROSA) PARA FORMA DE CONCRETO, DE 2200 X 1100 MM, E = 8 A 12 MM</t>
  </si>
  <si>
    <t xml:space="preserve"> E.18.000.036519 </t>
  </si>
  <si>
    <t>REVESTIMENTO EM AÇO INOXIDÁVEL AISI304, LIGA18,8 EM CHAPA 20 COM ESPESSURA DE 1MM, ACABAMENTO ESCOVADO - INSTALADO</t>
  </si>
  <si>
    <t xml:space="preserve"> C.04.000.020530 </t>
  </si>
  <si>
    <t>CONCRETO USINADO FCK= 15 MPA, SLUMP 5 ± 1CM</t>
  </si>
  <si>
    <t xml:space="preserve"> 00039397 </t>
  </si>
  <si>
    <t>DESMOLDANTE PARA FORMAS METALICAS A BASE DE OLEO VEGETAL</t>
  </si>
  <si>
    <t xml:space="preserve"> 00004415 </t>
  </si>
  <si>
    <t>SARRAFO NAO APARELHADO *2,5 X 5* CM, EM MACARANDUBA/MASSARANDUBA, ANGELIM, PEROBA-ROSA OU EQUIVALENTE DA REGIAO - BRUTA</t>
  </si>
  <si>
    <t xml:space="preserve"> 00010917 </t>
  </si>
  <si>
    <t>TELA DE ACO SOLDADA NERVURADA, CA-60, Q-61, (0,97 KG/M2), DIAMETRO DO FIO = 3,4 MM, LARGURA = 2,45 M, ESPACAMENTO DA MALHA = 15 X 15 CM</t>
  </si>
  <si>
    <t xml:space="preserve"> 13989 </t>
  </si>
  <si>
    <t>Funil Expurgo Hospitalar de aço inox 304  290x300mm e= 0,8mm Sem mesa para embutir - Mirnox ou similar</t>
  </si>
  <si>
    <t xml:space="preserve"> 00001743 </t>
  </si>
  <si>
    <t>CUBA ACO INOX (AISI 304) DE EMBUTIR COM VALVULA 3 1/2", DE *46 X 30 X 12* CM</t>
  </si>
  <si>
    <t xml:space="preserve"> 00007604 </t>
  </si>
  <si>
    <t>TORNEIRA METALICA CROMADA PARA TANQUE / JARDIM, SEM BICO, CANO LONGO, DE PAREDE, PADRAO POPULAR / USO GERAL, 1/2" OU 3/4"</t>
  </si>
  <si>
    <t xml:space="preserve"> O.11.000.066025 </t>
  </si>
  <si>
    <t>TORNEIRA CLÍNICA PROFISSIONAL, PAREDE OU MESA TIPO ALAVANCA, FABRICADA EM METAL CROMADO COM BICO AREJADOR</t>
  </si>
  <si>
    <t xml:space="preserve"> B.07.000.069552 </t>
  </si>
  <si>
    <t>FITA TEFLON DE 18 MM</t>
  </si>
  <si>
    <t xml:space="preserve"> O.11.000.066028 </t>
  </si>
  <si>
    <t>TORNEIRA MISTURADOR CLÍNICA DE MESA COM AREJADOR ARTICULADO, ACIONAMENTO COTOVELO; REF. CERTIVA, SOLUCENTER, PROFLUX  OU EQUIVALENTE</t>
  </si>
  <si>
    <t xml:space="preserve"> 981 </t>
  </si>
  <si>
    <t>Fita veda rosca 18mm</t>
  </si>
  <si>
    <t xml:space="preserve"> 10053 </t>
  </si>
  <si>
    <t>Torneira de mesa com fechamento automático, ref.1173, linha Decamatic Eco, DECA ou similar</t>
  </si>
  <si>
    <t xml:space="preserve"> 00045334 </t>
  </si>
  <si>
    <t>FURO PARA TORNEIRA OU OUTROS ACESSORIOS EM BANCADA DE MARMORE/ GRANITO OU OUTRO TIPO DE PEDRA NATURAL</t>
  </si>
  <si>
    <t xml:space="preserve"> 12610 </t>
  </si>
  <si>
    <t>Torneira para lavatório, de mesa, cromada, bica alta, ref.: Flex Plus, 1198 C21, da DECA ou similar</t>
  </si>
  <si>
    <t xml:space="preserve"> 9833 </t>
  </si>
  <si>
    <t>Ducha higiênica com registro, linha Dream, ref. 1984.C87.ACT.CR, da DECA ou similar</t>
  </si>
  <si>
    <t xml:space="preserve"> 13877 </t>
  </si>
  <si>
    <t>Barra de apoio, reta, fixa, em aço inox, l=80cm, d=1 1/4" - Jackwal ou similar</t>
  </si>
  <si>
    <t xml:space="preserve"> 00036205 </t>
  </si>
  <si>
    <t>BARRA DE APOIO RETA, EM ACO INOX POLIDO, COMPRIMENTO 70CM, DIAMETRO MINIMO 3 CM</t>
  </si>
  <si>
    <t xml:space="preserve"> 00004351 </t>
  </si>
  <si>
    <t>PARAFUSO NIQUELADO 3 1/2" COM ACABAMENTO CROMADO PARA FIXAR PECA SANITARIA, INCLUI PORCA CEGA, ARRUELA E BUCHA DE NYLON TAMANHO S-8</t>
  </si>
  <si>
    <t xml:space="preserve"> 00011731 </t>
  </si>
  <si>
    <t>GRELHA FIXA, EM PVC BRANCA, QUADRADA, 150 X 150 MM, PARA RALOS E CAIXAS</t>
  </si>
  <si>
    <t xml:space="preserve"> 000386 </t>
  </si>
  <si>
    <t>SOLUCAO LIMPADORA PARA PVC EMBALAGEM 200cc</t>
  </si>
  <si>
    <t xml:space="preserve"> 00021059 </t>
  </si>
  <si>
    <t>RALO FOFO COM REQUADRO, QUADRADO 150 X 150 MM</t>
  </si>
  <si>
    <t xml:space="preserve"> 003389 </t>
  </si>
  <si>
    <t>ADESIVO PARA PVC bisnaga de 75 gramas</t>
  </si>
  <si>
    <t xml:space="preserve"> 13302 </t>
  </si>
  <si>
    <t>ESTACAO DE CHAMADA DE LEITO, HOSPITALAR,  C/INTER.DE EMBUTIR C/COM.DE CHAMADAS, E MERG.PRES.FIX.SOBRE CX.4"X4" EMB.PAREDE</t>
  </si>
  <si>
    <t xml:space="preserve"> 062248 </t>
  </si>
  <si>
    <t>ACOPLAMENTO RIGIDO EM FERRO FUNDIDO RANHURADO DN 50mm</t>
  </si>
  <si>
    <t xml:space="preserve"> 062090 </t>
  </si>
  <si>
    <t>JUNTA RAPID P/PECA F.FUNDIDO JR SMU 50mm x 39,5mm</t>
  </si>
  <si>
    <t>Válvulas e Registros para Sistemas Prediais</t>
  </si>
  <si>
    <t xml:space="preserve"> 00011672 </t>
  </si>
  <si>
    <t>REGISTRO DE ESFERA, PVC, COM VOLANTE, VS, ROSCAVEL, DN 1 1/2", COM CORPO DIVIDIDO</t>
  </si>
  <si>
    <t xml:space="preserve"> 00038383 </t>
  </si>
  <si>
    <t>LIXA D'AGUA EM FOLHA, COR PRETA, GRAO 100</t>
  </si>
  <si>
    <t xml:space="preserve"> 00011677 </t>
  </si>
  <si>
    <t>REGISTRO DE ESFERA, PVC, COM VOLANTE, VS, SOLDAVEL, DN 50 MM, COM CORPO DIVIDIDO</t>
  </si>
  <si>
    <t xml:space="preserve"> 00020080 </t>
  </si>
  <si>
    <t>ADESIVO PLASTICO PARA PVC, FRASCO COM 175 GR</t>
  </si>
  <si>
    <t xml:space="preserve"> 00020083 </t>
  </si>
  <si>
    <t>SOLUCAO PREPARADORA / LIMPADORA PARA PVC, FRASCO COM 1000 CM3</t>
  </si>
  <si>
    <t>Instalações Hidráulicas - Reservação e Bombas de Recalque</t>
  </si>
  <si>
    <t xml:space="preserve"> 00000122 </t>
  </si>
  <si>
    <t>ADESIVO PLASTICO PARA PVC, FRASCO COM *850* GR</t>
  </si>
  <si>
    <t xml:space="preserve"> 00001925 </t>
  </si>
  <si>
    <t>CURVA DE PVC 90 GRAUS, SOLDAVEL, 60 MM, COR MARROM, PARA AGUA FRIA PREDIAL</t>
  </si>
  <si>
    <t xml:space="preserve"> 00000112 </t>
  </si>
  <si>
    <t>ADAPTADOR PVC SOLDAVEL CURTO COM BOLSA E ROSCA, 50 MM X1 1/2", PARA AGUA FRIA</t>
  </si>
  <si>
    <t>Instalações Prediais de Água Fria em PVC</t>
  </si>
  <si>
    <t xml:space="preserve"> 00001959 </t>
  </si>
  <si>
    <t>CURVA DE PVC 90 GRAUS, SOLDAVEL, 50 MM, COR MARROM, PARA AGUA FRIA PREDIAL</t>
  </si>
  <si>
    <t xml:space="preserve"> 00009875 </t>
  </si>
  <si>
    <t>TUBO PVC, SOLDAVEL, DE 50 MM, AGUA FRIA (NBR-5648)</t>
  </si>
  <si>
    <t xml:space="preserve"> O.09.000.063552 </t>
  </si>
  <si>
    <t>HIDRÔMETRO EM BRONZE, DIÂMETRO 40 MM (1 1/2)</t>
  </si>
  <si>
    <t xml:space="preserve"> 00006016 </t>
  </si>
  <si>
    <t>REGISTRO GAVETA BRUTO EM LATAO FORJADO, BITOLA 3/4"</t>
  </si>
  <si>
    <t xml:space="preserve"> 00006015 </t>
  </si>
  <si>
    <t>REGISTRO GAVETA COM ACABAMENTO E CANOPLA CROMADOS, SIMPLES, BITOLA 1 1/2"</t>
  </si>
  <si>
    <t xml:space="preserve"> 00006005 </t>
  </si>
  <si>
    <t>REGISTRO GAVETA COM ACABAMENTO E CANOPLA CROMADOS, SIMPLES, BITOLA 3/4"</t>
  </si>
  <si>
    <t xml:space="preserve"> 00006024 </t>
  </si>
  <si>
    <t>REGISTRO PRESSAO COM ACABAMENTO E CANOPLA CROMADA, SIMPLES, BITOLA 3/4"</t>
  </si>
  <si>
    <t>Instalações de Gás e Incêndio em Aço e Ferro Galvanizado</t>
  </si>
  <si>
    <t xml:space="preserve"> 00007697 </t>
  </si>
  <si>
    <t>TUBO ACO GALVANIZADO COM COSTURA, CLASSE MEDIA, DN 1.1/2", E = *3,25* MM, PESO *3,61* KG/M (NBR 5580)</t>
  </si>
  <si>
    <t xml:space="preserve"> 00007701 </t>
  </si>
  <si>
    <t>TUBO ACO GALVANIZADO COM COSTURA, CLASSE MEDIA, DN 2.1/2", E = *3,65* MM, PESO *6,51* KG/M (NBR 5580)</t>
  </si>
  <si>
    <t xml:space="preserve"> 00003868 </t>
  </si>
  <si>
    <t>LUVA DE REDUCAO SOLDAVEL, PVC, 25 MM X 20 MM, PARA AGUA FRIA PREDIAL</t>
  </si>
  <si>
    <t xml:space="preserve"> 00003871 </t>
  </si>
  <si>
    <t>LUVA SOLDAVEL COM ROSCA, PVC, 50 MM X 1 1/2", PARA AGUA FRIA PREDIAL</t>
  </si>
  <si>
    <t xml:space="preserve"> 00000065 </t>
  </si>
  <si>
    <t>ADAPTADOR PVC SOLDAVEL CURTO COM BOLSA E ROSCA, 25 MM X 3/4", PARA AGUA FRIA</t>
  </si>
  <si>
    <t xml:space="preserve"> 00000111 </t>
  </si>
  <si>
    <t>ADAPTADOR PVC SOLDAVEL CURTO COM BOLSA E ROSCA, 50 MM X 1 1/4", PARA AGUA FRIA</t>
  </si>
  <si>
    <t xml:space="preserve"> 00000829 </t>
  </si>
  <si>
    <t>BUCHA DE REDUCAO DE PVC, SOLDAVEL, CURTA, COM 32 X 25 MM, PARA AGUA FRIA PREDIAL</t>
  </si>
  <si>
    <t xml:space="preserve"> 00000813 </t>
  </si>
  <si>
    <t>BUCHA DE REDUCAO DE PVC, SOLDAVEL, LONGA, COM 50 X 25 MM, PARA AGUA FRIA PREDIAL</t>
  </si>
  <si>
    <t xml:space="preserve"> 00000820 </t>
  </si>
  <si>
    <t>BUCHA DE REDUCAO DE PVC, SOLDAVEL, LONGA, COM 50 X 32 MM, PARA AGUA FRIA PREDIAL</t>
  </si>
  <si>
    <t xml:space="preserve"> 00001927 </t>
  </si>
  <si>
    <t>CURVA DE PVC 45 GRAUS, SOLDAVEL, 25 MM, COR MARROM, PARA AGUA FRIA PREDIAL</t>
  </si>
  <si>
    <t xml:space="preserve"> 00001956 </t>
  </si>
  <si>
    <t>CURVA DE PVC 90 GRAUS, SOLDAVEL, 25 MM, COR MARROM, PARA AGUA FRIA PREDIAL</t>
  </si>
  <si>
    <t xml:space="preserve"> 00038025 </t>
  </si>
  <si>
    <t>CURVA DE TRANSPOSICAO, PVC, SOLDAVEL, 25 MM, COR MARROM, PARA AGUA FRIA PREDIAL</t>
  </si>
  <si>
    <t xml:space="preserve"> 00003873 </t>
  </si>
  <si>
    <t>LUVA DE CORRER PARA TUBO SOLDAVEL, PVC, 25 MM, PARA AGUA FRIA PREDIAL</t>
  </si>
  <si>
    <t xml:space="preserve"> 00003847 </t>
  </si>
  <si>
    <t>LUVA DE CORRER PARA TUBO SOLDAVEL, PVC, 50 MM, PARA AGUA FRIA PREDIAL</t>
  </si>
  <si>
    <t xml:space="preserve"> 00009868 </t>
  </si>
  <si>
    <t>TUBO PVC, SOLDAVEL, DE 25 MM, AGUA FRIA (NBR-5648)</t>
  </si>
  <si>
    <t xml:space="preserve"> 00009869 </t>
  </si>
  <si>
    <t>TUBO PVC, SOLDAVEL, DE 32 MM, AGUA FRIA (NBR-5648)</t>
  </si>
  <si>
    <t xml:space="preserve"> 00009874 </t>
  </si>
  <si>
    <t>TUBO PVC, SOLDAVEL, DE 40 MM, AGUA FRIA (NBR-5648)</t>
  </si>
  <si>
    <t>Drenagem de ar condicionado</t>
  </si>
  <si>
    <t xml:space="preserve"> 00007139 </t>
  </si>
  <si>
    <t>TE SOLDAVEL, PVC, 90 GRAUS, 25 MM, PARA AGUA FRIA PREDIAL (NBR 5648)</t>
  </si>
  <si>
    <t xml:space="preserve"> 00007140 </t>
  </si>
  <si>
    <t>TE SOLDAVEL, PVC, 90 GRAUS, 32 MM, PARA AGUA FRIA PREDIAL (NBR 5648)</t>
  </si>
  <si>
    <t xml:space="preserve"> 00007130 </t>
  </si>
  <si>
    <t>TE DE REDUCAO, PVC, SOLDAVEL, 90 GRAUS, 50 MM X 32 MM, PARA AGUA FRIA PREDIAL</t>
  </si>
  <si>
    <t xml:space="preserve"> 00007136 </t>
  </si>
  <si>
    <t>TE DE REDUCAO, PVC, SOLDAVEL, 90 GRAUS, 32 MM X 25 MM, PARA AGUA FRIA PREDIAL</t>
  </si>
  <si>
    <t xml:space="preserve"> 00007129 </t>
  </si>
  <si>
    <t>TE DE REDUCAO, PVC, SOLDAVEL, 90 GRAUS, 50 MM X 25 MM, PARA AGUA FRIA PREDIAL</t>
  </si>
  <si>
    <t xml:space="preserve"> 00003524 </t>
  </si>
  <si>
    <t>JOELHO PVC, SOLDAVEL, COM BUCHA DE LATAO, 90 GRAUS, 25 MM X 3/4", PARA AGUA FRIA PREDIAL</t>
  </si>
  <si>
    <t xml:space="preserve"> 00020147 </t>
  </si>
  <si>
    <t>JOELHO PVC, SOLDAVEL, COM BUCHA DE LATAO, 90 GRAUS, 25 MM X 1/2", PARA AGUA FRIA PREDIAL</t>
  </si>
  <si>
    <t xml:space="preserve"> 6701060 </t>
  </si>
  <si>
    <t xml:space="preserve"> 88291 </t>
  </si>
  <si>
    <t>OPERADOR DE BETONEIRA (CAMINHÃO) COM ENCARGOS COMPLEMENTARES</t>
  </si>
  <si>
    <t xml:space="preserve"> 00005071 </t>
  </si>
  <si>
    <t>PREGO DE ACO POLIDO COM CABECA 18 X 24 (2 1/4 X 10)</t>
  </si>
  <si>
    <t xml:space="preserve"> 00043059 </t>
  </si>
  <si>
    <t>ACO CA-60, 4,2 MM, OU 5,0 MM, OU 6,0 MM, OU 7,0 MM, VERGALHAO</t>
  </si>
  <si>
    <t xml:space="preserve"> 1858 </t>
  </si>
  <si>
    <t>AGETOP CIVIL</t>
  </si>
  <si>
    <t>PONTALETE 3x3"</t>
  </si>
  <si>
    <t xml:space="preserve"> 00000345 </t>
  </si>
  <si>
    <t>ARAME GALVANIZADO 18 BWG, D = 1,24MM (0,009 KG/M)</t>
  </si>
  <si>
    <t xml:space="preserve"> 00043130 </t>
  </si>
  <si>
    <t>ARAME GALVANIZADO 12 BWG, D = 2,76 MM (0,048 KG/M) OU 14 BWG, D = 2,11 MM (0,026 KG/M)</t>
  </si>
  <si>
    <t xml:space="preserve"> 00000034 </t>
  </si>
  <si>
    <t>ACO CA-50, 10,0 MM, VERGALHAO</t>
  </si>
  <si>
    <t xml:space="preserve"> 1263 </t>
  </si>
  <si>
    <t>DESMOLDANTE PARA CONCRETO</t>
  </si>
  <si>
    <t>l</t>
  </si>
  <si>
    <t xml:space="preserve"> 00000032 </t>
  </si>
  <si>
    <t>ACO CA-50, 6,3 MM, VERGALHAO</t>
  </si>
  <si>
    <t xml:space="preserve"> H673 </t>
  </si>
  <si>
    <t>RESERVATÓRIO D'ÁGUA TIPO TAÇA METÁLICA 15M3 - COLUNA SECA 6,0M PINTADA COM LOGOTIPO PADRÃO GOINFRA- AÇO PATINÁVEL</t>
  </si>
  <si>
    <t xml:space="preserve"> 00001957 </t>
  </si>
  <si>
    <t>CURVA DE PVC 90 GRAUS, SOLDAVEL, 32 MM, COR MARROM, PARA AGUA FRIA PREDIAL</t>
  </si>
  <si>
    <t xml:space="preserve"> 13650 </t>
  </si>
  <si>
    <t>Pressurizador até 12mca/160w/220v</t>
  </si>
  <si>
    <t>Un</t>
  </si>
  <si>
    <t xml:space="preserve"> M.04.000.065082 </t>
  </si>
  <si>
    <t>RESERVATÓRIO EM POLIETILENO DE ALTA DENSIDADE (CISTERNA), ANTIOXIDANTE E PROTEÇÃO ANTI UV, CAPACIDADE DE 5.000 LITROS, COM ACESSÓRIOS, REF. ACQUALIMP OU EQUIVALENTE</t>
  </si>
  <si>
    <t>Instalações Prediais de Esgoto - Caixas e Ralos</t>
  </si>
  <si>
    <t xml:space="preserve"> 00005103 </t>
  </si>
  <si>
    <t>CAIXA SIFONADA PVC, 100 X 100 X 50 MM, COM GRELHA REDONDA, BRANCA</t>
  </si>
  <si>
    <t>Caixas Enterradas</t>
  </si>
  <si>
    <t xml:space="preserve"> 97735 </t>
  </si>
  <si>
    <t>PEÇA RETANGULAR PRÉ-MOLDADA, VOLUME DE CONCRETO DE 30 A 100 LITROS, TAXA DE AÇO APROXIMADA DE 30KG/M³. AF_03/2024</t>
  </si>
  <si>
    <t>Estruturas Pré-Fabricadas e Pré-Moldadas</t>
  </si>
  <si>
    <t xml:space="preserve"> 101616 </t>
  </si>
  <si>
    <t>PREPARO DE FUNDO DE VALA COM LARGURA MENOR QUE 1,5 M (ACERTO DO SOLO NATURAL). AF_08/2020</t>
  </si>
  <si>
    <t>Escoramento e Preparo de Fundo de Valas</t>
  </si>
  <si>
    <t xml:space="preserve"> 88628 </t>
  </si>
  <si>
    <t>ARGAMASSA TRAÇO 1:3 (EM VOLUME DE CIMENTO E AREIA MÉDIA ÚMIDA), PREPARO MECÂNICO COM BETONEIRA 400 L. AF_08/2019</t>
  </si>
  <si>
    <t xml:space="preserve"> 87316 </t>
  </si>
  <si>
    <t>ARGAMASSA TRAÇO 1:4 (EM VOLUME DE CIMENTO E AREIA GROSSA ÚMIDA) PARA CHAPISCO CONVENCIONAL, PREPARO MECÂNICO COM BETONEIRA 400 L. AF_08/2019</t>
  </si>
  <si>
    <t xml:space="preserve"> 94970 </t>
  </si>
  <si>
    <t>CONCRETO FCK = 20MPA, TRAÇO 1:2,7:3 (EM MASSA SECA DE CIMENTO/ AREIA MÉDIA/ BRITA 1) - PREPARO MECÂNICO COM BETONEIRA 600 L. AF_05/2021</t>
  </si>
  <si>
    <t xml:space="preserve"> 00007258 </t>
  </si>
  <si>
    <t>TIJOLO CERAMICO MACICO COMUM DE *5 X 10 X 20* CM (L X A X C)</t>
  </si>
  <si>
    <t xml:space="preserve"> 00011712 </t>
  </si>
  <si>
    <t>CAIXA SIFONADA, PVC, 150 X 150 X 50 MM, COM GRELHA QUADRADA, BRANCA (NBR 5688)</t>
  </si>
  <si>
    <t xml:space="preserve"> 00011714 </t>
  </si>
  <si>
    <t>CAIXA SIFONADA, PVC, 150 X *185* X 75 MM, COM GRELHA QUADRADA, BRANCA</t>
  </si>
  <si>
    <t xml:space="preserve"> 00011741 </t>
  </si>
  <si>
    <t>RALO SIFONADO CILINDRICO, PVC, 100 X 40 MM, COM GRELHA REDONDA BRANCA</t>
  </si>
  <si>
    <t xml:space="preserve"> 00044945 </t>
  </si>
  <si>
    <t>SIFAO / TUBO SINFONADO EXTENSIVEL/SANFONADO, UNIVERSAL/ SIMPLES, ENTRE *50 A 70* CM, DE PLASTICO BRANCO</t>
  </si>
  <si>
    <t xml:space="preserve"> 00006153 </t>
  </si>
  <si>
    <t>VALVULA EM PLASTICO BRANCO PARA TANQUE OU LAVATORIO 1", SEM UNHO E SEM LADRAO</t>
  </si>
  <si>
    <t>Ligações Prediais de Água e Esgoto</t>
  </si>
  <si>
    <t xml:space="preserve"> 88246 </t>
  </si>
  <si>
    <t>ASSENTADOR DE TUBOS COM ENCARGOS COMPLEMENTARES</t>
  </si>
  <si>
    <t xml:space="preserve"> 00001858 </t>
  </si>
  <si>
    <t>CURVA LONGA PVC, PB, JE, 45 GRAUS, DN 100 MM, PARA REDE COLETORA ESGOTO</t>
  </si>
  <si>
    <t xml:space="preserve"> 00000303 </t>
  </si>
  <si>
    <t>ANEL BORRACHA, PARA TUBO PVC, REDE COLETOR ESGOTO, DN 100 MM (NBR 7362)</t>
  </si>
  <si>
    <t xml:space="preserve"> 00020078 </t>
  </si>
  <si>
    <t>PASTA LUBRIFICANTE PARA TUBOS E CONEXOES COM JUNTA ELASTICA, EMBALAGEM DE *400* GR (USO EM PVC, ACO, POLIETILENO E OUTROS)</t>
  </si>
  <si>
    <t>Instalações Prediais de Esgoto - Tubos e Conexões</t>
  </si>
  <si>
    <t xml:space="preserve"> 00001966 </t>
  </si>
  <si>
    <t>CURVA PVC CURTA 90 GRAUS, DN 100 MM, PARA ESGOTO PREDIAL</t>
  </si>
  <si>
    <t xml:space="preserve"> 00000301 </t>
  </si>
  <si>
    <t>ANEL BORRACHA PARA TUBO ESGOTO PREDIAL, DN 100 MM (NBR 5688)</t>
  </si>
  <si>
    <t xml:space="preserve"> 00001933 </t>
  </si>
  <si>
    <t>CURVA PVC CURTA 90 GRAUS, DN 40 MM, PARA ESGOTO PREDIAL</t>
  </si>
  <si>
    <t xml:space="preserve"> 00003516 </t>
  </si>
  <si>
    <t>JOELHO PVC, SOLDAVEL, BB, 45 GRAUS, DN 40 MM, PARA ESGOTO PREDIAL</t>
  </si>
  <si>
    <t xml:space="preserve"> 00003518 </t>
  </si>
  <si>
    <t>JOELHO PVC, SOLDAVEL, PB, 45 GRAUS, DN 50 MM, PARA ESGOTO PREDIAL</t>
  </si>
  <si>
    <t xml:space="preserve"> 00000296 </t>
  </si>
  <si>
    <t>ANEL BORRACHA PARA TUBO ESGOTO PREDIAL, DN 50 MM (NBR 5688)</t>
  </si>
  <si>
    <t xml:space="preserve"> 00003519 </t>
  </si>
  <si>
    <t>JOELHO PVC, SOLDAVEL, PB, 45 GRAUS, DN 75 MM, PARA ESGOTO PREDIAL</t>
  </si>
  <si>
    <t xml:space="preserve"> 00000297 </t>
  </si>
  <si>
    <t>ANEL BORRACHA PARA TUBO ESGOTO PREDIAL, DN 75 MM (NBR 5688)</t>
  </si>
  <si>
    <t xml:space="preserve"> 00003526 </t>
  </si>
  <si>
    <t>JOELHO PVC, SOLDAVEL, PB, 90 GRAUS, DN 50 MM, PARA ESGOTO PREDIAL</t>
  </si>
  <si>
    <t xml:space="preserve"> 00003517 </t>
  </si>
  <si>
    <t>JOELHO PVC, SOLDAVEL, BB, 90 GRAUS, SEM ANEL, DN 40 MM, PARA ESGOTO PREDIAL SECUNDARIO</t>
  </si>
  <si>
    <t xml:space="preserve"> 00010908 </t>
  </si>
  <si>
    <t>JUNCAO DE REDUCAO INVERTIDA, PVC SOLDAVEL, 100 X 50 MM, SERIE NORMAL PARA ESGOTO PREDIAL</t>
  </si>
  <si>
    <t xml:space="preserve"> 00003666 </t>
  </si>
  <si>
    <t>JUNCAO SIMPLES, PVC, 45 GRAUS, DN 40 X 40 MM, SERIE NORMAL PARA ESGOTO PREDIAL</t>
  </si>
  <si>
    <t xml:space="preserve"> 00003669 </t>
  </si>
  <si>
    <t>JUNCAO DE REDUCAO INVERTIDA, PVC SOLDAVEL, 75 X 50 MM, SERIE NORMAL PARA ESGOTO PREDIAL</t>
  </si>
  <si>
    <t xml:space="preserve"> 00003658 </t>
  </si>
  <si>
    <t>JUNCAO SIMPLES, PVC, 45 GRAUS, DN 75 X 75 MM, SERIE NORMAL PARA ESGOTO PREDIAL</t>
  </si>
  <si>
    <t>Instalações Prediais de Águas Pluviais - Tubos, Conexões, Caixas e Ralos</t>
  </si>
  <si>
    <t xml:space="preserve"> 00020085 </t>
  </si>
  <si>
    <t>ANEL BORRACHA, DN 50 MM, PARA TUBO SERIE REFORCADA ESGOTO PREDIAL</t>
  </si>
  <si>
    <t xml:space="preserve"> 00020045 </t>
  </si>
  <si>
    <t>REDUCAO EXCENTRICA PVC, SERIE R, DN 75 X 50 MM, PARA ESGOTO PREDIAL</t>
  </si>
  <si>
    <t xml:space="preserve"> 00000298 </t>
  </si>
  <si>
    <t>ANEL BORRACHA, DN 75 MM, PARA TUBO SERIE REFORCADA ESGOTO PREDIAL</t>
  </si>
  <si>
    <t xml:space="preserve"> 00000299 </t>
  </si>
  <si>
    <t>ANEL BORRACHA, DN 100 MM, PARA TUBO SERIE REFORCADA ESGOTO PREDIAL</t>
  </si>
  <si>
    <t xml:space="preserve"> O.02.000.069514 </t>
  </si>
  <si>
    <t>SOLUÇÃO LIMPADORA PARA PVC</t>
  </si>
  <si>
    <t xml:space="preserve"> O.12.000.069527 </t>
  </si>
  <si>
    <t>LUBRIFICANTE PARA ANEL DE NEOPRENE</t>
  </si>
  <si>
    <t>kg</t>
  </si>
  <si>
    <t xml:space="preserve"> O.02.000.062561 </t>
  </si>
  <si>
    <t>TUBO DE PVC RÍGIDO PXB COM VIROLA, LINHA ESGOTO SÉRIE REFORÇADA ´R´, DN= 100MM</t>
  </si>
  <si>
    <t xml:space="preserve"> O.02.000.062558 </t>
  </si>
  <si>
    <t>TUBO DE PVC RÍGIDO PXB COM VIROLA, LINHA ESGOTO SÉRIE REFORÇADA ´R´, DN= 50MM</t>
  </si>
  <si>
    <t xml:space="preserve"> O.02.000.062560 </t>
  </si>
  <si>
    <t>TUBO DE PVC RÍGIDO PXB COM VIROLA, LINHA ESGOTO SÉRIE REFORÇADA ´R´, DN= 75MM</t>
  </si>
  <si>
    <t xml:space="preserve"> O.02.000.062504 </t>
  </si>
  <si>
    <t>TUBO DE PVC RÍGIDO SOLDÁVEL MARROM, DN= 40MM (1 1/4´)</t>
  </si>
  <si>
    <t xml:space="preserve"> B.09.000.069513 </t>
  </si>
  <si>
    <t>ADESIVO PARA TUBOS PVC</t>
  </si>
  <si>
    <t xml:space="preserve"> 00020084 </t>
  </si>
  <si>
    <t>ANEL BORRACHA, DN 40 MM, PARA TUBO SERIE REFORCADA ESGOTO PREDIAL</t>
  </si>
  <si>
    <t xml:space="preserve"> O.02.000.062530 </t>
  </si>
  <si>
    <t>TUBO DE PVC RÍGIDO BRANCO, PONTAS LISAS, SOLDÁVEL, SÉRIE NORMAL, DN 40MM</t>
  </si>
  <si>
    <t xml:space="preserve"> O.02.000.062554 </t>
  </si>
  <si>
    <t>TUBO DE PVC RÍGIDO, PONTAS LISAS, SOLDÁVEL, LINHA ESGOTO SÉRIE REFORÇADA ´R´, DN= 40MM</t>
  </si>
  <si>
    <t xml:space="preserve"> 00007116 </t>
  </si>
  <si>
    <t>TE PVC SOLDAVEL, BBB, 90 GRAUS, DN 40 MM, PARA ESGOTO SECUNDARIO PREDIAL</t>
  </si>
  <si>
    <t xml:space="preserve"> 138 </t>
  </si>
  <si>
    <t>Adesivo pvc em frasco de 850 gramas</t>
  </si>
  <si>
    <t xml:space="preserve"> 00006138 </t>
  </si>
  <si>
    <t>ANEL DE VEDACAO, PVC FLEXIVEL, 100 MM, PARA SAIDA DE BACIA / VASO SANITARIO</t>
  </si>
  <si>
    <t xml:space="preserve"> 2036 </t>
  </si>
  <si>
    <t>Solucao limpadora pvc</t>
  </si>
  <si>
    <t xml:space="preserve"> 00000834 </t>
  </si>
  <si>
    <t>BUCHA DE REDUCAO DE PVC, SOLDAVEL, LONGA, COM 40 X 25 MM, PARA AGUA FRIA PREDIAL</t>
  </si>
  <si>
    <t xml:space="preserve"> 00003529 </t>
  </si>
  <si>
    <t>JOELHO PVC, SOLDAVEL, 90 GRAUS, 25 MM, COR MARROM, PARA AGUA FRIA PREDIAL</t>
  </si>
  <si>
    <t xml:space="preserve"> 00006146 </t>
  </si>
  <si>
    <t>SIFAO PLASTICO TIPO COPO PARA TANQUE, 1.1/4 X 1.1/2"</t>
  </si>
  <si>
    <t xml:space="preserve"> 00020149 </t>
  </si>
  <si>
    <t>JOELHO, PVC SERIE R, 45 GRAUS, DN 50 MM, PARA ESGOTO PREDIAL</t>
  </si>
  <si>
    <t xml:space="preserve"> 101617 </t>
  </si>
  <si>
    <t>PREPARO DE FUNDO DE VALA COM LARGURA MAIOR OU IGUAL A 1,5 M E MENOR QUE 2,5 M (ACERTO DO SOLO NATURAL). AF_08/2020</t>
  </si>
  <si>
    <t xml:space="preserve"> 96536 </t>
  </si>
  <si>
    <t>FABRICAÇÃO, MONTAGEM E DESMONTAGEM DE FÔRMA PARA VIGA BALDRAME, EM MADEIRA SERRADA, E=25 MM, 4 UTILIZAÇÕES. AF_01/2024</t>
  </si>
  <si>
    <t xml:space="preserve"> 103801 </t>
  </si>
  <si>
    <t>CONCRETAGEM DE DISSIPADOR DE ENERGIA, FCK = 20 MPA, COM USO DE JERICAS E PREPARO EM BETONEIRA DE 600 L - AREIA E BRITA COMERCIAIS - LANÇAMENTO, ADENSAMENTO E ACABAMENTO. AF_08/2022</t>
  </si>
  <si>
    <t>Dissipadores de Energia</t>
  </si>
  <si>
    <t xml:space="preserve"> 88830 </t>
  </si>
  <si>
    <t>BETONEIRA CAPACIDADE NOMINAL DE 400 L, CAPACIDADE DE MISTURA 280 L, MOTOR ELÉTRICO TRIFÁSICO POTÊNCIA DE 2 CV, SEM CARREGADOR - CHP DIURNO. AF_05/2023</t>
  </si>
  <si>
    <t xml:space="preserve"> 88377 </t>
  </si>
  <si>
    <t>OPERADOR DE BETONEIRA ESTACIONÁRIA/MISTURADOR COM ENCARGOS COMPLEMENTARES</t>
  </si>
  <si>
    <t xml:space="preserve"> 88831 </t>
  </si>
  <si>
    <t>BETONEIRA CAPACIDADE NOMINAL DE 400 L, CAPACIDADE DE MISTURA 280 L, MOTOR ELÉTRICO TRIFÁSICO POTÊNCIA DE 2 CV, SEM CARREGADOR - CHI DIURNO. AF_05/2023</t>
  </si>
  <si>
    <t xml:space="preserve"> 00039319 </t>
  </si>
  <si>
    <t>TERMINAL DE VENTILACAO, 50 MM, SERIE NORMAL, ESGOTO PREDIAL</t>
  </si>
  <si>
    <t xml:space="preserve"> 00007097 </t>
  </si>
  <si>
    <t>TE SANITARIO, PVC, DN 50 X 50 MM, SERIE NORMAL, PARA ESGOTO PREDIAL</t>
  </si>
  <si>
    <t xml:space="preserve"> 00011658 </t>
  </si>
  <si>
    <t>TE SANITARIO, PVC, DN 75 X 75 MM, SERIE NORMAL PARA ESGOTO PREDIAL</t>
  </si>
  <si>
    <t xml:space="preserve"> 2602 </t>
  </si>
  <si>
    <t>Grelha metálica de ferro fundido 50 x 50cm</t>
  </si>
  <si>
    <t xml:space="preserve"> 94975 </t>
  </si>
  <si>
    <t>CONCRETO FCK = 15MPA, TRAÇO 1:3,4:3,5 (EM MASSA SECA DE CIMENTO/ AREIA MÉDIA/ BRITA 1) - PREPARO MANUAL. AF_05/2021</t>
  </si>
  <si>
    <t xml:space="preserve"> 101159 </t>
  </si>
  <si>
    <t>ALVENARIA DE VEDAÇÃO DE BLOCOS CERÂMICOS MACIÇOS DE 5X10X20CM (ESPESSURA 10CM) E ARGAMASSA DE ASSENTAMENTO COM PREPARO EM BETONEIRA. AF_05/2020</t>
  </si>
  <si>
    <t>Alvenarias Diversas</t>
  </si>
  <si>
    <t xml:space="preserve"> 87904 </t>
  </si>
  <si>
    <t>CHAPISCO APLICADO EM ALVENARIA (COM PRESENÇA DE VÃOS) E ESTRUTURAS DE CONCRETO DE FACHADA, COM COLHER DE PEDREIRO. ARGAMASSA TRAÇO 1:3 COM PREPARO MANUAL. AF_10/2022</t>
  </si>
  <si>
    <t xml:space="preserve"> 003694 </t>
  </si>
  <si>
    <t>RALO ABACAXI FERRO FUNDIDO 100mm</t>
  </si>
  <si>
    <t xml:space="preserve"> 00001951 </t>
  </si>
  <si>
    <t>CURVA PVC CURTA 90 GRAUS, DN 75 MM, PARA ESGOTO PREDIAL</t>
  </si>
  <si>
    <t xml:space="preserve"> 00003670 </t>
  </si>
  <si>
    <t>JUNCAO SIMPLES, PVC, 45 GRAUS, DN 100 X 100 MM, SERIE NORMAL PARA ESGOTO PREDIAL</t>
  </si>
  <si>
    <t xml:space="preserve"> 006044 </t>
  </si>
  <si>
    <t>LUVA CORRER PVC ESGOTO SERIE NORMAL 100mm</t>
  </si>
  <si>
    <t xml:space="preserve"> 00020169 </t>
  </si>
  <si>
    <t>LUVA SIMPLES, PVC SERIE R, 75 MM, PARA ESGOTO PREDIAL</t>
  </si>
  <si>
    <t xml:space="preserve"> 00020046 </t>
  </si>
  <si>
    <t>REDUCAO EXCENTRICA PVC, SERIE R, DN 100 X 75 MM, PARA ESGOTO PREDIAL</t>
  </si>
  <si>
    <t xml:space="preserve"> O.02.000.062581 </t>
  </si>
  <si>
    <t>TUBO DE PVC RÍGIDO TIPO COLETOR ESGOTO, DN= 100MM</t>
  </si>
  <si>
    <t xml:space="preserve"> O.02.000.062583 </t>
  </si>
  <si>
    <t>TUBO DE PVC RÍGIDO TIPO COLETOR ESGOTO, DN= 150MM</t>
  </si>
  <si>
    <t xml:space="preserve"> O.02.000.062507 </t>
  </si>
  <si>
    <t>TUBO DE PVC RÍGIDO SOLDÁVEL MARROM, DN= 75MM (2 1/2´)</t>
  </si>
  <si>
    <t xml:space="preserve"> 6457 </t>
  </si>
  <si>
    <t>Curva 45º Vinilfort para coletor Esgotos, Junta Elástica Integrada, DN 200mm</t>
  </si>
  <si>
    <t xml:space="preserve"> 00000306 </t>
  </si>
  <si>
    <t>ANEL BORRACHA, PARA TUBO PVC, REDE COLETOR ESGOTO, DN 200 MM (NBR 7362)</t>
  </si>
  <si>
    <t>Assentamento de Tubos de Esgoto em PVC e PEAD</t>
  </si>
  <si>
    <t xml:space="preserve"> 00041930 </t>
  </si>
  <si>
    <t>TUBO COLETOR DE ESGOTO PVC, JEI, DN 200 MM (NBR 7362)</t>
  </si>
  <si>
    <t xml:space="preserve"> 13656 </t>
  </si>
  <si>
    <t>Placa de sinalizacao, fotoluminescente, em pvc , com logotipo "Cuidado risco de choque elétrico"- Placa E5</t>
  </si>
  <si>
    <t xml:space="preserve"> 00004350 </t>
  </si>
  <si>
    <t>BUCHA DE NYLON, DIAMETRO DO FURO 8 MM, COMPRIMENTO 40 MM, COM PARAFUSO DE ROSCA SOBERBA, CABECA CHATA, FENDA SIMPLES, 4,8 X 50 MM</t>
  </si>
  <si>
    <t xml:space="preserve"> 00020977 </t>
  </si>
  <si>
    <t>EXTINTOR DE INCENDIO PORTATIL COM CARGA DE PO QUIMICO SECO (PQS) DE 8 KG, CLASSE BC</t>
  </si>
  <si>
    <t xml:space="preserve"> 13655 </t>
  </si>
  <si>
    <t>Placa de sinalizacao, fotoluminescente, em pvc , com logotipo "Extintor de incêndio portátil"- Placa E5</t>
  </si>
  <si>
    <t xml:space="preserve"> S.04.000.026514 </t>
  </si>
  <si>
    <t>PARAFUSO AUTO-ATARRAXANTE COM FENDA, ZINCADO BRANCO DE 9,5 X 2,9 MM</t>
  </si>
  <si>
    <t xml:space="preserve"> S.04.000.039086 </t>
  </si>
  <si>
    <t>PLACA DE SINALIZAÇÃO EM PVC EXPANDIDO DE 70X20CM, ESPESSURA 3MM, ADESIVO DUPLA FACE SOBRE TODO O VERSO</t>
  </si>
  <si>
    <t xml:space="preserve"> 00037558 </t>
  </si>
  <si>
    <t>PLACA DE SINALIZACAO DE SEGURANCA CONTRA INCENDIO, FOTOLUMINESCENTE, RETANGULAR, *20 X 40* CM, EM PVC *2* MM ANTI-CHAMAS (SIMBOLOS, CORES E PICTOGRAMAS CONFORME NBR 16820)</t>
  </si>
  <si>
    <t xml:space="preserve"> N.04.000.020305 </t>
  </si>
  <si>
    <t>PLACA DE SINALIZAÇÃO EM PVC, COM INDICAÇÃO DE PROIBIÇÃO NORMATIVA, (150X200X2MM); REF. P00111C DA ADVCOMM, 639 DA TAG SINALIZAÇÃO, P4 DA NET PLACA OU EQUIVALENTE</t>
  </si>
  <si>
    <t xml:space="preserve"> 13651 </t>
  </si>
  <si>
    <t>Placa de sinalizacao, fotoluminescente, 38x19 cm, em pvc , com seta indicativa de sentido (esquerda ou direita) de saída de emergência- Placa S2</t>
  </si>
  <si>
    <t>INEL - INSTALAÇÃO ELÉTRICA/ELETRIFICAÇÃO E ILUMINAÇÃO EXTERNA</t>
  </si>
  <si>
    <t xml:space="preserve"> P.16.000.067001 </t>
  </si>
  <si>
    <t>BLOCO AUTÔNOMO DE ILUMINAÇÃO DE EMERGÊNCIA LED, AUTONOMIA DE 3 HORAS, EQUIPADO COM 2 FARÓIS, FLUXO LUMINOSO 2.000 ATÉ 3.000 LÚMENS; REF. FAE-LED216 DA KBR, BLOCO DE 3000 LUMENS DA SEGURIMAX OU EQUIVALENTE</t>
  </si>
  <si>
    <t xml:space="preserve"> 11641 </t>
  </si>
  <si>
    <t>Abrigo de sobrepor em chapa de aço carbono pintado com tinta a base de epoxi vermelha, dimensões 75x35x25cm</t>
  </si>
  <si>
    <t xml:space="preserve"> 067090 </t>
  </si>
  <si>
    <t>PLACA DE SINALIZAÇÃO DE EMERGÊNCIA DE ORIENTAÇÃO E SALVAMENTO , CONFORME ABNT NBR 13434/2004 E NT14/2010-ES</t>
  </si>
  <si>
    <t xml:space="preserve"> 026664 </t>
  </si>
  <si>
    <t>BUCHA PLASTICA COM PARAFUSO - 6MM</t>
  </si>
  <si>
    <t xml:space="preserve"> 14735 </t>
  </si>
  <si>
    <t>PLACA FOTOLUMINESCENTE SINALIZACAO SEG.C ONTRA INCENDIO P/EQUIP.COMB.INC.E ALARME ,PVC ANTICHAMA,(20X15)CM,ABNT NBR 16820</t>
  </si>
  <si>
    <t xml:space="preserve"> 10366 </t>
  </si>
  <si>
    <t>Arruela em liga zamak p/eletroduto 32mm, d=1 1/4 "</t>
  </si>
  <si>
    <t xml:space="preserve"> 10364 </t>
  </si>
  <si>
    <t>Bucha em liga zamak para eletroduto 32mm, d=1 1/4"</t>
  </si>
  <si>
    <t xml:space="preserve"> 88629 </t>
  </si>
  <si>
    <t>ARGAMASSA TRAÇO 1:3 (EM VOLUME DE CIMENTO E AREIA MÉDIA ÚMIDA), PREPARO MANUAL. AF_08/2019</t>
  </si>
  <si>
    <t xml:space="preserve"> 00001872 </t>
  </si>
  <si>
    <t>CAIXA DE PASSAGEM, EM PVC, DE 4" X 2", PARA ELETRODUTO FLEXIVEL CORRUGADO</t>
  </si>
  <si>
    <t xml:space="preserve"> 00001871 </t>
  </si>
  <si>
    <t>CAIXA OCTOGONAL DE FUNDO MOVEL, EM PVC, DE 3" X 3", PARA ELETRODUTO FLEXIVEL CORRUGADO</t>
  </si>
  <si>
    <t xml:space="preserve"> 00002556 </t>
  </si>
  <si>
    <t>CAIXA DE LUZ "4 X 2" EM ACO ESMALTADA</t>
  </si>
  <si>
    <t xml:space="preserve"> 00001874 </t>
  </si>
  <si>
    <t>CURVA 90 GRAUS, LONGA, DE PVC RIGIDO ROSCAVEL, DE 1 1/4", PARA ELETRODUTO</t>
  </si>
  <si>
    <t xml:space="preserve"> 8347 </t>
  </si>
  <si>
    <t>Arruela lisa zincada ø 1/4"</t>
  </si>
  <si>
    <t xml:space="preserve"> 00004342 </t>
  </si>
  <si>
    <t>PORCA ZINCADA, SEXTAVADA, DIAMETRO 3/8"</t>
  </si>
  <si>
    <t xml:space="preserve"> 028055 </t>
  </si>
  <si>
    <t>ARRUELA ACO 3/8"" x 1/2""</t>
  </si>
  <si>
    <t xml:space="preserve"> 002375 </t>
  </si>
  <si>
    <t>CHUMBADOR CB 3/8""x2.1/2"" + PARAFUSO</t>
  </si>
  <si>
    <t xml:space="preserve"> 003563 </t>
  </si>
  <si>
    <t>PARAFUSO LENTILHA 42x13mm COM PORCA E ARRUELA</t>
  </si>
  <si>
    <t xml:space="preserve"> 036580 </t>
  </si>
  <si>
    <t>SUPORTE PARA FIXACAO DE FITA DE ALUMINIO 7/8""x1/8"" COM BASE</t>
  </si>
  <si>
    <t xml:space="preserve"> 00021127 </t>
  </si>
  <si>
    <t>FITA ISOLANTE ADESIVA ANTICHAMA, USO ATE 750 V, EM ROLO DE 19 MM X 5 M</t>
  </si>
  <si>
    <t xml:space="preserve"> 00000995 </t>
  </si>
  <si>
    <t>CABO DE COBRE, FLEXIVEL, CLASSE 4 OU 5, ISOLACAO EM PVC/A, ANTICHAMA BWF-B, COBERTURA PVC-ST1, ANTICHAMA BWF-B, 1 CONDUTOR, 0,6/1 KV, SECAO NOMINAL 16 MM2</t>
  </si>
  <si>
    <t>Redes Enterradas de Distribuição Elétrica</t>
  </si>
  <si>
    <t xml:space="preserve"> 00000996 </t>
  </si>
  <si>
    <t>CABO DE COBRE, FLEXIVEL, CLASSE 4 OU 5, ISOLACAO EM PVC/A, ANTICHAMA BWF-B, COBERTURA PVC-ST1, ANTICHAMA BWF-B, 1 CONDUTOR, 0,6/1 KV, SECAO NOMINAL 25 MM2</t>
  </si>
  <si>
    <t xml:space="preserve"> 00001019 </t>
  </si>
  <si>
    <t>CABO DE COBRE, FLEXIVEL, CLASSE 4 OU 5, ISOLACAO EM PVC/A, ANTICHAMA BWF-B, COBERTURA PVC-ST1, ANTICHAMA BWF-B, 1 CONDUTOR, 0,6/1 KV, SECAO NOMINAL 35 MM2</t>
  </si>
  <si>
    <t xml:space="preserve"> 00001018 </t>
  </si>
  <si>
    <t>CABO DE COBRE, FLEXIVEL, CLASSE 4 OU 5, ISOLACAO EM PVC/A, ANTICHAMA BWF-B, COBERTURA PVC-ST1, ANTICHAMA BWF-B, 1 CONDUTOR, 0,6/1 KV, SECAO NOMINAL 50 MM2</t>
  </si>
  <si>
    <t xml:space="preserve"> 00000994 </t>
  </si>
  <si>
    <t>CABO DE COBRE, FLEXIVEL, CLASSE 4 OU 5, ISOLACAO EM PVC/A, ANTICHAMA BWF-B, COBERTURA PVC-ST1, ANTICHAMA BWF-B, 1 CONDUTOR, 0,6/1 KV, SECAO NOMINAL 6 MM2</t>
  </si>
  <si>
    <t xml:space="preserve"> 00001013 </t>
  </si>
  <si>
    <t>CABO DE COBRE, FLEXIVEL, CLASSE 4 OU 5, ISOLACAO EM PVC/A, ANTICHAMA BWF-B, 1 CONDUTOR, 450/750 V, SECAO NOMINAL 1,5 MM2</t>
  </si>
  <si>
    <t xml:space="preserve"> 00001014 </t>
  </si>
  <si>
    <t>CABO DE COBRE, FLEXIVEL, CLASSE 4 OU 5, ISOLACAO EM PVC/A, ANTICHAMA BWF-B, 1 CONDUTOR, 450/750 V, SECAO NOMINAL 2,5 MM2</t>
  </si>
  <si>
    <t xml:space="preserve"> 00000981 </t>
  </si>
  <si>
    <t>CABO DE COBRE, FLEXIVEL, CLASSE 4 OU 5, ISOLACAO EM PVC/A, ANTICHAMA BWF-B, 1 CONDUTOR, 450/750 V, SECAO NOMINAL 4 MM2</t>
  </si>
  <si>
    <t xml:space="preserve"> 00000982 </t>
  </si>
  <si>
    <t>CABO DE COBRE, FLEXIVEL, CLASSE 4 OU 5, ISOLACAO EM PVC/A, ANTICHAMA BWF-B, 1 CONDUTOR, 450/750 V, SECAO NOMINAL 6 MM2</t>
  </si>
  <si>
    <t xml:space="preserve"> 100475 </t>
  </si>
  <si>
    <t>ARGAMASSA TRAÇO 1:3 (EM VOLUME DE CIMENTO E AREIA MÉDIA ÚMIDA) COM ADIÇÃO DE IMPERMEABILIZANTE, PREPARO MECÂNICO COM BETONEIRA 400 L. AF_08/2019</t>
  </si>
  <si>
    <t xml:space="preserve"> 97734 </t>
  </si>
  <si>
    <t>PEÇA RETANGULAR PRÉ-MOLDADA, VOLUME DE CONCRETO DE 10 A 30 LITROS, TAXA DE AÇO APROXIMADA DE 30KG/M³. AF_03/2024</t>
  </si>
  <si>
    <t xml:space="preserve"> 101619 </t>
  </si>
  <si>
    <t>PREPARO DE FUNDO DE VALA COM LARGURA MENOR QUE 1,5 M, COM CAMADA DE BRITA, LANÇAMENTO MANUAL. AF_08/2020</t>
  </si>
  <si>
    <t xml:space="preserve"> 004949 </t>
  </si>
  <si>
    <t>CAIXA DE PASSAGEM DE SOBREPOR 200x200mm BRANCA METAL IP-44 GOMES</t>
  </si>
  <si>
    <t xml:space="preserve"> 004948 </t>
  </si>
  <si>
    <t>CAIXA DE PASSAGEM EM CHAPA DE ACO DE EMBUTIR COM TAMPA APARAFUSADA 302x302x122 CEMAR</t>
  </si>
  <si>
    <t xml:space="preserve"> 91946 </t>
  </si>
  <si>
    <t>SUPORTE PARAFUSADO COM PLACA DE ENCAIXE 4" X 2" MÉDIO (1,30 M DO PISO) PARA PONTO ELÉTRICO - FORNECIMENTO E INSTALAÇÃO. AF_03/2023</t>
  </si>
  <si>
    <t xml:space="preserve"> 91954 </t>
  </si>
  <si>
    <t>INTERRUPTOR PARALELO (1 MÓDULO), 10A/250V, SEM SUPORTE E SEM PLACA - FORNECIMENTO E INSTALAÇÃO. AF_03/2023</t>
  </si>
  <si>
    <t xml:space="preserve"> 91960 </t>
  </si>
  <si>
    <t>INTERRUPTOR PARALELO (2 MÓDULOS), 10A/250V, SEM SUPORTE E SEM PLACA - FORNECIMENTO E INSTALAÇÃO. AF_03/2023</t>
  </si>
  <si>
    <t xml:space="preserve"> 91956 </t>
  </si>
  <si>
    <t>INTERRUPTOR SIMPLES (1 MÓDULO) COM INTERRUPTOR PARALELO (1 MÓDULO), 10A/250V, SEM SUPORTE E SEM PLACA - FORNECIMENTO E INSTALAÇÃO. AF_03/2023</t>
  </si>
  <si>
    <t xml:space="preserve"> 91952 </t>
  </si>
  <si>
    <t>INTERRUPTOR SIMPLES (1 MÓDULO), 10A/250V, SEM SUPORTE E SEM PLACA - FORNECIMENTO E INSTALAÇÃO. AF_03/2023</t>
  </si>
  <si>
    <t xml:space="preserve"> 003595 </t>
  </si>
  <si>
    <t>PLACA COM UM FURO IMPERIA BRANCO IRIEL</t>
  </si>
  <si>
    <t xml:space="preserve"> 003492 </t>
  </si>
  <si>
    <t>PLACA CEGA PARA CAIXA 4""x2"" RETANGULAR</t>
  </si>
  <si>
    <t xml:space="preserve"> 034530 </t>
  </si>
  <si>
    <t>PLACA 1 POSTO HORIZONTAL 4x2 PIAL PLUS</t>
  </si>
  <si>
    <t xml:space="preserve"> 00038113 </t>
  </si>
  <si>
    <t>INTERRUPTOR PARALELO 10A, 250V (APENAS MODULO)</t>
  </si>
  <si>
    <t xml:space="preserve"> 00038101 </t>
  </si>
  <si>
    <t>TOMADA 2P+T 10A, 250V (APENAS MODULO)</t>
  </si>
  <si>
    <t xml:space="preserve"> 00038112 </t>
  </si>
  <si>
    <t>INTERRUPTOR SIMPLES 10A, 250V (APENAS MODULO)</t>
  </si>
  <si>
    <t xml:space="preserve"> 00038102 </t>
  </si>
  <si>
    <t>TOMADA 2P+T 20A, 250V (APENAS MODULO)</t>
  </si>
  <si>
    <t xml:space="preserve"> 828 </t>
  </si>
  <si>
    <t>Disjuntor tripolar 63 A, padrão DIN (  linha branca ), curva de disparo C, corrente de interrupção 5KA, ref.: Siemens 5SX1 ou similar.</t>
  </si>
  <si>
    <t xml:space="preserve"> 004892 </t>
  </si>
  <si>
    <t>DISJUNTOR TRIPOLAR 100A CURVA C SDD3C100 10KA STECK</t>
  </si>
  <si>
    <t xml:space="preserve"> 00034653 </t>
  </si>
  <si>
    <t>DISJUNTOR TERMOMAGNETICO PARA TRILHO DIN (IEC), MONOPOLAR, 6 - 32 A</t>
  </si>
  <si>
    <t xml:space="preserve"> 00001570 </t>
  </si>
  <si>
    <t>TERMINAL A COMPRESSAO EM COBRE ESTANHADO PARA CABO 2,5 MM2, 1 FURO E 1 COMPRESSAO, PARA PARAFUSO DE FIXACAO M5</t>
  </si>
  <si>
    <t xml:space="preserve"> 00034616 </t>
  </si>
  <si>
    <t>DISJUNTOR TERMOMAGNETICO PARA TRILHO DIN (IEC), BIPOLAR, 6 - 32 A</t>
  </si>
  <si>
    <t xml:space="preserve"> 00001571 </t>
  </si>
  <si>
    <t>TERMINAL A COMPRESSAO EM COBRE ESTANHADO PARA CABO 4 MM2, 1 FURO E 1 COMPRESSAO, PARA PARAFUSO DE FIXACAO M5</t>
  </si>
  <si>
    <t xml:space="preserve"> 00001573 </t>
  </si>
  <si>
    <t>TERMINAL A COMPRESSAO EM COBRE ESTANHADO PARA CABO 6 MM2, 1 FURO E 1 COMPRESSAO, PARA PARAFUSO DE FIXACAO M6</t>
  </si>
  <si>
    <t xml:space="preserve"> 00034623 </t>
  </si>
  <si>
    <t>DISJUNTOR TERMOMAGNETICO PARA TRILHO DIN (IEC), BIPOLAR, 40 - 50 A</t>
  </si>
  <si>
    <t xml:space="preserve"> 00001574 </t>
  </si>
  <si>
    <t>TERMINAL A COMPRESSAO EM COBRE ESTANHADO PARA CABO 10 MM2, 1 FURO E 1 COMPRESSAO, PARA PARAFUSO DE FIXACAO M6</t>
  </si>
  <si>
    <t xml:space="preserve"> 3692 </t>
  </si>
  <si>
    <t>Disjuntor bipolar 70 A, padrão DIN (linha branca), curva de disparo C, corrente de interrupção 5KA, ref.: Siemens 5SX1 ou similar.</t>
  </si>
  <si>
    <t xml:space="preserve"> 3441 </t>
  </si>
  <si>
    <t>Disjuntor tripolar 160 A, padrão DIN (linha brança ), corrente de interrupção65KA, ref.: Siemens ou similar</t>
  </si>
  <si>
    <t xml:space="preserve"> 036570 </t>
  </si>
  <si>
    <t>DISJUNTOR - DISPOSITIVO PROTETOR DE SURTO DPS CLASSE II 20 ka TRIPOLAR 275V SOPRANO</t>
  </si>
  <si>
    <t xml:space="preserve"> 88266 </t>
  </si>
  <si>
    <t>ELETROTÉCNICO COM ENCARGOS COMPLEMENTARES</t>
  </si>
  <si>
    <t xml:space="preserve"> P.12.000.049762 </t>
  </si>
  <si>
    <t>DISPOSITIVO DE PROTEÇÃO CONTRA SURTO, CLASSE 1, SUPORTABILIDADE &amp;LT;= 4 KV, 2 POLOS; F+N, F+T OU F/PEN, 240V/415V, TN-C, TN-S, TT E IT, CURVA DE ENSAIO: 10/350µS; IIMP= 60 KA; REF. SCL 275 60 KA DA CLAMPER, 810299SG DA EMBRASTEC OU EQUIVALENTE</t>
  </si>
  <si>
    <t xml:space="preserve"> 002418 </t>
  </si>
  <si>
    <t>DISJUNTOR - INTERRUPTOR DIFERENCIAL RESIDUAL DR 100A 4 POLOS RDW300-100-4 WEG</t>
  </si>
  <si>
    <t xml:space="preserve"> 00039449 </t>
  </si>
  <si>
    <t>DISPOSITIVO DR, 4 POLOS, SENSIBILIDADE DE 30 MA, CORRENTE DE 100 A, TIPO AC</t>
  </si>
  <si>
    <t xml:space="preserve"> 035753 </t>
  </si>
  <si>
    <t>ELETROCALHA - SAIDA HORIZONTAL PRE GALVANIZADA PARA ELETRODUTO 1 1/4"" CHAPA 16</t>
  </si>
  <si>
    <t xml:space="preserve"> 077790 </t>
  </si>
  <si>
    <t>ELETROCALHA - CURVA 90 VERTICAL EXTERNA 100x50mm CHAPA 20</t>
  </si>
  <si>
    <t xml:space="preserve"> 000216 </t>
  </si>
  <si>
    <t>ELETROCALHA PERFURADA TIPO ""U"" 100X50MM CHAPA 22</t>
  </si>
  <si>
    <t xml:space="preserve"> 3980 </t>
  </si>
  <si>
    <t>Suporte vertical 100 x 75 mm para fixação de eletrocalha metálica (ref.: mopaou similar)</t>
  </si>
  <si>
    <t xml:space="preserve"> 9705 </t>
  </si>
  <si>
    <t>Tala plana perfurada 50mm</t>
  </si>
  <si>
    <t xml:space="preserve"> 034524 </t>
  </si>
  <si>
    <t>ELETROCALHA - TERMINAL DE FECHAMENTO PLANO 100x50mm CHAPA 24</t>
  </si>
  <si>
    <t xml:space="preserve"> 91170 </t>
  </si>
  <si>
    <t>FIXAÇÃO DE TUBOS HORIZONTAIS DE PVC ÁGUA, PVC ESGOTO, PVC ÁGUA PLUVIAL, CPVC, PPR, COBRE OU AÇO, DIÂMETROS MENORES OU IGUAIS A 40 MM, COM ABRAÇADEIRA METÁLICA RÍGIDA TIPO U PERFIL 1 1/4", FIXADA EM PERFILADO EM LAJE. AF_09/2023_PS</t>
  </si>
  <si>
    <t>Rasgos e Fixações</t>
  </si>
  <si>
    <t xml:space="preserve"> 00039245 </t>
  </si>
  <si>
    <t>ELETRODUTO PVC FLEXIVEL CORRUGADO, REFORCADO, COR LARANJA, DE 32 MM, PARA LAJES E PISOS</t>
  </si>
  <si>
    <t xml:space="preserve"> 00039244 </t>
  </si>
  <si>
    <t>ELETRODUTO PVC FLEXIVEL CORRUGADO, REFORCADO, COR LARANJA, DE 25 MM, PARA LAJES E PISOS</t>
  </si>
  <si>
    <t xml:space="preserve"> 00002680 </t>
  </si>
  <si>
    <t>ELETRODUTO DE PVC RIGIDO ROSCAVEL DE 1 1/2", SEM LUVA</t>
  </si>
  <si>
    <t xml:space="preserve"> 00002684 </t>
  </si>
  <si>
    <t>ELETRODUTO DE PVC RIGIDO ROSCAVEL DE 1 1/4", SEM LUVA</t>
  </si>
  <si>
    <t xml:space="preserve"> 00002681 </t>
  </si>
  <si>
    <t>ELETRODUTO DE PVC RIGIDO ROSCAVEL DE 2", SEM LUVA</t>
  </si>
  <si>
    <t xml:space="preserve"> P.04.000.042173 </t>
  </si>
  <si>
    <t>ELETRODUTO COM COSTURA GALVANIZADO ELETROLITICAMENTE, DN = 1 1/4´ - NBR13057</t>
  </si>
  <si>
    <t xml:space="preserve"> 8928 </t>
  </si>
  <si>
    <t>Soquete ou bocal de louça (porcelana) E27 de tempo, ref.MT-2233, marca Decorlux ou similar</t>
  </si>
  <si>
    <t xml:space="preserve"> 00001091 </t>
  </si>
  <si>
    <t>ARMACAO VERTICAL COM HASTE E CONTRA-PINO, EM CHAPA DE ACO GALVANIZADO 3/16", COM 1 ESTRIBO E 1 ISOLADOR</t>
  </si>
  <si>
    <t xml:space="preserve"> 00043090 </t>
  </si>
  <si>
    <t>CENTRO DE MEDICAO AGRUPADA, EM POLICARBONATO / PVC, COM 8 MEDIDORES E PROTECAO GERAL (INCLUI BARRAMENTO, DISJUNTORES E ACESSORIOS DE FIXACAO) (PADRAO CONCESSIONARIA LOCAL)</t>
  </si>
  <si>
    <t xml:space="preserve"> 088525 </t>
  </si>
  <si>
    <t>QUADRO - BARRAMENTO PENTE 12 POLOS BIFASICO 63A FORCELINE</t>
  </si>
  <si>
    <t xml:space="preserve"> 017314 </t>
  </si>
  <si>
    <t>QUADRO - BARRAMENTO BIFASICO 34 POLOS 100A EHE</t>
  </si>
  <si>
    <t xml:space="preserve"> 007140 </t>
  </si>
  <si>
    <t>QUADRO - BARRAMENTO TRIFASICO PARA ALTA 440V 57P DISJUNTORES DIN GELO STECK</t>
  </si>
  <si>
    <t>Iluminação Predial e Monitoramento</t>
  </si>
  <si>
    <t xml:space="preserve"> 00038193 </t>
  </si>
  <si>
    <t>LAMPADA LED 6 W BIVOLT BRANCA, FORMATO TRADICIONAL (BASE E27)</t>
  </si>
  <si>
    <t xml:space="preserve"> 00038775 </t>
  </si>
  <si>
    <t>LUMINARIA TIPO TARTARUGA PARA AREA EXTERNA EM ALUMINIO, COM GRADE, PARA 1 LAMPADA, BASE E27, POTENCIA MAXIMA 40/60 W (NAO INCLUI LAMPADA)</t>
  </si>
  <si>
    <t xml:space="preserve"> 00020111 </t>
  </si>
  <si>
    <t>FITA ISOLANTE ADESIVA ANTICHAMA, USO ATE 750 V, EM ROLO DE 19 MM X 20 M</t>
  </si>
  <si>
    <t xml:space="preserve"> P.15.000.034118 </t>
  </si>
  <si>
    <t>LUMINÁRIA LED RETANGULAR, SOBREPOR, DE 35 A 41W, 3690 A 4800 LM, 220V, TEMPER. COR 4000K, DIFUSOR TRANSLÚCIDO; REF. AL0756D.L102 DA AJALUMI, SM-755/2 LED LC DA ARM, LHT42-S4000840 DA LUMICENTER OU EQUIVALENTE</t>
  </si>
  <si>
    <t xml:space="preserve"> 050372 </t>
  </si>
  <si>
    <t>LUMINARIA DE EMBUTIR PLAFON 18W LED BRANCO FRIO 22,5x22,5 BRONZEARTE</t>
  </si>
  <si>
    <t xml:space="preserve"> 003420 </t>
  </si>
  <si>
    <t>FITA ISOLANTE HIGHLAND ADESIVA 19m x 20mm</t>
  </si>
  <si>
    <t xml:space="preserve"> 13947 </t>
  </si>
  <si>
    <t>Luminária plafon (sobrepor) 40 x 40 - 36 W - 6000K - G- Light ou similar</t>
  </si>
  <si>
    <t xml:space="preserve"> 036540 </t>
  </si>
  <si>
    <t>LUMINARIA COLUNA/PISO CUPULA REDONDA TECIDO, BASE/HASTE ACO, UDINE G20</t>
  </si>
  <si>
    <t xml:space="preserve"> 12141 </t>
  </si>
  <si>
    <t>Caixa de equipotencialização em aço 200x200x90mm, para embutir com tampa, com9 terminais, ref:TEL-901 ou similar (SPDA)</t>
  </si>
  <si>
    <t xml:space="preserve"> 89998 </t>
  </si>
  <si>
    <t>ARMAÇÃO DE CINTA DE ALVENARIA ESTRUTURAL; DIÂMETRO DE 10,0 MM. AF_09/2021</t>
  </si>
  <si>
    <t xml:space="preserve"> 00025067 </t>
  </si>
  <si>
    <t>BLOCO DE CONCRETO ESTRUTURAL 19 X 19 X 39 CM, FBK 4,5 MPA (NBR 6136)</t>
  </si>
  <si>
    <t xml:space="preserve"> 00011245 </t>
  </si>
  <si>
    <t>GRELHA FOFO SIMPLES COM REQUADRO, CARGA MAXIMA 12,5 T, *300 X 1000* MM, E= *15* MM, AREA ESTACIONAMENTO CARRO PASSEIO</t>
  </si>
  <si>
    <t xml:space="preserve"> 101618 </t>
  </si>
  <si>
    <t>PREPARO DE FUNDO DE VALA COM LARGURA MENOR QUE 1,5 M, COM CAMADA DE AREIA, LANÇAMENTO MANUAL. AF_08/2020</t>
  </si>
  <si>
    <t xml:space="preserve"> 00003378 </t>
  </si>
  <si>
    <t>HASTE DE ATERRAMENTO EM ACO COM 3,00 M DE COMPRIMENTO E DN = 3/4", REVESTIDA COM BAIXA CAMADA DE COBRE, SEM CONECTOR</t>
  </si>
  <si>
    <t xml:space="preserve"> 00004274 </t>
  </si>
  <si>
    <t>PARA-RAIOS TIPO FRANKLIN 350 MM, EM LATAO CROMADO, DUAS DESCIDAS, PARA PROTECAO DE EDIFICACOES CONTRA DESCARGAS ATMOSFERICAS</t>
  </si>
  <si>
    <t xml:space="preserve"> 00041387 </t>
  </si>
  <si>
    <t>MASTRO SIMPLES GALVANIZADO DIAMETRO NOMINAL 1 1/2"</t>
  </si>
  <si>
    <t xml:space="preserve"> 00007583 </t>
  </si>
  <si>
    <t>BUCHA DE NYLON SEM ABA S8, COM PARAFUSO DE 4,80 X 50 MM EM ACO ZINCADO COM ROSCA SOBERBA, CABECA CHATA E FENDA PHILLIPS</t>
  </si>
  <si>
    <t xml:space="preserve"> 00041426 </t>
  </si>
  <si>
    <t>MINICAPTOR, EM ACO GALVANIZADO A FOGO, FIXACAO HORIZONTAL DE 2 FUROS, SEM BANDEIRA, H=600 MM X DN=10 MM</t>
  </si>
  <si>
    <t xml:space="preserve"> 00038060 </t>
  </si>
  <si>
    <t>BASE PARA MASTRO DE PARA-RAIOS DIAMETRO NOMINAL 1 1/2"</t>
  </si>
  <si>
    <t>Luminárias Externas</t>
  </si>
  <si>
    <t xml:space="preserve"> 00011927 </t>
  </si>
  <si>
    <t>ABRACADEIRA, GALVANIZADA/ZINCADA, ROSCA SEM FIM, PARAFUSO INOX, LARGURA FITA *12,6 A *14 MM, D = 2" A 2 1/2"</t>
  </si>
  <si>
    <t xml:space="preserve"> 012620 </t>
  </si>
  <si>
    <t>CABO DE COBRE NU MEIO DURO 7 FIOS 35mm2</t>
  </si>
  <si>
    <t xml:space="preserve"> 00000867 </t>
  </si>
  <si>
    <t>CABO DE COBRE NU 50 MM2 MEIO-DURO</t>
  </si>
  <si>
    <t xml:space="preserve"> 00012070 </t>
  </si>
  <si>
    <t>ELETRODUTO DE PVC RIGIDO SOLDAVEL, CLASSE B, DE 40 MM</t>
  </si>
  <si>
    <t xml:space="preserve"> 00039662 </t>
  </si>
  <si>
    <t>TUBO DE COBRE FLEXIVEL, D = 1/4", E = 0,79 MM, PARA AR-CONDICIONADO/ INSTALACOES GAS RESIDENCIAIS E COMERCIAIS</t>
  </si>
  <si>
    <t xml:space="preserve"> 00039738 </t>
  </si>
  <si>
    <t>TUBO DE BORRACHA ELASTOMERICA FLEXIVEL, PRETA, PARA ISOLAMENTO TERMICO DE TUBULACAO, DN 1/4" (6 MM), E= 9 MM, COEFICIENTE DE CONDUTIVIDADE TERMICA 0,036W/MK, VAPOR DE AGUA MAIOR OU IGUAL A 10.000</t>
  </si>
  <si>
    <t>Instalações de ar condicionado</t>
  </si>
  <si>
    <t xml:space="preserve"> 97328 </t>
  </si>
  <si>
    <t>TUBO EM COBRE FLEXÍVEL, DN 3/8", COM ISOLAMENTO, INSTALADO EM RAMAL DE ALIMENTAÇÃO DE AR-CONDICIONADO - FORNECIMENTO E INSTALAÇÃO. AF_07/2025</t>
  </si>
  <si>
    <t>Instalações de ar condicionado em cobre</t>
  </si>
  <si>
    <t xml:space="preserve"> 91166 </t>
  </si>
  <si>
    <t>FIXAÇÃO DE TUBOS HORIZONTAIS DE PEX OU MULTICAMADAS, DIÂMETROS IGUAIS OU INFERIORES A 40 MM, COM ABRAÇADEIRA PLÁSTICA FIXADA EM LAJE. AF_09/2023_PE</t>
  </si>
  <si>
    <t xml:space="preserve"> 97329 </t>
  </si>
  <si>
    <t>TUBO EM COBRE FLEXÍVEL, DN 1/2", COM ISOLAMENTO, INSTALADO EM RAMAL DE ALIMENTAÇÃO DE AR-CONDICIONADO - FORNECIMENTO E INSTALAÇÃO. AF_07/2025</t>
  </si>
  <si>
    <t xml:space="preserve"> 100308 </t>
  </si>
  <si>
    <t>MECÂNICO DE REFRIGERAÇÃO COM ENCARGOS COMPLEMENTARES</t>
  </si>
  <si>
    <t xml:space="preserve"> 00039665 </t>
  </si>
  <si>
    <t>TUBO DE COBRE FLEXIVEL, D = 5/8", E = 0,79 MM, PARA AR-CONDICIONADO/ INSTALACOES GAS RESIDENCIAIS E COMERCIAIS</t>
  </si>
  <si>
    <t xml:space="preserve"> 00039853 </t>
  </si>
  <si>
    <t>TUBO DE BORRACHA ELASTOMERICA FLEXIVEL, PRETA, PARA ISOLAMENTO TERMICO DE TUBULACAO, DN 5/8" (15 MM), E= 19 MM, COEFICIENTE DE CONDUTIVIDADE TERMICA 0,036W/MK, VAPOR DE AGUA MAIOR OU IGUAL A 10.000</t>
  </si>
  <si>
    <t xml:space="preserve"> 3162 </t>
  </si>
  <si>
    <t>Cabo de cobre PP Cordplast 4 x 2,5 mm2, 450/750v</t>
  </si>
  <si>
    <t xml:space="preserve"> 00006178 </t>
  </si>
  <si>
    <t>TABUA DE MADEIRA PARA PISO, CUMARU/IPE CHAMPANHE OU EQUIVALENTE DA REGIAO, ENCAIXE MACHO/FEMEA, *10 X 2* CM</t>
  </si>
  <si>
    <t xml:space="preserve"> 14289 </t>
  </si>
  <si>
    <t>GRELHA RETANGULAR DE SIMPLES DEFLEXAO, A LETAS VERTICAIS, EM ALUMINIO EXTRUDADO 4 00X150MM, TROPICAL OU SIMILAR</t>
  </si>
  <si>
    <t xml:space="preserve"> 07231 </t>
  </si>
  <si>
    <t>CHAPA DE ACO CARBONO, GALVANIZADA, PARA USOS GERAIS, TAMANHO PADRAO, PRECO DE RE VENDEDOR, COM ESPESSURA DE 1,25MM</t>
  </si>
  <si>
    <t xml:space="preserve"> 14288 </t>
  </si>
  <si>
    <t>DIFUSOR QUADRADO EM ALUMINIO EXTRUDADO 1 5" X 15", TROPICAL OU SIMILAR</t>
  </si>
  <si>
    <t xml:space="preserve"> 00037394 </t>
  </si>
  <si>
    <t>FINCAPINO CURTO CALIBRE 22, CARGA MEDIA POTENCIA 5 (PARA FERRAMENTA DE ACAO DIRETA) COR VERMELHA</t>
  </si>
  <si>
    <t xml:space="preserve"> 036512 </t>
  </si>
  <si>
    <t>DUTO FLEXIVEL ALUMINIO COM ISOLAMENTO TERMICO 25mm LA VIDRO 6"" 150mm</t>
  </si>
  <si>
    <t xml:space="preserve"> 036510 </t>
  </si>
  <si>
    <t>DUTO FLEXIVEL ALUMINIO COM ISOLAMENTO TERMICO 25mm LA VIDRO 4"" 100mm</t>
  </si>
  <si>
    <t xml:space="preserve"> 13326 </t>
  </si>
  <si>
    <t>Barra roscada bicromatizada ø 3/8" x 3000mm</t>
  </si>
  <si>
    <t xml:space="preserve"> 00011976 </t>
  </si>
  <si>
    <t>CHUMBADOR DE ACO ZINCADO, DIAMETRO 1/4" COM PARAFUSO 1/4" X 40 MM</t>
  </si>
  <si>
    <t xml:space="preserve"> 00039028 </t>
  </si>
  <si>
    <t>PERFILADO PERFURADO SIMPLES 38 X 38 MM, CHAPA 22</t>
  </si>
  <si>
    <t xml:space="preserve"> 88277 </t>
  </si>
  <si>
    <t>MONTADOR (TUBO AÇO/EQUIPAMENTOS) COM ENCARGOS COMPLEMENTARES</t>
  </si>
  <si>
    <t xml:space="preserve"> 036691 </t>
  </si>
  <si>
    <t>EXAUSTOR CENTRIFUGO SIROCO TRIFASICO EC5-TN-3 ARRANJO 4</t>
  </si>
  <si>
    <t xml:space="preserve"> 88279 </t>
  </si>
  <si>
    <t>MONTADOR ELETROMECÂNICO COM ENCARGOS COMPLEMENTARES</t>
  </si>
  <si>
    <t xml:space="preserve"> 036694 </t>
  </si>
  <si>
    <t xml:space="preserve"> 006442 </t>
  </si>
  <si>
    <t>CAIXA DE VENTILACAO PARA FORRO CAB-250 220V S&amp;P</t>
  </si>
  <si>
    <t xml:space="preserve"> 060985 </t>
  </si>
  <si>
    <t>Redes de Lógica, Telefonia e Imagem</t>
  </si>
  <si>
    <t xml:space="preserve"> 00038083 </t>
  </si>
  <si>
    <t>TOMADA RJ45, 8 FIOS, CAT 5E, CONJUNTO MONTADO PARA EMBUTIR 4" X 2" (PLACA + SUPORTE + MODULO)</t>
  </si>
  <si>
    <t xml:space="preserve"> P.13.000.042351 </t>
  </si>
  <si>
    <t>TOMADA PARA TV, TIPO PINO JACK, COM PLACA, REF. LINHA TRII DA TRAMONTINA, SIMON, PIAL LEGRAND, OU EQUIVALENTE</t>
  </si>
  <si>
    <t>Instalações em Cobre</t>
  </si>
  <si>
    <t xml:space="preserve"> 00039747 </t>
  </si>
  <si>
    <t>TUBO DE COBRE CLASSE "A", DN = 1/2" (15 MM), PARA INSTALACOES DE MEDIA PRESSAO PARA GASES COMBUSTIVEIS E MEDICINAIS</t>
  </si>
  <si>
    <t xml:space="preserve"> 00039897 </t>
  </si>
  <si>
    <t>PASTA PARA SOLDA DE TUBOS E CONEXOES DE COBRE (EMBALAGEM COM 250 G)</t>
  </si>
  <si>
    <t xml:space="preserve"> 00012732 </t>
  </si>
  <si>
    <t>SOLDA ESTANHO/COBRE PARA CONEXOES DE COBRE, FIO 2,5 MM, CARRETEL 500 GR (SEM CHUMBO)</t>
  </si>
  <si>
    <t xml:space="preserve"> 00012733 </t>
  </si>
  <si>
    <t>TE DE COBRE SEM ANEL DE SOLDA, BOLSA X BOLSA X BOLSA, 15 MM</t>
  </si>
  <si>
    <t xml:space="preserve"> 00012714 </t>
  </si>
  <si>
    <t>COTOVELO DE COBRE 90 GRAUS SEM ANEL DE SOLDA, BOLSA X BOLSA, 15 MM</t>
  </si>
  <si>
    <t xml:space="preserve"> 00012723 </t>
  </si>
  <si>
    <t>LUVA DE COBRE SEM ANEL DE SOLDA, BOLSA X BOLSA, 15 MM</t>
  </si>
  <si>
    <t>Edificação</t>
  </si>
  <si>
    <t xml:space="preserve"> 016202 </t>
  </si>
  <si>
    <t>TARUGO ACO INOX 5/8"" (50cm)</t>
  </si>
  <si>
    <t xml:space="preserve"> 85001 </t>
  </si>
  <si>
    <t>SIURB</t>
  </si>
  <si>
    <t>POSTO DE CONSUMO DE O2 OU AR OU VÁCUO OU N2O SOMENTE O APARELHO, SEM INSTALAÇÃO</t>
  </si>
  <si>
    <t xml:space="preserve"> 8985 </t>
  </si>
  <si>
    <t>Central manifold para cilindros 2 x 2 para oxigênio, ar comprimido e óxido nitroso com serpentina e sem válvula de alta pressão</t>
  </si>
  <si>
    <t xml:space="preserve"> 8507 </t>
  </si>
  <si>
    <t>Central manifold para cilindros 1 x 1 para oxigênio, ar comprimido e óxido nitroso com serpentina e sem válvula de alta pressão</t>
  </si>
  <si>
    <t xml:space="preserve"> 4686 </t>
  </si>
  <si>
    <t>Corrente em aço galvanizado, elo diam.: 6,4mm, dim.: 24mm x 42mm, peso 0,84 kg/m</t>
  </si>
  <si>
    <t xml:space="preserve"> 00037591 </t>
  </si>
  <si>
    <t>SUPORTE MAO-FRANCESA EM ACO, ABAS IGUAIS 40 CM, CAPACIDADE MINIMA 70 KG, BRANCO</t>
  </si>
  <si>
    <t xml:space="preserve"> 00000395 </t>
  </si>
  <si>
    <t>ABRACADEIRA EM ACO PARA AMARRACAO DE ELETRODUTOS, TIPO D, COM 1 1/4" E PARAFUSO DE FIXACAO</t>
  </si>
  <si>
    <t>Acessibilidade</t>
  </si>
  <si>
    <t xml:space="preserve"> 00034353 </t>
  </si>
  <si>
    <t>ARGAMASSA COLANTE AC II</t>
  </si>
  <si>
    <t xml:space="preserve"> 00036178 </t>
  </si>
  <si>
    <t>PISO TATIL / PODOTATIL, LADRILHO HIDRAULICO/CONCRETO, *40 X 40* CM, E= 2,5* CM, PADRAO TATIL ALERTA OU DIRECIONAL, COR NATURAL</t>
  </si>
  <si>
    <t>Paisagismo - Plantio</t>
  </si>
  <si>
    <t xml:space="preserve"> 88441 </t>
  </si>
  <si>
    <t>JARDINEIRO COM ENCARGOS COMPLEMENTARES</t>
  </si>
  <si>
    <t xml:space="preserve"> 00003322 </t>
  </si>
  <si>
    <t>GRAMA ESMERALDA OU SAO CARLOS OU CURITIBANA, EM PLACAS, SEM PLANTIO</t>
  </si>
  <si>
    <t xml:space="preserve"> 4876 </t>
  </si>
  <si>
    <t>Letras aço inox 20 x 20cm</t>
  </si>
  <si>
    <t xml:space="preserve"> 00000013 </t>
  </si>
  <si>
    <t>ESTOPA</t>
  </si>
  <si>
    <t>COMPOSIÇÕES ANALÍTICAS DE PREÇOS UNITÁRIOS</t>
  </si>
  <si>
    <t>Composições Principais</t>
  </si>
  <si>
    <t>Observação</t>
  </si>
  <si>
    <t xml:space="preserve">Composição de Referência: 02.02.150 CPOS/CDHU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
</t>
  </si>
  <si>
    <t>Composição de Referência: ORSE 11703.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</si>
  <si>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4656.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</si>
  <si>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012208.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</si>
  <si>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05.07.040.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</si>
  <si>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012689.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</si>
  <si>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SINAPI 97063 + INSUMO SINAPI 20193. Junção do insumo de locação de andaime m2xmÊS com a montagem e desmontagem do andaime em m2, sendo coeficiente de 0,416 que corresponde à 1m2 em proporção à área do andaime informado no insumo.</t>
  </si>
  <si>
    <t>Composição de Referência: SBC 000128.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</si>
  <si>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SINAPI 103672. Utilizada composição de referência SINAPI e alterado o insumo 1527 para 1525 conforme especificação do projeto.</t>
  </si>
  <si>
    <t>Composição de Referência: SINAPI 103675. Utilizada composição de referência SINAPI e alterado o insumo 1527 para 1525 conforme especificação do projeto.</t>
  </si>
  <si>
    <t>Composição de Referência: CPOS 13.01.310. Exclusão dos insumos referentes à capa de concreto, os quais estão considerados em outro item da planilha, para atender às especificações do projeto.</t>
  </si>
  <si>
    <t>Composição de Referência: CPOS 13.01.320. Exclusão dos insumos referentes à capa de concreto, os quais estão considerados em outro item da planilha, para atender às especificações do projeto.</t>
  </si>
  <si>
    <t>Composição de Referência: CPOS 13.01.330. Exclusão dos insumos referentes à capa de concreto, os quais estão considerados em outro item da planilha, para atender às especificações do projeto.</t>
  </si>
  <si>
    <t>Composição de Referência: ORSE 11380.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</si>
  <si>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10783.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</si>
  <si>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SINAPI 96359. Substituição do insumo de chapa de gesso ST 00039413 SINAPI pelo insumo de chapa resistente à umidade 00039417 SINAPI</t>
  </si>
  <si>
    <t>Composição de Referência: SINAPI 96359. Utilizada composição de referência SINAPI e acrescentado a composição ORSE 1979 referente ao isolamento acustico.</t>
  </si>
  <si>
    <t>Composição de Referência: SINAPI 96359. Substituição do insumo de chapa de gesso ST 00039413 SINAPI pelo insumo de chapa resistente à umidade 00039417 SINAPI e acrescentado a composição ORSE 1979 referente ao isolamento acustico.</t>
  </si>
  <si>
    <t>Composição de Referência: SINAPI 100776. Utilizada composição SINAPI de referência na qual foi descontinuada em 12/2024 e atualizados os insumos para o SINAPI da data base do orçamento.</t>
  </si>
  <si>
    <t>Composição de Referência: SBC 100113.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</si>
  <si>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110015.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</si>
  <si>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23.08.242.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</si>
  <si>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110271.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</si>
  <si>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110016.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</si>
  <si>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25.02.110.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</si>
  <si>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EMOP 14.003.0205-0.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</si>
  <si>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112618.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</si>
  <si>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112370.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</si>
  <si>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12098.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</si>
  <si>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28.20.650.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</si>
  <si>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13110.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</si>
  <si>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112597.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</si>
  <si>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140560.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</si>
  <si>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28.01.550.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</si>
  <si>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110108.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</si>
  <si>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2180.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</si>
  <si>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10168.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</si>
  <si>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11233.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</si>
  <si>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12492.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</si>
  <si>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44.01.040 .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</si>
  <si>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IOPES 170124.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</si>
  <si>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44.01.850.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</si>
  <si>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44.02.200.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</si>
  <si>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Utilizada composição do ORSE visto que o SINAPI não possui composição adequada referente a esse serviço. Os preços praticados para esse serviço no estado de Sergipe são referenciais e exequíveis para o orçamento em São Paulo. Os insumos da composição ORSE que são SINAPI estão atualizados para o estado de São Paulo, portanto, somente insumos do ORSE que mantem preço na região de Sergipe.</t>
  </si>
  <si>
    <t>Composição de Referência: CPOS/CDHU 44.03.300.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</si>
  <si>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44.03.316.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</si>
  <si>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9676.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</si>
  <si>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11747.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</si>
  <si>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9503.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</si>
  <si>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13113.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</si>
  <si>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053037. Alteração do insumo SBC 007506 para o insumo SINAPI 00021059</t>
  </si>
  <si>
    <t>Composição de Referência: EMOP 18.050.0120-0.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</si>
  <si>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054668.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</si>
  <si>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45.03.110.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</si>
  <si>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COTAÇÃO + SBC 077390. Utilizada mão de obra de instalação do pressurizador conforme composição SBC e referência e insumo conforme cotação realizada.</t>
  </si>
  <si>
    <t>Composição de Referência: AGETOP 081882.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</si>
  <si>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12882.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</si>
  <si>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48.02.300.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</si>
  <si>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46.03.050.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</si>
  <si>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46.03.038.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</si>
  <si>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46.03.040.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</si>
  <si>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46.01.040.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</si>
  <si>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46.02.010.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</si>
  <si>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46.03.080.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</si>
  <si>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1595.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</si>
  <si>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9760.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</si>
  <si>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12646.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</si>
  <si>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 xml:space="preserve">Composição de Referência: ORSE 3234. Utilizada composição SINAPI 99253 para a caixa e grelha conforme ORSE 3234
</t>
  </si>
  <si>
    <t>Composição de Referência: ORSE 6409.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</si>
  <si>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053039.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</si>
  <si>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054083.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</si>
  <si>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46.05.020.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</si>
  <si>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46.05.040.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</si>
  <si>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46.01.070.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</si>
  <si>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SINAPI 83535. Utilizada composição SINAPI de referência na qual foi descontinuada em 2020 e atualizados os insumos para o SINAPI da data base do orçamento, sendo eles, 00020079 para 00020078 com conversão de coeficiente proporcional ao consumo da embalagem e 00042692 por 6457 ORSE visto que não possui esse diametro e inclinação no SINAPI.</t>
  </si>
  <si>
    <t>Composição de Referência: ORSE 12889.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</si>
  <si>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12888.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</si>
  <si>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97.02.210.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</si>
  <si>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11853.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</si>
  <si>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97.02.198.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</si>
  <si>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12884.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</si>
  <si>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50.05.312.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</si>
  <si>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10785.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</si>
  <si>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IOPES 160612.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</si>
  <si>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EMOP 05.054.0115-0.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</si>
  <si>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9925.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</si>
  <si>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9816.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</si>
  <si>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063444.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</si>
  <si>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063120.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</si>
  <si>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063111.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</si>
  <si>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078583.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</si>
  <si>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062690. A composição foi ajustada para utilizar os insumos e a mão de obra conforme a base SINAPI, garantindo maior aderência aos parâmetros de mercado e normativas vigentes.</t>
  </si>
  <si>
    <t>Composição de Referência: SBC 061461.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</si>
  <si>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061462.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</si>
  <si>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059208.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</si>
  <si>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062002.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</si>
  <si>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062568.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</si>
  <si>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452.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</si>
  <si>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064035.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</si>
  <si>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10237.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</si>
  <si>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454.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</si>
  <si>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064563.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</si>
  <si>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37.24.042.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</si>
  <si>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064819.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</si>
  <si>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13149.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</si>
  <si>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063612.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</si>
  <si>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063052.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</si>
  <si>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060107.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</si>
  <si>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8685.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</si>
  <si>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9524.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</si>
  <si>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062562.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</si>
  <si>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38.04.080.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</si>
  <si>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8662.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</si>
  <si>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061236.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</si>
  <si>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064500.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</si>
  <si>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062300.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</si>
  <si>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41.31.040.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</si>
  <si>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060121.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</si>
  <si>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13158.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</si>
  <si>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060582.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</si>
  <si>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11273.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</si>
  <si>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078206.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</si>
  <si>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078212.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</si>
  <si>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11412.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</si>
  <si>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200065.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</si>
  <si>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EMOP 15.005.0280-0.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</si>
  <si>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070665.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</si>
  <si>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070660.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</si>
  <si>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12498.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</si>
  <si>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721.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</si>
  <si>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070901.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</si>
  <si>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070904.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</si>
  <si>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070216.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</si>
  <si>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070205.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</si>
  <si>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69.20.340.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</si>
  <si>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SIURB 17010074. Utilizada composição de referência SIURB para mão de obra e insumo, bem como inclusão do insumo SBC 016202 para atendimento do projeto.</t>
  </si>
  <si>
    <t>Composição de Referência: ORSE 8733.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</si>
  <si>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8732.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</si>
  <si>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12313.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</si>
  <si>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12043.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</si>
  <si>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2451.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</si>
  <si>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Composições Auxiliares</t>
  </si>
  <si>
    <t xml:space="preserve"> 95308 </t>
  </si>
  <si>
    <t>CURSO DE CAPACITAÇÃO PARA AJUDANTE DE ARMADOR (ENCARGOS COMPLEMENTARES) - HORISTA</t>
  </si>
  <si>
    <t xml:space="preserve"> 00043465 </t>
  </si>
  <si>
    <t>FERRAMENTAS - FAMILIA PEDREIRO - HORISTA (ENCARGOS COMPLEMENTARES - COLETADO CAIXA)</t>
  </si>
  <si>
    <t xml:space="preserve"> 00037372 </t>
  </si>
  <si>
    <t>EXAMES - HORISTA (COLETADO CAIXA - ENCARGOS COMPLEMENTARES)</t>
  </si>
  <si>
    <t xml:space="preserve"> 00037373 </t>
  </si>
  <si>
    <t>SEGURO - HORISTA (COLETADO CAIXA - ENCARGOS COMPLEMENTARES)</t>
  </si>
  <si>
    <t xml:space="preserve"> 00037371 </t>
  </si>
  <si>
    <t>TRANSPORTE - HORISTA (COLETADO CAIXA - ENCARGOS COMPLEMENTARES)</t>
  </si>
  <si>
    <t xml:space="preserve"> 00006114 </t>
  </si>
  <si>
    <t>AJUDANTE DE ARMADOR (HORISTA)</t>
  </si>
  <si>
    <t xml:space="preserve"> 00037370 </t>
  </si>
  <si>
    <t>ALIMENTACAO - HORISTA (COLETADO CAIXA - ENCARGOS COMPLEMENTARES)</t>
  </si>
  <si>
    <t xml:space="preserve"> 00043489 </t>
  </si>
  <si>
    <t>EPI - FAMILIA PEDREIRO - HORISTA (ENCARGOS COMPLEMENTARES - COLETADO CAIXA)</t>
  </si>
  <si>
    <t xml:space="preserve"> 95309 </t>
  </si>
  <si>
    <t>CURSO DE CAPACITAÇÃO PARA AJUDANTE DE CARPINTEIRO (ENCARGOS COMPLEMENTARES) - HORISTA</t>
  </si>
  <si>
    <t xml:space="preserve"> 00043459 </t>
  </si>
  <si>
    <t>FERRAMENTAS - FAMILIA CARPINTEIRO DE FORMAS - HORISTA (ENCARGOS COMPLEMENTARES - COLETADO CAIXA)</t>
  </si>
  <si>
    <t xml:space="preserve"> 00043483 </t>
  </si>
  <si>
    <t>EPI - FAMILIA CARPINTEIRO DE FORMAS - HORISTA (ENCARGOS COMPLEMENTARES - COLETADO CAIXA)</t>
  </si>
  <si>
    <t xml:space="preserve"> 00006117 </t>
  </si>
  <si>
    <t>CARPINTEIRO AUXILIAR (HORISTA)</t>
  </si>
  <si>
    <t xml:space="preserve"> 95310 </t>
  </si>
  <si>
    <t>CURSO DE CAPACITAÇÃO PARA AJUDANTE DE ESTRUTURA METÁLICA (ENCARGOS COMPLEMENTARES) - HORISTA</t>
  </si>
  <si>
    <t xml:space="preserve"> 00043464 </t>
  </si>
  <si>
    <t>FERRAMENTAS - FAMILIA OPERADOR ESCAVADEIRA - HORISTA (ENCARGOS COMPLEMENTARES - COLETADO CAIXA)</t>
  </si>
  <si>
    <t xml:space="preserve"> 00044499 </t>
  </si>
  <si>
    <t>AJUDANTE DE ESTRUTURAS METALICAS (HORISTA)</t>
  </si>
  <si>
    <t xml:space="preserve"> 00043488 </t>
  </si>
  <si>
    <t>EPI - FAMILIA OPERADOR ESCAVADEIRA - HORISTA (ENCARGOS COMPLEMENTARES - COLETADO CAIXA)</t>
  </si>
  <si>
    <t xml:space="preserve"> 95313 </t>
  </si>
  <si>
    <t>CURSO DE CAPACITAÇÃO PARA AJUDANTE ESPECIALIZADO (ENCARGOS COMPLEMENTARES) - HORISTA</t>
  </si>
  <si>
    <t xml:space="preserve"> 00043467 </t>
  </si>
  <si>
    <t>FERRAMENTAS - FAMILIA SERVENTE - HORISTA (ENCARGOS COMPLEMENTARES - COLETADO CAIXA)</t>
  </si>
  <si>
    <t xml:space="preserve"> 00000242 </t>
  </si>
  <si>
    <t>AJUDANTE ESPECIALIZADO (HORISTA)</t>
  </si>
  <si>
    <t xml:space="preserve"> 00043491 </t>
  </si>
  <si>
    <t>EPI - FAMILIA SERVENTE - HORISTA (ENCARGOS COMPLEMENTARES - COLETADO CAIXA)</t>
  </si>
  <si>
    <t xml:space="preserve"> 00020017 </t>
  </si>
  <si>
    <t>GUARNICAO / ALIZAR / VISTA LISA EM MADEIRA MACICA, PARA PORTA, E = *1* CM, L = *5* CM, CEDRINHO / ANGELIM COMERCIAL / TAURI/ CURUPIXA / PEROBA / CUMARU OU EQUIVALENTE DA REGIAO</t>
  </si>
  <si>
    <t xml:space="preserve"> 88392 </t>
  </si>
  <si>
    <t>MISTURADOR DE ARGAMASSA, EIXO HORIZONTAL, CAPACIDADE DE MISTURA 300 KG, MOTOR ELÉTRICO POTÊNCIA 5 CV - CHI DIURNO. AF_05/2023</t>
  </si>
  <si>
    <t xml:space="preserve"> 88386 </t>
  </si>
  <si>
    <t>MISTURADOR DE ARGAMASSA, EIXO HORIZONTAL, CAPACIDADE DE MISTURA 300 KG, MOTOR ELÉTRICO POTÊNCIA 5 CV - CHP DIURNO. AF_05/2023</t>
  </si>
  <si>
    <t xml:space="preserve"> 00037552 </t>
  </si>
  <si>
    <t>ARGAMASSA INDUSTRIALIZADA PARA CHAPISCO ROLADO</t>
  </si>
  <si>
    <t xml:space="preserve"> 00001106 </t>
  </si>
  <si>
    <t>CAL HIDRATADA CH-I PARA ARGAMASSAS</t>
  </si>
  <si>
    <t xml:space="preserve"> 89225 </t>
  </si>
  <si>
    <t>BETONEIRA CAPACIDADE NOMINAL DE 600 L, CAPACIDADE DE MISTURA 360 L, MOTOR ELÉTRICO TRIFÁSICO POTÊNCIA DE 4 CV, SEM CARREGADOR - CHP DIURNO. AF_05/2023</t>
  </si>
  <si>
    <t xml:space="preserve"> 89226 </t>
  </si>
  <si>
    <t>BETONEIRA CAPACIDADE NOMINAL DE 600 L, CAPACIDADE DE MISTURA 360 L, MOTOR ELÉTRICO TRIFÁSICO POTÊNCIA DE 4 CV, SEM CARREGADOR - CHI DIURNO. AF_05/2023</t>
  </si>
  <si>
    <t xml:space="preserve"> 87377 </t>
  </si>
  <si>
    <t>ARGAMASSA TRAÇO 1:3 (EM VOLUME DE CIMENTO E AREIA GROSSA ÚMIDA) PARA CHAPISCO CONVENCIONAL, PREPARO MANUAL. AF_08/2019</t>
  </si>
  <si>
    <t xml:space="preserve"> 00000123 </t>
  </si>
  <si>
    <t>ADITIVO IMPERMEABILIZANTE DE PEGA NORMAL PARA ARGAMASSAS E CONCRETOS SEM ARMACAO, LIQUIDO E ISENTO DE CLORETOS</t>
  </si>
  <si>
    <t xml:space="preserve"> 95314 </t>
  </si>
  <si>
    <t>CURSO DE CAPACITAÇÃO PARA ARMADOR (ENCARGOS COMPLEMENTARES) - HORISTA</t>
  </si>
  <si>
    <t xml:space="preserve"> 00000378 </t>
  </si>
  <si>
    <t>ARMADOR (HORISTA)</t>
  </si>
  <si>
    <t xml:space="preserve"> 92767 </t>
  </si>
  <si>
    <t>ARMAÇÃO DE LAJE DE ESTRUTURA CONVENCIONAL DE CONCRETO ARMADO UTILIZANDO AÇO CA-60 DE 4,2 MM - MONTAGEM. AF_06/2022</t>
  </si>
  <si>
    <t xml:space="preserve"> 92799 </t>
  </si>
  <si>
    <t>CORTE E DOBRA DE AÇO CA-60, DIÂMETRO DE 4,2 MM. AF_06/2022</t>
  </si>
  <si>
    <t xml:space="preserve"> 95315 </t>
  </si>
  <si>
    <t>CURSO DE CAPACITAÇÃO PARA ASSENTADOR DE TUBOS (ENCARGOS COMPLEMENTARES) - HORISTA</t>
  </si>
  <si>
    <t xml:space="preserve"> 00040331 </t>
  </si>
  <si>
    <t>ASSENTADOR DE MANILHAS (HORISTA)</t>
  </si>
  <si>
    <t xml:space="preserve"> 5930 </t>
  </si>
  <si>
    <t>GUINDAUTO HIDRÁULICO, CAPACIDADE MÁXIMA DE CARGA 6200 KG, MOMENTO MÁXIMO DE CARGA 11,7 TM, ALCANCE MÁXIMO HORIZONTAL 9,70 M, INCLUSIVE CAMINHÃO TOCO PBT 16.000 KG, POTÊNCIA DE 189 CV - CHI DIURNO. AF_06/2014</t>
  </si>
  <si>
    <t xml:space="preserve"> 5928 </t>
  </si>
  <si>
    <t>GUINDAUTO HIDRÁULICO, CAPACIDADE MÁXIMA DE CARGA 6200 KG, MOMENTO MÁXIMO DE CARGA 11,7 TM, ALCANCE MÁXIMO HORIZONTAL 9,70 M, INCLUSIVE CAMINHÃO TOCO PBT 16.000 KG, POTÊNCIA DE 189 CV - CHP DIURNO. AF_06/2014</t>
  </si>
  <si>
    <t xml:space="preserve"> 00000863 </t>
  </si>
  <si>
    <t>CABO DE COBRE NU 35 MM2 MEIO-DURO</t>
  </si>
  <si>
    <t xml:space="preserve"> 95316 </t>
  </si>
  <si>
    <t>CURSO DE CAPACITAÇÃO PARA AUXILIAR DE ELETRICISTA (ENCARGOS COMPLEMENTARES) - HORISTA</t>
  </si>
  <si>
    <t xml:space="preserve"> 00000247 </t>
  </si>
  <si>
    <t>AJUDANTE DE ELETRICISTA (HORISTA)</t>
  </si>
  <si>
    <t xml:space="preserve"> 00043460 </t>
  </si>
  <si>
    <t>FERRAMENTAS - FAMILIA ELETRICISTA - HORISTA (ENCARGOS COMPLEMENTARES - COLETADO CAIXA)</t>
  </si>
  <si>
    <t xml:space="preserve"> 00043484 </t>
  </si>
  <si>
    <t>EPI - FAMILIA ELETRICISTA - HORISTA (ENCARGOS COMPLEMENTARES - COLETADO CAIXA)</t>
  </si>
  <si>
    <t xml:space="preserve"> 95317 </t>
  </si>
  <si>
    <t>CURSO DE CAPACITAÇÃO PARA AUXILIAR DE ENCANADOR OU BOMBEIRO HIDRÁULICO (ENCARGOS COMPLEMENTARES) - HORISTA</t>
  </si>
  <si>
    <t xml:space="preserve"> 00043485 </t>
  </si>
  <si>
    <t>EPI - FAMILIA ENCANADOR - HORISTA (ENCARGOS COMPLEMENTARES - COLETADO CAIXA)</t>
  </si>
  <si>
    <t xml:space="preserve"> 00000246 </t>
  </si>
  <si>
    <t>AUXILIAR DE ENCANADOR OU BOMBEIRO HIDRAULICO (HORISTA)</t>
  </si>
  <si>
    <t xml:space="preserve"> 00043461 </t>
  </si>
  <si>
    <t>FERRAMENTAS - FAMILIA ENCANADOR - HORISTA (ENCARGOS COMPLEMENTARES - COLETADO CAIXA)</t>
  </si>
  <si>
    <t xml:space="preserve"> 95320 </t>
  </si>
  <si>
    <t>CURSO DE CAPACITAÇÃO PARA AUXILIAR DE SERRALHEIRO (ENCARGOS COMPLEMENTARES) - HORISTA</t>
  </si>
  <si>
    <t xml:space="preserve"> 00000252 </t>
  </si>
  <si>
    <t>AJUDANTE DE SERRALHEIRO (HORISTA)</t>
  </si>
  <si>
    <t xml:space="preserve"> 95324 </t>
  </si>
  <si>
    <t>CURSO DE CAPACITAÇÃO PARA AZULEJISTA OU LADRILHEIRO (ENCARGOS COMPLEMENTARES) - HORISTA</t>
  </si>
  <si>
    <t xml:space="preserve"> 00004760 </t>
  </si>
  <si>
    <t>AZULEJISTA OU LADRILHEIRO (HORISTA)</t>
  </si>
  <si>
    <t xml:space="preserve"> 90801 </t>
  </si>
  <si>
    <t>BATENTE PARA PORTA DE MADEIRA, PADRÃO MÉDIO - FORNECIMENTO E MONTAGEM. AF_12/2019</t>
  </si>
  <si>
    <t xml:space="preserve"> 00007319 </t>
  </si>
  <si>
    <t>TINTA ASFALTICA IMPERMEABILIZANTE DISPERSA EM AGUA, PARA MATERIAIS CIMENTICIOS</t>
  </si>
  <si>
    <t xml:space="preserve"> 00005066 </t>
  </si>
  <si>
    <t>PREGO DE ACO POLIDO COM CABECA 12 X 12</t>
  </si>
  <si>
    <t xml:space="preserve"> 00000183 </t>
  </si>
  <si>
    <t>BATENTE / PORTAL / ADUELA / MARCO EM MADEIRA MACICA COM REBAIXO, E = *3* CM, L = *14* CM, PARA PORTAS DE GIRO DE *60 CM A 120* CM X *210* CM, CEDRINHO / ANGELIM COMERCIAL / TAURI / CURUPIXA / PEROBA / CUMARU OU EQUIVALENTE DA REGIAO (NAO INCLUI ALIZARES)</t>
  </si>
  <si>
    <t>JG</t>
  </si>
  <si>
    <t xml:space="preserve"> 88827 </t>
  </si>
  <si>
    <t>BETONEIRA CAPACIDADE NOMINAL DE 400 L, CAPACIDADE DE MISTURA 280 L, MOTOR ELÉTRICO TRIFÁSICO POTÊNCIA DE 2 CV, SEM CARREGADOR - JUROS. AF_05/2023</t>
  </si>
  <si>
    <t>Depreciação, Juros, Impostos e Seguros, Manutenção e Materiais na Operação dos Equipamentos</t>
  </si>
  <si>
    <t xml:space="preserve"> 88826 </t>
  </si>
  <si>
    <t>BETONEIRA CAPACIDADE NOMINAL DE 400 L, CAPACIDADE DE MISTURA 280 L, MOTOR ELÉTRICO TRIFÁSICO POTÊNCIA DE 2 CV, SEM CARREGADOR - DEPRECIAÇÃO. AF_05/2023</t>
  </si>
  <si>
    <t xml:space="preserve"> 88828 </t>
  </si>
  <si>
    <t>BETONEIRA CAPACIDADE NOMINAL DE 400 L, CAPACIDADE DE MISTURA 280 L, MOTOR ELÉTRICO TRIFÁSICO POTÊNCIA DE 2 CV, SEM CARREGADOR - MANUTENÇÃO. AF_05/2023</t>
  </si>
  <si>
    <t xml:space="preserve"> 88829 </t>
  </si>
  <si>
    <t>BETONEIRA CAPACIDADE NOMINAL DE 400 L, CAPACIDADE DE MISTURA 280 L, MOTOR ELÉTRICO TRIFÁSICO POTÊNCIA DE 2 CV, SEM CARREGADOR - MATERIAIS NA OPERAÇÃO. AF_05/2023</t>
  </si>
  <si>
    <t xml:space="preserve"> 00010535 </t>
  </si>
  <si>
    <t>BETONEIRA CAPACIDADE NOMINAL 400 L, CAPACIDADE DE MISTURA 280 L, MOTOR ELETRICO TRIFASICO 220/380 V POTENCIA 2 CV, SEM CARREGADOR</t>
  </si>
  <si>
    <t>Equipamento para Aquisição Permanente</t>
  </si>
  <si>
    <t xml:space="preserve"> 00002705 </t>
  </si>
  <si>
    <t>ENERGIA ELETRICA ATE 2000 KWH INDUSTRIAL, SEM DEMANDA</t>
  </si>
  <si>
    <t>Franquia</t>
  </si>
  <si>
    <t>KWH</t>
  </si>
  <si>
    <t xml:space="preserve"> 89222 </t>
  </si>
  <si>
    <t>BETONEIRA CAPACIDADE NOMINAL DE 600 L, CAPACIDADE DE MISTURA 360 L, MOTOR ELÉTRICO TRIFÁSICO POTÊNCIA DE 4 CV, SEM CARREGADOR - JUROS. AF_05/2023</t>
  </si>
  <si>
    <t xml:space="preserve"> 89221 </t>
  </si>
  <si>
    <t>BETONEIRA CAPACIDADE NOMINAL DE 600 L, CAPACIDADE DE MISTURA 360 L, MOTOR ELÉTRICO TRIFÁSICO POTÊNCIA DE 4 CV, SEM CARREGADOR - DEPRECIAÇÃO. AF_05/2023</t>
  </si>
  <si>
    <t xml:space="preserve"> 89223 </t>
  </si>
  <si>
    <t>BETONEIRA CAPACIDADE NOMINAL DE 600 L, CAPACIDADE DE MISTURA 360 L, MOTOR ELÉTRICO TRIFÁSICO POTÊNCIA DE 4 CV, SEM CARREGADOR - MANUTENÇÃO. AF_05/2023</t>
  </si>
  <si>
    <t xml:space="preserve"> 89224 </t>
  </si>
  <si>
    <t>BETONEIRA CAPACIDADE NOMINAL DE 600 L, CAPACIDADE DE MISTURA 360 L, MOTOR ELÉTRICO TRIFÁSICO POTÊNCIA DE 4 CV, SEM CARREGADOR - MATERIAIS NA OPERAÇÃO. AF_05/2023</t>
  </si>
  <si>
    <t xml:space="preserve"> 00036397 </t>
  </si>
  <si>
    <t>BETONEIRA, CAPACIDADE NOMINAL 600 L, CAPACIDADE DE MISTURA 360L, MOTOR ELETRICO TRIFASICO 220/380V, POTENCIA 4CV, EXCLUSO CARREGADOR</t>
  </si>
  <si>
    <t xml:space="preserve"> 00001020 </t>
  </si>
  <si>
    <t>CABO DE COBRE, FLEXIVEL, CLASSE 4 OU 5, ISOLACAO EM PVC/A, ANTICHAMA BWF-B, COBERTURA PVC-ST1, ANTICHAMA BWF-B, 1 CONDUTOR, 0,6/1 KV, SECAO NOMINAL 10 MM2</t>
  </si>
  <si>
    <t xml:space="preserve"> 91396 </t>
  </si>
  <si>
    <t>CAMINHÃO PIPA 10.000 L TRUCADO, PESO BRUTO TOTAL 23.000 KG, CARGA ÚTIL MÁXIMA 15.935 KG, DISTÂNCIA ENTRE EIXOS 4,8 M, POTÊNCIA 230 CV, INCLUSIVE TANQUE DE AÇO PARA TRANSPORTE DE ÁGUA - DEPRECIAÇÃO. AF_06/2014</t>
  </si>
  <si>
    <t xml:space="preserve"> 91398 </t>
  </si>
  <si>
    <t>CAMINHÃO PIPA 10.000 L TRUCADO, PESO BRUTO TOTAL 23.000 KG, CARGA ÚTIL MÁXIMA 15.935 KG, DISTÂNCIA ENTRE EIXOS 4,8 M, POTÊNCIA 230 CV, INCLUSIVE TANQUE DE AÇO PARA TRANSPORTE DE ÁGUA - IMPOSTOS E SEGUROS. AF_06/2014</t>
  </si>
  <si>
    <t xml:space="preserve"> 91397 </t>
  </si>
  <si>
    <t>CAMINHÃO PIPA 10.000 L TRUCADO, PESO BRUTO TOTAL 23.000 KG, CARGA ÚTIL MÁXIMA 15.935 KG, DISTÂNCIA ENTRE EIXOS 4,8 M, POTÊNCIA 230 CV, INCLUSIVE TANQUE DE AÇO PARA TRANSPORTE DE ÁGUA - JUROS. AF_06/2014</t>
  </si>
  <si>
    <t xml:space="preserve"> 88282 </t>
  </si>
  <si>
    <t>MOTORISTA DE CAMINHÃO COM ENCARGOS COMPLEMENTARES</t>
  </si>
  <si>
    <t xml:space="preserve"> 53831 </t>
  </si>
  <si>
    <t>CAMINHÃO PIPA 10.000 L TRUCADO, PESO BRUTO TOTAL 23.000 KG, CARGA ÚTIL MÁXIMA 15.935 KG, DISTÂNCIA ENTRE EIXOS 4,8 M, POTÊNCIA 230 CV, INCLUSIVE TANQUE DE AÇO PARA TRANSPORTE DE ÁGUA - MATERIAIS NA OPERAÇÃO. AF_06/2014</t>
  </si>
  <si>
    <t xml:space="preserve"> 5763 </t>
  </si>
  <si>
    <t>CAMINHÃO PIPA 10.000 L TRUCADO, PESO BRUTO TOTAL 23.000 KG, CARGA ÚTIL MÁXIMA 15.935 KG, DISTÂNCIA ENTRE EIXOS 4,8 M, POTÊNCIA 230 CV, INCLUSIVE TANQUE DE AÇO PARA TRANSPORTE DE ÁGUA - MANUTENÇÃO. AF_06/2014</t>
  </si>
  <si>
    <t xml:space="preserve"> 00037758 </t>
  </si>
  <si>
    <t>CAMINHAO TRUCADO, PESO BRUTO TOTAL 23000 KG, CARGA UTIL MAXIMA 15285 KG, DISTANCIA ENTRE EIXOS 4,80 M, POTENCIA 326 CV (INCLUI CABINE E CHASSI, NAO INCLUI CARROCERIA)</t>
  </si>
  <si>
    <t xml:space="preserve"> 00037736 </t>
  </si>
  <si>
    <t>TANQUE DE ACO CARBONO NAO REVESTIDO, PARA TRANSPORTE DE AGUA COM CAPACIDADE DE 10 M3, COM BOMBA CENTRIFUGA POR TOMADA DE FORCA, VAZAO MAXIMA *75* M3/H (INCLUI MONTAGEM, NAO INCLUI CAMINHAO)</t>
  </si>
  <si>
    <t xml:space="preserve"> 00004221 </t>
  </si>
  <si>
    <t>OLEO DIESEL COMBUSTIVEL COMUM METROPOLITANO S-10 OU S-500</t>
  </si>
  <si>
    <t xml:space="preserve"> 95329 </t>
  </si>
  <si>
    <t>CURSO DE CAPACITAÇÃO PARA CARPINTEIRO DE ESQUADRIA (ENCARGOS COMPLEMENTARES) - HORISTA</t>
  </si>
  <si>
    <t xml:space="preserve"> 00001214 </t>
  </si>
  <si>
    <t>CARPINTEIRO DE ESQUADRIAS (HORISTA)</t>
  </si>
  <si>
    <t xml:space="preserve"> 95330 </t>
  </si>
  <si>
    <t>CURSO DE CAPACITAÇÃO PARA CARPINTEIRO DE FÔRMAS (ENCARGOS COMPLEMENTARES) - HORISTA</t>
  </si>
  <si>
    <t xml:space="preserve"> 00001213 </t>
  </si>
  <si>
    <t>CARPINTEIRO DE FORMAS PARA CONCRETO (HORISTA)</t>
  </si>
  <si>
    <t xml:space="preserve"> 91534 </t>
  </si>
  <si>
    <t>COMPACTADOR DE SOLOS DE PERCUSSÃO (SOQUETE) COM MOTOR A GASOLINA 4 TEMPOS, POTÊNCIA 4 CV - CHI DIURNO. AF_08/2015</t>
  </si>
  <si>
    <t xml:space="preserve"> 88297 </t>
  </si>
  <si>
    <t>OPERADOR DE MÁQUINAS E EQUIPAMENTOS COM ENCARGOS COMPLEMENTARES</t>
  </si>
  <si>
    <t xml:space="preserve"> 91529 </t>
  </si>
  <si>
    <t>COMPACTADOR DE SOLOS DE PERCUSSÃO (SOQUETE) COM MOTOR A GASOLINA 4 TEMPOS, POTÊNCIA 4 CV - DEPRECIAÇÃO. AF_08/2015</t>
  </si>
  <si>
    <t xml:space="preserve"> 91530 </t>
  </si>
  <si>
    <t>COMPACTADOR DE SOLOS DE PERCUSSÃO (SOQUETE) COM MOTOR A GASOLINA 4 TEMPOS, POTÊNCIA 4 CV - JUROS. AF_08/2015</t>
  </si>
  <si>
    <t xml:space="preserve"> 91532 </t>
  </si>
  <si>
    <t>COMPACTADOR DE SOLOS DE PERCUSSÃO (SOQUETE) COM MOTOR A GASOLINA 4 TEMPOS, POTÊNCIA 4 CV - MATERIAIS NA OPERAÇÃO. AF_08/2015</t>
  </si>
  <si>
    <t xml:space="preserve"> 91531 </t>
  </si>
  <si>
    <t>COMPACTADOR DE SOLOS DE PERCUSSÃO (SOQUETE) COM MOTOR A GASOLINA 4 TEMPOS, POTÊNCIA 4 CV - MANUTENÇÃO. AF_08/2015</t>
  </si>
  <si>
    <t xml:space="preserve"> 00013458 </t>
  </si>
  <si>
    <t>COMPACTADOR DE SOLOS DE PERCURSAO (SOQUETE) COM MOTOR A GASOLINA 4 TEMPOS DE 4 HP (4 CV)</t>
  </si>
  <si>
    <t xml:space="preserve"> 00004222 </t>
  </si>
  <si>
    <t>GASOLINA COMUM</t>
  </si>
  <si>
    <t xml:space="preserve"> 95265 </t>
  </si>
  <si>
    <t>COMPACTADOR DE SOLOS DE PERCUSÃO (SOQUETE) COM MOTOR A GASOLINA, POTÊNCIA 3 CV - CHI DIURNO. AF_09/2016</t>
  </si>
  <si>
    <t xml:space="preserve"> 95260 </t>
  </si>
  <si>
    <t>COMPACTADOR DE SOLOS DE PERCUSÃO (SOQUETE) COM MOTOR A GASOLINA, POTÊNCIA 3 CV - DEPRECIAÇÃO. AF_09/2016</t>
  </si>
  <si>
    <t xml:space="preserve"> 95261 </t>
  </si>
  <si>
    <t>COMPACTADOR DE SOLOS DE PERCUSÃO (SOQUETE) COM MOTOR A GASOLINA, POTÊNCIA 3 CV - JUROS. AF_09/2016</t>
  </si>
  <si>
    <t xml:space="preserve"> 95264 </t>
  </si>
  <si>
    <t>COMPACTADOR DE SOLOS DE PERCUSÃO (SOQUETE) COM MOTOR A GASOLINA, POTÊNCIA 3 CV - CHP DIURNO. AF_09/2016</t>
  </si>
  <si>
    <t xml:space="preserve"> 95262 </t>
  </si>
  <si>
    <t>COMPACTADOR DE SOLOS DE PERCUSÃO (SOQUETE) COM MOTOR A GASOLINA, POTÊNCIA 3 CV - MANUTENÇÃO. AF_09/2016</t>
  </si>
  <si>
    <t xml:space="preserve"> 95263 </t>
  </si>
  <si>
    <t>COMPACTADOR DE SOLOS DE PERCUSÃO (SOQUETE) COM MOTOR A GASOLINA, POTÊNCIA 3 CV - MATERIAIS NA OPERAÇÃO. AF_09/2016</t>
  </si>
  <si>
    <t xml:space="preserve"> 00011281 </t>
  </si>
  <si>
    <t>COMPACTADOR DE SOLO A PERCUSSAO (SOQUETE), A GASOLINA 4 TEMPOS, PESO 55 A 65 KG, FORCA DE IMPACTO 1.000 A 1.500 KGF, FREQ. 600 A 700 GOLPES P/ MINUTO, VELOCIDADE TRABALHO DE 10 A 15 M/MIN, POT. DE 2,00 A 3,00 HP</t>
  </si>
  <si>
    <t xml:space="preserve"> 94971 </t>
  </si>
  <si>
    <t>CONCRETO FCK = 25MPA, TRAÇO 1:2,3:2,7 (EM MASSA SECA DE CIMENTO/ AREIA MÉDIA/ BRITA 1) - PREPARO MECÂNICO COM BETONEIRA 600 L. AF_05/2021</t>
  </si>
  <si>
    <t xml:space="preserve"> 94972 </t>
  </si>
  <si>
    <t>CONCRETO FCK = 30MPA, TRAÇO 1:2,1:2,5 (EM MASSA SECA DE CIMENTO/ AREIA MÉDIA/ BRITA 1) - PREPARO MECÂNICO COM BETONEIRA 600 L. AF_05/2021</t>
  </si>
  <si>
    <t xml:space="preserve"> 00000416 </t>
  </si>
  <si>
    <t>GRAMPO METALICO TIPO OLHAL PARA HASTE DE ATERRAMENTO DE 3/4", CONDUTOR DE *10* A 50 MM2</t>
  </si>
  <si>
    <t xml:space="preserve"> 00043055 </t>
  </si>
  <si>
    <t>ACO CA-50, 12,5 MM OU 16,0 MM, VERGALHAO</t>
  </si>
  <si>
    <t xml:space="preserve"> 00000033 </t>
  </si>
  <si>
    <t>ACO CA-50, 8,0 MM, VERGALHAO</t>
  </si>
  <si>
    <t xml:space="preserve"> 95332 </t>
  </si>
  <si>
    <t>CURSO DE CAPACITAÇÃO PARA ELETRICISTA (ENCARGOS COMPLEMENTARES) - HORISTA</t>
  </si>
  <si>
    <t xml:space="preserve"> 00002436 </t>
  </si>
  <si>
    <t>ELETRICISTA (HORISTA)</t>
  </si>
  <si>
    <t xml:space="preserve"> 95334 </t>
  </si>
  <si>
    <t>CURSO DE CAPACITAÇÃO PARA ELETROTÉCNICO (ENCARGOS COMPLEMENTARES) - HORISTA</t>
  </si>
  <si>
    <t xml:space="preserve"> 00002438 </t>
  </si>
  <si>
    <t>ELETROTECNICO (HORISTA)</t>
  </si>
  <si>
    <t xml:space="preserve"> 95335 </t>
  </si>
  <si>
    <t>CURSO DE CAPACITAÇÃO PARA ENCANADOR OU BOMBEIRO HIDRÁULICO (ENCARGOS COMPLEMENTARES) - HORISTA</t>
  </si>
  <si>
    <t xml:space="preserve"> 00002696 </t>
  </si>
  <si>
    <t>ENCANADOR OU BOMBEIRO HIDRAULICO (HORISTA)</t>
  </si>
  <si>
    <t xml:space="preserve"> 95401 </t>
  </si>
  <si>
    <t>CURSO DE CAPACITAÇÃO PARA ENCARREGADO GERAL (ENCARGOS COMPLEMENTARES) - HORISTA</t>
  </si>
  <si>
    <t xml:space="preserve"> 00004083 </t>
  </si>
  <si>
    <t>ENCARREGADO GERAL DE OBRAS (HORISTA)</t>
  </si>
  <si>
    <t xml:space="preserve"> 100297 </t>
  </si>
  <si>
    <t>CURSO DE CAPACITAÇÃO PARA ENGENHEIRO CIVIL PLENO (ENCARGOS COMPLEMENTARES) - HORISTA</t>
  </si>
  <si>
    <t xml:space="preserve"> 00034780 </t>
  </si>
  <si>
    <t>ENGENHEIRO CIVIL PLENO</t>
  </si>
  <si>
    <t xml:space="preserve"> 95338 </t>
  </si>
  <si>
    <t>CURSO DE CAPACITAÇÃO PARA IMPERMEABILIZADOR (ENCARGOS COMPLEMENTARES) - HORISTA</t>
  </si>
  <si>
    <t xml:space="preserve"> 00012873 </t>
  </si>
  <si>
    <t>IMPERMEABILIZADOR (HORISTA)</t>
  </si>
  <si>
    <t xml:space="preserve"> 95390 </t>
  </si>
  <si>
    <t>CURSO DE CAPACITAÇÃO PARA JARDINEIRO (ENCARGOS COMPLEMENTARES) - HORISTA</t>
  </si>
  <si>
    <t xml:space="preserve"> 00044503 </t>
  </si>
  <si>
    <t>JARDINEIRO (HORISTA)</t>
  </si>
  <si>
    <t xml:space="preserve"> 95340 </t>
  </si>
  <si>
    <t>CURSO DE CAPACITAÇÃO PARA MARCENEIRO (ENCARGOS COMPLEMENTARES) - HORISTA</t>
  </si>
  <si>
    <t xml:space="preserve"> 00012868 </t>
  </si>
  <si>
    <t>MARCENEIRO (HORISTA)</t>
  </si>
  <si>
    <t xml:space="preserve"> 95341 </t>
  </si>
  <si>
    <t>CURSO DE CAPACITAÇÃO PARA MARMORISTA/GRANITEIRO (ENCARGOS COMPLEMENTARES) - HORISTA</t>
  </si>
  <si>
    <t xml:space="preserve"> 00004755 </t>
  </si>
  <si>
    <t>MARMORISTA / GRANITEIRO (HORISTA)</t>
  </si>
  <si>
    <t xml:space="preserve"> 100298 </t>
  </si>
  <si>
    <t>CURSO DE CAPACITAÇÃO PARA MECÂNICO DE REFRIGERAÇÃO (ENCARGOS COMPLEMENTARES) - HORISTA</t>
  </si>
  <si>
    <t xml:space="preserve"> 00034794 </t>
  </si>
  <si>
    <t>MECANICO DE REFRIGERACAO (HORISTA)</t>
  </si>
  <si>
    <t xml:space="preserve"> 95344 </t>
  </si>
  <si>
    <t>CURSO DE CAPACITAÇÃO PARA MONTADOR DE ESTRUTURA METÁLICA (ENCARGOS COMPLEMENTARES) - HORISTA</t>
  </si>
  <si>
    <t xml:space="preserve"> 00044497 </t>
  </si>
  <si>
    <t>MONTADOR DE ESTRUTURAS METALICAS HORISTA</t>
  </si>
  <si>
    <t xml:space="preserve"> 95343 </t>
  </si>
  <si>
    <t>CURSO DE CAPACITAÇÃO PARA MONTADOR DE TUBO AÇO/EQUIPAMENTOS (ENCARGOS COMPLEMENTARES) - HORISTA</t>
  </si>
  <si>
    <t xml:space="preserve"> 00002701 </t>
  </si>
  <si>
    <t>INSTALADOR DE TUBULACOES - TUBOS/EQUIPAMENTOS (HORISTA)</t>
  </si>
  <si>
    <t xml:space="preserve"> 95345 </t>
  </si>
  <si>
    <t>CURSO DE CAPACITAÇÃO PARA MONTADOR ELETROMECÂNICO (ENCARGOS COMPLEMENTARES) - HORISTA</t>
  </si>
  <si>
    <t xml:space="preserve"> 00002437 </t>
  </si>
  <si>
    <t>MONTADOR DE MAQUINAS (HORISTA)</t>
  </si>
  <si>
    <t xml:space="preserve"> 95347 </t>
  </si>
  <si>
    <t>CURSO DE CAPACITAÇÃO PARA MOTORISTA DE CAMINHÃO (ENCARGOS COMPLEMENTARES) - HORISTA</t>
  </si>
  <si>
    <t xml:space="preserve"> 00004093 </t>
  </si>
  <si>
    <t>MOTORISTA DE CAMINHAO (HORISTA)</t>
  </si>
  <si>
    <t xml:space="preserve"> 95351 </t>
  </si>
  <si>
    <t>CURSO DE CAPACITAÇÃO PARA MOTORISTA OPERADOR DE MUNCK (ENCARGOS COMPLEMENTARES) - HORISTA</t>
  </si>
  <si>
    <t xml:space="preserve"> 00004096 </t>
  </si>
  <si>
    <t>MOTORISTA OPERADOR DE CAMINHAO COM MUNCK (HORISTA)</t>
  </si>
  <si>
    <t xml:space="preserve"> 95354 </t>
  </si>
  <si>
    <t>CURSO DE CAPACITAÇÃO PARA OPERADOR DE BETONEIRA (CAMINHÃO) (ENCARGOS COMPLEMENTARES) - HORISTA</t>
  </si>
  <si>
    <t xml:space="preserve"> 00004243 </t>
  </si>
  <si>
    <t>MOTORISTA DE CAMINHAO BETONEIRA (HORISTA)</t>
  </si>
  <si>
    <t xml:space="preserve"> 95389 </t>
  </si>
  <si>
    <t>CURSO DE CAPACITAÇÃO PARA OPERADOR DE BETONEIRA ESTACIONÁRIA/MISTURADOR (ENCARGOS COMPLEMENTARES) - HORISTA</t>
  </si>
  <si>
    <t xml:space="preserve"> 00037666 </t>
  </si>
  <si>
    <t>OPERADOR DE BETONEIRA ESTACIONARIA / MISTURADOR (HORISTA)</t>
  </si>
  <si>
    <t xml:space="preserve"> 95357 </t>
  </si>
  <si>
    <t>CURSO DE CAPACITAÇÃO PARA OPERADOR DE ESCAVADEIRA (ENCARGOS COMPLEMENTARES) - HORISTA</t>
  </si>
  <si>
    <t xml:space="preserve"> 00004234 </t>
  </si>
  <si>
    <t>OPERADOR DE ESCAVADEIRA (HORISTA)</t>
  </si>
  <si>
    <t xml:space="preserve"> 95358 </t>
  </si>
  <si>
    <t>CURSO DE CAPACITAÇÃO PARA OPERADOR DE GUINCHO (ENCARGOS COMPLEMENTARES) - HORISTA</t>
  </si>
  <si>
    <t xml:space="preserve"> 00004253 </t>
  </si>
  <si>
    <t>OPERADOR DE GUINCHO OU GUINCHEIRO (HORISTA)</t>
  </si>
  <si>
    <t xml:space="preserve"> 95359 </t>
  </si>
  <si>
    <t>CURSO DE CAPACITAÇÃO PARA OPERADOR DE GUINDASTE (ENCARGOS COMPLEMENTARES) - HORISTA</t>
  </si>
  <si>
    <t xml:space="preserve"> 00004254 </t>
  </si>
  <si>
    <t>OPERADOR DE GUINDASTE (HORISTA)</t>
  </si>
  <si>
    <t xml:space="preserve"> 95360 </t>
  </si>
  <si>
    <t>CURSO DE CAPACITAÇÃO PARA OPERADOR DE MÁQUINAS E EQUIPAMENTOS (ENCARGOS COMPLEMENTARES) - HORISTA</t>
  </si>
  <si>
    <t xml:space="preserve"> 00004230 </t>
  </si>
  <si>
    <t>OPERADOR DE MAQUINAS E TRATORES DIVERSOS - TERRAPLANAGEM (HORISTA)</t>
  </si>
  <si>
    <t xml:space="preserve"> 95368 </t>
  </si>
  <si>
    <t>CURSO DE CAPACITAÇÃO PARA OPERADOR JATO DE AREIA OU JATISTA (ENCARGOS COMPLEMENTARES) - HORISTA</t>
  </si>
  <si>
    <t xml:space="preserve"> 00004251 </t>
  </si>
  <si>
    <t>OPERADOR DE JATO ABRASIVO OU JATISTA (HORISTA)</t>
  </si>
  <si>
    <t xml:space="preserve"> 95371 </t>
  </si>
  <si>
    <t>CURSO DE CAPACITAÇÃO PARA PEDREIRO (ENCARGOS COMPLEMENTARES) - HORISTA</t>
  </si>
  <si>
    <t xml:space="preserve"> 00004750 </t>
  </si>
  <si>
    <t>PEDREIRO (HORISTA)</t>
  </si>
  <si>
    <t xml:space="preserve"> 95372 </t>
  </si>
  <si>
    <t>CURSO DE CAPACITAÇÃO PARA PINTOR (ENCARGOS COMPLEMENTARES) - HORISTA</t>
  </si>
  <si>
    <t xml:space="preserve"> 00004783 </t>
  </si>
  <si>
    <t>PINTOR (HORISTA)</t>
  </si>
  <si>
    <t xml:space="preserve"> 95377 </t>
  </si>
  <si>
    <t>CURSO DE CAPACITAÇÃO PARA SERRALHEIRO (ENCARGOS COMPLEMENTARES) - HORISTA</t>
  </si>
  <si>
    <t xml:space="preserve"> 00006110 </t>
  </si>
  <si>
    <t>SERRALHEIRO (HORISTA)</t>
  </si>
  <si>
    <t xml:space="preserve"> 95378 </t>
  </si>
  <si>
    <t>CURSO DE CAPACITAÇÃO PARA SERVENTE (ENCARGOS COMPLEMENTARES) - HORISTA</t>
  </si>
  <si>
    <t xml:space="preserve"> 00006111 </t>
  </si>
  <si>
    <t>SERVENTE DE OBRAS (HORISTA)</t>
  </si>
  <si>
    <t xml:space="preserve"> 95385 </t>
  </si>
  <si>
    <t>CURSO DE CAPACITAÇÃO PARA TELHADISTA (ENCARGOS COMPLEMENTARES) - HORISTA</t>
  </si>
  <si>
    <t xml:space="preserve"> 00012869 </t>
  </si>
  <si>
    <t>TELHADOR / TELHADISTA (HORISTA)</t>
  </si>
  <si>
    <t xml:space="preserve"> 95386 </t>
  </si>
  <si>
    <t>CURSO DE CAPACITAÇÃO PARA TRATORISTA (ENCARGOS COMPLEMENTARES) - HORISTA</t>
  </si>
  <si>
    <t xml:space="preserve"> 95387 </t>
  </si>
  <si>
    <t>CURSO DE CAPACITAÇÃO PARA VIDRACEIRO (ENCARGOS COMPLEMENTARES) - HORISTA</t>
  </si>
  <si>
    <t xml:space="preserve"> 00010489 </t>
  </si>
  <si>
    <t>VIDRACEIRO (HORISTA)</t>
  </si>
  <si>
    <t xml:space="preserve"> 00039276 </t>
  </si>
  <si>
    <t>CURVA 180 GRAUS, DE PVC RIGIDO ROSCAVEL, DE 1", PARA ELETRODUTO</t>
  </si>
  <si>
    <t xml:space="preserve"> 00001884 </t>
  </si>
  <si>
    <t>CURVA 90 GRAUS, LONGA, DE PVC RIGIDO ROSCAVEL, DE 1", PARA ELETRODUTO</t>
  </si>
  <si>
    <t xml:space="preserve"> 95282 </t>
  </si>
  <si>
    <t>DESEMPENADEIRA DE CONCRETO, PESO DE 78 KG, 4 PÁS, MOTOR A GASOLINA, POTÊNCIA 5,5 HP - CHP DIURNO. AF_05/2023</t>
  </si>
  <si>
    <t xml:space="preserve"> 95278 </t>
  </si>
  <si>
    <t>DESEMPENADEIRA DE CONCRETO, PESO DE 78 KG, 4 PÁS, MOTOR A GASOLINA, POTÊNCIA 5,5 HP - DEPRECIAÇÃO. AF_05/2023</t>
  </si>
  <si>
    <t xml:space="preserve"> 95280 </t>
  </si>
  <si>
    <t>DESEMPENADEIRA DE CONCRETO, PESO DE 78 KG, 4 PÁS, MOTOR A GASOLINA, POTÊNCIA 5,5 HP - MANUTENÇÃO. AF_05/2023</t>
  </si>
  <si>
    <t xml:space="preserve"> 95279 </t>
  </si>
  <si>
    <t>DESEMPENADEIRA DE CONCRETO, PESO DE 78 KG, 4 PÁS, MOTOR A GASOLINA, POTÊNCIA 5,5 HP - JUROS. AF_05/2023</t>
  </si>
  <si>
    <t xml:space="preserve"> 95281 </t>
  </si>
  <si>
    <t>DESEMPENADEIRA DE CONCRETO, PESO DE 78 KG, 4 PÁS, MOTOR A GASOLINA, POTÊNCIA 5,5 HP MATERIAIS NA OPERAÇÃO. AF_05/2023</t>
  </si>
  <si>
    <t xml:space="preserve"> 00010658 </t>
  </si>
  <si>
    <t>ALISADORA DE CONCRETO COM MOTOR A GASOLINA DE 5,5 HP, PESO COM MOTOR DE 78 KG, 4 PAS</t>
  </si>
  <si>
    <t xml:space="preserve"> 00001575 </t>
  </si>
  <si>
    <t>TERMINAL A COMPRESSAO EM COBRE ESTANHADO PARA CABO 16 MM2, 1 FURO E 1 COMPRESSAO, PARA PARAFUSO DE FIXACAO M6</t>
  </si>
  <si>
    <t xml:space="preserve"> 00034709 </t>
  </si>
  <si>
    <t>DISJUNTOR TERMOMAGNETICO PARA TRILHO DIN (IEC), TRIPOLAR, 10 - 50 A</t>
  </si>
  <si>
    <t xml:space="preserve"> 00002685 </t>
  </si>
  <si>
    <t>ELETRODUTO DE PVC RIGIDO ROSCAVEL DE 1", SEM LUVA</t>
  </si>
  <si>
    <t xml:space="preserve"> 00043463 </t>
  </si>
  <si>
    <t>FERRAMENTAS - FAMILIA ENCARREGADO GERAL - HORISTA (ENCARGOS COMPLEMENTARES - COLETADO CAIXA)</t>
  </si>
  <si>
    <t xml:space="preserve"> 00043487 </t>
  </si>
  <si>
    <t>EPI - FAMILIA ENCARREGADO GERAL - HORISTA (ENCARGOS COMPLEMENTARES - COLETADO CAIXA)</t>
  </si>
  <si>
    <t xml:space="preserve"> 00011684 </t>
  </si>
  <si>
    <t>ENGATE / RABICHO FLEXIVEL INOX 1/2" X 40 CM</t>
  </si>
  <si>
    <t xml:space="preserve"> 00006141 </t>
  </si>
  <si>
    <t>ENGATE/RABICHO FLEXIVEL PLASTICO (PVC OU ABS) BRANCO 1/2" X 30 CM</t>
  </si>
  <si>
    <t xml:space="preserve"> 00043462 </t>
  </si>
  <si>
    <t>FERRAMENTAS - FAMILIA ENGENHEIRO CIVIL - HORISTA (ENCARGOS COMPLEMENTARES - COLETADO CAIXA)</t>
  </si>
  <si>
    <t xml:space="preserve"> 00043486 </t>
  </si>
  <si>
    <t>EPI - FAMILIA ENGENHEIRO CIVIL - HORISTA (ENCARGOS COMPLEMENTARES - COLETADO CAIXA)</t>
  </si>
  <si>
    <t xml:space="preserve"> 00001345 </t>
  </si>
  <si>
    <t>CHAPA/PAINEL DE MADEIRA COMPENSADA PLASTIFICADA (MADEIRITE PLASTIFICADO) PARA FORMA DE CONCRETO, DE 2200 X 1100 MM, E = *17* MM</t>
  </si>
  <si>
    <t xml:space="preserve"> 00004448 </t>
  </si>
  <si>
    <t>VIGA *7,5 X 15 CM EM PINUS, MISTA OU EQUIVALENTE DA REGIAO - BRUTA</t>
  </si>
  <si>
    <t xml:space="preserve"> 00001358 </t>
  </si>
  <si>
    <t>CHAPA/PAINEL DE MADEIRA COMPENSADA RESINADA (MADEIRITE RESINADO ROSA) PARA FORMA DE CONCRETO, DE 2200 X 1100 MM, E = 17 MM</t>
  </si>
  <si>
    <t xml:space="preserve"> 92262 </t>
  </si>
  <si>
    <t>INSTALAÇÃO DE TESOURA (INTEIRA OU MEIA), BIAPOIADA, EM MADEIRA NÃO APARELHADA, PARA VÃOS MAIORES OU IGUAIS A 10,0 M E MENORES QUE 12,0 M, INCLUSO IÇAMENTO. AF_07/2019</t>
  </si>
  <si>
    <t xml:space="preserve"> 00004400 </t>
  </si>
  <si>
    <t>CAIBRO NAO APARELHADO, *6 X 8* CM, EM MACARANDUBA/MASSARANDUBA, ANGELIM OU EQUIVALENTE DA REGIAO - BRUTA</t>
  </si>
  <si>
    <t xml:space="preserve"> 00021142 </t>
  </si>
  <si>
    <t>ESTRIBO COM PARAFUSO EM CHAPA DE FERRO FUNDIDO DE 2" X 3/16" X 35 CM, SECAO "U", PARA MADEIRAMENTO DE TELHADO</t>
  </si>
  <si>
    <t xml:space="preserve"> 00040623 </t>
  </si>
  <si>
    <t>CHAPA PARA EMENDA DE VIGA, EM ACO GROSSO, QUALIDADE ESTRUTURAL, BITOLA 3/16", E= 4,75 MM, 4 FUROS, LARGURA 45 MM, COMPRIMENTO 500 MM</t>
  </si>
  <si>
    <t>PAR</t>
  </si>
  <si>
    <t xml:space="preserve"> 00004344 </t>
  </si>
  <si>
    <t>PARAFUSO FRANCES METRICO ZINCADO, DIAMETRO 12 MM, COMPRIMENTO 150 MM, COM PORCA SEXTAVADA E ARRUELA DE PRESSAO MEDIA</t>
  </si>
  <si>
    <t xml:space="preserve"> 00005073 </t>
  </si>
  <si>
    <t>PREGO DE ACO POLIDO COM CABECA 17 X 24 (2 1/4 X 11)</t>
  </si>
  <si>
    <t xml:space="preserve"> 00003081 </t>
  </si>
  <si>
    <t>FECHADURA ESPELHO PARA PORTA EXTERNA, EM ACO INOX (MAQUINA, TESTA E CONTRA-TESTA) E EM ZAMAC (MACANETA, LINGUETA E TRINCOS) COM ACABAMENTO CROMADO, MAQUINA DE 55 MM, INCLUINDO CHAVE TIPO CILINDRO</t>
  </si>
  <si>
    <t xml:space="preserve"> 00000408 </t>
  </si>
  <si>
    <t>ABRACADEIRA DE NYLON PARA AMARRACAO DE CABOS, COMPRIMENTO DE 390 X *4,6* MM</t>
  </si>
  <si>
    <t xml:space="preserve"> 00000392 </t>
  </si>
  <si>
    <t>ABRACADEIRA EM ACO PARA AMARRACAO DE ELETRODUTOS, TIPO D, COM 1/2" E PARAFUSO DE FIXACAO</t>
  </si>
  <si>
    <t xml:space="preserve"> 90279 </t>
  </si>
  <si>
    <t>GRAUTE FGK=20 MPA; TRAÇO 1:0,04:1,8:2,1 (EM MASSA SECA DE CIMENTO/ CAL/ AREIA GROSSA/ BRITA 0) - PREPARO MECÂNICO COM BETONEIRA 400 L. AF_09/2021</t>
  </si>
  <si>
    <t xml:space="preserve"> 00004720 </t>
  </si>
  <si>
    <t>PEDRA BRITADA N. 0, OU PEDRISCO (4,8 A 9,5 MM) POSTO PEDREIRA/FORNECEDOR, SEM FRETE</t>
  </si>
  <si>
    <t xml:space="preserve"> 93267 </t>
  </si>
  <si>
    <t>GRUA ASCENCIONAL, LANÇA DE 30 M, CAPACIDADE DE 1,0 T A 30 M, ALTURA ATÉ 39 M DEPRECIAÇÃO. AF_05/2023</t>
  </si>
  <si>
    <t xml:space="preserve"> 00036494 </t>
  </si>
  <si>
    <t>GRUA ASCENCIONAL, LANCA DE 30 M, CAPACIDADE DE 1,0 T A 30 M, ALTURA ATE 39 M</t>
  </si>
  <si>
    <t xml:space="preserve"> 93269 </t>
  </si>
  <si>
    <t>GRUA ASCENCIONAL, LANÇA DE 30 M, CAPACIDADE DE 1,0 T A 30 M, ALTURA ATÉ 39 M JUROS. AF_05/2023</t>
  </si>
  <si>
    <t xml:space="preserve"> 93270 </t>
  </si>
  <si>
    <t>GRUA ASCENCIONAL, LANÇA DE 30 M, CAPACIDADE DE 1,0 T A 30 M, ALTURA ATÉ 39 M MANUTENÇÃO. AF_05/2023</t>
  </si>
  <si>
    <t xml:space="preserve"> 93271 </t>
  </si>
  <si>
    <t>GRUA ASCENCIONAL, LANÇA DE 30 M, CAPACIDADE DE 1,0 T A 30 M, ALTURA ATÉ 39 M MATERIAIS NA OPERAÇÃO. AF_05/2023</t>
  </si>
  <si>
    <t xml:space="preserve"> 88296 </t>
  </si>
  <si>
    <t>OPERADOR DE GUINDASTE COM ENCARGOS COMPLEMENTARES</t>
  </si>
  <si>
    <t xml:space="preserve"> 88295 </t>
  </si>
  <si>
    <t>OPERADOR DE GUINCHO COM ENCARGOS COMPLEMENTARES</t>
  </si>
  <si>
    <t xml:space="preserve"> 93277 </t>
  </si>
  <si>
    <t>GUINCHO ELÉTRICO DE COLUNA, CAPACIDADE 400 KG, COM MOTO FREIO, MOTOR TRIFÁSICO DE 1,25 CV - DEPRECIAÇÃO. AF_03/2016</t>
  </si>
  <si>
    <t xml:space="preserve"> 93278 </t>
  </si>
  <si>
    <t>GUINCHO ELÉTRICO DE COLUNA, CAPACIDADE 400 KG, COM MOTO FREIO, MOTOR TRIFÁSICO DE 1,25 CV - JUROS. AF_03/2016</t>
  </si>
  <si>
    <t xml:space="preserve"> 93280 </t>
  </si>
  <si>
    <t>GUINCHO ELÉTRICO DE COLUNA, CAPACIDADE 400 KG, COM MOTO FREIO, MOTOR TRIFÁSICO DE 1,25 CV - MATERIAIS NA OPERAÇÃO. AF_03/2016</t>
  </si>
  <si>
    <t xml:space="preserve"> 93279 </t>
  </si>
  <si>
    <t>GUINCHO ELÉTRICO DE COLUNA, CAPACIDADE 400 KG, COM MOTO FREIO, MOTOR TRIFÁSICO DE 1,25 CV - MANUTENÇÃO. AF_03/2016</t>
  </si>
  <si>
    <t xml:space="preserve"> 00036487 </t>
  </si>
  <si>
    <t>GUINCHO ELETRICO DE COLUNA, CAPACIDADE 400 KG, COM MOTO FREIO, MOTOR TRIFASICO DE 1,25 CV</t>
  </si>
  <si>
    <t xml:space="preserve"> 93284 </t>
  </si>
  <si>
    <t>GUINDASTE HIDRÁULICO AUTOPROPELIDO, COM LANÇA TELESCÓPICA 40 M, CAPACIDADE MÁXIMA 60 T, POTÊNCIA 260 KW - JUROS. AF_03/2016</t>
  </si>
  <si>
    <t xml:space="preserve"> 93296 </t>
  </si>
  <si>
    <t>GUINDASTE HIDRÁULICO AUTOPROPELIDO, COM LANÇA TELESCÓPICA 40 M, CAPACIDADE MÁXIMA 60 T, POTÊNCIA 260 KW - IMPOSTOS E SEGUROS. AF_03/2016</t>
  </si>
  <si>
    <t xml:space="preserve"> 93283 </t>
  </si>
  <si>
    <t>GUINDASTE HIDRÁULICO AUTOPROPELIDO, COM LANÇA TELESCÓPICA 40 M, CAPACIDADE MÁXIMA 60 T, POTÊNCIA 260 KW - DEPRECIAÇÃO. AF_03/2016</t>
  </si>
  <si>
    <t xml:space="preserve"> 93285 </t>
  </si>
  <si>
    <t>GUINDASTE HIDRÁULICO AUTOPROPELIDO, COM LANÇA TELESCÓPICA 40 M, CAPACIDADE MÁXIMA 60 T, POTÊNCIA 260 KW - MANUTENÇÃO. AF_03/2016</t>
  </si>
  <si>
    <t xml:space="preserve"> 93286 </t>
  </si>
  <si>
    <t>GUINDASTE HIDRÁULICO AUTOPROPELIDO, COM LANÇA TELESCÓPICA 40 M, CAPACIDADE MÁXIMA 60 T, POTÊNCIA 260 KW - MATERIAIS NA OPERAÇÃO. AF_03/2016</t>
  </si>
  <si>
    <t xml:space="preserve"> 00044474 </t>
  </si>
  <si>
    <t>GUINDASTE HIDRAULICO AUTOPROPELIDO, COM LANCA TELESCOPICA 40 M, CAPACIDADE MAXIMA 60 T, POTENCIA 260 KW, TRACAO 6 X 6</t>
  </si>
  <si>
    <t xml:space="preserve"> 91466 </t>
  </si>
  <si>
    <t>GUINDAUTO HIDRÁULICO, CAPACIDADE MÁXIMA DE CARGA 6200 KG, MOMENTO MÁXIMO DE CARGA 11,7 TM, ALCANCE MÁXIMO HORIZONTAL 9,70 M, INCLUSIVE CAMINHÃO TOCO PBT 16.000 KG, POTÊNCIA DE 189 CV - IMPOSTOS E SEGUROS. AF_08/2015</t>
  </si>
  <si>
    <t xml:space="preserve"> 89260 </t>
  </si>
  <si>
    <t>GUINDAUTO HIDRÁULICO, CAPACIDADE MÁXIMA DE CARGA 6200 KG, MOMENTO MÁXIMO DE CARGA 11,7 TM, ALCANCE MÁXIMO HORIZONTAL 9,70 M, INCLUSIVE CAMINHÃO TOCO PBT 16.000 KG, POTÊNCIA DE 189 CV - JUROS. AF_06/2014</t>
  </si>
  <si>
    <t xml:space="preserve"> 88286 </t>
  </si>
  <si>
    <t>MOTORISTA OPERADOR DE MUNCK COM ENCARGOS COMPLEMENTARES</t>
  </si>
  <si>
    <t xml:space="preserve"> 89259 </t>
  </si>
  <si>
    <t>GUINDAUTO HIDRÁULICO, CAPACIDADE MÁXIMA DE CARGA 6200 KG, MOMENTO MÁXIMO DE CARGA 11,7 TM, ALCANCE MÁXIMO HORIZONTAL 9,70 M, INCLUSIVE CAMINHÃO TOCO PBT 16.000 KG, POTÊNCIA DE 189 CV - DEPRECIAÇÃO. AF_06/2014</t>
  </si>
  <si>
    <t xml:space="preserve"> 91467 </t>
  </si>
  <si>
    <t>GUINDAUTO HIDRÁULICO, CAPACIDADE MÁXIMA DE CARGA 6200 KG, MOMENTO MÁXIMO DE CARGA 11,7 TM, ALCANCE MÁXIMO HORIZONTAL 9,70 M, INCLUSIVE CAMINHÃO TOCO PBT 16.000 KG, POTÊNCIA DE 189 CV - MATERIAIS NA OPERAÇÃO. AF_08/2015</t>
  </si>
  <si>
    <t xml:space="preserve"> 89262 </t>
  </si>
  <si>
    <t>GUINDAUTO HIDRÁULICO, CAPACIDADE MÁXIMA DE CARGA 6200 KG, MOMENTO MÁXIMO DE CARGA 11,7 TM, ALCANCE MÁXIMO HORIZONTAL 9,70 M, INCLUSIVE CAMINHÃO TOCO PBT 16.000 KG, POTÊNCIA DE 189 CV - MANUTENÇÃO. AF_06/2014</t>
  </si>
  <si>
    <t xml:space="preserve"> 00003363 </t>
  </si>
  <si>
    <t>GUINDAUTO HIDRAULICO, CAPACIDADE MAXIMA DE CARGA 6200 KG, MOMENTO MAXIMO DE CARGA 11,7 TM, ALCANCE MAXIMO HORIZONTAL 9,70 M, PARA MONTAGEM SOBRE CHASSI DE CAMINHAO PBT MINIMO 13000 KG (INCLUI MONTAGEM, NAO INCLUI CAMINHAO)</t>
  </si>
  <si>
    <t xml:space="preserve"> 00037752 </t>
  </si>
  <si>
    <t>CAMINHAO TOCO, PESO BRUTO TOTAL 16000 KG, CARGA UTIL MAXIMA 11030 KG, DISTANCIA ENTRE EIXOS 5,41 M, POTENCIA 185 CV (INCLUI CABINE E CHASSI, NAO INCLUI CARROCERIA)</t>
  </si>
  <si>
    <t xml:space="preserve"> 00040552 </t>
  </si>
  <si>
    <t>PARAFUSO, AUTOATARRAXANTE, CABECA CHATA, FENDA SIMPLES, EM ACO ZINCADO, 1/4" (6,35 MM) X 25 MM</t>
  </si>
  <si>
    <t xml:space="preserve"> 25 </t>
  </si>
  <si>
    <t>Painel lã de vidro e=50mm (isover-santa marina ref psi-30/50mm ou similar) - aplicado</t>
  </si>
  <si>
    <t>66,79</t>
  </si>
  <si>
    <t>Detalhamento de Cálculo ORSE</t>
  </si>
  <si>
    <t xml:space="preserve"> 88306 </t>
  </si>
  <si>
    <t>OPERADOR JATO DE AREIA OU JATISTA COM ENCARGOS COMPLEMENTARES</t>
  </si>
  <si>
    <t xml:space="preserve"> 93408 </t>
  </si>
  <si>
    <t>MÁQUINA JATO DE PRESSAO PORTÁTIL, CAMARA DE 1 SAIDA, CAPACIDADE 280 L, DIAMETRO 670 MM, BICO DE JATO CURTO VENTURI DE 5/16", MANGUEIRA DE 1" COM COMPRESSOR DE AR REBOCÁVEL 189 PCM E MOTOR DIESEL 63 CV - CHP DIURNO. AF_05/2023</t>
  </si>
  <si>
    <t xml:space="preserve"> 93409 </t>
  </si>
  <si>
    <t>MÁQUINA JATO DE PRESSAO PORTÁTIL, CAMARA DE 1 SAIDA, CAPACIDADE 280 L, DIAMETRO 670 MM, BICO DE JATO CURTO VENTURI DE 5/16", MANGUEIRA DE 1" COM COMPRESSOR DE AR REBOCÁVEL 189 PCM E MOTOR DIESEL 63 CV - CHI DIURNO. AF_05/2023</t>
  </si>
  <si>
    <t xml:space="preserve"> 00036785 </t>
  </si>
  <si>
    <t>GRANALHA DE ACO, ANGULAR (GRIT), PARA JATEAMENTO, PENEIRA 1,41 A 1,19 MM (SAE G16)</t>
  </si>
  <si>
    <t>SC25KG</t>
  </si>
  <si>
    <t xml:space="preserve"> 00037329 </t>
  </si>
  <si>
    <t>REJUNTE EPOXI, QUALQUER COR</t>
  </si>
  <si>
    <t xml:space="preserve"> 00036794 </t>
  </si>
  <si>
    <t>LAVATORIO DE LOUCA BRANCA, COM COLUNA, DIMENSOES *44 X 35* CM (L X C)</t>
  </si>
  <si>
    <t xml:space="preserve"> 00001892 </t>
  </si>
  <si>
    <t>LUVA EM PVC RIGIDO ROSCAVEL, DE 1", PARA ELETRODUTO</t>
  </si>
  <si>
    <t xml:space="preserve"> 88389 </t>
  </si>
  <si>
    <t>MISTURADOR DE ARGAMASSA, EIXO HORIZONTAL, CAPACIDADE DE MISTURA 300 KG, MOTOR ELÉTRICO POTÊNCIA 5 CV - JUROS. AF_05/2023</t>
  </si>
  <si>
    <t xml:space="preserve"> 88387 </t>
  </si>
  <si>
    <t>MISTURADOR DE ARGAMASSA, EIXO HORIZONTAL, CAPACIDADE DE MISTURA 300 KG, MOTOR ELÉTRICO POTÊNCIA 5 CV - DEPRECIAÇÃO. AF_05/2023</t>
  </si>
  <si>
    <t xml:space="preserve"> 88390 </t>
  </si>
  <si>
    <t>MISTURADOR DE ARGAMASSA, EIXO HORIZONTAL, CAPACIDADE DE MISTURA 300 KG, MOTOR ELÉTRICO POTÊNCIA 5 CV - MANUTENÇÃO. AF_05/2023</t>
  </si>
  <si>
    <t xml:space="preserve"> 88391 </t>
  </si>
  <si>
    <t>MISTURADOR DE ARGAMASSA, EIXO HORIZONTAL, CAPACIDADE DE MISTURA 300 KG, MOTOR ELÉTRICO POTÊNCIA 5 CV - MATERIAIS NA OPERAÇÃO. AF_05/2023</t>
  </si>
  <si>
    <t xml:space="preserve"> 00037544 </t>
  </si>
  <si>
    <t>MISTURADOR DE ARGAMASSA, EIXO HORIZONTAL, CAPACIDADE DE MISTURA 300 KG, MOTOR ELETRICO TRIFASICO 220/380 V, POTENCIA 5 CV</t>
  </si>
  <si>
    <t xml:space="preserve"> 100251 </t>
  </si>
  <si>
    <t>TRANSPORTE HORIZONTAL MANUAL, DE TUBO DE AÇO CARBONO LEVE OU MÉDIO, PRETO OU GALVANIZADO, COM DIÂMETRO MAIOR QUE 32 MM E MENOR OU IGUAL A 65 MM (UNIDADE: MXKM). AF_07/2019</t>
  </si>
  <si>
    <t>Transporte de Materiais dentro do Canteiro de Obras</t>
  </si>
  <si>
    <t>MXKM</t>
  </si>
  <si>
    <t xml:space="preserve"> 93405 </t>
  </si>
  <si>
    <t>MÁQUINA JATO DE PRESSAO PORTÁTIL, CAMARA DE 1 SAIDA, CAPACIDADE 280 L, DIAMETRO 670 MM, BICO DE JATO CURTO VENTURI DE 5/16", MANGUEIRA DE 1" COM COMPRESSOR DE AR REBOCÁVEL 189 PCM E MOTOR DIESEL 63 CV - JUROS. AF_05/2023</t>
  </si>
  <si>
    <t xml:space="preserve"> 93404 </t>
  </si>
  <si>
    <t>MÁQUINA JATO DE PRESSAO PORTÁTIL, CAMARA DE 1 SAIDA, CAPACIDADE 280 L, DIAMETRO 670 MM, BICO DE JATO CURTO VENTURI DE 5/16", MANGUEIRA DE 1" COM COMPRESSOR DE AR REBOCÁVEL 189 PCM E MOTOR DIESEL 63 CV - DEPRECIAÇÃO. AF_05/2023</t>
  </si>
  <si>
    <t xml:space="preserve"> 93407 </t>
  </si>
  <si>
    <t>MÁQUINA JATO DE PRESSAO PORTÁTIL, CAMARA DE 1 SAIDA, CAPACIDADE 280 L, DIAMETRO 670 MM, BICO DE JATO CURTO VENTURI DE 5/16", MANGUEIRA DE 1" COM COMPRESSOR DE AR REBOCÁVEL 189 PCM E MOTOR DIESEL 63 CV - MATERIAIS NA OPERAÇÃO. AF_05/2023</t>
  </si>
  <si>
    <t xml:space="preserve"> 93406 </t>
  </si>
  <si>
    <t>MÁQUINA JATO DE PRESSAO PORTÁTIL, CAMARA DE 1 SAIDA, CAPACIDADE 280 L, DIAMETRO 670 MM, BICO DE JATO CURTO VENTURI DE 5/16", MANGUEIRA DE 1" COM COMPRESSOR DE AR REBOCÁVEL 189 PCM E MOTOR DIESEL 63 CV - MANUTENÇÃO. AF_05/2023</t>
  </si>
  <si>
    <t xml:space="preserve"> 00039813 </t>
  </si>
  <si>
    <t>MAQUINA TIPO VASO/TANQUE/JATO DE PRESSAO PORTATIL P/ JATEAMENTO, CONTROLE AUTOMATICO E REMOTO, CAMARA DE 1 SAIDA, 280 L, DIAM. *670* MM, BICO JATO CURTO VENTURI 5/16", MANGUEIRA 1" DE 10 M, COMPLETA (VALVULAS POP UP E DOSADORA, FUNDO CONICO ETC)</t>
  </si>
  <si>
    <t xml:space="preserve"> 00036522 </t>
  </si>
  <si>
    <t>COMPRESSOR DE AR REBOCAVEL, VAZAO 189 PCM, PRESSAO EFETIVA DE TRABALHO 102 PSI, MOTOR DIESEL, POTENCIA 63 CV</t>
  </si>
  <si>
    <t xml:space="preserve"> 88294 </t>
  </si>
  <si>
    <t>OPERADOR DE ESCAVADEIRA COM ENCARGOS COMPLEMENTARES</t>
  </si>
  <si>
    <t xml:space="preserve"> 00043490 </t>
  </si>
  <si>
    <t>EPI - FAMILIA PINTOR - HORISTA (ENCARGOS COMPLEMENTARES - COLETADO CAIXA)</t>
  </si>
  <si>
    <t xml:space="preserve"> 00043466 </t>
  </si>
  <si>
    <t>FERRAMENTAS - FAMILIA PINTOR - HORISTA (ENCARGOS COMPLEMENTARES - COLETADO CAIXA)</t>
  </si>
  <si>
    <t xml:space="preserve"> 00007307 </t>
  </si>
  <si>
    <t>FUNDO ANTICORROSIVO PARA METAIS FERROSOS (ZARCAO)</t>
  </si>
  <si>
    <t xml:space="preserve"> 00007340 </t>
  </si>
  <si>
    <t>IMUNIZANTE PARA MADEIRA, INCOLOR</t>
  </si>
  <si>
    <t xml:space="preserve"> 00043146 </t>
  </si>
  <si>
    <t>ENDURECEDOR MINERAL DE BASE CIMENTICIA PARA PISO DE CONCRETO</t>
  </si>
  <si>
    <t xml:space="preserve"> 91273 </t>
  </si>
  <si>
    <t>PLACA VIBRATÓRIA REVERSÍVEL COM MOTOR 4 TEMPOS A GASOLINA, FORÇA CENTRÍFUGA DE 25 KN (2500 KGF), POTÊNCIA 5,5 CV - DEPRECIAÇÃO. AF_08/2015</t>
  </si>
  <si>
    <t xml:space="preserve"> 91274 </t>
  </si>
  <si>
    <t>PLACA VIBRATÓRIA REVERSÍVEL COM MOTOR 4 TEMPOS A GASOLINA, FORÇA CENTRÍFUGA DE 25 KN (2500 KGF), POTÊNCIA 5,5 CV - JUROS. AF_08/2015</t>
  </si>
  <si>
    <t xml:space="preserve"> 91275 </t>
  </si>
  <si>
    <t>PLACA VIBRATÓRIA REVERSÍVEL COM MOTOR 4 TEMPOS A GASOLINA, FORÇA CENTRÍFUGA DE 25 KN (2500 KGF), POTÊNCIA 5,5 CV - MANUTENÇÃO. AF_08/2015</t>
  </si>
  <si>
    <t xml:space="preserve"> 91276 </t>
  </si>
  <si>
    <t>PLACA VIBRATÓRIA REVERSÍVEL COM MOTOR 4 TEMPOS A GASOLINA, FORÇA CENTRÍFUGA DE 25 KN (2500 KGF), POTÊNCIA 5,5 CV - MATERIAIS NA OPERAÇÃO. AF_08/2015</t>
  </si>
  <si>
    <t xml:space="preserve"> 00001442 </t>
  </si>
  <si>
    <t>COMPACTADOR DE SOLO TIPO PLACA VIBRATORIA REVERSIVEL, A GASOLINA 4 TEMPOS, PESO 125 A 150 KG, FORCA CENTRIF. 2500 A 2800 KGF, LARG. TRABALHO 400 A 450 MM, FREQ. VIBRACAO 4300 A 4500 RPM, VELOC. TRABALHO 15 A 20 M/MIN, POT. 5,5 A 6,0 HP</t>
  </si>
  <si>
    <t xml:space="preserve"> 00010555 </t>
  </si>
  <si>
    <t>PORTA DE MADEIRA, FOLHA MEDIA (NBR 15930) DE 800 X 2100 MM, DE 35 MM A 40 MM DE ESPESSURA, NUCLEO SEMI-SOLIDO (SARRAFEADO), CAPA LISA EM HDF, ACABAMENTO EM PRIMER PARA PINTURA</t>
  </si>
  <si>
    <t xml:space="preserve"> 00002432 </t>
  </si>
  <si>
    <t>DOBRADICA EM ACO/FERRO, 3 1/2" X 3", E= 1,9 A 2 MM, COM ANEL, CROMADO OU ZINCADO, TAMPA BOLA, COM PARAFUSOS</t>
  </si>
  <si>
    <t xml:space="preserve"> 00011055 </t>
  </si>
  <si>
    <t>PARAFUSO ROSCA SOBERBA ZINCADO CABECA CHATA FENDA SIMPLES 3,5 X 25 MM (1")</t>
  </si>
  <si>
    <t xml:space="preserve"> 00010556 </t>
  </si>
  <si>
    <t>PORTA DE MADEIRA, FOLHA MEDIA (NBR 15930) DE 900 X 2100 MM, DE 35 MM A 40 MM DE ESPESSURA, NUCLEO SEMI-SOLIDO (SARRAFEADO), CAPA LISA EM HDF, ACABAMENTO EM PRIMER PARA PINTURA</t>
  </si>
  <si>
    <t xml:space="preserve"> 88858 </t>
  </si>
  <si>
    <t>RETROESCAVADEIRA SOBRE RODAS COM CARREGADEIRA, TRAÇÃO 4X4, POTÊNCIA LÍQ. 88 HP, CAÇAMBA CARREG. CAP. MÍN. 1 M3, CAÇAMBA RETRO CAP. 0,26 M3, PESO OPERACIONAL MÍN. 6.674 KG, PROFUNDIDADE ESCAVAÇÃO MÁX. 4,37 M - JUROS. AF_06/2014</t>
  </si>
  <si>
    <t xml:space="preserve"> 88857 </t>
  </si>
  <si>
    <t>RETROESCAVADEIRA SOBRE RODAS COM CARREGADEIRA, TRAÇÃO 4X4, POTÊNCIA LÍQ. 88 HP, CAÇAMBA CARREG. CAP. MÍN. 1 M3, CAÇAMBA RETRO CAP. 0,26 M3, PESO OPERACIONAL MÍN. 6.674 KG, PROFUNDIDADE ESCAVAÇÃO MÁX. 4,37 M - DEPRECIAÇÃO. AF_06/2014</t>
  </si>
  <si>
    <t xml:space="preserve"> 5664 </t>
  </si>
  <si>
    <t>RETROESCAVADEIRA SOBRE RODAS COM CARREGADEIRA, TRAÇÃO 4X4, POTÊNCIA LÍQ. 88 HP, CAÇAMBA CARREG. CAP. MÍN. 1 M3, CAÇAMBA RETRO CAP. 0,26 M3, PESO OPERACIONAL MÍN. 6.674 KG, PROFUNDIDADE ESCAVAÇÃO MÁX. 4,37 M - MANUTENÇÃO. AF_06/2014</t>
  </si>
  <si>
    <t xml:space="preserve"> 53786 </t>
  </si>
  <si>
    <t>RETROESCAVADEIRA SOBRE RODAS COM CARREGADEIRA, TRAÇÃO 4X4, POTÊNCIA LÍQ. 88 HP, CAÇAMBA CARREG. CAP. MÍN. 1 M3, CAÇAMBA RETRO CAP. 0,26 M3, PESO OPERACIONAL MÍN. 6.674 KG, PROFUNDIDADE ESCAVAÇÃO MÁX. 4,37 M - MATERIAIS NA OPERAÇÃO. AF_06/2014</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</si>
  <si>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</si>
  <si>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</si>
  <si>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</si>
  <si>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</si>
  <si>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</si>
  <si>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</si>
  <si>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</si>
  <si>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</si>
  <si>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</si>
  <si>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</si>
  <si>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00014618 </t>
  </si>
  <si>
    <t>SERRA CIRCULAR DE BANCADA COM MOTOR ELETRICO, POTENCIA DE *1600* W, PARA DISCO DE DIAMETRO DE 10" (250 MM)</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</si>
  <si>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</si>
  <si>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</si>
  <si>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</si>
  <si>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</si>
  <si>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00020271 </t>
  </si>
  <si>
    <t>TANQUE DE LOUCA BRANCA, COM COLUNA, *30* L</t>
  </si>
  <si>
    <t xml:space="preserve"> 00013417 </t>
  </si>
  <si>
    <t>TORNEIRA METALICA CROMADA CANO CURTO, SEM BICO, SEM AREJADOR, DE PAREDE, PARA TANQUE E USO GERAL, 1/2" OU 3/4"</t>
  </si>
  <si>
    <t xml:space="preserve"> 00013415 </t>
  </si>
  <si>
    <t>TORNEIRA DE MESA/BANCADA, PARA LAVATORIO, FIXA, METALICA CROMADA, PADRAO POPULAR, 1/2" OU 3/4"</t>
  </si>
  <si>
    <t xml:space="preserve"> 89010 </t>
  </si>
  <si>
    <t>TRATOR DE ESTEIRAS, POTÊNCIA 150 HP, PESO OPERACIONAL 16,7 T, COM RODA MOTRIZ ELEVADA E LÂMINA 3,18 M3 - JUROS. AF_06/2014</t>
  </si>
  <si>
    <t xml:space="preserve"> 88324 </t>
  </si>
  <si>
    <t>TRATORISTA COM ENCARGOS COMPLEMENTARES</t>
  </si>
  <si>
    <t xml:space="preserve"> 89009 </t>
  </si>
  <si>
    <t>TRATOR DE ESTEIRAS, POTÊNCIA 150 HP, PESO OPERACIONAL 16,7 T, COM RODA MOTRIZ ELEVADA E LÂMINA 3,18 M3 - DEPRECIAÇÃO. AF_06/2014</t>
  </si>
  <si>
    <t xml:space="preserve"> 5721 </t>
  </si>
  <si>
    <t>TRATOR DE ESTEIRAS, POTÊNCIA 150 HP, PESO OPERACIONAL 16,7 T, COM RODA MOTRIZ ELEVADA E LÂMINA 3,18 M3 - MATERIAIS NA OPERAÇÃO. AF_06/2014</t>
  </si>
  <si>
    <t xml:space="preserve"> 53810 </t>
  </si>
  <si>
    <t>TRATOR DE ESTEIRAS, POTÊNCIA 150 HP, PESO OPERACIONAL 16,7 T, COM RODA MOTRIZ ELEVADA E LÂMINA 3,18 M3 - MANUTENÇÃO. AF_06/2014</t>
  </si>
  <si>
    <t xml:space="preserve"> 00007624 </t>
  </si>
  <si>
    <t>TRATOR DE ESTEIRAS, POTENCIA DE 150 HP, PESO OPERACIONAL DE 16,7 T, COM RODA MOTRIZ ELEVADA E LAMINA COM CONTATO DE 3,18M3</t>
  </si>
  <si>
    <t xml:space="preserve"> 00039660 </t>
  </si>
  <si>
    <t>TUBO DE COBRE FLEXIVEL, D = 1/2", E = 0,79 MM, PARA AR-CONDICIONADO/ INSTALACOES GAS RESIDENCIAIS E COMERCIAIS</t>
  </si>
  <si>
    <t xml:space="preserve"> 00039737 </t>
  </si>
  <si>
    <t>TUBO DE BORRACHA ELASTOMERICA FLEXIVEL, PRETA, PARA ISOLAMENTO TERMICO DE TUBULACAO, DN 1/2" (12 MM), E= 19 MM, COEFICIENTE DE CONDUTIVIDADE TERMICA 0,036W/MK, VAPOR DE AGUA MAIOR OU IGUAL A 10.000</t>
  </si>
  <si>
    <t xml:space="preserve"> 00039664 </t>
  </si>
  <si>
    <t>TUBO DE COBRE FLEXIVEL, D = 3/8", E = 0,79 MM, PARA AR-CONDICIONADO/ INSTALACOES GAS RESIDENCIAIS E COMERCIAIS</t>
  </si>
  <si>
    <t xml:space="preserve"> 00039741 </t>
  </si>
  <si>
    <t>TUBO DE BORRACHA ELASTOMERICA FLEXIVEL, PRETA, PARA ISOLAMENTO TERMICO DE TUBULACAO, DN 3/8" (10 MM), E= 19 MM, COEFICIENTE DE CONDUTIVIDADE TERMICA 0,036W/MK, VAPOR DE AGUA MAIOR OU IGUAL A 10.000</t>
  </si>
  <si>
    <t xml:space="preserve"> 00010422 </t>
  </si>
  <si>
    <t>BACIA SANITARIA (VASO) COM CAIXA ACOPLADA, SIFAO APARENTE, DE LOUCA BRANCA (SEM ASSENTO)</t>
  </si>
  <si>
    <t xml:space="preserve"> 90583 </t>
  </si>
  <si>
    <t>VIBRADOR DE IMERSÃO, DIÂMETRO DE PONTEIRA 45MM, MOTOR ELÉTRICO TRIFÁSICO POTÊNCIA DE 2 CV - JUROS. AF_06/2015</t>
  </si>
  <si>
    <t xml:space="preserve"> 90582 </t>
  </si>
  <si>
    <t>VIBRADOR DE IMERSÃO, DIÂMETRO DE PONTEIRA 45MM, MOTOR ELÉTRICO TRIFÁSICO POTÊNCIA DE 2 CV - DEPRECIAÇÃO.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</si>
  <si>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</si>
  <si>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</si>
  <si>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</si>
  <si>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</si>
  <si>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 xml:space="preserve"> 00013896 </t>
  </si>
  <si>
    <t>VIBRADOR DE IMERSAO, DIAMETRO DA PONTEIRA DE *45* MM, COM MOTOR ELETRICO TRIFASICO DE 2 HP (2 CV)</t>
  </si>
  <si>
    <t xml:space="preserve"> 00037588 </t>
  </si>
  <si>
    <t>VALVULA DE ESCOAMENTO PARA TANQUE, EM METAL CROMADO, 1.1/2", SEM LADRAO, COM TAMPAO PLASTICO</t>
  </si>
  <si>
    <t>ESTACA ESCAVADA MECANICAMENTE, SEM FLUIDO ESTABILIZANTE, COM 40CM DE DIÂMETRO, CONCRETO LANÇADO POR CAMINHÃO BETONEIRA (EXCLUSIVE MOBILIZAÇÃO E DESMOBILIZAÇÃO). AF_01/2020</t>
  </si>
  <si>
    <t>M3</t>
  </si>
  <si>
    <t>TERRAPLANAGEM</t>
  </si>
  <si>
    <t>ESCAVAÇÃO VERTICAL PARA EDIFICAÇÃO, COM CARGA, DESCARGA E TRANSPORTE DE SOLO DE 1ª CATEGORIA, COM ESCAVADEIRA HIDRÁULICA (CAÇAMBA: 0,8 M³ / 111 HP), FROTA DE 5 CAMINHÕES BASCULANTES DE 18 M³, DMT DE 4 KM E VELOCIDADE MÉDIA 22 KM/H. AF_05/2020</t>
  </si>
  <si>
    <t>CONCRETAGEM DE BLOCO DE COROAMENTO OU VIGA BALDRAME, FCK 25 MPA, COM USO DE BOMBA - LANÇAMENTO, ADENSAMENTO E ACABAMENTO. AF_01/2024</t>
  </si>
  <si>
    <t>Vermelho</t>
  </si>
  <si>
    <t>tirar</t>
  </si>
  <si>
    <t>verde</t>
  </si>
  <si>
    <t>corrigiu qtd</t>
  </si>
  <si>
    <t>amarelo</t>
  </si>
  <si>
    <t>incluir</t>
  </si>
  <si>
    <t>Tipo de Obra:</t>
  </si>
  <si>
    <t>Percentual de base de cálculo para o ISS:</t>
  </si>
  <si>
    <t>Alíquota do ISS:</t>
  </si>
  <si>
    <t>Rua Pedro Gonçalves de Lima, nº 171, Bairro Bela Vista, Pres. Olegário-MG</t>
  </si>
  <si>
    <t>Construção de Edifícios</t>
  </si>
  <si>
    <t>3º Quartil</t>
  </si>
  <si>
    <t>2º Quartil</t>
  </si>
  <si>
    <t>1º Quartil</t>
  </si>
  <si>
    <t>Adotado (%)</t>
  </si>
  <si>
    <t>Siglas</t>
  </si>
  <si>
    <t>Itens</t>
  </si>
  <si>
    <t>Seguro e Garantia</t>
  </si>
  <si>
    <t>Risco</t>
  </si>
  <si>
    <t>Tributos (COFINS 3,00% e PIS 0,65%)</t>
  </si>
  <si>
    <t>CP</t>
  </si>
  <si>
    <t>ISS</t>
  </si>
  <si>
    <t>Tributos (ISS para obras 3,00%)</t>
  </si>
  <si>
    <t>BDI SEM DESONERAÇÃO</t>
  </si>
  <si>
    <t>O BDI desta planilha foi calculado conforme as diretrizes do Acórdão 2622/2013 - TCU, aplicável à tipologia construção de edifícios</t>
  </si>
  <si>
    <t>Fórmula:</t>
  </si>
  <si>
    <t>BDI=</t>
  </si>
  <si>
    <t>(1+AC+S+R+G)*(1+DF)*1+L)</t>
  </si>
  <si>
    <t>(1-CP-ISS-CPRB)</t>
  </si>
  <si>
    <t>Tributos (Sem Desoneração)</t>
  </si>
  <si>
    <t>PLANILHA DE ORÇAMENTO SINTÉTICO
Secretaria Municipal de Saúde</t>
  </si>
  <si>
    <t>BDI:</t>
  </si>
  <si>
    <t>Rua Pedro Gonçalves de Lima, nº171, Bairro Bela Vista, Presidente Olegário-MG</t>
  </si>
  <si>
    <t>Valor Unit. (R$)</t>
  </si>
  <si>
    <t>Valor Unit. (R$) + BDI</t>
  </si>
  <si>
    <t>Valor Total (R$)</t>
  </si>
  <si>
    <t>1.5</t>
  </si>
  <si>
    <t>1.5.1</t>
  </si>
  <si>
    <t>2.1</t>
  </si>
  <si>
    <t>VIGAS BALDRAMES, BLOCOS DE COROAMENTO E ESTACAS</t>
  </si>
  <si>
    <t xml:space="preserve"> 2.1.1</t>
  </si>
  <si>
    <t>2.1.2</t>
  </si>
  <si>
    <t>2.1.3</t>
  </si>
  <si>
    <t>2.1.4</t>
  </si>
  <si>
    <t>2.1.5</t>
  </si>
  <si>
    <t>2.1.6</t>
  </si>
  <si>
    <t>2.1.7</t>
  </si>
  <si>
    <t>2.1.8</t>
  </si>
  <si>
    <t>2.1.9</t>
  </si>
  <si>
    <t>2.1.10</t>
  </si>
  <si>
    <t>2.1.11</t>
  </si>
  <si>
    <t>2.1.12</t>
  </si>
  <si>
    <t>2.1.13</t>
  </si>
  <si>
    <t>2.1.14</t>
  </si>
  <si>
    <t>2.1.15</t>
  </si>
  <si>
    <t>1.5.2</t>
  </si>
  <si>
    <t>1.5.3</t>
  </si>
  <si>
    <t>EXECUÇÃO E COMPACTAÇÃO DE CAMADA FINAL DE ATERRO (100% DE ENERGIA DO PROCTOR NORMAL) COM SOLO PREDOMINANTEMENTE ARGILOSO, EM CAMADAS COM ESPESSURA DE 10 CM - EXCLUSIVE ESCAVAÇÃO, CARGA E TRANSPORTE E SOLO. AF_09/2024</t>
  </si>
  <si>
    <t>COMPOSIÇÃO DO BDI - OBRAS
SEM DESONERAÇÃO
Secretaria Municipal de Saúde</t>
  </si>
  <si>
    <t>CRONOGRAMA FÍSICO FINANCEIRO
Secretaria Municipal de Saúde</t>
  </si>
  <si>
    <t>DISCRIMINAÇÃO DOS SERVIÇOS</t>
  </si>
  <si>
    <t>VALOR(R$)</t>
  </si>
  <si>
    <t>SUB-TOTAL</t>
  </si>
  <si>
    <t>VALOR DO PERÍODO</t>
  </si>
  <si>
    <t>VALOR ACUMULADO</t>
  </si>
  <si>
    <t>-</t>
  </si>
  <si>
    <t>PERCENTUAL DO PERÍODO</t>
  </si>
  <si>
    <t>PERCENTUAL ACUMULADO</t>
  </si>
  <si>
    <r>
      <rPr>
        <b/>
        <i/>
        <sz val="11"/>
        <color theme="1"/>
        <rFont val="Arial"/>
        <family val="2"/>
        <scheme val="minor"/>
      </rPr>
      <t>Responsáveis Técnicos:</t>
    </r>
    <r>
      <rPr>
        <i/>
        <sz val="11"/>
        <color theme="1"/>
        <rFont val="Arial"/>
        <family val="2"/>
        <scheme val="minor"/>
      </rPr>
      <t xml:space="preserve"> Flávio Diórgenes Cassimiro - Eng. Civil CREA-MG: 253.560/D
                                           Luiz Fernando Oliveira Silva - Eng. Civil CREA-MG: 249.506/D</t>
    </r>
  </si>
  <si>
    <r>
      <t xml:space="preserve">Responsáveis Técnicos: </t>
    </r>
    <r>
      <rPr>
        <i/>
        <sz val="11"/>
        <rFont val="Arial"/>
        <family val="2"/>
      </rPr>
      <t>Flávio Diórgenes Cassimiro - Eng. Civil CREA-MG: 253.560/D
                                     Luiz Fernando Oliveira Silva - Eng. Civil CREA-MG: 249.506/D</t>
    </r>
  </si>
  <si>
    <r>
      <rPr>
        <b/>
        <i/>
        <sz val="11"/>
        <color theme="1"/>
        <rFont val="Arial"/>
        <family val="2"/>
        <scheme val="minor"/>
      </rPr>
      <t xml:space="preserve">Responsáveis Técnicos: </t>
    </r>
    <r>
      <rPr>
        <i/>
        <sz val="11"/>
        <color theme="1"/>
        <rFont val="Arial"/>
        <family val="2"/>
        <scheme val="minor"/>
      </rPr>
      <t>Flávio Diórgenes Cassimiro - Eng. Civil CREA-MG: 253.560/D
                                     Luiz Fernando Oliveira Silva - Eng. Civil CREA-MG: 249.506/D</t>
    </r>
  </si>
  <si>
    <r>
      <rPr>
        <b/>
        <i/>
        <sz val="11"/>
        <color theme="1"/>
        <rFont val="Arial"/>
        <family val="2"/>
        <scheme val="minor"/>
      </rPr>
      <t xml:space="preserve">Responsáveis Técnicos: </t>
    </r>
    <r>
      <rPr>
        <i/>
        <sz val="11"/>
        <color theme="1"/>
        <rFont val="Arial"/>
        <family val="2"/>
        <scheme val="minor"/>
      </rPr>
      <t>Flávio Diórgenes Cassimiro - Eng. Civil CREA-MG: 253.560/D
                                           Luiz Fernando Oliveira Silva - Eng. Civil CREA-MG: 249.506/D</t>
    </r>
  </si>
  <si>
    <r>
      <t xml:space="preserve">Licitante: </t>
    </r>
    <r>
      <rPr>
        <i/>
        <sz val="11"/>
        <rFont val="Arial"/>
        <family val="2"/>
      </rPr>
      <t>Nome e CNPJ</t>
    </r>
  </si>
  <si>
    <r>
      <t xml:space="preserve">Responsável Técnico: </t>
    </r>
    <r>
      <rPr>
        <i/>
        <sz val="11"/>
        <rFont val="Arial"/>
        <family val="2"/>
      </rPr>
      <t>Nome e CREA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</si>
</sst>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2" formatCode="_-&quot;R$&quot;\ * #,##0_-;\-&quot;R$&quot;\ * #,##0_-;_-&quot;R$&quot;\ * &quot;-&quot;_-;_-@_-"/>
    <numFmt numFmtId="41" formatCode="_-* #,##0_-;\-* #,##0_-;_-* &quot;-&quot;_-;_-@_-"/>
    <numFmt numFmtId="44" formatCode="_-&quot;R$&quot;\ * #,##0.00_-;\-&quot;R$&quot;\ * #,##0.00_-;_-&quot;R$&quot;\ * &quot;-&quot;??_-;_-@_-"/>
    <numFmt numFmtId="43" formatCode="_-* #,##0.00_-;\-* #,##0.00_-;_-* &quot;-&quot;??_-;_-@_-"/>
    <numFmt numFmtId="164" formatCode="_-* #,##0.00_-;\-* #,##0.00_-;_-* &quot;-&quot;??_-;_-@"/>
    <numFmt numFmtId="165" formatCode="_-&quot;R$&quot;\ * #,##0.00_-;\-&quot;R$&quot;\ * #,##0.00_-;_-&quot;R$&quot;\ * &quot;-&quot;??_-;_-@"/>
    <numFmt numFmtId="166" formatCode="&quot;R$&quot;\ #,##0.00"/>
    <numFmt numFmtId="167" formatCode="#,##0.00\ %"/>
    <numFmt numFmtId="168" formatCode="#,##0.0000000"/>
    <numFmt numFmtId="169" formatCode="#,##0.0000"/>
    <numFmt numFmtId="170" formatCode="&quot;R$ &quot;#,##0.00_);\(&quot;R$ &quot;#,##0.00\)"/>
    <numFmt numFmtId="171" formatCode="#,##0.00&quot; &quot;;&quot; (&quot;#,##0.00&quot;)&quot;;&quot; -&quot;#&quot; &quot;;@&quot; &quot;"/>
    <numFmt numFmtId="172" formatCode="#,##0.00&quot; &quot;;&quot;-&quot;#,##0.00&quot; &quot;;&quot; -&quot;#&quot; &quot;;@&quot; &quot;"/>
    <numFmt numFmtId="173" formatCode="[$R$-416]&quot; &quot;#,##0.00;[Red]&quot;-&quot;[$R$-416]&quot; &quot;#,##0.00"/>
    <numFmt numFmtId="174" formatCode="_-* #,##0.00\ _€_-;\-* #,##0.00\ _€_-;_-* &quot;-&quot;??\ _€_-;_-@_-"/>
    <numFmt numFmtId="175" formatCode="#\,##0."/>
    <numFmt numFmtId="176" formatCode="_(&quot;$&quot;* #,##0.00_);_(&quot;$&quot;* \(#,##0.00\);_(&quot;$&quot;* &quot;-&quot;??_);_(@_)"/>
    <numFmt numFmtId="177" formatCode="\$#."/>
    <numFmt numFmtId="178" formatCode="#.00"/>
    <numFmt numFmtId="179" formatCode="0.00_)"/>
    <numFmt numFmtId="180" formatCode="%#.00"/>
    <numFmt numFmtId="181" formatCode="#\,##0.00"/>
    <numFmt numFmtId="182" formatCode="#,"/>
    <numFmt numFmtId="183" formatCode="_(* #,##0.00_);_(* \(#,##0.00\);_(* \-??_);_(@_)"/>
    <numFmt numFmtId="184" formatCode="_(* #,##0.00_);_(* \(#,##0.00\);_(* &quot;-&quot;??_);_(@_)"/>
    <numFmt numFmtId="185" formatCode="0.000%"/>
  </numFmts>
  <fonts count="89">
    <font>
      <sz val="11"/>
      <color theme="1"/>
      <name val="Arial"/>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ont>
    <font>
      <b/>
      <sz val="17"/>
      <color theme="1"/>
      <name val="Arial"/>
    </font>
    <font>
      <sz val="11"/>
      <name val="Arial"/>
    </font>
    <font>
      <sz val="12"/>
      <color theme="1"/>
      <name val="Arial"/>
    </font>
    <font>
      <b/>
      <sz val="11"/>
      <color theme="1"/>
      <name val="Arial"/>
    </font>
    <font>
      <b/>
      <sz val="12"/>
      <color theme="1"/>
      <name val="Arial"/>
    </font>
    <font>
      <sz val="10"/>
      <color theme="1"/>
      <name val="Arial"/>
    </font>
    <font>
      <sz val="12"/>
      <color rgb="FF000000"/>
      <name val="Arial"/>
    </font>
    <font>
      <sz val="11"/>
      <color theme="1"/>
      <name val="Arial"/>
      <scheme val="minor"/>
    </font>
    <font>
      <sz val="11"/>
      <color theme="1"/>
      <name val="Arial"/>
      <family val="2"/>
    </font>
    <font>
      <b/>
      <sz val="17"/>
      <color theme="1"/>
      <name val="Arial"/>
      <family val="2"/>
    </font>
    <font>
      <sz val="11"/>
      <name val="Arial"/>
      <family val="2"/>
    </font>
    <font>
      <b/>
      <sz val="11"/>
      <color theme="1"/>
      <name val="Arial"/>
      <family val="2"/>
    </font>
    <font>
      <b/>
      <sz val="11"/>
      <name val="Arial"/>
      <family val="1"/>
    </font>
    <font>
      <sz val="10"/>
      <name val="Arial"/>
      <family val="1"/>
    </font>
    <font>
      <sz val="10"/>
      <color rgb="FF000000"/>
      <name val="Arial"/>
      <family val="1"/>
    </font>
    <font>
      <b/>
      <sz val="10"/>
      <name val="Arial"/>
      <family val="1"/>
    </font>
    <font>
      <sz val="11"/>
      <name val="Arial"/>
      <family val="1"/>
    </font>
    <font>
      <b/>
      <sz val="11"/>
      <color rgb="FF000000"/>
      <name val="Arial"/>
      <family val="1"/>
    </font>
    <font>
      <sz val="11"/>
      <color rgb="FF000000"/>
      <name val="Arial"/>
      <family val="1"/>
    </font>
    <font>
      <b/>
      <sz val="11"/>
      <color theme="1"/>
      <name val="Arial"/>
      <family val="2"/>
      <scheme val="minor"/>
    </font>
    <font>
      <i/>
      <sz val="11"/>
      <color theme="1"/>
      <name val="Arial"/>
      <family val="2"/>
      <scheme val="minor"/>
    </font>
    <font>
      <b/>
      <i/>
      <sz val="11"/>
      <color theme="1"/>
      <name val="Arial"/>
      <family val="2"/>
      <scheme val="minor"/>
    </font>
    <font>
      <sz val="8"/>
      <name val="Arial"/>
      <family val="2"/>
      <scheme val="minor"/>
    </font>
    <font>
      <b/>
      <i/>
      <sz val="11"/>
      <name val="Arial"/>
      <family val="2"/>
    </font>
    <font>
      <i/>
      <sz val="11"/>
      <name val="Arial"/>
      <family val="2"/>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sz val="11"/>
      <color theme="0"/>
      <name val="Arial"/>
      <family val="2"/>
      <scheme val="minor"/>
    </font>
    <font>
      <b/>
      <sz val="14"/>
      <color theme="1"/>
      <name val="Arial"/>
      <family val="2"/>
    </font>
    <font>
      <sz val="14"/>
      <name val="Arial"/>
      <family val="2"/>
    </font>
    <font>
      <sz val="14"/>
      <color theme="1"/>
      <name val="Arial"/>
      <family val="2"/>
      <scheme val="minor"/>
    </font>
    <font>
      <sz val="10"/>
      <name val="Arial"/>
      <family val="2"/>
    </font>
    <font>
      <sz val="8"/>
      <name val="Arial"/>
      <family val="2"/>
    </font>
    <font>
      <b/>
      <sz val="10"/>
      <name val="Arial"/>
      <family val="2"/>
    </font>
    <font>
      <sz val="10"/>
      <name val="MS Sans Serif"/>
      <family val="2"/>
    </font>
    <font>
      <b/>
      <sz val="14"/>
      <name val="Arial"/>
      <family val="2"/>
    </font>
    <font>
      <sz val="11"/>
      <color indexed="8"/>
      <name val="Calibri"/>
      <family val="2"/>
    </font>
    <font>
      <sz val="10"/>
      <color indexed="8"/>
      <name val="Arial"/>
      <family val="2"/>
    </font>
    <font>
      <b/>
      <sz val="11"/>
      <color indexed="8"/>
      <name val="Calibri"/>
      <family val="2"/>
    </font>
    <font>
      <b/>
      <u/>
      <sz val="10"/>
      <name val="Arial"/>
      <family val="2"/>
    </font>
    <font>
      <sz val="10"/>
      <color rgb="FF000000"/>
      <name val="Times New Roman"/>
      <family val="1"/>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rgb="FF000000"/>
      <name val="Arial"/>
      <family val="2"/>
    </font>
    <font>
      <sz val="11"/>
      <color indexed="8"/>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color rgb="FF9C6500"/>
      <name val="Arial"/>
      <family val="2"/>
      <scheme val="minor"/>
    </font>
    <font>
      <b/>
      <sz val="11"/>
      <name val="Arial"/>
      <family val="2"/>
    </font>
  </fonts>
  <fills count="97">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DFF0D8"/>
        <bgColor rgb="FFDFF0D8"/>
      </patternFill>
    </fill>
    <fill>
      <patternFill patternType="solid">
        <fgColor rgb="FFEFEFEF"/>
        <bgColor rgb="FFEFEFEF"/>
      </patternFill>
    </fill>
    <fill>
      <patternFill patternType="solid">
        <fgColor rgb="FFD6D6D6"/>
        <bgColor rgb="FFD6D6D6"/>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4.9989318521683403E-2"/>
        <bgColor rgb="FFD8ECF6"/>
      </patternFill>
    </fill>
    <fill>
      <patternFill patternType="solid">
        <fgColor theme="7" tint="0.79998168889431442"/>
        <bgColor rgb="FFD8ECF6"/>
      </patternFill>
    </fill>
    <fill>
      <patternFill patternType="solid">
        <fgColor theme="0" tint="-0.249977111117893"/>
        <bgColor rgb="FFD8ECF6"/>
      </patternFill>
    </fill>
    <fill>
      <patternFill patternType="solid">
        <fgColor theme="0"/>
        <bgColor rgb="FFDFF0D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indexed="31"/>
        <bgColor indexed="41"/>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4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7" tint="0.79998168889431442"/>
        <bgColor indexed="64"/>
      </patternFill>
    </fill>
    <fill>
      <patternFill patternType="solid">
        <fgColor theme="4" tint="0.59999389629810485"/>
        <bgColor indexed="64"/>
      </patternFill>
    </fill>
    <fill>
      <patternFill patternType="solid">
        <fgColor theme="4" tint="0.59999389629810485"/>
        <bgColor rgb="FFDFF0D8"/>
      </patternFill>
    </fill>
    <fill>
      <patternFill patternType="solid">
        <fgColor theme="4" tint="0.59999389629810485"/>
        <bgColor rgb="FFFFFFFF"/>
      </patternFill>
    </fill>
  </fills>
  <borders count="46">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CCCCCC"/>
      </left>
      <right style="thin">
        <color rgb="FFCCCCCC"/>
      </right>
      <top style="thin">
        <color rgb="FFCCCCCC"/>
      </top>
      <bottom style="thin">
        <color rgb="FFCCCCCC"/>
      </bottom>
      <diagonal/>
    </border>
    <border>
      <left/>
      <right/>
      <top/>
      <bottom/>
      <diagonal/>
    </border>
    <border>
      <left/>
      <right/>
      <top style="thick">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5039">
    <xf numFmtId="0" fontId="0" fillId="0" borderId="0"/>
    <xf numFmtId="43" fontId="12" fillId="0" borderId="0" applyFont="0" applyFill="0" applyBorder="0" applyAlignment="0" applyProtection="0"/>
    <xf numFmtId="0" fontId="3" fillId="0" borderId="11"/>
    <xf numFmtId="0" fontId="21" fillId="0" borderId="11"/>
    <xf numFmtId="44" fontId="12" fillId="0" borderId="0" applyFont="0" applyFill="0" applyBorder="0" applyAlignment="0" applyProtection="0"/>
    <xf numFmtId="9" fontId="12" fillId="0" borderId="0" applyFont="0" applyFill="0" applyBorder="0" applyAlignment="0" applyProtection="0"/>
    <xf numFmtId="0" fontId="46" fillId="0" borderId="11"/>
    <xf numFmtId="0" fontId="46" fillId="0" borderId="11"/>
    <xf numFmtId="9" fontId="46" fillId="0" borderId="11" applyFont="0" applyFill="0" applyBorder="0" applyAlignment="0" applyProtection="0"/>
    <xf numFmtId="9" fontId="46" fillId="0" borderId="11" applyFont="0" applyFill="0" applyBorder="0" applyAlignment="0" applyProtection="0"/>
    <xf numFmtId="0" fontId="1" fillId="0" borderId="11"/>
    <xf numFmtId="170" fontId="51" fillId="0" borderId="11" applyFont="0" applyFill="0" applyBorder="0" applyAlignment="0" applyProtection="0"/>
    <xf numFmtId="9" fontId="51" fillId="0" borderId="11" applyFont="0" applyFill="0" applyBorder="0" applyAlignment="0" applyProtection="0"/>
    <xf numFmtId="0" fontId="1" fillId="0" borderId="11"/>
    <xf numFmtId="0" fontId="1" fillId="0" borderId="11"/>
    <xf numFmtId="170" fontId="51" fillId="0" borderId="11" applyFont="0" applyFill="0" applyBorder="0" applyAlignment="0" applyProtection="0"/>
    <xf numFmtId="0" fontId="46" fillId="0" borderId="11"/>
    <xf numFmtId="0" fontId="1" fillId="0" borderId="11"/>
    <xf numFmtId="43" fontId="51" fillId="0" borderId="11" applyFont="0" applyFill="0" applyBorder="0" applyAlignment="0" applyProtection="0"/>
    <xf numFmtId="43" fontId="46" fillId="0" borderId="11" applyFont="0" applyFill="0" applyBorder="0" applyAlignment="0" applyProtection="0"/>
    <xf numFmtId="44" fontId="46" fillId="0" borderId="11" applyFont="0" applyFill="0" applyBorder="0" applyAlignment="0" applyProtection="0"/>
    <xf numFmtId="0" fontId="46" fillId="0" borderId="11"/>
    <xf numFmtId="9" fontId="46" fillId="0" borderId="11" applyFont="0" applyFill="0" applyBorder="0" applyAlignment="0" applyProtection="0"/>
    <xf numFmtId="0" fontId="1" fillId="0" borderId="11"/>
    <xf numFmtId="0" fontId="1" fillId="0" borderId="11"/>
    <xf numFmtId="0" fontId="1" fillId="0" borderId="11"/>
    <xf numFmtId="0" fontId="46" fillId="0" borderId="11"/>
    <xf numFmtId="0" fontId="1" fillId="0" borderId="11"/>
    <xf numFmtId="43" fontId="51" fillId="0" borderId="11" applyFont="0" applyFill="0" applyBorder="0" applyAlignment="0" applyProtection="0"/>
    <xf numFmtId="43" fontId="46" fillId="0" borderId="11" applyFont="0" applyFill="0" applyBorder="0" applyAlignment="0" applyProtection="0"/>
    <xf numFmtId="44" fontId="46" fillId="0" borderId="11" applyFont="0" applyFill="0" applyBorder="0" applyAlignment="0" applyProtection="0"/>
    <xf numFmtId="0" fontId="1" fillId="0" borderId="11"/>
    <xf numFmtId="0" fontId="55" fillId="0" borderId="11"/>
    <xf numFmtId="0" fontId="55" fillId="0" borderId="11"/>
    <xf numFmtId="43" fontId="1" fillId="0" borderId="11" applyFont="0" applyFill="0" applyBorder="0" applyAlignment="0" applyProtection="0"/>
    <xf numFmtId="9" fontId="46" fillId="0" borderId="11"/>
    <xf numFmtId="9" fontId="46" fillId="0" borderId="11" applyFont="0" applyFill="0" applyBorder="0" applyAlignment="0" applyProtection="0"/>
    <xf numFmtId="44" fontId="46" fillId="0" borderId="11" applyFont="0" applyFill="0" applyBorder="0" applyAlignment="0" applyProtection="0"/>
    <xf numFmtId="42" fontId="46" fillId="0" borderId="11" applyFont="0" applyFill="0" applyBorder="0" applyAlignment="0" applyProtection="0"/>
    <xf numFmtId="43" fontId="46" fillId="0" borderId="11" applyFont="0" applyFill="0" applyBorder="0" applyAlignment="0" applyProtection="0"/>
    <xf numFmtId="41" fontId="46" fillId="0" borderId="11" applyFont="0" applyFill="0" applyBorder="0" applyAlignment="0" applyProtection="0"/>
    <xf numFmtId="9" fontId="1" fillId="0" borderId="11" applyFont="0" applyFill="0" applyBorder="0" applyAlignment="0" applyProtection="0"/>
    <xf numFmtId="0" fontId="42" fillId="45" borderId="11" applyNumberFormat="0" applyBorder="0" applyAlignment="0" applyProtection="0"/>
    <xf numFmtId="0" fontId="46" fillId="0" borderId="11"/>
    <xf numFmtId="0" fontId="46" fillId="0" borderId="11" applyNumberFormat="0" applyFont="0" applyFill="0" applyBorder="0" applyAlignment="0" applyProtection="0"/>
    <xf numFmtId="0" fontId="46" fillId="0" borderId="11" applyNumberFormat="0" applyFont="0" applyFill="0" applyBorder="0" applyAlignment="0" applyProtection="0"/>
    <xf numFmtId="0" fontId="51" fillId="46" borderId="11" applyNumberFormat="0" applyBorder="0" applyAlignment="0" applyProtection="0"/>
    <xf numFmtId="0" fontId="51" fillId="47" borderId="11" applyNumberFormat="0" applyBorder="0" applyAlignment="0" applyProtection="0"/>
    <xf numFmtId="0" fontId="51" fillId="48" borderId="11" applyNumberFormat="0" applyBorder="0" applyAlignment="0" applyProtection="0"/>
    <xf numFmtId="0" fontId="51" fillId="49" borderId="11" applyNumberFormat="0" applyBorder="0" applyAlignment="0" applyProtection="0"/>
    <xf numFmtId="0" fontId="51" fillId="50" borderId="11" applyNumberFormat="0" applyBorder="0" applyAlignment="0" applyProtection="0"/>
    <xf numFmtId="0" fontId="51" fillId="51" borderId="11" applyNumberFormat="0" applyBorder="0" applyAlignment="0" applyProtection="0"/>
    <xf numFmtId="0" fontId="51" fillId="46" borderId="11" applyNumberFormat="0" applyBorder="0" applyAlignment="0" applyProtection="0"/>
    <xf numFmtId="0" fontId="51" fillId="47" borderId="11" applyNumberFormat="0" applyBorder="0" applyAlignment="0" applyProtection="0"/>
    <xf numFmtId="0" fontId="51" fillId="48" borderId="11" applyNumberFormat="0" applyBorder="0" applyAlignment="0" applyProtection="0"/>
    <xf numFmtId="0" fontId="51" fillId="49" borderId="11" applyNumberFormat="0" applyBorder="0" applyAlignment="0" applyProtection="0"/>
    <xf numFmtId="0" fontId="51" fillId="50" borderId="11" applyNumberFormat="0" applyBorder="0" applyAlignment="0" applyProtection="0"/>
    <xf numFmtId="0" fontId="51" fillId="51" borderId="11" applyNumberFormat="0" applyBorder="0" applyAlignment="0" applyProtection="0"/>
    <xf numFmtId="0" fontId="51" fillId="52" borderId="11" applyNumberFormat="0" applyBorder="0" applyAlignment="0" applyProtection="0"/>
    <xf numFmtId="0" fontId="51" fillId="53" borderId="11" applyNumberFormat="0" applyBorder="0" applyAlignment="0" applyProtection="0"/>
    <xf numFmtId="0" fontId="51" fillId="54" borderId="11" applyNumberFormat="0" applyBorder="0" applyAlignment="0" applyProtection="0"/>
    <xf numFmtId="0" fontId="51" fillId="49" borderId="11" applyNumberFormat="0" applyBorder="0" applyAlignment="0" applyProtection="0"/>
    <xf numFmtId="0" fontId="51" fillId="52" borderId="11" applyNumberFormat="0" applyBorder="0" applyAlignment="0" applyProtection="0"/>
    <xf numFmtId="0" fontId="51" fillId="55" borderId="11" applyNumberFormat="0" applyBorder="0" applyAlignment="0" applyProtection="0"/>
    <xf numFmtId="0" fontId="51" fillId="52" borderId="11" applyNumberFormat="0" applyBorder="0" applyAlignment="0" applyProtection="0"/>
    <xf numFmtId="0" fontId="51" fillId="53" borderId="11" applyNumberFormat="0" applyBorder="0" applyAlignment="0" applyProtection="0"/>
    <xf numFmtId="0" fontId="51" fillId="54" borderId="11" applyNumberFormat="0" applyBorder="0" applyAlignment="0" applyProtection="0"/>
    <xf numFmtId="0" fontId="51" fillId="49" borderId="11" applyNumberFormat="0" applyBorder="0" applyAlignment="0" applyProtection="0"/>
    <xf numFmtId="0" fontId="51" fillId="52" borderId="11" applyNumberFormat="0" applyBorder="0" applyAlignment="0" applyProtection="0"/>
    <xf numFmtId="0" fontId="51" fillId="55" borderId="11" applyNumberFormat="0" applyBorder="0" applyAlignment="0" applyProtection="0"/>
    <xf numFmtId="0" fontId="56" fillId="56" borderId="11" applyNumberFormat="0" applyBorder="0" applyAlignment="0" applyProtection="0"/>
    <xf numFmtId="0" fontId="56" fillId="53" borderId="11" applyNumberFormat="0" applyBorder="0" applyAlignment="0" applyProtection="0"/>
    <xf numFmtId="0" fontId="56" fillId="54" borderId="11" applyNumberFormat="0" applyBorder="0" applyAlignment="0" applyProtection="0"/>
    <xf numFmtId="0" fontId="56" fillId="57" borderId="11" applyNumberFormat="0" applyBorder="0" applyAlignment="0" applyProtection="0"/>
    <xf numFmtId="0" fontId="56" fillId="58" borderId="11" applyNumberFormat="0" applyBorder="0" applyAlignment="0" applyProtection="0"/>
    <xf numFmtId="0" fontId="56" fillId="59" borderId="11" applyNumberFormat="0" applyBorder="0" applyAlignment="0" applyProtection="0"/>
    <xf numFmtId="0" fontId="56" fillId="56" borderId="11" applyNumberFormat="0" applyBorder="0" applyAlignment="0" applyProtection="0"/>
    <xf numFmtId="0" fontId="56" fillId="53" borderId="11" applyNumberFormat="0" applyBorder="0" applyAlignment="0" applyProtection="0"/>
    <xf numFmtId="0" fontId="56" fillId="54" borderId="11" applyNumberFormat="0" applyBorder="0" applyAlignment="0" applyProtection="0"/>
    <xf numFmtId="0" fontId="56" fillId="57" borderId="11" applyNumberFormat="0" applyBorder="0" applyAlignment="0" applyProtection="0"/>
    <xf numFmtId="0" fontId="56" fillId="58" borderId="11" applyNumberFormat="0" applyBorder="0" applyAlignment="0" applyProtection="0"/>
    <xf numFmtId="0" fontId="56" fillId="59" borderId="11" applyNumberFormat="0" applyBorder="0" applyAlignment="0" applyProtection="0"/>
    <xf numFmtId="0" fontId="56" fillId="60" borderId="11" applyNumberFormat="0" applyBorder="0" applyAlignment="0" applyProtection="0"/>
    <xf numFmtId="0" fontId="56" fillId="61" borderId="11" applyNumberFormat="0" applyBorder="0" applyAlignment="0" applyProtection="0"/>
    <xf numFmtId="0" fontId="56" fillId="62" borderId="11" applyNumberFormat="0" applyBorder="0" applyAlignment="0" applyProtection="0"/>
    <xf numFmtId="0" fontId="56" fillId="57" borderId="11" applyNumberFormat="0" applyBorder="0" applyAlignment="0" applyProtection="0"/>
    <xf numFmtId="0" fontId="56" fillId="58" borderId="11" applyNumberFormat="0" applyBorder="0" applyAlignment="0" applyProtection="0"/>
    <xf numFmtId="0" fontId="56" fillId="63" borderId="11" applyNumberFormat="0" applyBorder="0" applyAlignment="0" applyProtection="0"/>
    <xf numFmtId="0" fontId="62" fillId="47" borderId="11" applyNumberFormat="0" applyBorder="0" applyAlignment="0" applyProtection="0"/>
    <xf numFmtId="0" fontId="57" fillId="48" borderId="11" applyNumberFormat="0" applyBorder="0" applyAlignment="0" applyProtection="0"/>
    <xf numFmtId="0" fontId="58" fillId="64" borderId="37" applyNumberFormat="0" applyAlignment="0" applyProtection="0"/>
    <xf numFmtId="0" fontId="58" fillId="64" borderId="37" applyNumberFormat="0" applyAlignment="0" applyProtection="0"/>
    <xf numFmtId="0" fontId="59" fillId="65" borderId="38" applyNumberFormat="0" applyAlignment="0" applyProtection="0"/>
    <xf numFmtId="0" fontId="60" fillId="0" borderId="39" applyNumberFormat="0" applyFill="0" applyAlignment="0" applyProtection="0"/>
    <xf numFmtId="0" fontId="59" fillId="65" borderId="38" applyNumberFormat="0" applyAlignment="0" applyProtection="0"/>
    <xf numFmtId="0" fontId="56" fillId="60" borderId="11" applyNumberFormat="0" applyBorder="0" applyAlignment="0" applyProtection="0"/>
    <xf numFmtId="0" fontId="56" fillId="61" borderId="11" applyNumberFormat="0" applyBorder="0" applyAlignment="0" applyProtection="0"/>
    <xf numFmtId="0" fontId="56" fillId="62" borderId="11" applyNumberFormat="0" applyBorder="0" applyAlignment="0" applyProtection="0"/>
    <xf numFmtId="0" fontId="56" fillId="57" borderId="11" applyNumberFormat="0" applyBorder="0" applyAlignment="0" applyProtection="0"/>
    <xf numFmtId="0" fontId="56" fillId="58" borderId="11" applyNumberFormat="0" applyBorder="0" applyAlignment="0" applyProtection="0"/>
    <xf numFmtId="0" fontId="56" fillId="63" borderId="11" applyNumberFormat="0" applyBorder="0" applyAlignment="0" applyProtection="0"/>
    <xf numFmtId="0" fontId="61" fillId="51" borderId="37" applyNumberFormat="0" applyAlignment="0" applyProtection="0"/>
    <xf numFmtId="0" fontId="51" fillId="0" borderId="11"/>
    <xf numFmtId="0" fontId="66" fillId="0" borderId="11" applyNumberFormat="0" applyFill="0" applyBorder="0" applyAlignment="0" applyProtection="0"/>
    <xf numFmtId="0" fontId="57" fillId="48" borderId="11" applyNumberFormat="0" applyBorder="0" applyAlignment="0" applyProtection="0"/>
    <xf numFmtId="0" fontId="68" fillId="0" borderId="40" applyNumberFormat="0" applyFill="0" applyAlignment="0" applyProtection="0"/>
    <xf numFmtId="0" fontId="69" fillId="0" borderId="41" applyNumberFormat="0" applyFill="0" applyAlignment="0" applyProtection="0"/>
    <xf numFmtId="0" fontId="70" fillId="0" borderId="42" applyNumberFormat="0" applyFill="0" applyAlignment="0" applyProtection="0"/>
    <xf numFmtId="0" fontId="70" fillId="0" borderId="11" applyNumberFormat="0" applyFill="0" applyBorder="0" applyAlignment="0" applyProtection="0"/>
    <xf numFmtId="0" fontId="61" fillId="51" borderId="37" applyNumberFormat="0" applyAlignment="0" applyProtection="0"/>
    <xf numFmtId="0" fontId="60" fillId="0" borderId="39" applyNumberFormat="0" applyFill="0" applyAlignment="0" applyProtection="0"/>
    <xf numFmtId="0" fontId="63" fillId="66" borderId="11" applyNumberFormat="0" applyBorder="0" applyAlignment="0" applyProtection="0"/>
    <xf numFmtId="0" fontId="46" fillId="67" borderId="43" applyNumberFormat="0" applyFont="0" applyAlignment="0" applyProtection="0"/>
    <xf numFmtId="0" fontId="46" fillId="67" borderId="43" applyNumberFormat="0" applyFont="0" applyAlignment="0" applyProtection="0"/>
    <xf numFmtId="0" fontId="64" fillId="64" borderId="44" applyNumberFormat="0" applyAlignment="0" applyProtection="0"/>
    <xf numFmtId="0" fontId="64" fillId="64" borderId="44" applyNumberFormat="0" applyAlignment="0" applyProtection="0"/>
    <xf numFmtId="0" fontId="65" fillId="0" borderId="11" applyNumberFormat="0" applyFill="0" applyBorder="0" applyAlignment="0" applyProtection="0"/>
    <xf numFmtId="0" fontId="66" fillId="0" borderId="11" applyNumberFormat="0" applyFill="0" applyBorder="0" applyAlignment="0" applyProtection="0"/>
    <xf numFmtId="0" fontId="67" fillId="0" borderId="11" applyNumberFormat="0" applyFill="0" applyBorder="0" applyAlignment="0" applyProtection="0"/>
    <xf numFmtId="0" fontId="67" fillId="0" borderId="11" applyNumberFormat="0" applyFill="0" applyBorder="0" applyAlignment="0" applyProtection="0"/>
    <xf numFmtId="0" fontId="68" fillId="0" borderId="40" applyNumberFormat="0" applyFill="0" applyAlignment="0" applyProtection="0"/>
    <xf numFmtId="0" fontId="69" fillId="0" borderId="41" applyNumberFormat="0" applyFill="0" applyAlignment="0" applyProtection="0"/>
    <xf numFmtId="0" fontId="70" fillId="0" borderId="42" applyNumberFormat="0" applyFill="0" applyAlignment="0" applyProtection="0"/>
    <xf numFmtId="0" fontId="70" fillId="0" borderId="11" applyNumberFormat="0" applyFill="0" applyBorder="0" applyAlignment="0" applyProtection="0"/>
    <xf numFmtId="0" fontId="53" fillId="0" borderId="45" applyNumberFormat="0" applyFill="0" applyAlignment="0" applyProtection="0"/>
    <xf numFmtId="43" fontId="46" fillId="0" borderId="11" applyFont="0" applyFill="0" applyBorder="0" applyAlignment="0" applyProtection="0"/>
    <xf numFmtId="0" fontId="65" fillId="0" borderId="11" applyNumberFormat="0" applyFill="0" applyBorder="0" applyAlignment="0" applyProtection="0"/>
    <xf numFmtId="0" fontId="71" fillId="0" borderId="11"/>
    <xf numFmtId="0" fontId="73" fillId="0" borderId="11" applyNumberFormat="0" applyBorder="0" applyProtection="0"/>
    <xf numFmtId="0" fontId="73" fillId="0" borderId="11" applyNumberFormat="0" applyBorder="0" applyProtection="0"/>
    <xf numFmtId="171" fontId="73" fillId="0" borderId="11" applyBorder="0" applyProtection="0"/>
    <xf numFmtId="171" fontId="73" fillId="0" borderId="11" applyBorder="0" applyProtection="0"/>
    <xf numFmtId="0" fontId="74" fillId="0" borderId="11" applyNumberFormat="0" applyBorder="0" applyProtection="0"/>
    <xf numFmtId="0" fontId="73" fillId="0" borderId="11" applyNumberFormat="0" applyBorder="0" applyProtection="0"/>
    <xf numFmtId="172" fontId="74" fillId="0" borderId="11" applyBorder="0" applyProtection="0"/>
    <xf numFmtId="0" fontId="75" fillId="0" borderId="11" applyNumberFormat="0" applyBorder="0" applyProtection="0">
      <alignment horizontal="center"/>
    </xf>
    <xf numFmtId="0" fontId="75" fillId="0" borderId="11" applyNumberFormat="0" applyBorder="0" applyProtection="0">
      <alignment horizontal="center" textRotation="90"/>
    </xf>
    <xf numFmtId="0" fontId="76" fillId="0" borderId="11" applyNumberFormat="0" applyBorder="0" applyProtection="0"/>
    <xf numFmtId="173" fontId="76" fillId="0" borderId="11" applyBorder="0" applyProtection="0"/>
    <xf numFmtId="43" fontId="72" fillId="0" borderId="11" applyFont="0" applyFill="0" applyBorder="0" applyAlignment="0" applyProtection="0"/>
    <xf numFmtId="43" fontId="46" fillId="0" borderId="11" applyFont="0" applyFill="0" applyBorder="0" applyAlignment="0" applyProtection="0"/>
    <xf numFmtId="171" fontId="73" fillId="0" borderId="11" applyBorder="0" applyProtection="0"/>
    <xf numFmtId="0" fontId="46" fillId="0" borderId="11"/>
    <xf numFmtId="0" fontId="46" fillId="0" borderId="11"/>
    <xf numFmtId="0" fontId="71" fillId="0" borderId="11"/>
    <xf numFmtId="43" fontId="46" fillId="0" borderId="11" applyFont="0" applyFill="0" applyBorder="0" applyAlignment="0" applyProtection="0"/>
    <xf numFmtId="43" fontId="72" fillId="0" borderId="11" applyFont="0" applyFill="0" applyBorder="0" applyAlignment="0" applyProtection="0"/>
    <xf numFmtId="0" fontId="1" fillId="0" borderId="11"/>
    <xf numFmtId="0" fontId="1" fillId="0" borderId="11"/>
    <xf numFmtId="0" fontId="46" fillId="0" borderId="11"/>
    <xf numFmtId="43" fontId="72" fillId="0" borderId="11" applyFont="0" applyFill="0" applyBorder="0" applyAlignment="0" applyProtection="0"/>
    <xf numFmtId="0" fontId="71" fillId="0" borderId="11"/>
    <xf numFmtId="43" fontId="46" fillId="0" borderId="11" applyFont="0" applyFill="0" applyBorder="0" applyAlignment="0" applyProtection="0"/>
    <xf numFmtId="9" fontId="46" fillId="0" borderId="11" applyFont="0" applyFill="0" applyBorder="0" applyAlignment="0" applyProtection="0"/>
    <xf numFmtId="0" fontId="74" fillId="0" borderId="11" applyNumberFormat="0" applyBorder="0" applyProtection="0"/>
    <xf numFmtId="0" fontId="77" fillId="0" borderId="11" applyNumberFormat="0" applyFill="0" applyBorder="0" applyAlignment="0" applyProtection="0">
      <alignment vertical="top"/>
      <protection locked="0"/>
    </xf>
    <xf numFmtId="44" fontId="72" fillId="0" borderId="11" applyFont="0" applyFill="0" applyBorder="0" applyAlignment="0" applyProtection="0"/>
    <xf numFmtId="9" fontId="72" fillId="0" borderId="11" applyFont="0" applyFill="0" applyBorder="0" applyAlignment="0" applyProtection="0"/>
    <xf numFmtId="9" fontId="46" fillId="0" borderId="11" applyFont="0" applyFill="0" applyBorder="0" applyAlignment="0" applyProtection="0"/>
    <xf numFmtId="43" fontId="46" fillId="0" borderId="11" applyFont="0" applyFill="0" applyBorder="0" applyAlignment="0" applyProtection="0"/>
    <xf numFmtId="43" fontId="46" fillId="0" borderId="11" applyFont="0" applyFill="0" applyBorder="0" applyAlignment="0" applyProtection="0"/>
    <xf numFmtId="43" fontId="72" fillId="0" borderId="11" applyFont="0" applyFill="0" applyBorder="0" applyAlignment="0" applyProtection="0"/>
    <xf numFmtId="43" fontId="46" fillId="0" borderId="11" applyFont="0" applyFill="0" applyBorder="0" applyAlignment="0" applyProtection="0"/>
    <xf numFmtId="0" fontId="46" fillId="0" borderId="11"/>
    <xf numFmtId="0" fontId="46" fillId="0" borderId="11"/>
    <xf numFmtId="0" fontId="51" fillId="0" borderId="11"/>
    <xf numFmtId="0" fontId="1" fillId="0" borderId="11"/>
    <xf numFmtId="9" fontId="71" fillId="0" borderId="11" applyFont="0" applyFill="0" applyBorder="0" applyAlignment="0" applyProtection="0"/>
    <xf numFmtId="43" fontId="46" fillId="0" borderId="11" applyFont="0" applyFill="0" applyBorder="0" applyAlignment="0" applyProtection="0"/>
    <xf numFmtId="43" fontId="46" fillId="0" borderId="11" applyFont="0" applyFill="0" applyBorder="0" applyAlignment="0" applyProtection="0"/>
    <xf numFmtId="0" fontId="46" fillId="0" borderId="11"/>
    <xf numFmtId="9" fontId="71" fillId="0" borderId="11" applyFont="0" applyFill="0" applyBorder="0" applyAlignment="0" applyProtection="0"/>
    <xf numFmtId="0" fontId="46" fillId="0" borderId="11"/>
    <xf numFmtId="0" fontId="1" fillId="0" borderId="11"/>
    <xf numFmtId="43" fontId="1" fillId="0" borderId="11" applyFont="0" applyFill="0" applyBorder="0" applyAlignment="0" applyProtection="0"/>
    <xf numFmtId="0" fontId="46" fillId="0" borderId="11"/>
    <xf numFmtId="0" fontId="1" fillId="0" borderId="11"/>
    <xf numFmtId="0" fontId="1" fillId="0" borderId="11"/>
    <xf numFmtId="0" fontId="1" fillId="0" borderId="11"/>
    <xf numFmtId="0" fontId="1" fillId="0" borderId="11"/>
    <xf numFmtId="0" fontId="46" fillId="0" borderId="11"/>
    <xf numFmtId="43" fontId="46" fillId="0" borderId="11" applyFont="0" applyFill="0" applyBorder="0" applyAlignment="0" applyProtection="0"/>
    <xf numFmtId="43" fontId="1" fillId="0" borderId="11" applyFont="0" applyFill="0" applyBorder="0" applyAlignment="0" applyProtection="0"/>
    <xf numFmtId="43" fontId="78" fillId="0" borderId="11" applyFont="0" applyFill="0" applyBorder="0" applyAlignment="0" applyProtection="0"/>
    <xf numFmtId="0" fontId="78" fillId="0" borderId="11"/>
    <xf numFmtId="9" fontId="78" fillId="0" borderId="11" applyFont="0" applyFill="0" applyBorder="0" applyAlignment="0" applyProtection="0"/>
    <xf numFmtId="0" fontId="79" fillId="0" borderId="11"/>
    <xf numFmtId="174" fontId="46" fillId="0" borderId="11" applyFont="0" applyFill="0" applyBorder="0" applyAlignment="0" applyProtection="0"/>
    <xf numFmtId="175" fontId="80" fillId="0" borderId="11">
      <protection locked="0"/>
    </xf>
    <xf numFmtId="0" fontId="48" fillId="69" borderId="32" applyFill="0" applyBorder="0" applyAlignment="0" applyProtection="0">
      <alignment vertical="center"/>
      <protection locked="0"/>
    </xf>
    <xf numFmtId="176" fontId="46" fillId="0" borderId="11" applyFont="0" applyFill="0" applyBorder="0" applyAlignment="0" applyProtection="0"/>
    <xf numFmtId="177" fontId="80" fillId="0" borderId="11">
      <protection locked="0"/>
    </xf>
    <xf numFmtId="0" fontId="80" fillId="0" borderId="11">
      <protection locked="0"/>
    </xf>
    <xf numFmtId="0" fontId="80" fillId="0" borderId="11">
      <protection locked="0"/>
    </xf>
    <xf numFmtId="178" fontId="80" fillId="0" borderId="11">
      <protection locked="0"/>
    </xf>
    <xf numFmtId="178" fontId="80" fillId="0" borderId="11">
      <protection locked="0"/>
    </xf>
    <xf numFmtId="0" fontId="81" fillId="0" borderId="11" applyNumberFormat="0" applyFill="0" applyBorder="0" applyAlignment="0" applyProtection="0">
      <alignment vertical="top"/>
      <protection locked="0"/>
    </xf>
    <xf numFmtId="38" fontId="47" fillId="68" borderId="11" applyNumberFormat="0" applyBorder="0" applyAlignment="0" applyProtection="0"/>
    <xf numFmtId="0" fontId="80" fillId="0" borderId="11">
      <protection locked="0"/>
    </xf>
    <xf numFmtId="0" fontId="80" fillId="0" borderId="11">
      <protection locked="0"/>
    </xf>
    <xf numFmtId="0" fontId="82" fillId="0" borderId="11"/>
    <xf numFmtId="10" fontId="47" fillId="70" borderId="15" applyNumberFormat="0" applyBorder="0" applyAlignment="0" applyProtection="0"/>
    <xf numFmtId="0" fontId="46" fillId="0" borderId="11">
      <alignment horizontal="centerContinuous" vertical="justify"/>
    </xf>
    <xf numFmtId="0" fontId="83" fillId="0" borderId="11" applyAlignment="0">
      <alignment horizontal="center"/>
    </xf>
    <xf numFmtId="179" fontId="84" fillId="0" borderId="11"/>
    <xf numFmtId="0" fontId="50" fillId="0" borderId="11">
      <alignment horizontal="left" vertical="center" indent="12"/>
    </xf>
    <xf numFmtId="0" fontId="47" fillId="0" borderId="32" applyBorder="0">
      <alignment horizontal="left" vertical="center" wrapText="1" indent="2"/>
      <protection locked="0"/>
    </xf>
    <xf numFmtId="0" fontId="47" fillId="0" borderId="32" applyBorder="0">
      <alignment horizontal="left" vertical="center" wrapText="1" indent="3"/>
      <protection locked="0"/>
    </xf>
    <xf numFmtId="10" fontId="46" fillId="0" borderId="11" applyFont="0" applyFill="0" applyBorder="0" applyAlignment="0" applyProtection="0"/>
    <xf numFmtId="180" fontId="80" fillId="0" borderId="11">
      <protection locked="0"/>
    </xf>
    <xf numFmtId="180" fontId="80" fillId="0" borderId="11">
      <protection locked="0"/>
    </xf>
    <xf numFmtId="181" fontId="80" fillId="0" borderId="11">
      <protection locked="0"/>
    </xf>
    <xf numFmtId="38" fontId="49" fillId="0" borderId="11" applyFont="0" applyFill="0" applyBorder="0" applyAlignment="0" applyProtection="0"/>
    <xf numFmtId="182" fontId="85" fillId="0" borderId="11">
      <protection locked="0"/>
    </xf>
    <xf numFmtId="41" fontId="78" fillId="0" borderId="11" applyFont="0" applyFill="0" applyBorder="0" applyAlignment="0" applyProtection="0"/>
    <xf numFmtId="0" fontId="49" fillId="0" borderId="11"/>
    <xf numFmtId="0" fontId="86" fillId="0" borderId="11">
      <protection locked="0"/>
    </xf>
    <xf numFmtId="0" fontId="86" fillId="0" borderId="11">
      <protection locked="0"/>
    </xf>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78" fillId="0" borderId="11"/>
    <xf numFmtId="0" fontId="1" fillId="0" borderId="11"/>
    <xf numFmtId="9" fontId="1" fillId="0" borderId="11" applyFont="0" applyFill="0" applyBorder="0" applyAlignment="0" applyProtection="0"/>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176" fontId="46" fillId="0" borderId="11" applyFont="0" applyFill="0" applyBorder="0" applyAlignment="0" applyProtection="0"/>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9" fontId="1" fillId="0" borderId="11" applyFont="0" applyFill="0" applyBorder="0" applyAlignment="0" applyProtection="0"/>
    <xf numFmtId="0" fontId="1"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9" fontId="46" fillId="0" borderId="11" applyFont="0" applyFill="0" applyBorder="0" applyAlignment="0" applyProtection="0"/>
    <xf numFmtId="43" fontId="46" fillId="0" borderId="11" applyFont="0" applyFill="0" applyBorder="0" applyAlignment="0" applyProtection="0"/>
    <xf numFmtId="43" fontId="46" fillId="0" borderId="11" applyFont="0" applyFill="0" applyBorder="0" applyAlignment="0" applyProtection="0"/>
    <xf numFmtId="0" fontId="46" fillId="0" borderId="11"/>
    <xf numFmtId="0" fontId="1"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0" fontId="46" fillId="0" borderId="11"/>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46"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46" fillId="0" borderId="11"/>
    <xf numFmtId="0" fontId="52" fillId="0" borderId="11"/>
    <xf numFmtId="9" fontId="46" fillId="0" borderId="11" applyFont="0" applyFill="0" applyBorder="0" applyAlignment="0" applyProtection="0"/>
    <xf numFmtId="43" fontId="46" fillId="0" borderId="11" applyFont="0" applyFill="0" applyBorder="0" applyAlignment="0" applyProtection="0"/>
    <xf numFmtId="0" fontId="46" fillId="0" borderId="11"/>
    <xf numFmtId="0" fontId="46" fillId="0" borderId="11"/>
    <xf numFmtId="43" fontId="46" fillId="0" borderId="11" applyFont="0" applyFill="0" applyBorder="0" applyAlignment="0" applyProtection="0"/>
    <xf numFmtId="0" fontId="46" fillId="0" borderId="11"/>
    <xf numFmtId="0" fontId="1" fillId="0" borderId="11"/>
    <xf numFmtId="0" fontId="46" fillId="0" borderId="11"/>
    <xf numFmtId="0" fontId="46" fillId="0" borderId="11"/>
    <xf numFmtId="43" fontId="46" fillId="0" borderId="11" applyFont="0" applyFill="0" applyBorder="0" applyAlignment="0" applyProtection="0"/>
    <xf numFmtId="43" fontId="46" fillId="0" borderId="11" applyFont="0" applyFill="0" applyBorder="0" applyAlignment="0" applyProtection="0"/>
    <xf numFmtId="43" fontId="46" fillId="0" borderId="11" applyFont="0" applyFill="0" applyBorder="0" applyAlignment="0" applyProtection="0"/>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alignment horizontal="centerContinuous" vertical="justify"/>
    </xf>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46" fillId="0" borderId="11"/>
    <xf numFmtId="0" fontId="46" fillId="0" borderId="11"/>
    <xf numFmtId="0" fontId="46" fillId="0" borderId="11"/>
    <xf numFmtId="10" fontId="46"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43" fontId="46"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176" fontId="46" fillId="0" borderId="11" applyFont="0" applyFill="0" applyBorder="0" applyAlignment="0" applyProtection="0"/>
    <xf numFmtId="43" fontId="1" fillId="0" borderId="11" applyFont="0" applyFill="0" applyBorder="0" applyAlignment="0" applyProtection="0"/>
    <xf numFmtId="43" fontId="46" fillId="0" borderId="11" applyFont="0" applyFill="0" applyBorder="0" applyAlignment="0" applyProtection="0"/>
    <xf numFmtId="43" fontId="46"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46" fillId="0" borderId="11"/>
    <xf numFmtId="43" fontId="46"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46" fillId="0" borderId="11"/>
    <xf numFmtId="0" fontId="1" fillId="0" borderId="11"/>
    <xf numFmtId="0" fontId="1" fillId="0" borderId="11"/>
    <xf numFmtId="0" fontId="1" fillId="0" borderId="11"/>
    <xf numFmtId="43" fontId="72"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46" fillId="0" borderId="11"/>
    <xf numFmtId="0" fontId="46" fillId="0" borderId="11"/>
    <xf numFmtId="0" fontId="1" fillId="0" borderId="11"/>
    <xf numFmtId="0" fontId="46" fillId="0" borderId="11"/>
    <xf numFmtId="0" fontId="46" fillId="0" borderId="11"/>
    <xf numFmtId="43" fontId="46" fillId="0" borderId="11" applyFont="0" applyFill="0" applyBorder="0" applyAlignment="0" applyProtection="0"/>
    <xf numFmtId="43" fontId="46" fillId="0" borderId="11" applyFont="0" applyFill="0" applyBorder="0" applyAlignment="0" applyProtection="0"/>
    <xf numFmtId="43" fontId="46" fillId="0" borderId="11" applyFont="0" applyFill="0" applyBorder="0" applyAlignment="0" applyProtection="0"/>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alignment horizontal="centerContinuous" vertical="justify"/>
    </xf>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46" fillId="0" borderId="11"/>
    <xf numFmtId="0" fontId="46" fillId="0" borderId="11"/>
    <xf numFmtId="0" fontId="46" fillId="0" borderId="11"/>
    <xf numFmtId="10" fontId="46"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43" fontId="46"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176" fontId="46" fillId="0" borderId="11" applyFont="0" applyFill="0" applyBorder="0" applyAlignment="0" applyProtection="0"/>
    <xf numFmtId="43" fontId="1" fillId="0" borderId="11" applyFont="0" applyFill="0" applyBorder="0" applyAlignment="0" applyProtection="0"/>
    <xf numFmtId="43" fontId="46" fillId="0" borderId="11" applyFont="0" applyFill="0" applyBorder="0" applyAlignment="0" applyProtection="0"/>
    <xf numFmtId="43" fontId="46"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46" fillId="0" borderId="11"/>
    <xf numFmtId="43" fontId="46"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46" fillId="0" borderId="11">
      <alignment horizontal="centerContinuous" vertical="justify"/>
    </xf>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1" fillId="0" borderId="11"/>
    <xf numFmtId="0" fontId="1" fillId="0" borderId="11"/>
    <xf numFmtId="0" fontId="1" fillId="0" borderId="11"/>
    <xf numFmtId="0" fontId="46" fillId="0" borderId="11"/>
    <xf numFmtId="0" fontId="71"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10" fontId="46" fillId="0" borderId="11" applyFont="0" applyFill="0" applyBorder="0" applyAlignment="0" applyProtection="0"/>
    <xf numFmtId="9" fontId="72"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43" fontId="46" fillId="0" borderId="11" applyFont="0" applyFill="0" applyBorder="0" applyAlignment="0" applyProtection="0"/>
    <xf numFmtId="43" fontId="46"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176" fontId="46" fillId="0" borderId="11" applyFont="0" applyFill="0" applyBorder="0" applyAlignment="0" applyProtection="0"/>
    <xf numFmtId="43" fontId="1" fillId="0" borderId="11" applyFont="0" applyFill="0" applyBorder="0" applyAlignment="0" applyProtection="0"/>
    <xf numFmtId="43" fontId="46" fillId="0" borderId="11" applyFont="0" applyFill="0" applyBorder="0" applyAlignment="0" applyProtection="0"/>
    <xf numFmtId="43" fontId="46" fillId="0" borderId="11" applyFont="0" applyFill="0" applyBorder="0" applyAlignment="0" applyProtection="0"/>
    <xf numFmtId="43" fontId="46" fillId="0" borderId="11" applyFont="0" applyFill="0" applyBorder="0" applyAlignment="0" applyProtection="0"/>
    <xf numFmtId="43" fontId="46" fillId="0" borderId="11" applyFont="0" applyFill="0" applyBorder="0" applyAlignment="0" applyProtection="0"/>
    <xf numFmtId="43" fontId="46"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46" fillId="0" borderId="11"/>
    <xf numFmtId="0" fontId="46" fillId="0" borderId="11"/>
    <xf numFmtId="0" fontId="46" fillId="0" borderId="11"/>
    <xf numFmtId="0" fontId="46" fillId="0" borderId="11"/>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0" fontId="46" fillId="0" borderId="11"/>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46" fillId="0" borderId="11"/>
    <xf numFmtId="0" fontId="46" fillId="0" borderId="11"/>
    <xf numFmtId="0" fontId="1" fillId="0" borderId="11"/>
    <xf numFmtId="0" fontId="1" fillId="0" borderId="11"/>
    <xf numFmtId="43" fontId="1" fillId="0" borderId="11" applyFont="0" applyFill="0" applyBorder="0" applyAlignment="0" applyProtection="0"/>
    <xf numFmtId="0" fontId="46" fillId="0" borderId="11"/>
    <xf numFmtId="0" fontId="46" fillId="0" borderId="11"/>
    <xf numFmtId="0" fontId="46" fillId="0" borderId="11"/>
    <xf numFmtId="0" fontId="46" fillId="0" borderId="11"/>
    <xf numFmtId="0" fontId="46" fillId="0" borderId="11"/>
    <xf numFmtId="0" fontId="46" fillId="0" borderId="11"/>
    <xf numFmtId="0" fontId="1" fillId="0" borderId="11"/>
    <xf numFmtId="43" fontId="46" fillId="0" borderId="11" applyFont="0" applyFill="0" applyBorder="0" applyAlignment="0" applyProtection="0"/>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0" fontId="46" fillId="0" borderId="11"/>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46"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46" fillId="0" borderId="11" applyFont="0" applyFill="0" applyBorder="0" applyAlignment="0" applyProtection="0"/>
    <xf numFmtId="0" fontId="1" fillId="0" borderId="11"/>
    <xf numFmtId="0" fontId="1" fillId="0" borderId="11"/>
    <xf numFmtId="0" fontId="1" fillId="0" borderId="11"/>
    <xf numFmtId="43" fontId="46"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46"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43" fontId="46" fillId="0" borderId="11" applyFont="0" applyFill="0" applyBorder="0" applyAlignment="0" applyProtection="0"/>
    <xf numFmtId="0" fontId="1" fillId="0" borderId="11"/>
    <xf numFmtId="9" fontId="46" fillId="0" borderId="11" applyFont="0" applyFill="0" applyBorder="0" applyAlignment="0" applyProtection="0"/>
    <xf numFmtId="0" fontId="46" fillId="0" borderId="11"/>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46"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46"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46" fillId="0" borderId="11"/>
    <xf numFmtId="43" fontId="46" fillId="0" borderId="11" applyFont="0" applyFill="0" applyBorder="0" applyAlignment="0" applyProtection="0"/>
    <xf numFmtId="9" fontId="46" fillId="0" borderId="11" applyFont="0" applyFill="0" applyBorder="0" applyAlignment="0" applyProtection="0"/>
    <xf numFmtId="43" fontId="46"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46" fillId="0" borderId="11"/>
    <xf numFmtId="0" fontId="52" fillId="0" borderId="11"/>
    <xf numFmtId="9" fontId="46" fillId="0" borderId="11" applyFont="0" applyFill="0" applyBorder="0" applyAlignment="0" applyProtection="0"/>
    <xf numFmtId="43" fontId="46" fillId="0" borderId="11" applyFont="0" applyFill="0" applyBorder="0" applyAlignment="0" applyProtection="0"/>
    <xf numFmtId="0" fontId="46" fillId="0" borderId="11"/>
    <xf numFmtId="0" fontId="46" fillId="0" borderId="11"/>
    <xf numFmtId="43" fontId="46"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46" fillId="0" borderId="11">
      <alignment horizontal="centerContinuous" vertical="justify"/>
    </xf>
    <xf numFmtId="0" fontId="46" fillId="0" borderId="11"/>
    <xf numFmtId="0" fontId="1"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10" fontId="46" fillId="0" borderId="11" applyFont="0" applyFill="0" applyBorder="0" applyAlignment="0" applyProtection="0"/>
    <xf numFmtId="43" fontId="46" fillId="0" borderId="11" applyFont="0" applyFill="0" applyBorder="0" applyAlignment="0" applyProtection="0"/>
    <xf numFmtId="43" fontId="46" fillId="0" borderId="11" applyFont="0" applyFill="0" applyBorder="0" applyAlignment="0" applyProtection="0"/>
    <xf numFmtId="176" fontId="46" fillId="0" borderId="11" applyFont="0" applyFill="0" applyBorder="0" applyAlignment="0" applyProtection="0"/>
    <xf numFmtId="43" fontId="46" fillId="0" borderId="11" applyFont="0" applyFill="0" applyBorder="0" applyAlignment="0" applyProtection="0"/>
    <xf numFmtId="43" fontId="46" fillId="0" borderId="11" applyFont="0" applyFill="0" applyBorder="0" applyAlignment="0" applyProtection="0"/>
    <xf numFmtId="43" fontId="46" fillId="0" borderId="11" applyFont="0" applyFill="0" applyBorder="0" applyAlignment="0" applyProtection="0"/>
    <xf numFmtId="43" fontId="46" fillId="0" borderId="11" applyFont="0" applyFill="0" applyBorder="0" applyAlignment="0" applyProtection="0"/>
    <xf numFmtId="43" fontId="46"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43" fontId="1" fillId="0" borderId="11" applyFont="0" applyFill="0" applyBorder="0" applyAlignment="0" applyProtection="0"/>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6" fillId="0" borderId="11"/>
    <xf numFmtId="0" fontId="49" fillId="0" borderId="11"/>
    <xf numFmtId="0" fontId="1" fillId="0" borderId="11"/>
    <xf numFmtId="43" fontId="1" fillId="0" borderId="11" applyFont="0" applyFill="0" applyBorder="0" applyAlignment="0" applyProtection="0"/>
    <xf numFmtId="0" fontId="49" fillId="0" borderId="11"/>
    <xf numFmtId="0" fontId="51" fillId="71" borderId="11" applyNumberFormat="0" applyBorder="0" applyAlignment="0" applyProtection="0"/>
    <xf numFmtId="0" fontId="51" fillId="72" borderId="11" applyNumberFormat="0" applyBorder="0" applyAlignment="0" applyProtection="0"/>
    <xf numFmtId="0" fontId="51" fillId="73" borderId="11" applyNumberFormat="0" applyBorder="0" applyAlignment="0" applyProtection="0"/>
    <xf numFmtId="0" fontId="51" fillId="74" borderId="11" applyNumberFormat="0" applyBorder="0" applyAlignment="0" applyProtection="0"/>
    <xf numFmtId="0" fontId="51" fillId="75" borderId="11" applyNumberFormat="0" applyBorder="0" applyAlignment="0" applyProtection="0"/>
    <xf numFmtId="0" fontId="51" fillId="76" borderId="11" applyNumberFormat="0" applyBorder="0" applyAlignment="0" applyProtection="0"/>
    <xf numFmtId="0" fontId="51" fillId="77" borderId="11" applyNumberFormat="0" applyBorder="0" applyAlignment="0" applyProtection="0"/>
    <xf numFmtId="0" fontId="51" fillId="78" borderId="11" applyNumberFormat="0" applyBorder="0" applyAlignment="0" applyProtection="0"/>
    <xf numFmtId="0" fontId="51" fillId="79" borderId="11" applyNumberFormat="0" applyBorder="0" applyAlignment="0" applyProtection="0"/>
    <xf numFmtId="0" fontId="51" fillId="74" borderId="11" applyNumberFormat="0" applyBorder="0" applyAlignment="0" applyProtection="0"/>
    <xf numFmtId="0" fontId="51" fillId="77" borderId="11" applyNumberFormat="0" applyBorder="0" applyAlignment="0" applyProtection="0"/>
    <xf numFmtId="0" fontId="51" fillId="80" borderId="11" applyNumberFormat="0" applyBorder="0" applyAlignment="0" applyProtection="0"/>
    <xf numFmtId="0" fontId="56" fillId="81" borderId="11" applyNumberFormat="0" applyBorder="0" applyAlignment="0" applyProtection="0"/>
    <xf numFmtId="0" fontId="56" fillId="78" borderId="11" applyNumberFormat="0" applyBorder="0" applyAlignment="0" applyProtection="0"/>
    <xf numFmtId="0" fontId="56" fillId="79" borderId="11" applyNumberFormat="0" applyBorder="0" applyAlignment="0" applyProtection="0"/>
    <xf numFmtId="0" fontId="56" fillId="82" borderId="11" applyNumberFormat="0" applyBorder="0" applyAlignment="0" applyProtection="0"/>
    <xf numFmtId="0" fontId="56" fillId="83" borderId="11" applyNumberFormat="0" applyBorder="0" applyAlignment="0" applyProtection="0"/>
    <xf numFmtId="0" fontId="56" fillId="84" borderId="11" applyNumberFormat="0" applyBorder="0" applyAlignment="0" applyProtection="0"/>
    <xf numFmtId="0" fontId="57" fillId="73" borderId="11" applyNumberFormat="0" applyBorder="0" applyAlignment="0" applyProtection="0"/>
    <xf numFmtId="0" fontId="58" fillId="85" borderId="37" applyNumberFormat="0" applyAlignment="0" applyProtection="0"/>
    <xf numFmtId="0" fontId="59" fillId="86" borderId="38" applyNumberFormat="0" applyAlignment="0" applyProtection="0"/>
    <xf numFmtId="0" fontId="56" fillId="87" borderId="11" applyNumberFormat="0" applyBorder="0" applyAlignment="0" applyProtection="0"/>
    <xf numFmtId="0" fontId="56" fillId="88" borderId="11" applyNumberFormat="0" applyBorder="0" applyAlignment="0" applyProtection="0"/>
    <xf numFmtId="0" fontId="56" fillId="89" borderId="11" applyNumberFormat="0" applyBorder="0" applyAlignment="0" applyProtection="0"/>
    <xf numFmtId="0" fontId="56" fillId="82" borderId="11" applyNumberFormat="0" applyBorder="0" applyAlignment="0" applyProtection="0"/>
    <xf numFmtId="0" fontId="56" fillId="83" borderId="11" applyNumberFormat="0" applyBorder="0" applyAlignment="0" applyProtection="0"/>
    <xf numFmtId="0" fontId="56" fillId="90" borderId="11" applyNumberFormat="0" applyBorder="0" applyAlignment="0" applyProtection="0"/>
    <xf numFmtId="0" fontId="61" fillId="76" borderId="37" applyNumberFormat="0" applyAlignment="0" applyProtection="0"/>
    <xf numFmtId="0" fontId="62" fillId="72" borderId="11" applyNumberFormat="0" applyBorder="0" applyAlignment="0" applyProtection="0"/>
    <xf numFmtId="0" fontId="63" fillId="91" borderId="11" applyNumberFormat="0" applyBorder="0" applyAlignment="0" applyProtection="0"/>
    <xf numFmtId="0" fontId="1" fillId="0" borderId="11"/>
    <xf numFmtId="0" fontId="49" fillId="0" borderId="11"/>
    <xf numFmtId="0" fontId="46" fillId="92" borderId="43" applyNumberFormat="0" applyAlignment="0" applyProtection="0"/>
    <xf numFmtId="0" fontId="64" fillId="85" borderId="44" applyNumberFormat="0" applyAlignment="0" applyProtection="0"/>
    <xf numFmtId="183" fontId="46" fillId="0" borderId="11" applyFill="0" applyBorder="0" applyAlignment="0" applyProtection="0"/>
    <xf numFmtId="43" fontId="1" fillId="0" borderId="11" applyFont="0" applyFill="0" applyBorder="0" applyAlignment="0" applyProtection="0"/>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43" fontId="72"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0" fontId="71" fillId="0" borderId="11"/>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46"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46" fillId="0" borderId="11"/>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9" fontId="71" fillId="0" borderId="11" applyFont="0" applyFill="0" applyBorder="0" applyAlignment="0" applyProtection="0"/>
    <xf numFmtId="0" fontId="71" fillId="0" borderId="11"/>
    <xf numFmtId="0" fontId="46" fillId="0" borderId="11"/>
    <xf numFmtId="0" fontId="71" fillId="0" borderId="11"/>
    <xf numFmtId="0" fontId="46" fillId="0" borderId="11"/>
    <xf numFmtId="0" fontId="46" fillId="0" borderId="11"/>
    <xf numFmtId="0" fontId="46" fillId="0" borderId="11"/>
    <xf numFmtId="0" fontId="49" fillId="0" borderId="11"/>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21" borderId="11" applyNumberFormat="0" applyBorder="0" applyAlignment="0" applyProtection="0"/>
    <xf numFmtId="0" fontId="1" fillId="25" borderId="11" applyNumberFormat="0" applyBorder="0" applyAlignment="0" applyProtection="0"/>
    <xf numFmtId="0" fontId="1" fillId="29" borderId="11" applyNumberFormat="0" applyBorder="0" applyAlignment="0" applyProtection="0"/>
    <xf numFmtId="0" fontId="1" fillId="33" borderId="11" applyNumberFormat="0" applyBorder="0" applyAlignment="0" applyProtection="0"/>
    <xf numFmtId="0" fontId="1" fillId="37" borderId="11" applyNumberFormat="0" applyBorder="0" applyAlignment="0" applyProtection="0"/>
    <xf numFmtId="0" fontId="1" fillId="41" borderId="11" applyNumberFormat="0" applyBorder="0" applyAlignment="0" applyProtection="0"/>
    <xf numFmtId="0" fontId="1" fillId="22" borderId="11" applyNumberFormat="0" applyBorder="0" applyAlignment="0" applyProtection="0"/>
    <xf numFmtId="0" fontId="1" fillId="26" borderId="11" applyNumberFormat="0" applyBorder="0" applyAlignment="0" applyProtection="0"/>
    <xf numFmtId="0" fontId="1" fillId="30" borderId="11" applyNumberFormat="0" applyBorder="0" applyAlignment="0" applyProtection="0"/>
    <xf numFmtId="0" fontId="1" fillId="34" borderId="11" applyNumberFormat="0" applyBorder="0" applyAlignment="0" applyProtection="0"/>
    <xf numFmtId="0" fontId="1" fillId="38" borderId="11" applyNumberFormat="0" applyBorder="0" applyAlignment="0" applyProtection="0"/>
    <xf numFmtId="0" fontId="1" fillId="42" borderId="11" applyNumberFormat="0" applyBorder="0" applyAlignment="0" applyProtection="0"/>
    <xf numFmtId="0" fontId="42" fillId="23" borderId="11" applyNumberFormat="0" applyBorder="0" applyAlignment="0" applyProtection="0"/>
    <xf numFmtId="0" fontId="42" fillId="27" borderId="11" applyNumberFormat="0" applyBorder="0" applyAlignment="0" applyProtection="0"/>
    <xf numFmtId="0" fontId="42" fillId="31" borderId="11" applyNumberFormat="0" applyBorder="0" applyAlignment="0" applyProtection="0"/>
    <xf numFmtId="0" fontId="42" fillId="35" borderId="11" applyNumberFormat="0" applyBorder="0" applyAlignment="0" applyProtection="0"/>
    <xf numFmtId="0" fontId="42" fillId="39" borderId="11" applyNumberFormat="0" applyBorder="0" applyAlignment="0" applyProtection="0"/>
    <xf numFmtId="0" fontId="42" fillId="43" borderId="11" applyNumberFormat="0" applyBorder="0" applyAlignment="0" applyProtection="0"/>
    <xf numFmtId="0" fontId="33" fillId="13" borderId="11" applyNumberFormat="0" applyBorder="0" applyAlignment="0" applyProtection="0"/>
    <xf numFmtId="0" fontId="37" fillId="17" borderId="21" applyNumberFormat="0" applyAlignment="0" applyProtection="0"/>
    <xf numFmtId="0" fontId="39" fillId="18" borderId="24" applyNumberFormat="0" applyAlignment="0" applyProtection="0"/>
    <xf numFmtId="0" fontId="38" fillId="0" borderId="23" applyNumberFormat="0" applyFill="0" applyAlignment="0" applyProtection="0"/>
    <xf numFmtId="0" fontId="42" fillId="20" borderId="11" applyNumberFormat="0" applyBorder="0" applyAlignment="0" applyProtection="0"/>
    <xf numFmtId="0" fontId="42" fillId="24" borderId="11" applyNumberFormat="0" applyBorder="0" applyAlignment="0" applyProtection="0"/>
    <xf numFmtId="0" fontId="42" fillId="28" borderId="11" applyNumberFormat="0" applyBorder="0" applyAlignment="0" applyProtection="0"/>
    <xf numFmtId="0" fontId="42" fillId="32" borderId="11" applyNumberFormat="0" applyBorder="0" applyAlignment="0" applyProtection="0"/>
    <xf numFmtId="0" fontId="42" fillId="36" borderId="11" applyNumberFormat="0" applyBorder="0" applyAlignment="0" applyProtection="0"/>
    <xf numFmtId="0" fontId="42" fillId="40" borderId="11" applyNumberFormat="0" applyBorder="0" applyAlignment="0" applyProtection="0"/>
    <xf numFmtId="0" fontId="35" fillId="16" borderId="21" applyNumberFormat="0" applyAlignment="0" applyProtection="0"/>
    <xf numFmtId="0" fontId="34" fillId="14" borderId="11" applyNumberFormat="0" applyBorder="0" applyAlignment="0" applyProtection="0"/>
    <xf numFmtId="44" fontId="1" fillId="0" borderId="11" applyFont="0" applyFill="0" applyBorder="0" applyAlignment="0" applyProtection="0"/>
    <xf numFmtId="0" fontId="87" fillId="15" borderId="11" applyNumberFormat="0" applyBorder="0" applyAlignment="0" applyProtection="0"/>
    <xf numFmtId="0" fontId="1" fillId="0" borderId="11"/>
    <xf numFmtId="0" fontId="1" fillId="0" borderId="11"/>
    <xf numFmtId="0" fontId="1" fillId="0" borderId="11"/>
    <xf numFmtId="0" fontId="1" fillId="0" borderId="11"/>
    <xf numFmtId="0" fontId="49" fillId="0" borderId="11"/>
    <xf numFmtId="0" fontId="1" fillId="0" borderId="11"/>
    <xf numFmtId="0" fontId="1" fillId="19" borderId="25" applyNumberFormat="0" applyFont="0" applyAlignment="0" applyProtection="0"/>
    <xf numFmtId="0" fontId="36" fillId="17" borderId="22" applyNumberFormat="0" applyAlignment="0" applyProtection="0"/>
    <xf numFmtId="0" fontId="40" fillId="0" borderId="11" applyNumberFormat="0" applyFill="0" applyBorder="0" applyAlignment="0" applyProtection="0"/>
    <xf numFmtId="0" fontId="41" fillId="0" borderId="11" applyNumberFormat="0" applyFill="0" applyBorder="0" applyAlignment="0" applyProtection="0"/>
    <xf numFmtId="0" fontId="30" fillId="0" borderId="18" applyNumberFormat="0" applyFill="0" applyAlignment="0" applyProtection="0"/>
    <xf numFmtId="0" fontId="31" fillId="0" borderId="19" applyNumberFormat="0" applyFill="0" applyAlignment="0" applyProtection="0"/>
    <xf numFmtId="0" fontId="32" fillId="0" borderId="20" applyNumberFormat="0" applyFill="0" applyAlignment="0" applyProtection="0"/>
    <xf numFmtId="0" fontId="32" fillId="0" borderId="11" applyNumberForma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46" fillId="0" borderId="11"/>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9" fontId="1" fillId="0" borderId="11" applyFont="0" applyFill="0" applyBorder="0" applyAlignment="0" applyProtection="0"/>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9" fontId="1" fillId="0" borderId="11" applyFont="0" applyFill="0" applyBorder="0" applyAlignment="0" applyProtection="0"/>
    <xf numFmtId="0" fontId="1" fillId="0" borderId="11"/>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0" fontId="46" fillId="0" borderId="11"/>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46" fillId="0" borderId="11"/>
    <xf numFmtId="0" fontId="46" fillId="0" borderId="11"/>
    <xf numFmtId="0" fontId="46"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21" borderId="11" applyNumberFormat="0" applyBorder="0" applyAlignment="0" applyProtection="0"/>
    <xf numFmtId="0" fontId="1" fillId="25" borderId="11" applyNumberFormat="0" applyBorder="0" applyAlignment="0" applyProtection="0"/>
    <xf numFmtId="0" fontId="1" fillId="29" borderId="11" applyNumberFormat="0" applyBorder="0" applyAlignment="0" applyProtection="0"/>
    <xf numFmtId="0" fontId="1" fillId="33" borderId="11" applyNumberFormat="0" applyBorder="0" applyAlignment="0" applyProtection="0"/>
    <xf numFmtId="0" fontId="1" fillId="37" borderId="11" applyNumberFormat="0" applyBorder="0" applyAlignment="0" applyProtection="0"/>
    <xf numFmtId="0" fontId="1" fillId="41" borderId="11" applyNumberFormat="0" applyBorder="0" applyAlignment="0" applyProtection="0"/>
    <xf numFmtId="0" fontId="1" fillId="22" borderId="11" applyNumberFormat="0" applyBorder="0" applyAlignment="0" applyProtection="0"/>
    <xf numFmtId="0" fontId="1" fillId="26" borderId="11" applyNumberFormat="0" applyBorder="0" applyAlignment="0" applyProtection="0"/>
    <xf numFmtId="0" fontId="1" fillId="30" borderId="11" applyNumberFormat="0" applyBorder="0" applyAlignment="0" applyProtection="0"/>
    <xf numFmtId="0" fontId="1" fillId="34" borderId="11" applyNumberFormat="0" applyBorder="0" applyAlignment="0" applyProtection="0"/>
    <xf numFmtId="0" fontId="1" fillId="38" borderId="11" applyNumberFormat="0" applyBorder="0" applyAlignment="0" applyProtection="0"/>
    <xf numFmtId="0" fontId="1" fillId="42" borderId="11" applyNumberFormat="0" applyBorder="0" applyAlignment="0" applyProtection="0"/>
    <xf numFmtId="44"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19" borderId="25" applyNumberFormat="0" applyFont="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9" fontId="1" fillId="0" borderId="11" applyFont="0" applyFill="0" applyBorder="0" applyAlignment="0" applyProtection="0"/>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9"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9"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9" fontId="1" fillId="0" borderId="11" applyFont="0" applyFill="0" applyBorder="0" applyAlignment="0" applyProtection="0"/>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9" fontId="1" fillId="0" borderId="11" applyFont="0" applyFill="0" applyBorder="0" applyAlignment="0" applyProtection="0"/>
    <xf numFmtId="0" fontId="1" fillId="0" borderId="11"/>
    <xf numFmtId="0" fontId="46"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0" fontId="46" fillId="0" borderId="11"/>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46" fillId="0" borderId="11"/>
    <xf numFmtId="0" fontId="46" fillId="0" borderId="11"/>
    <xf numFmtId="0" fontId="46"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9" fontId="1" fillId="0" borderId="11" applyFont="0" applyFill="0" applyBorder="0" applyAlignment="0" applyProtection="0"/>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9"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21" borderId="11" applyNumberFormat="0" applyBorder="0" applyAlignment="0" applyProtection="0"/>
    <xf numFmtId="0" fontId="1" fillId="25" borderId="11" applyNumberFormat="0" applyBorder="0" applyAlignment="0" applyProtection="0"/>
    <xf numFmtId="0" fontId="1" fillId="29" borderId="11" applyNumberFormat="0" applyBorder="0" applyAlignment="0" applyProtection="0"/>
    <xf numFmtId="0" fontId="1" fillId="33" borderId="11" applyNumberFormat="0" applyBorder="0" applyAlignment="0" applyProtection="0"/>
    <xf numFmtId="0" fontId="1" fillId="37" borderId="11" applyNumberFormat="0" applyBorder="0" applyAlignment="0" applyProtection="0"/>
    <xf numFmtId="0" fontId="1" fillId="41" borderId="11" applyNumberFormat="0" applyBorder="0" applyAlignment="0" applyProtection="0"/>
    <xf numFmtId="0" fontId="1" fillId="22" borderId="11" applyNumberFormat="0" applyBorder="0" applyAlignment="0" applyProtection="0"/>
    <xf numFmtId="0" fontId="1" fillId="26" borderId="11" applyNumberFormat="0" applyBorder="0" applyAlignment="0" applyProtection="0"/>
    <xf numFmtId="0" fontId="1" fillId="30" borderId="11" applyNumberFormat="0" applyBorder="0" applyAlignment="0" applyProtection="0"/>
    <xf numFmtId="0" fontId="1" fillId="34" borderId="11" applyNumberFormat="0" applyBorder="0" applyAlignment="0" applyProtection="0"/>
    <xf numFmtId="0" fontId="1" fillId="38" borderId="11" applyNumberFormat="0" applyBorder="0" applyAlignment="0" applyProtection="0"/>
    <xf numFmtId="0" fontId="1" fillId="42" borderId="11" applyNumberFormat="0" applyBorder="0" applyAlignment="0" applyProtection="0"/>
    <xf numFmtId="44" fontId="1" fillId="0" borderId="11" applyFont="0" applyFill="0" applyBorder="0" applyAlignment="0" applyProtection="0"/>
    <xf numFmtId="0" fontId="1" fillId="0" borderId="11"/>
    <xf numFmtId="0" fontId="1" fillId="0" borderId="11"/>
    <xf numFmtId="0" fontId="1" fillId="0" borderId="11"/>
    <xf numFmtId="0" fontId="1" fillId="0" borderId="11"/>
    <xf numFmtId="0" fontId="49" fillId="0" borderId="11"/>
    <xf numFmtId="0" fontId="1" fillId="0" borderId="11"/>
    <xf numFmtId="0" fontId="1" fillId="19" borderId="25" applyNumberFormat="0" applyFont="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46" fillId="0" borderId="11"/>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9" fontId="1" fillId="0" borderId="11" applyFont="0" applyFill="0" applyBorder="0" applyAlignment="0" applyProtection="0"/>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9"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0" fontId="1" fillId="0" borderId="11"/>
    <xf numFmtId="9"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21" borderId="11" applyNumberFormat="0" applyBorder="0" applyAlignment="0" applyProtection="0"/>
    <xf numFmtId="0" fontId="1" fillId="25" borderId="11" applyNumberFormat="0" applyBorder="0" applyAlignment="0" applyProtection="0"/>
    <xf numFmtId="0" fontId="1" fillId="29" borderId="11" applyNumberFormat="0" applyBorder="0" applyAlignment="0" applyProtection="0"/>
    <xf numFmtId="0" fontId="1" fillId="33" borderId="11" applyNumberFormat="0" applyBorder="0" applyAlignment="0" applyProtection="0"/>
    <xf numFmtId="0" fontId="1" fillId="37" borderId="11" applyNumberFormat="0" applyBorder="0" applyAlignment="0" applyProtection="0"/>
    <xf numFmtId="0" fontId="1" fillId="41" borderId="11" applyNumberFormat="0" applyBorder="0" applyAlignment="0" applyProtection="0"/>
    <xf numFmtId="0" fontId="1" fillId="22" borderId="11" applyNumberFormat="0" applyBorder="0" applyAlignment="0" applyProtection="0"/>
    <xf numFmtId="0" fontId="1" fillId="26" borderId="11" applyNumberFormat="0" applyBorder="0" applyAlignment="0" applyProtection="0"/>
    <xf numFmtId="0" fontId="1" fillId="30" borderId="11" applyNumberFormat="0" applyBorder="0" applyAlignment="0" applyProtection="0"/>
    <xf numFmtId="0" fontId="1" fillId="34" borderId="11" applyNumberFormat="0" applyBorder="0" applyAlignment="0" applyProtection="0"/>
    <xf numFmtId="0" fontId="1" fillId="38" borderId="11" applyNumberFormat="0" applyBorder="0" applyAlignment="0" applyProtection="0"/>
    <xf numFmtId="0" fontId="1" fillId="42" borderId="11" applyNumberFormat="0" applyBorder="0" applyAlignment="0" applyProtection="0"/>
    <xf numFmtId="44" fontId="1" fillId="0" borderId="11" applyFont="0" applyFill="0" applyBorder="0" applyAlignment="0" applyProtection="0"/>
    <xf numFmtId="0" fontId="1" fillId="0" borderId="11"/>
    <xf numFmtId="0" fontId="1" fillId="0" borderId="11"/>
    <xf numFmtId="0" fontId="1" fillId="0" borderId="11"/>
    <xf numFmtId="0" fontId="1" fillId="0" borderId="11"/>
    <xf numFmtId="0" fontId="1" fillId="0" borderId="11"/>
    <xf numFmtId="0" fontId="1" fillId="19" borderId="25" applyNumberFormat="0" applyFont="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0" fontId="1" fillId="0" borderId="11"/>
    <xf numFmtId="0" fontId="1" fillId="0" borderId="11"/>
    <xf numFmtId="0" fontId="46" fillId="0" borderId="11"/>
    <xf numFmtId="0" fontId="46" fillId="0" borderId="11"/>
    <xf numFmtId="44" fontId="71" fillId="0" borderId="11" applyFont="0" applyFill="0" applyBorder="0" applyAlignment="0" applyProtection="0"/>
    <xf numFmtId="0" fontId="71" fillId="0" borderId="11"/>
    <xf numFmtId="0" fontId="71" fillId="0" borderId="11"/>
  </cellStyleXfs>
  <cellXfs count="333">
    <xf numFmtId="0" fontId="0" fillId="0" borderId="0" xfId="0"/>
    <xf numFmtId="0" fontId="7" fillId="0" borderId="0" xfId="0" applyFont="1" applyAlignment="1">
      <alignment horizontal="center" vertical="center"/>
    </xf>
    <xf numFmtId="0" fontId="8" fillId="0" borderId="0" xfId="0" applyFont="1" applyAlignment="1">
      <alignment vertical="center"/>
    </xf>
    <xf numFmtId="0" fontId="10" fillId="0" borderId="0" xfId="0" applyFont="1" applyAlignment="1">
      <alignment horizontal="center" vertical="center"/>
    </xf>
    <xf numFmtId="0" fontId="4" fillId="0" borderId="0" xfId="0" applyFont="1" applyAlignment="1">
      <alignment vertical="center"/>
    </xf>
    <xf numFmtId="0" fontId="7" fillId="0" borderId="0" xfId="0" applyFont="1" applyAlignment="1">
      <alignment vertical="center"/>
    </xf>
    <xf numFmtId="0" fontId="8" fillId="0" borderId="2" xfId="0" applyFont="1" applyBorder="1" applyAlignment="1">
      <alignment horizontal="left" vertical="center"/>
    </xf>
    <xf numFmtId="0" fontId="4" fillId="0" borderId="0" xfId="0" applyFont="1" applyAlignment="1">
      <alignment horizontal="center" vertical="center"/>
    </xf>
    <xf numFmtId="49" fontId="4" fillId="0" borderId="4" xfId="0" applyNumberFormat="1" applyFont="1" applyBorder="1" applyAlignment="1">
      <alignment horizontal="left" vertical="center"/>
    </xf>
    <xf numFmtId="0" fontId="4" fillId="0" borderId="4" xfId="0" applyFont="1" applyBorder="1" applyAlignment="1">
      <alignment horizontal="left" vertical="center"/>
    </xf>
    <xf numFmtId="0" fontId="9" fillId="0" borderId="0" xfId="0" applyFont="1" applyAlignment="1">
      <alignment vertical="center"/>
    </xf>
    <xf numFmtId="165" fontId="7" fillId="0" borderId="0" xfId="0" applyNumberFormat="1" applyFont="1" applyAlignment="1">
      <alignment vertical="center"/>
    </xf>
    <xf numFmtId="49" fontId="7" fillId="0" borderId="0" xfId="0" applyNumberFormat="1" applyFont="1" applyAlignment="1">
      <alignment horizontal="center" vertical="center"/>
    </xf>
    <xf numFmtId="0" fontId="7" fillId="0" borderId="0" xfId="0" applyFont="1" applyAlignment="1">
      <alignment horizontal="center" vertical="center" wrapText="1"/>
    </xf>
    <xf numFmtId="4" fontId="7" fillId="0" borderId="0" xfId="0" applyNumberFormat="1" applyFont="1" applyAlignment="1">
      <alignment horizontal="center" vertical="center"/>
    </xf>
    <xf numFmtId="166" fontId="7" fillId="0" borderId="0" xfId="0" applyNumberFormat="1" applyFont="1" applyAlignment="1">
      <alignment horizontal="center" vertical="center"/>
    </xf>
    <xf numFmtId="164" fontId="7" fillId="0" borderId="0" xfId="0" applyNumberFormat="1" applyFont="1" applyAlignment="1">
      <alignment horizontal="center" vertical="center"/>
    </xf>
    <xf numFmtId="10" fontId="7" fillId="0" borderId="0" xfId="0" applyNumberFormat="1" applyFont="1" applyAlignment="1">
      <alignment horizontal="center" vertical="center"/>
    </xf>
    <xf numFmtId="4" fontId="11" fillId="0" borderId="0" xfId="0" applyNumberFormat="1" applyFont="1" applyAlignment="1">
      <alignment horizontal="center" vertical="center"/>
    </xf>
    <xf numFmtId="4" fontId="4" fillId="0" borderId="0" xfId="0" applyNumberFormat="1" applyFont="1" applyAlignment="1">
      <alignment vertical="center"/>
    </xf>
    <xf numFmtId="10" fontId="4" fillId="0" borderId="0" xfId="0" applyNumberFormat="1" applyFont="1" applyAlignment="1">
      <alignment horizontal="left" vertical="center"/>
    </xf>
    <xf numFmtId="0" fontId="4" fillId="0" borderId="4" xfId="0" applyFont="1" applyBorder="1" applyAlignment="1">
      <alignment vertical="center"/>
    </xf>
    <xf numFmtId="49" fontId="4" fillId="0" borderId="0" xfId="0" applyNumberFormat="1" applyFont="1" applyAlignment="1">
      <alignment vertical="center"/>
    </xf>
    <xf numFmtId="49" fontId="8" fillId="0" borderId="4" xfId="0" applyNumberFormat="1" applyFont="1" applyBorder="1" applyAlignment="1">
      <alignment vertical="center"/>
    </xf>
    <xf numFmtId="49" fontId="4" fillId="0" borderId="6" xfId="0" applyNumberFormat="1" applyFont="1" applyBorder="1" applyAlignment="1">
      <alignment vertical="center"/>
    </xf>
    <xf numFmtId="164" fontId="7" fillId="0" borderId="0" xfId="0" applyNumberFormat="1" applyFont="1" applyAlignment="1">
      <alignment horizontal="center" vertical="center" wrapText="1"/>
    </xf>
    <xf numFmtId="10" fontId="7" fillId="0" borderId="0" xfId="0" applyNumberFormat="1" applyFont="1" applyAlignment="1">
      <alignment horizontal="center" vertical="center" wrapText="1"/>
    </xf>
    <xf numFmtId="4" fontId="11" fillId="0" borderId="0" xfId="0" applyNumberFormat="1" applyFont="1" applyAlignment="1">
      <alignment horizontal="center" vertical="center" wrapText="1"/>
    </xf>
    <xf numFmtId="0" fontId="7" fillId="0" borderId="0" xfId="0" applyFont="1" applyAlignment="1">
      <alignment vertical="center" wrapText="1"/>
    </xf>
    <xf numFmtId="4" fontId="7" fillId="0" borderId="0" xfId="0" applyNumberFormat="1" applyFont="1" applyAlignment="1">
      <alignment vertical="center"/>
    </xf>
    <xf numFmtId="0" fontId="8" fillId="2" borderId="7" xfId="0" applyFont="1" applyFill="1" applyBorder="1" applyAlignment="1">
      <alignment horizontal="right" vertical="center" wrapText="1"/>
    </xf>
    <xf numFmtId="49" fontId="9" fillId="3" borderId="9" xfId="0" applyNumberFormat="1" applyFont="1" applyFill="1" applyBorder="1" applyAlignment="1">
      <alignment horizontal="center" vertical="center" wrapText="1"/>
    </xf>
    <xf numFmtId="0" fontId="9" fillId="3" borderId="9" xfId="0" applyFont="1" applyFill="1" applyBorder="1" applyAlignment="1">
      <alignment horizontal="center" vertical="center" wrapText="1"/>
    </xf>
    <xf numFmtId="4" fontId="7" fillId="3" borderId="9" xfId="0" applyNumberFormat="1" applyFont="1" applyFill="1" applyBorder="1" applyAlignment="1">
      <alignment horizontal="center" vertical="center" wrapText="1"/>
    </xf>
    <xf numFmtId="164" fontId="9" fillId="3" borderId="9" xfId="0" applyNumberFormat="1" applyFont="1" applyFill="1" applyBorder="1" applyAlignment="1">
      <alignment horizontal="center" vertical="center" wrapText="1"/>
    </xf>
    <xf numFmtId="166" fontId="9" fillId="3" borderId="9" xfId="0" applyNumberFormat="1" applyFont="1" applyFill="1" applyBorder="1" applyAlignment="1">
      <alignment horizontal="center" vertical="center" wrapText="1"/>
    </xf>
    <xf numFmtId="4" fontId="9" fillId="0" borderId="0" xfId="0" applyNumberFormat="1" applyFont="1" applyAlignment="1">
      <alignment vertical="center"/>
    </xf>
    <xf numFmtId="166" fontId="11" fillId="0" borderId="0" xfId="0" applyNumberFormat="1" applyFont="1" applyAlignment="1">
      <alignment horizontal="center" vertical="center"/>
    </xf>
    <xf numFmtId="166" fontId="7" fillId="0" borderId="0" xfId="0" applyNumberFormat="1" applyFont="1" applyAlignment="1">
      <alignment vertical="center"/>
    </xf>
    <xf numFmtId="4" fontId="11" fillId="0" borderId="0" xfId="0" applyNumberFormat="1" applyFont="1" applyAlignment="1">
      <alignment vertical="center"/>
    </xf>
    <xf numFmtId="0" fontId="10" fillId="0" borderId="0" xfId="0" applyFont="1" applyAlignment="1">
      <alignment vertical="center"/>
    </xf>
    <xf numFmtId="0" fontId="8" fillId="2" borderId="7" xfId="0" applyFont="1" applyFill="1" applyBorder="1" applyAlignment="1">
      <alignment horizontal="left" vertical="center" wrapText="1"/>
    </xf>
    <xf numFmtId="0" fontId="8" fillId="2" borderId="7" xfId="0" applyFont="1" applyFill="1" applyBorder="1" applyAlignment="1">
      <alignment horizontal="center" vertical="center" wrapText="1"/>
    </xf>
    <xf numFmtId="0" fontId="17" fillId="2" borderId="10" xfId="0" applyFont="1" applyFill="1" applyBorder="1" applyAlignment="1">
      <alignment horizontal="left" vertical="top" wrapText="1"/>
    </xf>
    <xf numFmtId="0" fontId="17" fillId="2" borderId="10" xfId="0" applyFont="1" applyFill="1" applyBorder="1" applyAlignment="1">
      <alignment horizontal="right" vertical="top" wrapText="1"/>
    </xf>
    <xf numFmtId="0" fontId="17" fillId="2" borderId="10" xfId="0" applyFont="1" applyFill="1" applyBorder="1" applyAlignment="1">
      <alignment horizontal="center" vertical="top" wrapText="1"/>
    </xf>
    <xf numFmtId="2" fontId="7" fillId="0" borderId="0" xfId="1" applyNumberFormat="1" applyFont="1" applyAlignment="1">
      <alignment horizontal="center" vertical="center"/>
    </xf>
    <xf numFmtId="2" fontId="4" fillId="0" borderId="0" xfId="1" applyNumberFormat="1" applyFont="1" applyAlignment="1">
      <alignment vertical="center"/>
    </xf>
    <xf numFmtId="2" fontId="8" fillId="0" borderId="0" xfId="1" applyNumberFormat="1" applyFont="1" applyAlignment="1">
      <alignment vertical="center"/>
    </xf>
    <xf numFmtId="2" fontId="7" fillId="0" borderId="0" xfId="1" applyNumberFormat="1" applyFont="1" applyAlignment="1">
      <alignment vertical="center"/>
    </xf>
    <xf numFmtId="2" fontId="9" fillId="3" borderId="9" xfId="1" applyNumberFormat="1" applyFont="1" applyFill="1" applyBorder="1" applyAlignment="1">
      <alignment horizontal="center" vertical="center" wrapText="1"/>
    </xf>
    <xf numFmtId="2" fontId="0" fillId="0" borderId="0" xfId="1" applyNumberFormat="1" applyFont="1"/>
    <xf numFmtId="10" fontId="13" fillId="0" borderId="0" xfId="0" applyNumberFormat="1" applyFont="1" applyAlignment="1">
      <alignment vertical="center"/>
    </xf>
    <xf numFmtId="165" fontId="13" fillId="0" borderId="0" xfId="0" applyNumberFormat="1" applyFont="1" applyAlignment="1">
      <alignment vertical="center"/>
    </xf>
    <xf numFmtId="164" fontId="13" fillId="0" borderId="0" xfId="0" applyNumberFormat="1" applyFont="1" applyAlignment="1">
      <alignment vertical="center"/>
    </xf>
    <xf numFmtId="0" fontId="13" fillId="0" borderId="0" xfId="0" applyFont="1" applyAlignment="1">
      <alignment vertical="center"/>
    </xf>
    <xf numFmtId="0" fontId="17" fillId="2" borderId="11" xfId="3" applyFont="1" applyFill="1" applyAlignment="1">
      <alignment horizontal="right" vertical="top" wrapText="1"/>
    </xf>
    <xf numFmtId="0" fontId="18" fillId="5" borderId="10" xfId="3" applyFont="1" applyFill="1" applyBorder="1" applyAlignment="1">
      <alignment horizontal="left" vertical="top" wrapText="1"/>
    </xf>
    <xf numFmtId="0" fontId="19" fillId="4" borderId="10" xfId="3" applyFont="1" applyFill="1" applyBorder="1" applyAlignment="1">
      <alignment horizontal="left" vertical="top" wrapText="1"/>
    </xf>
    <xf numFmtId="0" fontId="18" fillId="6" borderId="10" xfId="3" applyFont="1" applyFill="1" applyBorder="1" applyAlignment="1">
      <alignment horizontal="left" vertical="top" wrapText="1"/>
    </xf>
    <xf numFmtId="0" fontId="18" fillId="2" borderId="11" xfId="3" applyFont="1" applyFill="1" applyAlignment="1">
      <alignment horizontal="right" vertical="top" wrapText="1"/>
    </xf>
    <xf numFmtId="0" fontId="17" fillId="2" borderId="10" xfId="3" applyFont="1" applyFill="1" applyBorder="1" applyAlignment="1">
      <alignment horizontal="left" vertical="top" wrapText="1"/>
    </xf>
    <xf numFmtId="0" fontId="17" fillId="2" borderId="10" xfId="3" applyFont="1" applyFill="1" applyBorder="1" applyAlignment="1">
      <alignment horizontal="right" vertical="top" wrapText="1"/>
    </xf>
    <xf numFmtId="0" fontId="21" fillId="2" borderId="11" xfId="3" applyFill="1" applyAlignment="1">
      <alignment horizontal="center" vertical="top" wrapText="1"/>
    </xf>
    <xf numFmtId="0" fontId="21" fillId="2" borderId="11" xfId="3" applyFill="1" applyAlignment="1">
      <alignment horizontal="left" vertical="top" wrapText="1"/>
    </xf>
    <xf numFmtId="2" fontId="17" fillId="2" borderId="11" xfId="3" applyNumberFormat="1" applyFont="1" applyFill="1" applyAlignment="1">
      <alignment horizontal="right" vertical="top" wrapText="1"/>
    </xf>
    <xf numFmtId="2" fontId="21" fillId="2" borderId="11" xfId="3" applyNumberFormat="1" applyFill="1" applyAlignment="1">
      <alignment horizontal="center" vertical="top" wrapText="1"/>
    </xf>
    <xf numFmtId="0" fontId="17" fillId="2" borderId="10" xfId="3" applyFont="1" applyFill="1" applyBorder="1" applyAlignment="1">
      <alignment horizontal="center" vertical="top" wrapText="1"/>
    </xf>
    <xf numFmtId="0" fontId="19" fillId="4" borderId="10" xfId="3" applyFont="1" applyFill="1" applyBorder="1" applyAlignment="1">
      <alignment horizontal="center" vertical="top" wrapText="1"/>
    </xf>
    <xf numFmtId="0" fontId="19" fillId="4" borderId="10" xfId="3" applyFont="1" applyFill="1" applyBorder="1" applyAlignment="1">
      <alignment horizontal="right" vertical="top" wrapText="1"/>
    </xf>
    <xf numFmtId="4" fontId="19" fillId="4" borderId="10" xfId="3" applyNumberFormat="1" applyFont="1" applyFill="1" applyBorder="1" applyAlignment="1">
      <alignment horizontal="right" vertical="top" wrapText="1"/>
    </xf>
    <xf numFmtId="168" fontId="19" fillId="4" borderId="10" xfId="3" applyNumberFormat="1" applyFont="1" applyFill="1" applyBorder="1" applyAlignment="1">
      <alignment horizontal="right" vertical="top" wrapText="1"/>
    </xf>
    <xf numFmtId="0" fontId="19" fillId="4" borderId="12" xfId="3" applyFont="1" applyFill="1" applyBorder="1" applyAlignment="1">
      <alignment horizontal="left" vertical="top" wrapText="1"/>
    </xf>
    <xf numFmtId="0" fontId="18" fillId="6" borderId="10" xfId="3" applyFont="1" applyFill="1" applyBorder="1" applyAlignment="1">
      <alignment horizontal="center" vertical="top" wrapText="1"/>
    </xf>
    <xf numFmtId="0" fontId="18" fillId="6" borderId="10" xfId="3" applyFont="1" applyFill="1" applyBorder="1" applyAlignment="1">
      <alignment horizontal="right" vertical="top" wrapText="1"/>
    </xf>
    <xf numFmtId="4" fontId="18" fillId="6" borderId="10" xfId="3" applyNumberFormat="1" applyFont="1" applyFill="1" applyBorder="1" applyAlignment="1">
      <alignment horizontal="right" vertical="top" wrapText="1"/>
    </xf>
    <xf numFmtId="168" fontId="18" fillId="6" borderId="10" xfId="3" applyNumberFormat="1" applyFont="1" applyFill="1" applyBorder="1" applyAlignment="1">
      <alignment horizontal="right" vertical="top" wrapText="1"/>
    </xf>
    <xf numFmtId="0" fontId="18" fillId="5" borderId="10" xfId="3" applyFont="1" applyFill="1" applyBorder="1" applyAlignment="1">
      <alignment horizontal="center" vertical="top" wrapText="1"/>
    </xf>
    <xf numFmtId="0" fontId="18" fillId="5" borderId="10" xfId="3" applyFont="1" applyFill="1" applyBorder="1" applyAlignment="1">
      <alignment horizontal="right" vertical="top" wrapText="1"/>
    </xf>
    <xf numFmtId="4" fontId="18" fillId="5" borderId="10" xfId="3" applyNumberFormat="1" applyFont="1" applyFill="1" applyBorder="1" applyAlignment="1">
      <alignment horizontal="right" vertical="top" wrapText="1"/>
    </xf>
    <xf numFmtId="168" fontId="18" fillId="5" borderId="10" xfId="3" applyNumberFormat="1" applyFont="1" applyFill="1" applyBorder="1" applyAlignment="1">
      <alignment horizontal="right" vertical="top" wrapText="1"/>
    </xf>
    <xf numFmtId="0" fontId="18" fillId="2" borderId="11" xfId="3" applyFont="1" applyFill="1" applyAlignment="1">
      <alignment horizontal="center" vertical="top" wrapText="1"/>
    </xf>
    <xf numFmtId="4" fontId="18" fillId="2" borderId="11" xfId="3" applyNumberFormat="1" applyFont="1" applyFill="1" applyAlignment="1">
      <alignment horizontal="right" vertical="top" wrapText="1"/>
    </xf>
    <xf numFmtId="169" fontId="18" fillId="5" borderId="10" xfId="3" applyNumberFormat="1" applyFont="1" applyFill="1" applyBorder="1" applyAlignment="1">
      <alignment horizontal="right" vertical="top" wrapText="1"/>
    </xf>
    <xf numFmtId="0" fontId="8" fillId="0" borderId="8" xfId="0" applyFont="1" applyBorder="1" applyAlignment="1">
      <alignment vertical="center"/>
    </xf>
    <xf numFmtId="0" fontId="8" fillId="0" borderId="9" xfId="0" applyFont="1" applyBorder="1" applyAlignment="1">
      <alignment vertical="center"/>
    </xf>
    <xf numFmtId="0" fontId="7" fillId="3" borderId="11" xfId="0" applyFont="1" applyFill="1" applyBorder="1" applyAlignment="1">
      <alignment horizontal="center" vertical="center"/>
    </xf>
    <xf numFmtId="2" fontId="8" fillId="0" borderId="8" xfId="1" applyNumberFormat="1" applyFont="1" applyBorder="1" applyAlignment="1">
      <alignment vertical="center"/>
    </xf>
    <xf numFmtId="0" fontId="4" fillId="0" borderId="8" xfId="0" applyFont="1" applyBorder="1" applyAlignment="1">
      <alignment vertical="center"/>
    </xf>
    <xf numFmtId="2" fontId="8" fillId="0" borderId="9" xfId="1" applyNumberFormat="1" applyFont="1" applyBorder="1" applyAlignment="1">
      <alignment vertical="center"/>
    </xf>
    <xf numFmtId="0" fontId="4" fillId="0" borderId="9" xfId="0" applyFont="1" applyBorder="1" applyAlignment="1">
      <alignment vertical="center"/>
    </xf>
    <xf numFmtId="0" fontId="7" fillId="3" borderId="11" xfId="0" applyFont="1" applyFill="1" applyBorder="1" applyAlignment="1">
      <alignment horizontal="center" vertical="center" wrapText="1"/>
    </xf>
    <xf numFmtId="4" fontId="9" fillId="0" borderId="9" xfId="0" applyNumberFormat="1" applyFont="1" applyBorder="1" applyAlignment="1">
      <alignment horizontal="center" vertical="center" wrapText="1"/>
    </xf>
    <xf numFmtId="0" fontId="9" fillId="3" borderId="11" xfId="0" applyFont="1" applyFill="1" applyBorder="1" applyAlignment="1">
      <alignment horizontal="center" vertical="center"/>
    </xf>
    <xf numFmtId="164" fontId="7" fillId="3" borderId="11" xfId="0" applyNumberFormat="1" applyFont="1" applyFill="1" applyBorder="1" applyAlignment="1">
      <alignment horizontal="center" vertical="center"/>
    </xf>
    <xf numFmtId="164" fontId="9" fillId="3" borderId="11" xfId="0" applyNumberFormat="1" applyFont="1" applyFill="1" applyBorder="1" applyAlignment="1">
      <alignment horizontal="center" vertical="center"/>
    </xf>
    <xf numFmtId="166" fontId="7" fillId="3" borderId="11" xfId="0" applyNumberFormat="1" applyFont="1" applyFill="1" applyBorder="1" applyAlignment="1">
      <alignment horizontal="center" vertical="center"/>
    </xf>
    <xf numFmtId="0" fontId="10" fillId="3" borderId="11" xfId="0" applyFont="1" applyFill="1" applyBorder="1" applyAlignment="1">
      <alignment horizontal="center" vertical="center"/>
    </xf>
    <xf numFmtId="10" fontId="0" fillId="0" borderId="0" xfId="0" applyNumberFormat="1"/>
    <xf numFmtId="44" fontId="4" fillId="0" borderId="0" xfId="4" applyFont="1" applyAlignment="1">
      <alignment vertical="center"/>
    </xf>
    <xf numFmtId="0" fontId="17" fillId="2" borderId="11" xfId="3" applyFont="1" applyFill="1" applyAlignment="1">
      <alignment horizontal="left" vertical="top" wrapText="1"/>
    </xf>
    <xf numFmtId="0" fontId="2" fillId="0" borderId="11" xfId="0" applyFont="1" applyBorder="1"/>
    <xf numFmtId="0" fontId="24" fillId="7" borderId="11" xfId="0" applyFont="1" applyFill="1" applyBorder="1"/>
    <xf numFmtId="49" fontId="16" fillId="0" borderId="1" xfId="0" applyNumberFormat="1" applyFont="1" applyBorder="1" applyAlignment="1">
      <alignment horizontal="left" vertical="center"/>
    </xf>
    <xf numFmtId="49" fontId="16" fillId="0" borderId="3" xfId="0" applyNumberFormat="1" applyFont="1" applyBorder="1" applyAlignment="1">
      <alignment horizontal="left" vertical="center"/>
    </xf>
    <xf numFmtId="14" fontId="13" fillId="0" borderId="0" xfId="0" applyNumberFormat="1" applyFont="1" applyAlignment="1">
      <alignment horizontal="left" vertical="center" wrapText="1"/>
    </xf>
    <xf numFmtId="0" fontId="16" fillId="0" borderId="3" xfId="0" applyFont="1" applyBorder="1" applyAlignment="1">
      <alignment horizontal="left" vertical="center"/>
    </xf>
    <xf numFmtId="10" fontId="13" fillId="0" borderId="0" xfId="5" applyNumberFormat="1" applyFont="1" applyAlignment="1">
      <alignment horizontal="left" vertical="center" wrapText="1"/>
    </xf>
    <xf numFmtId="49" fontId="16" fillId="0" borderId="3" xfId="0" applyNumberFormat="1" applyFont="1" applyBorder="1" applyAlignment="1">
      <alignment vertical="center"/>
    </xf>
    <xf numFmtId="2" fontId="13" fillId="0" borderId="0" xfId="0" applyNumberFormat="1" applyFont="1" applyAlignment="1">
      <alignment horizontal="left" vertical="center" wrapText="1"/>
    </xf>
    <xf numFmtId="49" fontId="16" fillId="0" borderId="5" xfId="0" applyNumberFormat="1" applyFont="1" applyBorder="1" applyAlignment="1">
      <alignment horizontal="left" vertical="center"/>
    </xf>
    <xf numFmtId="0" fontId="22" fillId="9" borderId="10" xfId="3" applyFont="1" applyFill="1" applyBorder="1" applyAlignment="1">
      <alignment horizontal="left" vertical="top" wrapText="1"/>
    </xf>
    <xf numFmtId="2" fontId="22" fillId="9" borderId="10" xfId="3" applyNumberFormat="1" applyFont="1" applyFill="1" applyBorder="1" applyAlignment="1">
      <alignment horizontal="right" vertical="top" wrapText="1"/>
    </xf>
    <xf numFmtId="167" fontId="22" fillId="9" borderId="10" xfId="3" applyNumberFormat="1" applyFont="1" applyFill="1" applyBorder="1" applyAlignment="1">
      <alignment horizontal="right" vertical="top" wrapText="1"/>
    </xf>
    <xf numFmtId="0" fontId="23" fillId="0" borderId="10" xfId="3" applyFont="1" applyBorder="1" applyAlignment="1">
      <alignment horizontal="left" vertical="top" wrapText="1"/>
    </xf>
    <xf numFmtId="0" fontId="23" fillId="0" borderId="10" xfId="3" applyFont="1" applyBorder="1" applyAlignment="1">
      <alignment horizontal="right" vertical="top" wrapText="1"/>
    </xf>
    <xf numFmtId="0" fontId="23" fillId="0" borderId="10" xfId="3" applyFont="1" applyBorder="1" applyAlignment="1">
      <alignment horizontal="center" vertical="top" wrapText="1"/>
    </xf>
    <xf numFmtId="2" fontId="23" fillId="0" borderId="10" xfId="3" applyNumberFormat="1" applyFont="1" applyBorder="1" applyAlignment="1">
      <alignment horizontal="right" vertical="top" wrapText="1"/>
    </xf>
    <xf numFmtId="167" fontId="23" fillId="0" borderId="10" xfId="3" applyNumberFormat="1" applyFont="1" applyBorder="1" applyAlignment="1">
      <alignment horizontal="right" vertical="top" wrapText="1"/>
    </xf>
    <xf numFmtId="0" fontId="22" fillId="10" borderId="10" xfId="3" applyFont="1" applyFill="1" applyBorder="1" applyAlignment="1">
      <alignment horizontal="left" vertical="top" wrapText="1"/>
    </xf>
    <xf numFmtId="2" fontId="22" fillId="10" borderId="10" xfId="3" applyNumberFormat="1" applyFont="1" applyFill="1" applyBorder="1" applyAlignment="1">
      <alignment horizontal="right" vertical="top" wrapText="1"/>
    </xf>
    <xf numFmtId="167" fontId="22" fillId="10" borderId="10" xfId="3" applyNumberFormat="1" applyFont="1" applyFill="1" applyBorder="1" applyAlignment="1">
      <alignment horizontal="right" vertical="top" wrapText="1"/>
    </xf>
    <xf numFmtId="44" fontId="22" fillId="10" borderId="10" xfId="4" applyFont="1" applyFill="1" applyBorder="1" applyAlignment="1">
      <alignment horizontal="right" vertical="top" wrapText="1"/>
    </xf>
    <xf numFmtId="44" fontId="22" fillId="10" borderId="10" xfId="4" applyFont="1" applyFill="1" applyBorder="1" applyAlignment="1">
      <alignment horizontal="left" vertical="top" wrapText="1"/>
    </xf>
    <xf numFmtId="44" fontId="22" fillId="9" borderId="10" xfId="4" applyFont="1" applyFill="1" applyBorder="1" applyAlignment="1">
      <alignment horizontal="right" vertical="top" wrapText="1"/>
    </xf>
    <xf numFmtId="44" fontId="22" fillId="9" borderId="10" xfId="4" applyFont="1" applyFill="1" applyBorder="1" applyAlignment="1">
      <alignment horizontal="left" vertical="top" wrapText="1"/>
    </xf>
    <xf numFmtId="44" fontId="23" fillId="0" borderId="10" xfId="4" applyFont="1" applyFill="1" applyBorder="1" applyAlignment="1">
      <alignment horizontal="right" vertical="top" wrapText="1"/>
    </xf>
    <xf numFmtId="10" fontId="22" fillId="10" borderId="10" xfId="5" applyNumberFormat="1" applyFont="1" applyFill="1" applyBorder="1" applyAlignment="1">
      <alignment horizontal="right" vertical="top" wrapText="1"/>
    </xf>
    <xf numFmtId="0" fontId="22" fillId="11" borderId="10" xfId="3" applyFont="1" applyFill="1" applyBorder="1" applyAlignment="1">
      <alignment horizontal="left" vertical="top" wrapText="1"/>
    </xf>
    <xf numFmtId="2" fontId="22" fillId="11" borderId="10" xfId="3" applyNumberFormat="1" applyFont="1" applyFill="1" applyBorder="1" applyAlignment="1">
      <alignment horizontal="right" vertical="top" wrapText="1"/>
    </xf>
    <xf numFmtId="44" fontId="22" fillId="11" borderId="10" xfId="4" applyFont="1" applyFill="1" applyBorder="1" applyAlignment="1">
      <alignment horizontal="right" vertical="top" wrapText="1"/>
    </xf>
    <xf numFmtId="44" fontId="22" fillId="11" borderId="10" xfId="4" applyFont="1" applyFill="1" applyBorder="1" applyAlignment="1">
      <alignment horizontal="left" vertical="top" wrapText="1"/>
    </xf>
    <xf numFmtId="167" fontId="22" fillId="11" borderId="10" xfId="3" applyNumberFormat="1" applyFont="1" applyFill="1" applyBorder="1" applyAlignment="1">
      <alignment horizontal="right" vertical="top" wrapText="1"/>
    </xf>
    <xf numFmtId="0" fontId="23" fillId="12" borderId="10" xfId="3" applyFont="1" applyFill="1" applyBorder="1" applyAlignment="1">
      <alignment horizontal="left" vertical="top" wrapText="1"/>
    </xf>
    <xf numFmtId="0" fontId="23" fillId="12" borderId="10" xfId="3" applyFont="1" applyFill="1" applyBorder="1" applyAlignment="1">
      <alignment horizontal="right" vertical="top" wrapText="1"/>
    </xf>
    <xf numFmtId="0" fontId="23" fillId="12" borderId="10" xfId="3" applyFont="1" applyFill="1" applyBorder="1" applyAlignment="1">
      <alignment horizontal="center" vertical="top" wrapText="1"/>
    </xf>
    <xf numFmtId="2" fontId="23" fillId="12" borderId="10" xfId="3" applyNumberFormat="1" applyFont="1" applyFill="1" applyBorder="1" applyAlignment="1">
      <alignment horizontal="right" vertical="top" wrapText="1"/>
    </xf>
    <xf numFmtId="44" fontId="23" fillId="12" borderId="10" xfId="4" applyFont="1" applyFill="1" applyBorder="1" applyAlignment="1">
      <alignment horizontal="right" vertical="top" wrapText="1"/>
    </xf>
    <xf numFmtId="0" fontId="22" fillId="7" borderId="10" xfId="3" applyFont="1" applyFill="1" applyBorder="1" applyAlignment="1">
      <alignment horizontal="left" vertical="top" wrapText="1"/>
    </xf>
    <xf numFmtId="2" fontId="22" fillId="7" borderId="10" xfId="3" applyNumberFormat="1" applyFont="1" applyFill="1" applyBorder="1" applyAlignment="1">
      <alignment horizontal="right" vertical="top" wrapText="1"/>
    </xf>
    <xf numFmtId="44" fontId="22" fillId="7" borderId="10" xfId="4" applyFont="1" applyFill="1" applyBorder="1" applyAlignment="1">
      <alignment horizontal="right" vertical="top" wrapText="1"/>
    </xf>
    <xf numFmtId="44" fontId="22" fillId="7" borderId="10" xfId="4" applyFont="1" applyFill="1" applyBorder="1" applyAlignment="1">
      <alignment horizontal="left" vertical="top" wrapText="1"/>
    </xf>
    <xf numFmtId="44" fontId="17" fillId="2" borderId="11" xfId="3" applyNumberFormat="1" applyFont="1" applyFill="1" applyAlignment="1">
      <alignment horizontal="right" vertical="top" wrapText="1"/>
    </xf>
    <xf numFmtId="10" fontId="17" fillId="2" borderId="11" xfId="5" applyNumberFormat="1" applyFont="1" applyFill="1" applyBorder="1" applyAlignment="1">
      <alignment horizontal="right" vertical="top" wrapText="1"/>
    </xf>
    <xf numFmtId="49" fontId="16" fillId="7" borderId="26" xfId="0" applyNumberFormat="1" applyFont="1" applyFill="1" applyBorder="1" applyAlignment="1">
      <alignment horizontal="left" vertical="center"/>
    </xf>
    <xf numFmtId="49" fontId="16" fillId="7" borderId="28" xfId="0" applyNumberFormat="1" applyFont="1" applyFill="1" applyBorder="1" applyAlignment="1">
      <alignment horizontal="left" vertical="center"/>
    </xf>
    <xf numFmtId="0" fontId="16" fillId="7" borderId="28" xfId="0" applyFont="1" applyFill="1" applyBorder="1" applyAlignment="1">
      <alignment horizontal="left" vertical="center"/>
    </xf>
    <xf numFmtId="49" fontId="16" fillId="7" borderId="28" xfId="0" applyNumberFormat="1" applyFont="1" applyFill="1" applyBorder="1" applyAlignment="1">
      <alignment vertical="center"/>
    </xf>
    <xf numFmtId="0" fontId="24" fillId="7" borderId="28" xfId="0" applyFont="1" applyFill="1" applyBorder="1"/>
    <xf numFmtId="0" fontId="24" fillId="7" borderId="30" xfId="0" applyFont="1" applyFill="1" applyBorder="1"/>
    <xf numFmtId="10" fontId="2" fillId="0" borderId="27" xfId="0" applyNumberFormat="1" applyFont="1" applyBorder="1"/>
    <xf numFmtId="10" fontId="2" fillId="0" borderId="29" xfId="0" applyNumberFormat="1" applyFont="1" applyBorder="1"/>
    <xf numFmtId="0" fontId="24" fillId="8" borderId="16" xfId="0" applyFont="1" applyFill="1" applyBorder="1"/>
    <xf numFmtId="0" fontId="24" fillId="8" borderId="31" xfId="0" applyFont="1" applyFill="1" applyBorder="1"/>
    <xf numFmtId="10" fontId="24" fillId="0" borderId="33" xfId="5" applyNumberFormat="1" applyFont="1" applyBorder="1"/>
    <xf numFmtId="10" fontId="24" fillId="0" borderId="34" xfId="5" applyNumberFormat="1" applyFont="1" applyBorder="1"/>
    <xf numFmtId="49" fontId="7" fillId="0" borderId="28" xfId="0" applyNumberFormat="1" applyFont="1" applyBorder="1" applyAlignment="1">
      <alignment horizontal="center" vertical="center"/>
    </xf>
    <xf numFmtId="0" fontId="7" fillId="0" borderId="11" xfId="0" applyFont="1" applyBorder="1" applyAlignment="1">
      <alignment horizontal="center" vertical="center" wrapText="1"/>
    </xf>
    <xf numFmtId="0" fontId="7" fillId="0" borderId="11" xfId="0" applyFont="1" applyBorder="1" applyAlignment="1">
      <alignment horizontal="center" vertical="center"/>
    </xf>
    <xf numFmtId="4" fontId="7" fillId="0" borderId="11" xfId="0" applyNumberFormat="1" applyFont="1" applyBorder="1" applyAlignment="1">
      <alignment horizontal="center" vertical="center"/>
    </xf>
    <xf numFmtId="2" fontId="7" fillId="0" borderId="11" xfId="1" applyNumberFormat="1" applyFont="1" applyBorder="1" applyAlignment="1">
      <alignment horizontal="center" vertical="center"/>
    </xf>
    <xf numFmtId="166" fontId="7" fillId="0" borderId="11" xfId="0" applyNumberFormat="1" applyFont="1" applyBorder="1" applyAlignment="1">
      <alignment horizontal="center" vertical="center"/>
    </xf>
    <xf numFmtId="0" fontId="7" fillId="0" borderId="11" xfId="0" applyFont="1" applyBorder="1" applyAlignment="1">
      <alignment vertical="center"/>
    </xf>
    <xf numFmtId="0" fontId="7" fillId="0" borderId="29" xfId="0" applyFont="1" applyBorder="1" applyAlignment="1">
      <alignment vertical="center"/>
    </xf>
    <xf numFmtId="10" fontId="0" fillId="0" borderId="11" xfId="5" applyNumberFormat="1" applyFont="1" applyBorder="1"/>
    <xf numFmtId="10" fontId="0" fillId="0" borderId="29" xfId="5" applyNumberFormat="1" applyFont="1" applyBorder="1"/>
    <xf numFmtId="0" fontId="0" fillId="0" borderId="11" xfId="0" applyBorder="1"/>
    <xf numFmtId="0" fontId="0" fillId="0" borderId="29" xfId="0" applyBorder="1"/>
    <xf numFmtId="0" fontId="25" fillId="0" borderId="11"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28" xfId="0" applyFont="1" applyBorder="1" applyAlignment="1">
      <alignment vertical="center" wrapText="1"/>
    </xf>
    <xf numFmtId="0" fontId="25" fillId="0" borderId="11" xfId="0" applyFont="1" applyBorder="1" applyAlignment="1">
      <alignment horizontal="right" vertical="center" wrapText="1"/>
    </xf>
    <xf numFmtId="0" fontId="25" fillId="0" borderId="11" xfId="0" applyFont="1" applyBorder="1" applyAlignment="1">
      <alignment vertical="center" wrapText="1"/>
    </xf>
    <xf numFmtId="0" fontId="25" fillId="0" borderId="29" xfId="0" applyFont="1" applyBorder="1" applyAlignment="1">
      <alignment vertical="center" wrapText="1"/>
    </xf>
    <xf numFmtId="0" fontId="25" fillId="0" borderId="28" xfId="0" applyFont="1" applyBorder="1"/>
    <xf numFmtId="0" fontId="25" fillId="0" borderId="11" xfId="0" applyFont="1" applyBorder="1"/>
    <xf numFmtId="0" fontId="25" fillId="0" borderId="29" xfId="0" applyFont="1" applyBorder="1"/>
    <xf numFmtId="0" fontId="0" fillId="0" borderId="30" xfId="0" applyBorder="1"/>
    <xf numFmtId="0" fontId="0" fillId="0" borderId="16" xfId="0" applyBorder="1"/>
    <xf numFmtId="0" fontId="0" fillId="0" borderId="31" xfId="0" applyBorder="1"/>
    <xf numFmtId="14" fontId="2" fillId="0" borderId="11" xfId="0" applyNumberFormat="1" applyFont="1" applyBorder="1" applyAlignment="1">
      <alignment horizontal="left"/>
    </xf>
    <xf numFmtId="49" fontId="16" fillId="0" borderId="26" xfId="0" applyNumberFormat="1" applyFont="1" applyBorder="1" applyAlignment="1">
      <alignment horizontal="left" vertical="center"/>
    </xf>
    <xf numFmtId="49" fontId="16" fillId="0" borderId="28" xfId="0" applyNumberFormat="1" applyFont="1" applyBorder="1" applyAlignment="1">
      <alignment horizontal="left" vertical="center"/>
    </xf>
    <xf numFmtId="0" fontId="16" fillId="0" borderId="28" xfId="0" applyFont="1" applyBorder="1" applyAlignment="1">
      <alignment horizontal="left" vertical="center"/>
    </xf>
    <xf numFmtId="49" fontId="16" fillId="0" borderId="28" xfId="0" applyNumberFormat="1" applyFont="1" applyBorder="1" applyAlignment="1">
      <alignment vertical="center"/>
    </xf>
    <xf numFmtId="49" fontId="16" fillId="0" borderId="30" xfId="0" applyNumberFormat="1" applyFont="1" applyBorder="1" applyAlignment="1">
      <alignment horizontal="left" vertical="center"/>
    </xf>
    <xf numFmtId="44" fontId="0" fillId="0" borderId="11" xfId="0" applyNumberFormat="1" applyBorder="1" applyAlignment="1">
      <alignment horizontal="center" vertical="center"/>
    </xf>
    <xf numFmtId="10" fontId="0" fillId="0" borderId="11" xfId="5" applyNumberFormat="1" applyFont="1" applyFill="1" applyBorder="1" applyAlignment="1">
      <alignment horizontal="center" vertical="center"/>
    </xf>
    <xf numFmtId="0" fontId="48" fillId="93" borderId="11" xfId="10" applyFont="1" applyFill="1" applyAlignment="1">
      <alignment horizontal="center" vertical="center"/>
    </xf>
    <xf numFmtId="44" fontId="0" fillId="7" borderId="11" xfId="0" applyNumberFormat="1" applyFill="1" applyBorder="1" applyAlignment="1">
      <alignment horizontal="center" vertical="center"/>
    </xf>
    <xf numFmtId="10" fontId="0" fillId="7" borderId="11" xfId="5" applyNumberFormat="1" applyFont="1" applyFill="1" applyBorder="1" applyAlignment="1">
      <alignment horizontal="center" vertical="center"/>
    </xf>
    <xf numFmtId="0" fontId="15" fillId="44" borderId="11" xfId="2532" applyFont="1" applyFill="1" applyAlignment="1">
      <alignment vertical="top"/>
    </xf>
    <xf numFmtId="44" fontId="88" fillId="0" borderId="11" xfId="4" applyFont="1" applyBorder="1" applyAlignment="1">
      <alignment vertical="center"/>
    </xf>
    <xf numFmtId="44" fontId="88" fillId="0" borderId="11" xfId="4" applyFont="1" applyBorder="1"/>
    <xf numFmtId="44" fontId="15" fillId="0" borderId="11" xfId="4" applyFont="1" applyBorder="1" applyAlignment="1">
      <alignment horizontal="center"/>
    </xf>
    <xf numFmtId="44" fontId="88" fillId="0" borderId="11" xfId="4" applyFont="1" applyBorder="1" applyAlignment="1">
      <alignment horizontal="center"/>
    </xf>
    <xf numFmtId="184" fontId="15" fillId="0" borderId="11" xfId="11" applyNumberFormat="1" applyFont="1" applyBorder="1" applyAlignment="1">
      <alignment horizontal="center"/>
    </xf>
    <xf numFmtId="10" fontId="88" fillId="0" borderId="11" xfId="12" applyNumberFormat="1" applyFont="1" applyBorder="1"/>
    <xf numFmtId="10" fontId="88" fillId="0" borderId="11" xfId="11" applyNumberFormat="1" applyFont="1" applyBorder="1"/>
    <xf numFmtId="10" fontId="88" fillId="0" borderId="11" xfId="8" applyNumberFormat="1" applyFont="1" applyBorder="1"/>
    <xf numFmtId="44" fontId="4" fillId="0" borderId="0" xfId="0" applyNumberFormat="1" applyFont="1" applyAlignment="1">
      <alignment vertical="center"/>
    </xf>
    <xf numFmtId="44" fontId="13" fillId="0" borderId="0" xfId="0" applyNumberFormat="1" applyFont="1" applyAlignment="1">
      <alignment vertical="center"/>
    </xf>
    <xf numFmtId="10" fontId="13" fillId="0" borderId="0" xfId="5" applyNumberFormat="1" applyFont="1" applyAlignment="1">
      <alignment vertical="center"/>
    </xf>
    <xf numFmtId="44" fontId="0" fillId="0" borderId="0" xfId="0" applyNumberFormat="1"/>
    <xf numFmtId="185" fontId="7" fillId="0" borderId="0" xfId="5" applyNumberFormat="1" applyFont="1" applyAlignment="1">
      <alignment vertical="center"/>
    </xf>
    <xf numFmtId="44" fontId="23" fillId="94" borderId="10" xfId="4" applyFont="1" applyFill="1" applyBorder="1" applyAlignment="1">
      <alignment horizontal="right" vertical="top" wrapText="1"/>
    </xf>
    <xf numFmtId="44" fontId="23" fillId="95" borderId="10" xfId="4" applyFont="1" applyFill="1" applyBorder="1" applyAlignment="1">
      <alignment horizontal="right" vertical="top" wrapText="1"/>
    </xf>
    <xf numFmtId="14" fontId="13" fillId="94" borderId="0" xfId="0" applyNumberFormat="1" applyFont="1" applyFill="1" applyAlignment="1">
      <alignment horizontal="left" vertical="center" wrapText="1"/>
    </xf>
    <xf numFmtId="10" fontId="13" fillId="94" borderId="0" xfId="5" applyNumberFormat="1" applyFont="1" applyFill="1" applyAlignment="1">
      <alignment horizontal="left" vertical="center" wrapText="1"/>
    </xf>
    <xf numFmtId="14" fontId="2" fillId="94" borderId="11" xfId="0" applyNumberFormat="1" applyFont="1" applyFill="1" applyBorder="1" applyAlignment="1">
      <alignment horizontal="left"/>
    </xf>
    <xf numFmtId="49" fontId="14" fillId="0" borderId="1" xfId="0" applyNumberFormat="1" applyFont="1" applyBorder="1" applyAlignment="1">
      <alignment horizontal="center" vertical="center" wrapText="1"/>
    </xf>
    <xf numFmtId="0" fontId="6" fillId="0" borderId="8" xfId="0" applyFont="1" applyBorder="1"/>
    <xf numFmtId="0" fontId="6" fillId="0" borderId="2" xfId="0" applyFont="1" applyBorder="1"/>
    <xf numFmtId="0" fontId="6" fillId="0" borderId="3" xfId="0" applyFont="1" applyBorder="1"/>
    <xf numFmtId="0" fontId="0" fillId="0" borderId="0" xfId="0"/>
    <xf numFmtId="0" fontId="6" fillId="0" borderId="4" xfId="0" applyFont="1" applyBorder="1"/>
    <xf numFmtId="0" fontId="6" fillId="0" borderId="5" xfId="0" applyFont="1" applyBorder="1"/>
    <xf numFmtId="0" fontId="6" fillId="0" borderId="9" xfId="0" applyFont="1" applyBorder="1"/>
    <xf numFmtId="0" fontId="6" fillId="0" borderId="6" xfId="0" applyFont="1" applyBorder="1"/>
    <xf numFmtId="0" fontId="8" fillId="2" borderId="14" xfId="0" applyFont="1" applyFill="1" applyBorder="1" applyAlignment="1">
      <alignment horizontal="left" vertical="center" wrapText="1"/>
    </xf>
    <xf numFmtId="0" fontId="6" fillId="0" borderId="13" xfId="0" applyFont="1" applyBorder="1"/>
    <xf numFmtId="0" fontId="8" fillId="2" borderId="14" xfId="0" applyFont="1" applyFill="1" applyBorder="1" applyAlignment="1">
      <alignment horizontal="right" vertical="center" wrapText="1"/>
    </xf>
    <xf numFmtId="0" fontId="8" fillId="2" borderId="14" xfId="0" applyFont="1" applyFill="1" applyBorder="1" applyAlignment="1">
      <alignment horizontal="center" vertical="center" wrapText="1"/>
    </xf>
    <xf numFmtId="2" fontId="8" fillId="2" borderId="14" xfId="1" applyNumberFormat="1" applyFont="1" applyFill="1" applyBorder="1" applyAlignment="1">
      <alignment horizontal="right" vertical="center" wrapText="1"/>
    </xf>
    <xf numFmtId="2" fontId="6" fillId="0" borderId="13" xfId="1" applyNumberFormat="1" applyFont="1" applyBorder="1" applyAlignment="1"/>
    <xf numFmtId="0" fontId="16" fillId="2" borderId="14" xfId="0" applyFont="1" applyFill="1" applyBorder="1" applyAlignment="1">
      <alignment horizontal="center" vertical="center" wrapText="1"/>
    </xf>
    <xf numFmtId="0" fontId="6" fillId="0" borderId="13" xfId="0" applyFont="1" applyBorder="1" applyAlignment="1">
      <alignment horizontal="center"/>
    </xf>
    <xf numFmtId="0" fontId="13" fillId="0" borderId="8" xfId="0" applyFont="1" applyBorder="1" applyAlignment="1">
      <alignment horizontal="left" vertical="center" wrapText="1"/>
    </xf>
    <xf numFmtId="14" fontId="13" fillId="0" borderId="0" xfId="0" applyNumberFormat="1" applyFont="1" applyAlignment="1">
      <alignment horizontal="left" vertical="center" wrapText="1"/>
    </xf>
    <xf numFmtId="0" fontId="13" fillId="0" borderId="9" xfId="0" applyFont="1" applyBorder="1" applyAlignment="1">
      <alignment horizontal="left" vertical="center" wrapText="1"/>
    </xf>
    <xf numFmtId="0" fontId="8" fillId="2" borderId="13" xfId="0" applyFont="1" applyFill="1" applyBorder="1" applyAlignment="1">
      <alignment horizontal="center" vertical="center" wrapText="1"/>
    </xf>
    <xf numFmtId="44" fontId="4" fillId="0" borderId="11" xfId="4" applyFont="1" applyBorder="1" applyAlignment="1">
      <alignment horizontal="center" vertical="center"/>
    </xf>
    <xf numFmtId="44" fontId="17" fillId="2" borderId="11" xfId="4" applyFont="1" applyFill="1" applyBorder="1" applyAlignment="1">
      <alignment horizontal="right" vertical="top" wrapText="1"/>
    </xf>
    <xf numFmtId="0" fontId="17" fillId="2" borderId="11" xfId="3" applyFont="1" applyFill="1" applyAlignment="1">
      <alignment horizontal="right" vertical="top" wrapText="1"/>
    </xf>
    <xf numFmtId="44" fontId="17" fillId="2" borderId="11" xfId="3" applyNumberFormat="1" applyFont="1" applyFill="1" applyAlignment="1">
      <alignment horizontal="right" vertical="top" wrapText="1"/>
    </xf>
    <xf numFmtId="0" fontId="28" fillId="2" borderId="11" xfId="3" applyFont="1" applyFill="1" applyAlignment="1">
      <alignment horizontal="left" vertical="top" wrapText="1"/>
    </xf>
    <xf numFmtId="49" fontId="14" fillId="0" borderId="26" xfId="0" applyNumberFormat="1" applyFont="1" applyBorder="1" applyAlignment="1">
      <alignment horizontal="center" vertical="center" wrapText="1"/>
    </xf>
    <xf numFmtId="49" fontId="14" fillId="0" borderId="17" xfId="0" applyNumberFormat="1" applyFont="1" applyBorder="1" applyAlignment="1">
      <alignment horizontal="center" vertical="center" wrapText="1"/>
    </xf>
    <xf numFmtId="49" fontId="14" fillId="0" borderId="27" xfId="0" applyNumberFormat="1" applyFont="1" applyBorder="1" applyAlignment="1">
      <alignment horizontal="center" vertical="center" wrapText="1"/>
    </xf>
    <xf numFmtId="49" fontId="14" fillId="0" borderId="28" xfId="0" applyNumberFormat="1" applyFont="1" applyBorder="1" applyAlignment="1">
      <alignment horizontal="center" vertical="center" wrapText="1"/>
    </xf>
    <xf numFmtId="49" fontId="14" fillId="0" borderId="11" xfId="0" applyNumberFormat="1" applyFont="1" applyBorder="1" applyAlignment="1">
      <alignment horizontal="center" vertical="center" wrapText="1"/>
    </xf>
    <xf numFmtId="49" fontId="14" fillId="0" borderId="29" xfId="0" applyNumberFormat="1" applyFont="1" applyBorder="1" applyAlignment="1">
      <alignment horizontal="center" vertical="center" wrapText="1"/>
    </xf>
    <xf numFmtId="49" fontId="14" fillId="0" borderId="30" xfId="0" applyNumberFormat="1" applyFont="1" applyBorder="1" applyAlignment="1">
      <alignment horizontal="center" vertical="center" wrapText="1"/>
    </xf>
    <xf numFmtId="49" fontId="14" fillId="0" borderId="16" xfId="0" applyNumberFormat="1" applyFont="1" applyBorder="1" applyAlignment="1">
      <alignment horizontal="center" vertical="center" wrapText="1"/>
    </xf>
    <xf numFmtId="49" fontId="14" fillId="0" borderId="31" xfId="0" applyNumberFormat="1" applyFont="1" applyBorder="1" applyAlignment="1">
      <alignment horizontal="center" vertical="center" wrapText="1"/>
    </xf>
    <xf numFmtId="0" fontId="54" fillId="0" borderId="11" xfId="10" applyFont="1" applyAlignment="1">
      <alignment horizontal="center" vertical="center"/>
    </xf>
    <xf numFmtId="0" fontId="13" fillId="0" borderId="17" xfId="0" applyFont="1" applyBorder="1" applyAlignment="1">
      <alignment horizontal="left" vertical="center" wrapText="1"/>
    </xf>
    <xf numFmtId="0" fontId="13" fillId="0" borderId="27" xfId="0" applyFont="1" applyBorder="1" applyAlignment="1">
      <alignment horizontal="left" vertical="center" wrapText="1"/>
    </xf>
    <xf numFmtId="14" fontId="13" fillId="0" borderId="11" xfId="0" applyNumberFormat="1" applyFont="1" applyBorder="1" applyAlignment="1">
      <alignment horizontal="left" vertical="center" wrapText="1"/>
    </xf>
    <xf numFmtId="14" fontId="13" fillId="0" borderId="29" xfId="0" applyNumberFormat="1" applyFont="1" applyBorder="1" applyAlignment="1">
      <alignment horizontal="left" vertical="center" wrapText="1"/>
    </xf>
    <xf numFmtId="10" fontId="13" fillId="0" borderId="11" xfId="5" applyNumberFormat="1" applyFont="1" applyBorder="1" applyAlignment="1">
      <alignment horizontal="left" vertical="center" wrapText="1"/>
    </xf>
    <xf numFmtId="10" fontId="13" fillId="0" borderId="29" xfId="5" applyNumberFormat="1" applyFont="1" applyBorder="1" applyAlignment="1">
      <alignment horizontal="left" vertical="center" wrapText="1"/>
    </xf>
    <xf numFmtId="2" fontId="13" fillId="0" borderId="11" xfId="0" applyNumberFormat="1" applyFont="1" applyBorder="1" applyAlignment="1">
      <alignment horizontal="left" vertical="center" wrapText="1"/>
    </xf>
    <xf numFmtId="2" fontId="13" fillId="0" borderId="29" xfId="0" applyNumberFormat="1" applyFont="1" applyBorder="1" applyAlignment="1">
      <alignment horizontal="left" vertical="center" wrapText="1"/>
    </xf>
    <xf numFmtId="0" fontId="13" fillId="0" borderId="16" xfId="0" applyFont="1" applyBorder="1" applyAlignment="1">
      <alignment horizontal="left" vertical="center" wrapText="1"/>
    </xf>
    <xf numFmtId="0" fontId="13" fillId="0" borderId="31" xfId="0" applyFont="1" applyBorder="1" applyAlignment="1">
      <alignment horizontal="left" vertical="center" wrapText="1"/>
    </xf>
    <xf numFmtId="0" fontId="48" fillId="93" borderId="11" xfId="10" applyFont="1" applyFill="1" applyAlignment="1">
      <alignment horizontal="center" vertical="center"/>
    </xf>
    <xf numFmtId="0" fontId="0" fillId="7" borderId="11" xfId="0" applyFill="1" applyBorder="1" applyAlignment="1">
      <alignment horizontal="center" vertical="center"/>
    </xf>
    <xf numFmtId="0" fontId="0" fillId="7" borderId="11" xfId="0" applyFill="1" applyBorder="1" applyAlignment="1">
      <alignment horizontal="center" vertical="center" wrapText="1"/>
    </xf>
    <xf numFmtId="44" fontId="0" fillId="7" borderId="11" xfId="0" applyNumberFormat="1" applyFill="1"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horizontal="center" vertical="center" wrapText="1"/>
    </xf>
    <xf numFmtId="44" fontId="0" fillId="0" borderId="11" xfId="0" applyNumberFormat="1" applyBorder="1" applyAlignment="1">
      <alignment horizontal="center" vertical="center"/>
    </xf>
    <xf numFmtId="0" fontId="88" fillId="0" borderId="11" xfId="2532" applyFont="1" applyAlignment="1">
      <alignment horizontal="left"/>
    </xf>
    <xf numFmtId="0" fontId="25" fillId="0" borderId="0" xfId="0" applyFont="1" applyAlignment="1">
      <alignment horizontal="left" wrapText="1"/>
    </xf>
    <xf numFmtId="10" fontId="2" fillId="0" borderId="11" xfId="5" applyNumberFormat="1" applyFont="1" applyBorder="1" applyAlignment="1">
      <alignment horizontal="center"/>
    </xf>
    <xf numFmtId="0" fontId="24" fillId="8" borderId="16" xfId="0" applyFont="1" applyFill="1" applyBorder="1" applyAlignment="1">
      <alignment horizontal="center"/>
    </xf>
    <xf numFmtId="0" fontId="24" fillId="8" borderId="30" xfId="0" applyFont="1" applyFill="1" applyBorder="1" applyAlignment="1">
      <alignment horizontal="center"/>
    </xf>
    <xf numFmtId="0" fontId="2" fillId="0" borderId="28" xfId="0" applyFont="1" applyBorder="1" applyAlignment="1">
      <alignment horizontal="center"/>
    </xf>
    <xf numFmtId="0" fontId="0" fillId="0" borderId="11" xfId="0" applyBorder="1" applyAlignment="1">
      <alignment horizontal="center"/>
    </xf>
    <xf numFmtId="0" fontId="25" fillId="0" borderId="28" xfId="0" applyFont="1" applyBorder="1" applyAlignment="1">
      <alignment horizontal="left" wrapText="1"/>
    </xf>
    <xf numFmtId="0" fontId="25" fillId="0" borderId="11" xfId="0" applyFont="1" applyBorder="1" applyAlignment="1">
      <alignment horizontal="left"/>
    </xf>
    <xf numFmtId="0" fontId="25" fillId="0" borderId="29" xfId="0" applyFont="1" applyBorder="1" applyAlignment="1">
      <alignment horizontal="left"/>
    </xf>
    <xf numFmtId="10" fontId="24" fillId="8" borderId="33" xfId="5" applyNumberFormat="1" applyFont="1" applyFill="1" applyBorder="1" applyAlignment="1">
      <alignment horizontal="center"/>
    </xf>
    <xf numFmtId="0" fontId="2" fillId="0" borderId="11" xfId="0" applyFont="1" applyBorder="1" applyAlignment="1">
      <alignment horizontal="center"/>
    </xf>
    <xf numFmtId="0" fontId="24" fillId="8" borderId="32" xfId="0" applyFont="1" applyFill="1" applyBorder="1" applyAlignment="1">
      <alignment horizontal="center"/>
    </xf>
    <xf numFmtId="0" fontId="24" fillId="8" borderId="33" xfId="0" applyFont="1" applyFill="1" applyBorder="1" applyAlignment="1">
      <alignment horizontal="center"/>
    </xf>
    <xf numFmtId="0" fontId="25" fillId="0" borderId="28" xfId="0" applyFont="1" applyBorder="1" applyAlignment="1">
      <alignment horizontal="left" vertical="center" wrapText="1"/>
    </xf>
    <xf numFmtId="0" fontId="25" fillId="0" borderId="11" xfId="0" applyFont="1" applyBorder="1" applyAlignment="1">
      <alignment horizontal="left" vertical="center" wrapText="1"/>
    </xf>
    <xf numFmtId="0" fontId="25" fillId="0" borderId="29" xfId="0" applyFont="1" applyBorder="1" applyAlignment="1">
      <alignment horizontal="left" vertical="center" wrapText="1"/>
    </xf>
    <xf numFmtId="0" fontId="0" fillId="0" borderId="28" xfId="0" applyBorder="1" applyAlignment="1">
      <alignment horizontal="center"/>
    </xf>
    <xf numFmtId="49" fontId="43" fillId="0" borderId="26" xfId="0" applyNumberFormat="1" applyFont="1" applyBorder="1" applyAlignment="1">
      <alignment horizontal="center" vertical="center" wrapText="1"/>
    </xf>
    <xf numFmtId="0" fontId="44" fillId="0" borderId="17" xfId="0" applyFont="1" applyBorder="1"/>
    <xf numFmtId="0" fontId="44" fillId="0" borderId="27" xfId="0" applyFont="1" applyBorder="1"/>
    <xf numFmtId="0" fontId="44" fillId="0" borderId="28" xfId="0" applyFont="1" applyBorder="1"/>
    <xf numFmtId="0" fontId="45" fillId="0" borderId="11" xfId="0" applyFont="1" applyBorder="1"/>
    <xf numFmtId="0" fontId="44" fillId="0" borderId="29" xfId="0" applyFont="1" applyBorder="1"/>
    <xf numFmtId="0" fontId="44" fillId="0" borderId="35" xfId="0" applyFont="1" applyBorder="1"/>
    <xf numFmtId="0" fontId="44" fillId="0" borderId="9" xfId="0" applyFont="1" applyBorder="1"/>
    <xf numFmtId="0" fontId="44" fillId="0" borderId="36" xfId="0" applyFont="1" applyBorder="1"/>
    <xf numFmtId="0" fontId="25" fillId="0" borderId="16"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7" xfId="0" applyFont="1" applyBorder="1" applyAlignment="1">
      <alignment horizontal="center"/>
    </xf>
    <xf numFmtId="0" fontId="2" fillId="0" borderId="16" xfId="0" applyFont="1" applyBorder="1" applyAlignment="1">
      <alignment horizontal="left"/>
    </xf>
    <xf numFmtId="0" fontId="2" fillId="0" borderId="31" xfId="0" applyFont="1" applyBorder="1" applyAlignment="1">
      <alignment horizontal="left"/>
    </xf>
    <xf numFmtId="0" fontId="24" fillId="7" borderId="26" xfId="0" applyFont="1" applyFill="1" applyBorder="1" applyAlignment="1">
      <alignment horizontal="left"/>
    </xf>
    <xf numFmtId="0" fontId="24" fillId="7" borderId="17" xfId="0" applyFont="1" applyFill="1" applyBorder="1" applyAlignment="1">
      <alignment horizontal="left"/>
    </xf>
    <xf numFmtId="0" fontId="24" fillId="7" borderId="28" xfId="0" applyFont="1" applyFill="1" applyBorder="1" applyAlignment="1">
      <alignment horizontal="left"/>
    </xf>
    <xf numFmtId="0" fontId="24" fillId="7" borderId="11" xfId="0" applyFont="1" applyFill="1" applyBorder="1" applyAlignment="1">
      <alignment horizontal="left"/>
    </xf>
    <xf numFmtId="0" fontId="2" fillId="0" borderId="11" xfId="0" applyFont="1" applyBorder="1" applyAlignment="1">
      <alignment horizontal="left"/>
    </xf>
    <xf numFmtId="0" fontId="2" fillId="0" borderId="29" xfId="0" applyFont="1" applyBorder="1" applyAlignment="1">
      <alignment horizontal="left"/>
    </xf>
    <xf numFmtId="0" fontId="18" fillId="2" borderId="11" xfId="3" applyFont="1" applyFill="1" applyAlignment="1">
      <alignment horizontal="left" vertical="top" wrapText="1"/>
    </xf>
    <xf numFmtId="0" fontId="17" fillId="2" borderId="10" xfId="3" applyFont="1" applyFill="1" applyBorder="1" applyAlignment="1">
      <alignment horizontal="left" vertical="top" wrapText="1"/>
    </xf>
    <xf numFmtId="0" fontId="19" fillId="4" borderId="10" xfId="3" applyFont="1" applyFill="1" applyBorder="1" applyAlignment="1">
      <alignment horizontal="left" vertical="top" wrapText="1"/>
    </xf>
    <xf numFmtId="0" fontId="18" fillId="5" borderId="10" xfId="3" applyFont="1" applyFill="1" applyBorder="1" applyAlignment="1">
      <alignment horizontal="left" vertical="top" wrapText="1"/>
    </xf>
    <xf numFmtId="0" fontId="18" fillId="2" borderId="11" xfId="3" applyFont="1" applyFill="1" applyAlignment="1">
      <alignment horizontal="right" vertical="top" wrapText="1"/>
    </xf>
    <xf numFmtId="0" fontId="20" fillId="2" borderId="11" xfId="3" applyFont="1" applyFill="1" applyAlignment="1">
      <alignment horizontal="left" vertical="top" wrapText="1"/>
    </xf>
    <xf numFmtId="0" fontId="18" fillId="6" borderId="10" xfId="3" applyFont="1" applyFill="1" applyBorder="1" applyAlignment="1">
      <alignment horizontal="left" vertical="top" wrapText="1"/>
    </xf>
    <xf numFmtId="0" fontId="17" fillId="2" borderId="11" xfId="3" applyFont="1" applyFill="1" applyAlignment="1">
      <alignment horizontal="center" wrapText="1"/>
    </xf>
    <xf numFmtId="0" fontId="21" fillId="0" borderId="11" xfId="3"/>
    <xf numFmtId="0" fontId="17" fillId="2" borderId="10" xfId="3" applyFont="1" applyFill="1" applyBorder="1" applyAlignment="1">
      <alignment horizontal="right" vertical="top" wrapText="1"/>
    </xf>
    <xf numFmtId="0" fontId="17" fillId="2" borderId="10" xfId="3" applyFont="1" applyFill="1" applyBorder="1" applyAlignment="1">
      <alignment horizontal="center" vertical="center" wrapText="1"/>
    </xf>
    <xf numFmtId="4" fontId="20" fillId="2" borderId="11" xfId="3" applyNumberFormat="1" applyFont="1" applyFill="1" applyAlignment="1">
      <alignment horizontal="right" vertical="top" wrapText="1"/>
    </xf>
    <xf numFmtId="49" fontId="5" fillId="0" borderId="1"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11"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5" fillId="0" borderId="6" xfId="0" applyNumberFormat="1" applyFont="1" applyBorder="1" applyAlignment="1">
      <alignment horizontal="center" vertical="center"/>
    </xf>
    <xf numFmtId="0" fontId="8" fillId="2" borderId="11" xfId="0" applyFont="1" applyFill="1" applyBorder="1" applyAlignment="1">
      <alignment horizontal="center" wrapText="1"/>
    </xf>
    <xf numFmtId="0" fontId="6" fillId="0" borderId="11" xfId="0" applyFont="1" applyBorder="1"/>
    <xf numFmtId="0" fontId="17" fillId="2" borderId="10" xfId="0" applyFont="1" applyFill="1" applyBorder="1" applyAlignment="1">
      <alignment horizontal="left" vertical="top" wrapText="1"/>
    </xf>
    <xf numFmtId="0" fontId="28" fillId="96" borderId="11" xfId="3" applyFont="1" applyFill="1" applyAlignment="1">
      <alignment horizontal="left" vertical="top" wrapText="1"/>
    </xf>
    <xf numFmtId="10" fontId="13" fillId="94" borderId="11" xfId="5" applyNumberFormat="1" applyFont="1" applyFill="1" applyBorder="1" applyAlignment="1">
      <alignment horizontal="left" vertical="center" wrapText="1"/>
    </xf>
    <xf numFmtId="10" fontId="13" fillId="94" borderId="29" xfId="5" applyNumberFormat="1" applyFont="1" applyFill="1" applyBorder="1" applyAlignment="1">
      <alignment horizontal="left" vertical="center" wrapText="1"/>
    </xf>
    <xf numFmtId="10" fontId="2" fillId="94" borderId="11" xfId="5" applyNumberFormat="1" applyFont="1" applyFill="1" applyBorder="1" applyAlignment="1">
      <alignment horizontal="center"/>
    </xf>
    <xf numFmtId="0" fontId="25" fillId="94" borderId="28" xfId="0" applyFont="1" applyFill="1" applyBorder="1" applyAlignment="1">
      <alignment horizontal="left" wrapText="1"/>
    </xf>
    <xf numFmtId="0" fontId="25" fillId="94" borderId="11" xfId="0" applyFont="1" applyFill="1" applyBorder="1" applyAlignment="1">
      <alignment horizontal="left"/>
    </xf>
    <xf numFmtId="0" fontId="25" fillId="94" borderId="29" xfId="0" applyFont="1" applyFill="1" applyBorder="1" applyAlignment="1">
      <alignment horizontal="left"/>
    </xf>
  </cellXfs>
  <cellStyles count="15039">
    <cellStyle name="_x000d__x000a_JournalTemplate=C:\COMFO\CTALK\JOURSTD.TPL_x000d__x000a_LbStateAddress=3 3 0 251 1 89 2 311_x000d__x000a_LbStateJou" xfId="186" xr:uid="{0964E92C-5FA0-4972-B9AC-631DA4E17100}"/>
    <cellStyle name="20% - Accent1" xfId="46" xr:uid="{1A571A3A-08A1-4C54-B8EE-59AD96A30344}"/>
    <cellStyle name="20% - Accent2" xfId="47" xr:uid="{36946E63-6387-41C8-A8C3-EA6BBE20245D}"/>
    <cellStyle name="20% - Accent3" xfId="48" xr:uid="{228F0BA7-1701-42E0-9A8D-4C1C95D17BA2}"/>
    <cellStyle name="20% - Accent4" xfId="49" xr:uid="{41EF03CD-7D3F-406D-8898-6574647157CC}"/>
    <cellStyle name="20% - Accent5" xfId="50" xr:uid="{D7DF4543-5A77-4604-9457-E978EC6CD8EF}"/>
    <cellStyle name="20% - Accent6" xfId="51" xr:uid="{E9811EA2-001E-4322-AF9F-F8188230EB7E}"/>
    <cellStyle name="20% - Ênfase1 100" xfId="128" xr:uid="{72C72522-EC8E-4686-9B18-7DC922E8E3AF}"/>
    <cellStyle name="20% - Ênfase1 2" xfId="52" xr:uid="{B439D392-3EF7-479E-973F-E24A69433005}"/>
    <cellStyle name="20% - Ênfase1 2 2" xfId="2499" xr:uid="{C14FBCE6-D3D9-4D74-8E6C-478BDE196B15}"/>
    <cellStyle name="20% - Ênfase1 2 2 2" xfId="4343" xr:uid="{F533C50D-EA3A-4820-9C6A-01F656D12220}"/>
    <cellStyle name="20% - Ênfase1 2 2 2 2" xfId="15006" xr:uid="{8D270DFD-3E7E-4C64-BD4C-76DB60320068}"/>
    <cellStyle name="20% - Ênfase1 2 2 3" xfId="13193" xr:uid="{3EE08C15-E7E2-4C88-9C0F-E77FF738112E}"/>
    <cellStyle name="20% - Ênfase1 2 3" xfId="2175" xr:uid="{C0692741-21D3-4C35-B358-638C2BF7FD5E}"/>
    <cellStyle name="20% - Ênfase2 2" xfId="53" xr:uid="{563A01AA-04DA-4B9A-AEB9-11B4A1CACA2F}"/>
    <cellStyle name="20% - Ênfase2 2 2" xfId="2500" xr:uid="{E426A03A-0B4D-4D04-99D9-885FBD721191}"/>
    <cellStyle name="20% - Ênfase2 2 2 2" xfId="4344" xr:uid="{531FEDC6-0997-439A-B10C-3BFEA50A3518}"/>
    <cellStyle name="20% - Ênfase2 2 2 2 2" xfId="15007" xr:uid="{7A3B6ED0-164F-4245-8D25-FE00D3D69019}"/>
    <cellStyle name="20% - Ênfase2 2 2 3" xfId="13194" xr:uid="{2F14BE57-7331-4590-977C-EA4907E66291}"/>
    <cellStyle name="20% - Ênfase2 2 3" xfId="2176" xr:uid="{C377F790-D3E6-41B4-9BC8-E21972911CCC}"/>
    <cellStyle name="20% - Ênfase3 2" xfId="54" xr:uid="{AB466CC6-D5BD-4FDA-885C-EC7646DE0BE5}"/>
    <cellStyle name="20% - Ênfase3 2 2" xfId="2501" xr:uid="{98A5E6DF-9514-4E31-A9EE-E18DDFC2488F}"/>
    <cellStyle name="20% - Ênfase3 2 2 2" xfId="4345" xr:uid="{E6C0745B-DFB5-43D2-8A81-36C9D34A17C2}"/>
    <cellStyle name="20% - Ênfase3 2 2 2 2" xfId="15008" xr:uid="{B6DE412D-31DB-4C1A-AD16-43C46A144C57}"/>
    <cellStyle name="20% - Ênfase3 2 2 3" xfId="13195" xr:uid="{CEE86B63-100D-4EF1-A7C4-FD9B18A4F9E5}"/>
    <cellStyle name="20% - Ênfase3 2 3" xfId="2177" xr:uid="{F48CFB53-DACD-480E-9A21-8AAB521265E6}"/>
    <cellStyle name="20% - Ênfase4 2" xfId="55" xr:uid="{F26692AB-02AA-436C-A7BC-F4E86D5B334F}"/>
    <cellStyle name="20% - Ênfase4 2 2" xfId="2502" xr:uid="{9A6AAF38-2402-4901-ADAB-AAB3D7D6A79D}"/>
    <cellStyle name="20% - Ênfase4 2 2 2" xfId="4346" xr:uid="{1D34D8AB-5B49-49D2-A86C-867A0D3D9CF6}"/>
    <cellStyle name="20% - Ênfase4 2 2 2 2" xfId="15009" xr:uid="{B674148B-C319-450D-8002-08F37A8F5AA1}"/>
    <cellStyle name="20% - Ênfase4 2 2 3" xfId="13196" xr:uid="{625A590A-9D61-4D3F-A2D0-7BF55E55557F}"/>
    <cellStyle name="20% - Ênfase4 2 3" xfId="2178" xr:uid="{D11A3FA1-658E-487E-9C9E-CE7B5FABF95E}"/>
    <cellStyle name="20% - Ênfase5 2" xfId="56" xr:uid="{3508B060-25F1-4808-A059-003DA7EBDDD0}"/>
    <cellStyle name="20% - Ênfase5 2 2" xfId="2503" xr:uid="{63866CA4-AE7C-4742-975E-FEAA3D7EF5B6}"/>
    <cellStyle name="20% - Ênfase5 2 2 2" xfId="4347" xr:uid="{F98036D2-DF4F-4B9F-A8BA-C1E3B7DEFDE8}"/>
    <cellStyle name="20% - Ênfase5 2 2 2 2" xfId="15010" xr:uid="{0A960640-493F-46C7-B111-8B2831FFE13B}"/>
    <cellStyle name="20% - Ênfase5 2 2 3" xfId="13197" xr:uid="{A0429F40-D9DD-4A02-ABA3-88F845A516A9}"/>
    <cellStyle name="20% - Ênfase5 2 3" xfId="2179" xr:uid="{4194923D-6D2B-4947-89EC-A0B9EFFBE0F8}"/>
    <cellStyle name="20% - Ênfase6 2" xfId="57" xr:uid="{4B9A0027-8B9E-4608-B279-18EB6D93256B}"/>
    <cellStyle name="20% - Ênfase6 2 2" xfId="2504" xr:uid="{0D69C2AC-54F0-41F6-A6F0-6D1522318D56}"/>
    <cellStyle name="20% - Ênfase6 2 2 2" xfId="4348" xr:uid="{A359FAEA-0E64-4FD6-8DCC-A2104F42690C}"/>
    <cellStyle name="20% - Ênfase6 2 2 2 2" xfId="15011" xr:uid="{0EDF2774-B008-4D0E-BED1-E8BAA23E5A48}"/>
    <cellStyle name="20% - Ênfase6 2 2 3" xfId="13198" xr:uid="{8839F6A3-746E-49C0-A132-90F221C73E11}"/>
    <cellStyle name="20% - Ênfase6 2 3" xfId="2180" xr:uid="{6FCBA88F-7C30-4D7E-B094-94225FB35ED3}"/>
    <cellStyle name="40% - Accent1" xfId="58" xr:uid="{C1E9EC9A-59EA-42DD-8F42-20493FC213FA}"/>
    <cellStyle name="40% - Accent2" xfId="59" xr:uid="{51F9B234-42AB-4EEA-AAA1-B912673A92A9}"/>
    <cellStyle name="40% - Accent3" xfId="60" xr:uid="{AE03D599-0DA3-43AE-827E-4F4054EA0A33}"/>
    <cellStyle name="40% - Accent4" xfId="61" xr:uid="{5FB11AA6-C91C-4973-B9E3-BE5011C886AD}"/>
    <cellStyle name="40% - Accent5" xfId="62" xr:uid="{1ACE4DF1-CDEC-4CD1-BF72-13D809028F72}"/>
    <cellStyle name="40% - Accent6" xfId="63" xr:uid="{A7243F42-72AC-4E32-8590-1CF378280D5F}"/>
    <cellStyle name="40% - Ênfase1 2" xfId="64" xr:uid="{03FC5594-CE60-49AF-BFA1-66902EFFEA5F}"/>
    <cellStyle name="40% - Ênfase1 2 2" xfId="2505" xr:uid="{DF7F71FA-2208-4D36-B903-002C7580D9C0}"/>
    <cellStyle name="40% - Ênfase1 2 2 2" xfId="4349" xr:uid="{86BA5064-EE2B-4D52-84AA-B04C699260DD}"/>
    <cellStyle name="40% - Ênfase1 2 2 2 2" xfId="15012" xr:uid="{892A2327-570E-428F-A0C6-B665BD1A5A6A}"/>
    <cellStyle name="40% - Ênfase1 2 2 3" xfId="13199" xr:uid="{2B60D080-8ACB-4463-8A05-59509AEECB12}"/>
    <cellStyle name="40% - Ênfase1 2 3" xfId="2181" xr:uid="{E251D30E-2078-4BB7-82D3-D3C046C39720}"/>
    <cellStyle name="40% - Ênfase2 2" xfId="65" xr:uid="{6F3A110D-8E27-431C-8459-32F6D7577311}"/>
    <cellStyle name="40% - Ênfase2 2 2" xfId="2506" xr:uid="{F98F70F7-6ADC-4C5E-8ADA-2D8F6962EA08}"/>
    <cellStyle name="40% - Ênfase2 2 2 2" xfId="4350" xr:uid="{A7455684-59B0-423F-BFBC-FB0576D83F07}"/>
    <cellStyle name="40% - Ênfase2 2 2 2 2" xfId="15013" xr:uid="{4D9F5B5C-E070-459E-91BE-DF321F61CCEC}"/>
    <cellStyle name="40% - Ênfase2 2 2 3" xfId="13200" xr:uid="{45193B64-305C-4A45-A169-E62D7544C3BE}"/>
    <cellStyle name="40% - Ênfase2 2 3" xfId="2182" xr:uid="{0BBA3F47-54B3-434E-9B9C-0856039D4B11}"/>
    <cellStyle name="40% - Ênfase3 2" xfId="66" xr:uid="{3C113A64-C3FB-4FAF-B04F-B3F958DFE801}"/>
    <cellStyle name="40% - Ênfase3 2 2" xfId="2507" xr:uid="{4BD9154E-6FAD-4E92-9043-38EFABC11799}"/>
    <cellStyle name="40% - Ênfase3 2 2 2" xfId="4351" xr:uid="{9432A1F8-C183-4BD9-9737-C96F2AA10E2F}"/>
    <cellStyle name="40% - Ênfase3 2 2 2 2" xfId="15014" xr:uid="{EFFBD014-2042-4A9D-AA98-C00D69A615D7}"/>
    <cellStyle name="40% - Ênfase3 2 2 3" xfId="13201" xr:uid="{B041D99D-6983-4366-9512-7186EE4EAC35}"/>
    <cellStyle name="40% - Ênfase3 2 3" xfId="2183" xr:uid="{A5AEE4D4-3EC7-4FE0-ACA7-0E20514864D1}"/>
    <cellStyle name="40% - Ênfase4 2" xfId="67" xr:uid="{B421F0D5-E041-428A-8F7A-0A2CE34D24FC}"/>
    <cellStyle name="40% - Ênfase4 2 2" xfId="2508" xr:uid="{5F5FEE2C-8B88-4A89-BFC1-4A022E2EBF57}"/>
    <cellStyle name="40% - Ênfase4 2 2 2" xfId="4352" xr:uid="{90848727-4B72-4681-9C47-2715586F5D8D}"/>
    <cellStyle name="40% - Ênfase4 2 2 2 2" xfId="15015" xr:uid="{0553BBEF-7E24-4C24-B4D9-4BD2993787D5}"/>
    <cellStyle name="40% - Ênfase4 2 2 3" xfId="13202" xr:uid="{44C8B501-4A91-490B-854A-1B32D378C979}"/>
    <cellStyle name="40% - Ênfase4 2 3" xfId="2184" xr:uid="{B2F003CE-F493-47EC-9D1F-52327B4DBB8E}"/>
    <cellStyle name="40% - Ênfase5 2" xfId="68" xr:uid="{760CD675-6C7D-4C75-96BE-B84363997029}"/>
    <cellStyle name="40% - Ênfase5 2 2" xfId="2509" xr:uid="{366CF618-7DAD-49F9-897F-AE5BFC228822}"/>
    <cellStyle name="40% - Ênfase5 2 2 2" xfId="4353" xr:uid="{39185E8C-5DCE-4540-93BA-AC66E397DC1D}"/>
    <cellStyle name="40% - Ênfase5 2 2 2 2" xfId="15016" xr:uid="{ECE089B8-CA56-411B-896E-B7737BB7B37A}"/>
    <cellStyle name="40% - Ênfase5 2 2 3" xfId="13203" xr:uid="{119239CF-CA21-4521-9875-10678AB3A187}"/>
    <cellStyle name="40% - Ênfase5 2 3" xfId="2185" xr:uid="{929846F3-3CFA-490D-82CD-BA1C4122288B}"/>
    <cellStyle name="40% - Ênfase6 2" xfId="69" xr:uid="{6E151BB3-8ACB-49CE-A78D-3E3E9BD4A272}"/>
    <cellStyle name="40% - Ênfase6 2 2" xfId="2510" xr:uid="{0CBF7A16-6E82-4CEF-BFB1-80E3EF5C6EAB}"/>
    <cellStyle name="40% - Ênfase6 2 2 2" xfId="4354" xr:uid="{DE3EDB88-6BBD-4DC3-9081-602F8A6ED315}"/>
    <cellStyle name="40% - Ênfase6 2 2 2 2" xfId="15017" xr:uid="{62495247-C8A9-417A-B70E-2F6BAF06652B}"/>
    <cellStyle name="40% - Ênfase6 2 2 3" xfId="13204" xr:uid="{FCD3CDCD-0EAE-4C1F-9C31-4F201D0C3EBA}"/>
    <cellStyle name="40% - Ênfase6 2 3" xfId="2186" xr:uid="{1E0A3808-6735-4480-A83D-EA924B34A537}"/>
    <cellStyle name="60% - Accent1" xfId="70" xr:uid="{A2987DE5-4756-465E-9446-242458E8A991}"/>
    <cellStyle name="60% - Accent2" xfId="71" xr:uid="{67D70749-C35C-4D4F-8048-499A9106BB41}"/>
    <cellStyle name="60% - Accent3" xfId="72" xr:uid="{54DB719A-B48D-4D7F-9D75-593B40B493C7}"/>
    <cellStyle name="60% - Accent4" xfId="73" xr:uid="{70895700-E121-4B7A-A468-B50D90608697}"/>
    <cellStyle name="60% - Accent5" xfId="74" xr:uid="{54916A47-68A1-4B08-B982-B8113B5E200B}"/>
    <cellStyle name="60% - Accent6" xfId="75" xr:uid="{74802FA9-E405-4D88-93AE-7C17D6C510D4}"/>
    <cellStyle name="60% - Ênfase1 2" xfId="76" xr:uid="{DAD39668-7935-4EDE-9B24-13270CFA2014}"/>
    <cellStyle name="60% - Ênfase1 2 2" xfId="2511" xr:uid="{D17FB7F4-67E9-4891-AFAC-0818FA4CC99E}"/>
    <cellStyle name="60% - Ênfase1 2 3" xfId="2187" xr:uid="{2E164C2E-93AE-4FC7-A9B5-9FD3A2A6704F}"/>
    <cellStyle name="60% - Ênfase2 2" xfId="77" xr:uid="{BDAB9D22-D9FA-4189-85B6-312B703F8556}"/>
    <cellStyle name="60% - Ênfase2 2 2" xfId="2512" xr:uid="{C4143176-0025-4109-BCC9-DDD43124BCAE}"/>
    <cellStyle name="60% - Ênfase2 2 3" xfId="2188" xr:uid="{32792FC1-4F9D-41B5-8641-45A5E02BE156}"/>
    <cellStyle name="60% - Ênfase3 2" xfId="78" xr:uid="{5862019A-5BDC-4F5A-9A22-5906EB4424D2}"/>
    <cellStyle name="60% - Ênfase3 2 2" xfId="2513" xr:uid="{762BA23D-E1A0-4C30-ACEA-CB5D5E239417}"/>
    <cellStyle name="60% - Ênfase3 2 3" xfId="2189" xr:uid="{AB9E2FDB-8A59-485B-988F-F7A3A2F8BA5D}"/>
    <cellStyle name="60% - Ênfase4 2" xfId="79" xr:uid="{23C162C6-69B2-4D4A-ABCF-B7776A5CD6DF}"/>
    <cellStyle name="60% - Ênfase4 2 2" xfId="2514" xr:uid="{1AAC1C15-EBF8-4E52-924C-0DCB7824525C}"/>
    <cellStyle name="60% - Ênfase4 2 3" xfId="2190" xr:uid="{70207F85-255B-4112-A68D-3A9D7AC15552}"/>
    <cellStyle name="60% - Ênfase5 2" xfId="80" xr:uid="{678A861D-FB19-44BB-BD19-B0F0A24C8D63}"/>
    <cellStyle name="60% - Ênfase5 2 2" xfId="2515" xr:uid="{32419EFC-AFB8-47D4-9087-2F48E65E4953}"/>
    <cellStyle name="60% - Ênfase5 2 3" xfId="2191" xr:uid="{CBCE50BD-8B48-43A5-B403-4DF3B469DE34}"/>
    <cellStyle name="60% - Ênfase6 2" xfId="81" xr:uid="{E4669917-AF48-49F1-9B6E-50416AFA93A2}"/>
    <cellStyle name="60% - Ênfase6 2 2" xfId="2516" xr:uid="{0B6D09EA-6F34-48D3-B7A5-8961F88443DB}"/>
    <cellStyle name="60% - Ênfase6 2 3" xfId="2192" xr:uid="{A57D723B-35D8-4A54-BB9B-A58F5BA12F7F}"/>
    <cellStyle name="60% - Ênfase6 37" xfId="129" xr:uid="{B5B200F6-0AC6-40AF-A778-76AC31FB5976}"/>
    <cellStyle name="Accent1" xfId="82" xr:uid="{4B81A426-70E3-4446-B2B7-DFFB0FB7EF00}"/>
    <cellStyle name="Accent2" xfId="83" xr:uid="{8E7F162A-5638-4F34-8E92-03CD0021E204}"/>
    <cellStyle name="Accent3" xfId="84" xr:uid="{EE9C13A1-FC1D-4361-AED9-ED8A0AB005A3}"/>
    <cellStyle name="Accent4" xfId="85" xr:uid="{41D6EE77-5836-4EB9-B591-0840611745F6}"/>
    <cellStyle name="Accent5" xfId="86" xr:uid="{2C8135B8-96DA-4405-8D26-EBAAF45FEA48}"/>
    <cellStyle name="Accent6" xfId="87" xr:uid="{301A0847-A9EF-40A2-8E8A-FEA2D513AE28}"/>
    <cellStyle name="Bad" xfId="88" xr:uid="{F20A1481-229F-4A10-9F22-365556CCBB66}"/>
    <cellStyle name="Bom 2" xfId="89" xr:uid="{5C6BE29D-9219-4977-A900-F94B78CBB292}"/>
    <cellStyle name="Bom 2 2" xfId="2517" xr:uid="{6CB2E704-9CE2-4758-BE06-2B34976BFC35}"/>
    <cellStyle name="Bom 2 3" xfId="2193" xr:uid="{1A576F7D-8DC4-4EF7-8267-BF363BA31BB6}"/>
    <cellStyle name="Calculation" xfId="90" xr:uid="{962B26B1-8D79-433E-80D6-316E044A3730}"/>
    <cellStyle name="Cálculo 2" xfId="91" xr:uid="{412AE496-2ABB-407D-B39D-D827899D9F19}"/>
    <cellStyle name="Cálculo 2 2" xfId="2518" xr:uid="{A66CC20B-AC58-4CBD-B0A4-6919604D394D}"/>
    <cellStyle name="Cálculo 2 3" xfId="2194" xr:uid="{EDB1A834-8FAD-4827-B18F-195BF7BAC5B9}"/>
    <cellStyle name="Célula de Verificação 2" xfId="92" xr:uid="{FCDB3190-E736-48DA-9A64-10F85E1DF105}"/>
    <cellStyle name="Célula de Verificação 2 2" xfId="2519" xr:uid="{B1EAEBCD-0054-4CDA-A8DF-7F658F809540}"/>
    <cellStyle name="Célula de Verificação 2 3" xfId="2195" xr:uid="{09F27D8E-68CC-4F82-B737-446B923A6038}"/>
    <cellStyle name="Célula Vinculada 2" xfId="93" xr:uid="{485F0D1A-06E4-4C5D-ACC7-6C958E0C0D6B}"/>
    <cellStyle name="Célula Vinculada 2 2" xfId="2520" xr:uid="{B0CF9721-F458-4333-8C46-54744EDEDEBC}"/>
    <cellStyle name="Check Cell" xfId="94" xr:uid="{E6D7AC73-E02B-45A9-91B6-8B6F5E16B60F}"/>
    <cellStyle name="Comma" xfId="39" xr:uid="{1F311ABF-95C7-446C-89F6-768AFC0C5F64}"/>
    <cellStyle name="Comma [0]" xfId="40" xr:uid="{3AFC615C-7ED8-47FC-B32F-012A042C886A}"/>
    <cellStyle name="Comma_Arauco Piping list" xfId="187" xr:uid="{9FFA4632-D87D-4394-8F9E-EEB69408A3E9}"/>
    <cellStyle name="Comma0" xfId="188" xr:uid="{62F4543A-7C2C-4642-8656-1F462AB9005D}"/>
    <cellStyle name="CORES" xfId="189" xr:uid="{85A95072-5A77-48AF-B1B9-62BD60FA5C79}"/>
    <cellStyle name="Currency" xfId="37" xr:uid="{D4C0DF0C-F0E4-44AB-9FF5-C6F66C284DC4}"/>
    <cellStyle name="Currency [0]" xfId="38" xr:uid="{ABD2BC60-7F2D-4606-809E-2B6C2BA21788}"/>
    <cellStyle name="Currency_Arauco Piping list" xfId="190" xr:uid="{A860191A-2014-46A9-9395-70936D54C699}"/>
    <cellStyle name="Currency0" xfId="191" xr:uid="{E275B63C-CCE9-4989-92FB-2A8B068EE899}"/>
    <cellStyle name="Data" xfId="192" xr:uid="{3A65409D-7663-44E4-9C7F-FF732FB37F9F}"/>
    <cellStyle name="Date" xfId="193" xr:uid="{B4ABD630-9F49-4373-8714-8EE3A01A9631}"/>
    <cellStyle name="Ênfase1 2" xfId="42" xr:uid="{2DC5A359-934E-45AF-86AE-EAA621182EAE}"/>
    <cellStyle name="Ênfase1 2 2" xfId="2521" xr:uid="{1C4EC750-1439-4852-A3D1-376A5DFB3734}"/>
    <cellStyle name="Ênfase1 2 3" xfId="2196" xr:uid="{2153E132-4A11-4457-B7BC-7B338A24F162}"/>
    <cellStyle name="Ênfase1 3" xfId="95" xr:uid="{A906F529-AC57-4E85-85D0-93C4A1A6F9BC}"/>
    <cellStyle name="Ênfase2 2" xfId="96" xr:uid="{842CF1D3-35B4-4549-A61E-B91B95705D89}"/>
    <cellStyle name="Ênfase2 2 2" xfId="2522" xr:uid="{6F7E1533-D52C-4A21-92CF-C7516896DF2D}"/>
    <cellStyle name="Ênfase2 2 3" xfId="2197" xr:uid="{B255AC5C-2F2E-4391-8F69-A87DA47420F7}"/>
    <cellStyle name="Ênfase3 2" xfId="97" xr:uid="{E283BC9F-08B4-41D2-B25B-5803AE95A064}"/>
    <cellStyle name="Ênfase3 2 2" xfId="2523" xr:uid="{1B41DD4F-F6E1-43E1-9B22-197B017A0B18}"/>
    <cellStyle name="Ênfase3 2 3" xfId="2198" xr:uid="{C8BD94B9-2E15-4DA8-8D58-AFB8E90591CB}"/>
    <cellStyle name="Ênfase4 2" xfId="98" xr:uid="{0F907268-7DDB-499F-869B-B289047E2024}"/>
    <cellStyle name="Ênfase4 2 2" xfId="2524" xr:uid="{AC385A3B-3B96-425F-99E1-384BE8B6A3B6}"/>
    <cellStyle name="Ênfase4 2 3" xfId="2199" xr:uid="{4F9D0754-F238-4838-93C4-52FED50D08DC}"/>
    <cellStyle name="Ênfase5 2" xfId="99" xr:uid="{76EC98B2-1586-45FE-841E-60FCA55FBE17}"/>
    <cellStyle name="Ênfase5 2 2" xfId="2525" xr:uid="{24779F7D-62DA-4C57-9E94-47559A45E916}"/>
    <cellStyle name="Ênfase5 2 3" xfId="2200" xr:uid="{632A1BFE-57B2-475F-BE51-8777B4546673}"/>
    <cellStyle name="Ênfase6 2" xfId="100" xr:uid="{C18B3935-CF90-4DA5-9E68-378B6D991D60}"/>
    <cellStyle name="Ênfase6 2 2" xfId="2526" xr:uid="{50A8CF5F-924F-49EE-8C5C-3D1E0AF6EFF9}"/>
    <cellStyle name="Ênfase6 2 3" xfId="2201" xr:uid="{0006CED3-2FD7-495B-9D43-E6BFBFD16FA3}"/>
    <cellStyle name="Entrada 2" xfId="101" xr:uid="{7C9ABF95-0F55-417B-9BA2-76CA25634474}"/>
    <cellStyle name="Entrada 2 2" xfId="2527" xr:uid="{44B1EA61-ADF0-4317-BEED-327D94D281D6}"/>
    <cellStyle name="Entrada 2 3" xfId="2202" xr:uid="{F045CBC3-A863-444B-ACF8-062DA401E464}"/>
    <cellStyle name="Excel Built-in Excel Built-in Excel Built-in Excel Built-in Excel Built-in Excel Built-in Excel Built-in Excel Built-in Separador de milhares 4" xfId="130" xr:uid="{FD8F06B4-B7A5-49A8-A909-4533CC6FF5CB}"/>
    <cellStyle name="Excel Built-in Excel Built-in Excel Built-in Excel Built-in Excel Built-in Excel Built-in Excel Built-in Separador de milhares 4" xfId="131" xr:uid="{5DD0DD20-E3F4-4202-BF75-84CF67DD147B}"/>
    <cellStyle name="Excel Built-in Normal" xfId="102" xr:uid="{B1FA559E-A2B5-44C0-AB29-7124B607FCFE}"/>
    <cellStyle name="Excel Built-in Normal 1" xfId="133" xr:uid="{1876AE6B-4C0F-4422-B891-7B59E8CAA8AC}"/>
    <cellStyle name="Excel Built-in Normal 2" xfId="154" xr:uid="{B7342A98-3A70-4483-A888-8E6BF8BA2846}"/>
    <cellStyle name="Excel Built-in Normal 3" xfId="165" xr:uid="{5A92342E-F5C0-4FB8-920B-F8B5E16732D4}"/>
    <cellStyle name="Excel Built-in Normal 4" xfId="132" xr:uid="{A26C6755-318F-4FE1-854C-8A0CAE821A0F}"/>
    <cellStyle name="Excel_BuiltIn_Comma" xfId="134" xr:uid="{42B13F2C-9275-4659-847E-32C2FD977342}"/>
    <cellStyle name="Explanatory Text" xfId="103" xr:uid="{5329BC22-8C9B-4809-8569-286B4FF18F04}"/>
    <cellStyle name="Fixed" xfId="194" xr:uid="{39BF6FF3-DCAF-402E-AEEE-2FD7CC2BBEE7}"/>
    <cellStyle name="Fixo" xfId="195" xr:uid="{89AD06CD-D328-4A00-88E9-2E1E5DFB90DB}"/>
    <cellStyle name="Followed Hyperlink" xfId="196" xr:uid="{7F2D1809-F56B-46EB-A8BF-36E256CADB7C}"/>
    <cellStyle name="Good" xfId="104" xr:uid="{590597AF-0CBB-4196-A9EC-625A05D12FC7}"/>
    <cellStyle name="Grey" xfId="197" xr:uid="{F422A7DC-2B2E-4F3F-AAF3-8B5FF98B2923}"/>
    <cellStyle name="Heading" xfId="135" xr:uid="{22E673F5-5DF1-4C48-9A4B-DB3725E8F26E}"/>
    <cellStyle name="Heading 1" xfId="105" xr:uid="{A6E4B643-BDDB-4AD7-B817-AC7A64F35C6C}"/>
    <cellStyle name="Heading 1 2" xfId="198" xr:uid="{EE81427F-8040-4EFE-B682-CBFEFB61BE24}"/>
    <cellStyle name="Heading 2" xfId="106" xr:uid="{82690AF0-9A0C-4931-AB20-7D46D67D38E1}"/>
    <cellStyle name="Heading 2 2" xfId="199" xr:uid="{F8431269-91A1-4E19-B677-8F125B188344}"/>
    <cellStyle name="Heading 3" xfId="107" xr:uid="{0C75105A-A6FB-4709-843C-A1DDC4A8D88A}"/>
    <cellStyle name="Heading 4" xfId="108" xr:uid="{313E92BA-1AD0-4710-BF8E-15CD2C0C0F31}"/>
    <cellStyle name="Heading1" xfId="136" xr:uid="{81CF5A74-BD63-4BA2-B08F-492FA379B88B}"/>
    <cellStyle name="Hiperlink 2" xfId="155" xr:uid="{305A190B-D7FA-4E15-BE52-55738EC0A264}"/>
    <cellStyle name="Incorreto 2" xfId="2203" xr:uid="{540D5744-B365-40B8-B212-FDD754FA7AFC}"/>
    <cellStyle name="Incorreto 2 2" xfId="2528" xr:uid="{3DAFFD32-ADFA-4044-BCA3-7A38F8132E9C}"/>
    <cellStyle name="Indefinido" xfId="200" xr:uid="{FA401F4A-9221-4293-9E25-7CB95E8FBDF7}"/>
    <cellStyle name="Input" xfId="109" xr:uid="{CC741D45-DB7E-4966-B929-44F7C0DF2277}"/>
    <cellStyle name="Input [yellow]" xfId="201" xr:uid="{F6663FB4-C7E0-465E-B3DC-933BFB453567}"/>
    <cellStyle name="Linked Cell" xfId="110" xr:uid="{A18BF39F-B584-4FE1-9DE1-D17DE057ECE2}"/>
    <cellStyle name="material" xfId="202" xr:uid="{BC599ACB-6B58-4CBB-82ED-FBFD313AF9F5}"/>
    <cellStyle name="material 2" xfId="607" xr:uid="{35856533-207B-4835-9A4E-F855E5A7CC78}"/>
    <cellStyle name="material 2 2" xfId="1164" xr:uid="{F841C6EF-AE82-4297-B07F-F15E6C326D7B}"/>
    <cellStyle name="material 3" xfId="548" xr:uid="{B282B7D9-F513-460F-A8CD-63CB5B2415E5}"/>
    <cellStyle name="material 4" xfId="432" xr:uid="{F4E946BF-7183-44F1-8F79-9F34A3AE6EAA}"/>
    <cellStyle name="MINIPG" xfId="203" xr:uid="{832666CA-F625-44BB-9300-9DD4DCFF60EF}"/>
    <cellStyle name="Moeda" xfId="4" builtinId="4"/>
    <cellStyle name="Moeda 2" xfId="30" xr:uid="{B2A9F648-C7E4-4255-936D-30B9746A27DB}"/>
    <cellStyle name="Moeda 2 2" xfId="156" xr:uid="{F3464A66-6138-4464-9AAC-4199F81F8700}"/>
    <cellStyle name="Moeda 3" xfId="2529" xr:uid="{F9F97A35-A5FB-4DA0-80AB-7B1C23DE4E86}"/>
    <cellStyle name="Moeda 3 2" xfId="4355" xr:uid="{1FBC1813-639A-4BBB-9A2C-4B02EE16E1D3}"/>
    <cellStyle name="Moeda 3 2 2" xfId="15018" xr:uid="{E3CB59F5-D6C9-4EE7-AA09-532E8DB83B03}"/>
    <cellStyle name="Moeda 3 3" xfId="13205" xr:uid="{CC1181B7-E827-49B7-8BF4-10742228ED30}"/>
    <cellStyle name="Moeda 4" xfId="15036" xr:uid="{519DA5D7-A60B-4F71-841A-ABBDFF596DD9}"/>
    <cellStyle name="Moeda 5" xfId="20" xr:uid="{6CF019C6-F76D-46A4-BAFC-F7AD8B2411E3}"/>
    <cellStyle name="Neutra 2" xfId="2204" xr:uid="{AB4300AF-1BAE-40EE-A5E1-98BD8E30CC6B}"/>
    <cellStyle name="Neutra 2 2" xfId="2530" xr:uid="{8B9EA81F-DBAE-4F99-A378-54CC6F2B23EE}"/>
    <cellStyle name="Neutral" xfId="111" xr:uid="{B39D767A-403C-4DC7-B6BE-35944A196EDC}"/>
    <cellStyle name="Normal" xfId="0" builtinId="0"/>
    <cellStyle name="Normal - Style1" xfId="204" xr:uid="{F654C650-43C2-41DB-97AA-D203E0DBA227}"/>
    <cellStyle name="Normal 10" xfId="43" xr:uid="{5161E825-E5F9-4F53-836A-84F22EC04248}"/>
    <cellStyle name="Normal 10 2" xfId="377" xr:uid="{883EA71E-5FAD-4F5B-A839-98ECC08C21BD}"/>
    <cellStyle name="Normal 10 2 2" xfId="1115" xr:uid="{DCA938FA-A9E5-48F0-8229-A136F3834CC4}"/>
    <cellStyle name="Normal 10 3" xfId="7" xr:uid="{28826201-DC28-4AC9-857F-D15E73E546EB}"/>
    <cellStyle name="Normal 10 3 2" xfId="21" xr:uid="{D6EA6823-626C-4430-8B82-2CE89D611F50}"/>
    <cellStyle name="Normal 100" xfId="1059" xr:uid="{D56A32DF-6E0F-4A12-8BE2-C6CA997E269A}"/>
    <cellStyle name="Normal 101" xfId="1377" xr:uid="{F93D9E73-619B-4539-87B8-0821B93F8E99}"/>
    <cellStyle name="Normal 102" xfId="1380" xr:uid="{8AD8B2A6-E649-419B-80DE-E7B2313252E6}"/>
    <cellStyle name="Normal 103" xfId="2114" xr:uid="{0B2C31A4-BF63-4F33-88D6-52B74A55FB5C}"/>
    <cellStyle name="Normal 104" xfId="2119" xr:uid="{C2612B7C-313F-486A-9661-4202691AF027}"/>
    <cellStyle name="Normal 105" xfId="2123" xr:uid="{54B06147-4609-4A41-A906-057AAF459958}"/>
    <cellStyle name="Normal 106" xfId="2129" xr:uid="{785B5651-FA4B-46D8-A68A-54E0C812E0A0}"/>
    <cellStyle name="Normal 107" xfId="2136" xr:uid="{DC34B48A-69D2-45BD-8878-96DAF389A1BB}"/>
    <cellStyle name="Normal 108" xfId="2120" xr:uid="{02B93EBE-3E2C-431B-BB82-6D3631FEB3FE}"/>
    <cellStyle name="Normal 109" xfId="2139" xr:uid="{B8CE1770-E61B-4265-B730-6120C80A6CAB}"/>
    <cellStyle name="Normal 11" xfId="175" xr:uid="{46245F35-B1AE-4CD5-AEF8-ACCD48C36E0A}"/>
    <cellStyle name="Normal 11 2" xfId="378" xr:uid="{22862AD2-BD85-4731-B440-9CC0F6E17112}"/>
    <cellStyle name="Normal 11 2 2" xfId="1116" xr:uid="{24F349FB-86AE-4AFA-99E3-F15199D65AB6}"/>
    <cellStyle name="Normal 11 3" xfId="1060" xr:uid="{B9D11FC6-60B9-49F0-994E-AE924503ECA4}"/>
    <cellStyle name="Normal 110" xfId="2134" xr:uid="{54B8A4A1-C2AC-4252-9385-69FD107103DE}"/>
    <cellStyle name="Normal 111" xfId="2115" xr:uid="{C29109B8-05AF-4F4A-8593-3C8F61370D0C}"/>
    <cellStyle name="Normal 112" xfId="2141" xr:uid="{73EF5B79-E21A-4DE1-A6C3-D867FEA39E24}"/>
    <cellStyle name="Normal 113" xfId="2137" xr:uid="{1CFFD170-CA4D-4691-B906-FFF1330D5F34}"/>
    <cellStyle name="Normal 114" xfId="2131" xr:uid="{B05908BD-E1DC-4AFA-B94A-1B5537462FAD}"/>
    <cellStyle name="Normal 115" xfId="2122" xr:uid="{79F16C7C-E56E-4B04-AE7D-8D297E9C0DCD}"/>
    <cellStyle name="Normal 116" xfId="2118" xr:uid="{406CDD1A-926A-439F-A026-AEF582BA6206}"/>
    <cellStyle name="Normal 117" xfId="2124" xr:uid="{EDC3F615-4287-4C3A-AF84-2CA59E96A6C7}"/>
    <cellStyle name="Normal 118" xfId="2117" xr:uid="{EEEBBBA9-FF06-4B37-8F39-B01FB4D901DB}"/>
    <cellStyle name="Normal 119" xfId="2128" xr:uid="{9F9DB5B1-971B-459E-987E-EE0D327299AF}"/>
    <cellStyle name="Normal 12" xfId="172" xr:uid="{A9E11D94-E8E0-4BF4-892A-0A5AA172B1A7}"/>
    <cellStyle name="Normal 12 2" xfId="608" xr:uid="{E5C3B1B1-A09F-4AE3-A2FD-6A29B3863E22}"/>
    <cellStyle name="Normal 12 2 2" xfId="1165" xr:uid="{895B2532-B2C6-45B4-ADDE-F6CD1B86A4C5}"/>
    <cellStyle name="Normal 12 3" xfId="549" xr:uid="{A00E595B-99FB-4718-BC9F-433547502730}"/>
    <cellStyle name="Normal 12 4" xfId="433" xr:uid="{B5E8601F-2732-41BE-85D3-95618FEBD904}"/>
    <cellStyle name="Normal 120" xfId="2116" xr:uid="{6850C565-BF65-47AC-96D1-817DF929FC3D}"/>
    <cellStyle name="Normal 121" xfId="2125" xr:uid="{91531070-148D-4A8B-8365-8449BC63D29B}"/>
    <cellStyle name="Normal 122" xfId="2140" xr:uid="{43A0C49B-223F-47C6-8799-A59EB681DCD4}"/>
    <cellStyle name="Normal 123" xfId="2121" xr:uid="{FC30B1D6-EB86-47C1-9295-04F521ED8B47}"/>
    <cellStyle name="Normal 124" xfId="2142" xr:uid="{2C625708-248E-4BCF-B5B1-8E73EF11C9EB}"/>
    <cellStyle name="Normal 125" xfId="2132" xr:uid="{C34071AF-AB1A-48B8-9C08-AE91CAC294B4}"/>
    <cellStyle name="Normal 126" xfId="2133" xr:uid="{4365CB1E-C24D-46D2-948C-D8D9BF4B089D}"/>
    <cellStyle name="Normal 127" xfId="2126" xr:uid="{71553C7B-0627-4035-8852-C22146231176}"/>
    <cellStyle name="Normal 128" xfId="2138" xr:uid="{5F579C29-CFD4-4C4A-A927-7B54C1458E1A}"/>
    <cellStyle name="Normal 129" xfId="2127" xr:uid="{04ECC492-F849-4C8B-A133-4C30DD502350}"/>
    <cellStyle name="Normal 13" xfId="173" xr:uid="{C4A8A9CA-3AE9-43F2-B569-588502C9C9F7}"/>
    <cellStyle name="Normal 13 10" xfId="1382" xr:uid="{36C9D6C2-28C5-49A8-ABD3-85101009B304}"/>
    <cellStyle name="Normal 13 10 2" xfId="3332" xr:uid="{A56739F6-2922-42CB-8A28-F6564D61BA36}"/>
    <cellStyle name="Normal 13 10 2 2" xfId="13998" xr:uid="{5E9159F6-CD70-461F-9964-B571A431DE8F}"/>
    <cellStyle name="Normal 13 10 2 3" xfId="7981" xr:uid="{55F0E494-DC3B-4BF5-99EE-633C3D91D56F}"/>
    <cellStyle name="Normal 13 10 3" xfId="7982" xr:uid="{4F05D87C-71E6-4FEF-A447-3D14A3D03E2E}"/>
    <cellStyle name="Normal 13 10 4" xfId="6971" xr:uid="{15350949-8789-41F6-9470-BB8D7912B389}"/>
    <cellStyle name="Normal 13 10 5" xfId="12185" xr:uid="{A84B57BA-08E7-4242-9BC4-2D42F2710739}"/>
    <cellStyle name="Normal 13 10 6" xfId="5146" xr:uid="{F5AA07AF-C4B8-4D8C-8FFA-2B2139F3867F}"/>
    <cellStyle name="Normal 13 11" xfId="328" xr:uid="{47ED82CA-5174-4604-A10C-0FC4F5426DE2}"/>
    <cellStyle name="Normal 13 11 2" xfId="2598" xr:uid="{3E019932-C36A-4FB0-8A07-9E4CC03BD3BE}"/>
    <cellStyle name="Normal 13 11 2 2" xfId="13265" xr:uid="{1A6AB58E-2012-4502-9E8E-1B796755827E}"/>
    <cellStyle name="Normal 13 11 2 3" xfId="7983" xr:uid="{81A50E7D-7498-4D3E-A49E-2CD3B99791E2}"/>
    <cellStyle name="Normal 13 11 3" xfId="7984" xr:uid="{F06B053B-E451-49EB-B662-05B2E36EDE78}"/>
    <cellStyle name="Normal 13 11 4" xfId="6237" xr:uid="{A139540F-EA75-47DE-A0E8-999FA7A8C756}"/>
    <cellStyle name="Normal 13 11 5" xfId="11452" xr:uid="{363EE033-7A65-4055-BE19-540379899CED}"/>
    <cellStyle name="Normal 13 11 6" xfId="4413" xr:uid="{21ECF5E7-201B-4037-B1D8-60045C899FD4}"/>
    <cellStyle name="Normal 13 12" xfId="2213" xr:uid="{B353AE01-1FC4-4804-AA68-40F2B2CD7B2A}"/>
    <cellStyle name="Normal 13 12 2" xfId="4072" xr:uid="{9D7D28DD-0778-4F24-A9EF-E657AEDDE97C}"/>
    <cellStyle name="Normal 13 12 2 2" xfId="14735" xr:uid="{502DE63B-0822-4B96-9D56-2C76A523E8BC}"/>
    <cellStyle name="Normal 13 12 2 3" xfId="7985" xr:uid="{439F194F-7353-4BD7-A586-2945E0045F28}"/>
    <cellStyle name="Normal 13 12 3" xfId="7986" xr:uid="{2529062C-0917-4C42-82E1-94EC3AFA422E}"/>
    <cellStyle name="Normal 13 12 4" xfId="7711" xr:uid="{1A58AA78-8F0B-4E71-B6A4-46B35DEDA7EF}"/>
    <cellStyle name="Normal 13 12 5" xfId="12922" xr:uid="{569A20FA-E1B0-4D7E-86E9-308F8B2ACB8D}"/>
    <cellStyle name="Normal 13 12 6" xfId="5883" xr:uid="{397B7ADD-4C13-4CA1-9529-925C9E21D709}"/>
    <cellStyle name="Normal 13 13" xfId="2364" xr:uid="{A4E37009-1F42-40BD-8B6B-B4E475FFC35F}"/>
    <cellStyle name="Normal 13 13 2" xfId="4208" xr:uid="{3310D3DC-3E0A-4E25-9093-7EDE04BE57C5}"/>
    <cellStyle name="Normal 13 13 2 2" xfId="14871" xr:uid="{A8980969-1732-4B6D-98C0-D6A46BED3298}"/>
    <cellStyle name="Normal 13 13 2 3" xfId="7987" xr:uid="{810EA30C-5FE1-47FA-91B2-F53DA2998F88}"/>
    <cellStyle name="Normal 13 13 3" xfId="7847" xr:uid="{A2207DD0-536E-4A6C-9BD8-413B81A69210}"/>
    <cellStyle name="Normal 13 13 4" xfId="13058" xr:uid="{3C2D18DA-225F-449F-8DC7-061BD1F6CA2D}"/>
    <cellStyle name="Normal 13 13 5" xfId="6019" xr:uid="{0A3C0BCE-2BAA-40DE-BE8F-C21018B06C28}"/>
    <cellStyle name="Normal 13 14" xfId="2558" xr:uid="{496B7A56-47F1-4019-8773-60B9A0B49AF1}"/>
    <cellStyle name="Normal 13 14 2" xfId="7988" xr:uid="{23CE81EB-3D9D-4829-87EC-EAA01EC8C2BB}"/>
    <cellStyle name="Normal 13 14 3" xfId="13226" xr:uid="{FC779612-BC0D-483E-9887-3DC645974969}"/>
    <cellStyle name="Normal 13 14 4" xfId="6156" xr:uid="{2BA89EBB-9B93-4331-82CE-107919C7C444}"/>
    <cellStyle name="Normal 13 15" xfId="7989" xr:uid="{A20EC28B-E6E2-49C7-8476-1EF4AEADA2CA}"/>
    <cellStyle name="Normal 13 16" xfId="6197" xr:uid="{1259ABF9-2C70-4BA8-93A8-E80C2A23EA35}"/>
    <cellStyle name="Normal 13 17" xfId="11413" xr:uid="{FD97C93B-505D-4B9B-B237-0BF44508CDB3}"/>
    <cellStyle name="Normal 13 18" xfId="4374" xr:uid="{F91017F8-1B9E-4C64-B2A6-E050B0C76F29}"/>
    <cellStyle name="Normal 13 2" xfId="226" xr:uid="{35AF3FA4-3C6C-48D3-93AD-FD4A9AD91B7A}"/>
    <cellStyle name="Normal 13 2 10" xfId="2214" xr:uid="{39B607DD-5C31-4EBD-A5C3-1E60286E8F20}"/>
    <cellStyle name="Normal 13 2 10 2" xfId="4073" xr:uid="{F13AC9FB-7A40-42F9-A0C9-735E0C02EC19}"/>
    <cellStyle name="Normal 13 2 10 2 2" xfId="14736" xr:uid="{58D0E0BF-5334-444D-9A65-4AC64B49A676}"/>
    <cellStyle name="Normal 13 2 10 2 3" xfId="7990" xr:uid="{06997EE3-6032-4629-B06C-6DD7FB1E584C}"/>
    <cellStyle name="Normal 13 2 10 3" xfId="7991" xr:uid="{F65ADCF6-45CB-4C5D-8A0C-132F8319220D}"/>
    <cellStyle name="Normal 13 2 10 4" xfId="7712" xr:uid="{753D143A-8ED5-465A-A526-B3AC9798BC02}"/>
    <cellStyle name="Normal 13 2 10 5" xfId="12923" xr:uid="{1EADAE6C-063B-4CCC-8ED2-B5E2CF9C5871}"/>
    <cellStyle name="Normal 13 2 10 6" xfId="5884" xr:uid="{88FBAA06-A70D-4EB8-A7DD-841A2EE9BDF3}"/>
    <cellStyle name="Normal 13 2 11" xfId="2365" xr:uid="{BA101781-DD12-49D2-9034-3AF60774D512}"/>
    <cellStyle name="Normal 13 2 11 2" xfId="4209" xr:uid="{222D6FDA-E9F8-430C-A06E-3C944C6883CE}"/>
    <cellStyle name="Normal 13 2 11 2 2" xfId="14872" xr:uid="{0DF4B078-51FF-4D11-9D26-2213BAEE27D2}"/>
    <cellStyle name="Normal 13 2 11 2 3" xfId="7992" xr:uid="{F4368EFB-7329-48C9-9DDE-B92E81447A5F}"/>
    <cellStyle name="Normal 13 2 11 3" xfId="7848" xr:uid="{9293D9C4-DCF6-4FD6-9970-A4437E2C8EC1}"/>
    <cellStyle name="Normal 13 2 11 4" xfId="13059" xr:uid="{5D476E40-4E27-4A5B-A66A-925EB8D39AF9}"/>
    <cellStyle name="Normal 13 2 11 5" xfId="6020" xr:uid="{14E2F189-E9EE-43A1-BB7A-0BB19F8B327B}"/>
    <cellStyle name="Normal 13 2 12" xfId="2573" xr:uid="{FA4AE461-3E61-4B01-8C10-5E52D4B02A6D}"/>
    <cellStyle name="Normal 13 2 12 2" xfId="7993" xr:uid="{587A3CC9-B64F-4511-B1C8-6418C087D0D6}"/>
    <cellStyle name="Normal 13 2 12 3" xfId="13241" xr:uid="{7BA49E8E-5685-4CE2-BF70-AC71A7F40F78}"/>
    <cellStyle name="Normal 13 2 12 4" xfId="6167" xr:uid="{BCCF8C77-0BCD-43D9-8A93-F30BC98AB347}"/>
    <cellStyle name="Normal 13 2 13" xfId="7994" xr:uid="{8FC92D44-281A-42A7-8F7A-84535B71C7C1}"/>
    <cellStyle name="Normal 13 2 14" xfId="6212" xr:uid="{46B629D5-54ED-49D1-A626-C5A5037C567B}"/>
    <cellStyle name="Normal 13 2 15" xfId="11428" xr:uid="{53D7C4E0-CA5F-4A1D-8631-E81CD8BB1DD9}"/>
    <cellStyle name="Normal 13 2 16" xfId="4389" xr:uid="{F22A60F8-0727-4F59-88F2-9B65B02317E7}"/>
    <cellStyle name="Normal 13 2 2" xfId="610" xr:uid="{8A1C2B12-344B-441C-A656-8C9D99580BFE}"/>
    <cellStyle name="Normal 13 2 2 10" xfId="11592" xr:uid="{0A896C60-F303-4039-BF96-B207AD5CE759}"/>
    <cellStyle name="Normal 13 2 2 11" xfId="4553" xr:uid="{8E3F4100-9F83-4669-AA3E-26EC8B97E1CD}"/>
    <cellStyle name="Normal 13 2 2 2" xfId="815" xr:uid="{7F20FD08-E569-4F29-9F1D-52508899B1D6}"/>
    <cellStyle name="Normal 13 2 2 2 2" xfId="1279" xr:uid="{8C5A7ACC-F781-4CB3-9EB0-D54615BC74B3}"/>
    <cellStyle name="Normal 13 2 2 2 2 2" xfId="1427" xr:uid="{5EFD592E-D44E-4414-BAF1-B8B5E2641BBA}"/>
    <cellStyle name="Normal 13 2 2 2 2 2 2" xfId="3377" xr:uid="{3C356E39-D60D-4DE2-A833-2CD4447EFF74}"/>
    <cellStyle name="Normal 13 2 2 2 2 2 2 2" xfId="14043" xr:uid="{B75BE641-F880-471D-954C-1C08E9CAF249}"/>
    <cellStyle name="Normal 13 2 2 2 2 2 2 3" xfId="7995" xr:uid="{BFE1097E-8813-4951-B073-101C5F8403A1}"/>
    <cellStyle name="Normal 13 2 2 2 2 2 3" xfId="7996" xr:uid="{2C8BB3B1-7718-47E5-9102-4265FB8FE2DC}"/>
    <cellStyle name="Normal 13 2 2 2 2 2 4" xfId="7016" xr:uid="{64758609-07D0-4D92-AB78-7784751C21F7}"/>
    <cellStyle name="Normal 13 2 2 2 2 2 5" xfId="12230" xr:uid="{1BB4DEE8-961A-4527-8164-C7AD2EDFD780}"/>
    <cellStyle name="Normal 13 2 2 2 2 2 6" xfId="5191" xr:uid="{29627CAF-FAD8-4EAF-83A9-081E50D26AD0}"/>
    <cellStyle name="Normal 13 2 2 2 2 3" xfId="3241" xr:uid="{296237FE-7C34-41D3-92BE-462F2FF927A1}"/>
    <cellStyle name="Normal 13 2 2 2 2 3 2" xfId="13907" xr:uid="{8E8A8174-7649-47BD-8B4F-72C6748D2CA5}"/>
    <cellStyle name="Normal 13 2 2 2 2 3 3" xfId="7997" xr:uid="{CEA6A327-BA72-4DD1-A62D-DB5AFF7683CB}"/>
    <cellStyle name="Normal 13 2 2 2 2 4" xfId="7998" xr:uid="{DC1D4F57-92FF-42D6-8EE3-09EE4D23CE10}"/>
    <cellStyle name="Normal 13 2 2 2 2 5" xfId="6880" xr:uid="{5C1397BF-024A-4DD7-8C69-7916E2102F26}"/>
    <cellStyle name="Normal 13 2 2 2 2 6" xfId="12094" xr:uid="{44C5CBB9-D227-4C5C-9092-226C9FB3A1ED}"/>
    <cellStyle name="Normal 13 2 2 2 2 7" xfId="5055" xr:uid="{D3C8AE9E-84FE-498A-A7F6-20B5F1AB2DBC}"/>
    <cellStyle name="Normal 13 2 2 2 3" xfId="1426" xr:uid="{94F15C16-76D7-4424-9E87-EFDB1F85B1EB}"/>
    <cellStyle name="Normal 13 2 2 2 3 2" xfId="3376" xr:uid="{BF5CBD27-20B0-4656-84A9-E8EED61D62AF}"/>
    <cellStyle name="Normal 13 2 2 2 3 2 2" xfId="14042" xr:uid="{5A6245B9-23E3-477C-8F09-576ABF4AD3D4}"/>
    <cellStyle name="Normal 13 2 2 2 3 2 3" xfId="7999" xr:uid="{5584EED8-5A3A-44EF-A687-75F84EAA9B73}"/>
    <cellStyle name="Normal 13 2 2 2 3 3" xfId="8000" xr:uid="{5C221A62-E306-4DE7-9C2F-6CEFD506D55E}"/>
    <cellStyle name="Normal 13 2 2 2 3 4" xfId="7015" xr:uid="{3D413588-DF3D-4DE5-AC94-96D69A1D45DA}"/>
    <cellStyle name="Normal 13 2 2 2 3 5" xfId="12229" xr:uid="{AA61584C-6983-4F20-AE49-327B2C36F319}"/>
    <cellStyle name="Normal 13 2 2 2 3 6" xfId="5190" xr:uid="{235F6EC9-01DE-4A68-8B5A-DAB7CA586B0B}"/>
    <cellStyle name="Normal 13 2 2 2 4" xfId="2874" xr:uid="{643F9D14-304A-4983-92ED-7ECBEB9ADAA7}"/>
    <cellStyle name="Normal 13 2 2 2 4 2" xfId="13540" xr:uid="{8A7D9B98-F763-4C11-BAA8-98FDFE7436C1}"/>
    <cellStyle name="Normal 13 2 2 2 4 3" xfId="8001" xr:uid="{FFA20F99-83AB-4287-B4FA-B00750E90D43}"/>
    <cellStyle name="Normal 13 2 2 2 5" xfId="8002" xr:uid="{46362B27-5120-4882-880A-8B48D851BDB6}"/>
    <cellStyle name="Normal 13 2 2 2 6" xfId="6513" xr:uid="{692EAA2F-FCDA-4AE9-A680-2794AD0BED0C}"/>
    <cellStyle name="Normal 13 2 2 2 7" xfId="11727" xr:uid="{A5ABE020-DAE8-4D3C-9AB3-7F2A64CDC5C4}"/>
    <cellStyle name="Normal 13 2 2 2 8" xfId="4688" xr:uid="{C08D5609-856E-456D-97FD-A0D54C0A7386}"/>
    <cellStyle name="Normal 13 2 2 3" xfId="966" xr:uid="{227409AF-26A0-43F7-9863-B7AFB368F747}"/>
    <cellStyle name="Normal 13 2 2 3 2" xfId="1428" xr:uid="{FD0D1CC6-8900-4F65-BD4C-35CDDA55E8E9}"/>
    <cellStyle name="Normal 13 2 2 3 2 2" xfId="3378" xr:uid="{0AA376AC-AABF-4C68-A3D9-229A09919E3B}"/>
    <cellStyle name="Normal 13 2 2 3 2 2 2" xfId="14044" xr:uid="{B3606311-7C47-4F2A-ADFA-38724646D344}"/>
    <cellStyle name="Normal 13 2 2 3 2 2 3" xfId="8003" xr:uid="{64F00105-17B7-4668-AEB0-C33663DAB936}"/>
    <cellStyle name="Normal 13 2 2 3 2 3" xfId="8004" xr:uid="{D10D5EF8-760A-4651-8E1B-9F87B71DEE23}"/>
    <cellStyle name="Normal 13 2 2 3 2 4" xfId="7017" xr:uid="{ED835E3D-3C96-4856-9784-911C6D6C6DA7}"/>
    <cellStyle name="Normal 13 2 2 3 2 5" xfId="12231" xr:uid="{CF096671-B38B-4CE0-99D9-FF210348AC4D}"/>
    <cellStyle name="Normal 13 2 2 3 2 6" xfId="5192" xr:uid="{12F6BA5E-47FF-48BF-83AF-34FBC9C4259C}"/>
    <cellStyle name="Normal 13 2 2 3 3" xfId="3012" xr:uid="{B928FDBF-E9A4-4E0C-83E5-231F1F3579C2}"/>
    <cellStyle name="Normal 13 2 2 3 3 2" xfId="13678" xr:uid="{D9542D1A-FA0F-4A0A-B136-F205424ED29B}"/>
    <cellStyle name="Normal 13 2 2 3 3 3" xfId="8005" xr:uid="{E0278CEB-9395-4319-8DA3-B0F71EF5BF07}"/>
    <cellStyle name="Normal 13 2 2 3 4" xfId="8006" xr:uid="{63E9BEDD-BE3E-424A-850D-99270654CB5C}"/>
    <cellStyle name="Normal 13 2 2 3 5" xfId="6651" xr:uid="{F6AF2145-1E64-4413-8DF8-D1BF67E87909}"/>
    <cellStyle name="Normal 13 2 2 3 6" xfId="11865" xr:uid="{FDF561CD-0982-4481-AE86-82F5BB59A0A4}"/>
    <cellStyle name="Normal 13 2 2 3 7" xfId="4826" xr:uid="{FA3D7202-F0BA-412F-BBD6-CCBC3A5C1484}"/>
    <cellStyle name="Normal 13 2 2 4" xfId="1425" xr:uid="{2F4A7939-3BE8-4225-A550-A21C8611E4AC}"/>
    <cellStyle name="Normal 13 2 2 4 2" xfId="3375" xr:uid="{A2FC343F-DD52-42FC-9950-EB00E89CD2F6}"/>
    <cellStyle name="Normal 13 2 2 4 2 2" xfId="14041" xr:uid="{C23BC9DF-AFC3-4DEA-B98F-D233D8D69045}"/>
    <cellStyle name="Normal 13 2 2 4 2 3" xfId="8007" xr:uid="{EDB0B02B-9FD4-4E52-968E-6E1AAC68A796}"/>
    <cellStyle name="Normal 13 2 2 4 3" xfId="8008" xr:uid="{580AF88A-0762-422C-A855-1CD29CE6022E}"/>
    <cellStyle name="Normal 13 2 2 4 4" xfId="7014" xr:uid="{A0451B9B-DD75-4F6D-B731-EEBC9FB15A2C}"/>
    <cellStyle name="Normal 13 2 2 4 5" xfId="12228" xr:uid="{19A50A96-3292-4EE1-9DA7-E8C8215274B0}"/>
    <cellStyle name="Normal 13 2 2 4 6" xfId="5189" xr:uid="{B86EA2FD-D017-43BC-8100-81E66D63C2D2}"/>
    <cellStyle name="Normal 13 2 2 5" xfId="2263" xr:uid="{D9537DAF-1C31-4908-90F1-CD0742D5E8AA}"/>
    <cellStyle name="Normal 13 2 2 5 2" xfId="4119" xr:uid="{C1E3AAA8-4C6E-4AF6-98EA-3965E4EE02C8}"/>
    <cellStyle name="Normal 13 2 2 5 2 2" xfId="14782" xr:uid="{87624E09-75BC-4FE0-B8A3-52D192CCB30A}"/>
    <cellStyle name="Normal 13 2 2 5 2 3" xfId="8009" xr:uid="{7A3BF0E8-2B76-4A3E-AF9C-5C4D757A9B39}"/>
    <cellStyle name="Normal 13 2 2 5 3" xfId="8010" xr:uid="{39CBDD0F-1B0B-4007-85C2-0101B17282CF}"/>
    <cellStyle name="Normal 13 2 2 5 4" xfId="7758" xr:uid="{733FD2B2-9318-4291-887C-65B201D153A0}"/>
    <cellStyle name="Normal 13 2 2 5 5" xfId="12969" xr:uid="{0988BBD7-D646-4D0D-949F-0D041EA25437}"/>
    <cellStyle name="Normal 13 2 2 5 6" xfId="5930" xr:uid="{09BC6E9C-EC42-4BF5-B6DD-2BDCB0997530}"/>
    <cellStyle name="Normal 13 2 2 6" xfId="2411" xr:uid="{B3A90B7F-16B3-4AB4-86A3-CD48AC8C5674}"/>
    <cellStyle name="Normal 13 2 2 6 2" xfId="4255" xr:uid="{5AF22F8D-1241-495A-9577-3ED4F3DBDD73}"/>
    <cellStyle name="Normal 13 2 2 6 2 2" xfId="14918" xr:uid="{D3D73B3E-2002-449A-BDEF-EE48A06BE188}"/>
    <cellStyle name="Normal 13 2 2 6 2 3" xfId="8011" xr:uid="{9AAE8B3A-6A27-4747-AD5C-AAED6A127110}"/>
    <cellStyle name="Normal 13 2 2 6 3" xfId="7894" xr:uid="{FD8AB2DB-1BBD-45D9-9B43-72B132EF996C}"/>
    <cellStyle name="Normal 13 2 2 6 4" xfId="13105" xr:uid="{4BDCE8C9-31C7-4882-AB44-01B002D77094}"/>
    <cellStyle name="Normal 13 2 2 6 5" xfId="6066" xr:uid="{EA315C3B-9C33-425E-9E29-C5106C1AF243}"/>
    <cellStyle name="Normal 13 2 2 7" xfId="2739" xr:uid="{A55D3433-A48A-405E-9A17-EF074F0CEF5E}"/>
    <cellStyle name="Normal 13 2 2 7 2" xfId="13405" xr:uid="{2CFC1333-D392-44B5-B7CF-B06DD4324394}"/>
    <cellStyle name="Normal 13 2 2 7 3" xfId="8012" xr:uid="{695A71E6-BD59-452C-9CDD-C128FE4BA775}"/>
    <cellStyle name="Normal 13 2 2 8" xfId="8013" xr:uid="{D8024D6D-33A4-4468-8DAF-E1EC9C984CED}"/>
    <cellStyle name="Normal 13 2 2 9" xfId="6378" xr:uid="{06800FCE-7D53-4238-93E2-DD8BCBC5957B}"/>
    <cellStyle name="Normal 13 2 3" xfId="717" xr:uid="{F924104E-7E57-47F9-B7EA-B9863C967007}"/>
    <cellStyle name="Normal 13 2 3 10" xfId="11635" xr:uid="{A642E5C4-302F-43D2-80BA-3143D53D603A}"/>
    <cellStyle name="Normal 13 2 3 11" xfId="4596" xr:uid="{E7F9A5CC-B5A7-4C1E-B31A-BD4E1EBD22E4}"/>
    <cellStyle name="Normal 13 2 3 2" xfId="859" xr:uid="{FEB25673-F17B-4142-8C7C-769C96065121}"/>
    <cellStyle name="Normal 13 2 3 2 2" xfId="1322" xr:uid="{FEA8C094-E94C-42C4-A801-16AFF65EAE30}"/>
    <cellStyle name="Normal 13 2 3 2 2 2" xfId="1431" xr:uid="{511232C1-9A67-49EA-B954-96F746DE7E9A}"/>
    <cellStyle name="Normal 13 2 3 2 2 2 2" xfId="3381" xr:uid="{58F7113F-B1CA-4F07-A76D-2D9CA38263F8}"/>
    <cellStyle name="Normal 13 2 3 2 2 2 2 2" xfId="14047" xr:uid="{67037AD6-89F5-497D-BE59-EF5A4A95CDA1}"/>
    <cellStyle name="Normal 13 2 3 2 2 2 2 3" xfId="8014" xr:uid="{33139E8A-F91A-4497-ABFD-77CA44F30784}"/>
    <cellStyle name="Normal 13 2 3 2 2 2 3" xfId="8015" xr:uid="{8682A67D-6489-46DE-9803-1B3209CC64F0}"/>
    <cellStyle name="Normal 13 2 3 2 2 2 4" xfId="7020" xr:uid="{7F64053F-6145-41F9-A177-BAD069B0D2DD}"/>
    <cellStyle name="Normal 13 2 3 2 2 2 5" xfId="12234" xr:uid="{93BDEEE6-3CDE-47B8-9668-1E426E5AB3B0}"/>
    <cellStyle name="Normal 13 2 3 2 2 2 6" xfId="5195" xr:uid="{424DF43B-B7F0-456A-BA6A-782EF2DFEE67}"/>
    <cellStyle name="Normal 13 2 3 2 2 3" xfId="3284" xr:uid="{F14C7717-9746-4CEF-824B-78E6944A737A}"/>
    <cellStyle name="Normal 13 2 3 2 2 3 2" xfId="13950" xr:uid="{55332F81-373A-40A4-A243-986D3BF8016D}"/>
    <cellStyle name="Normal 13 2 3 2 2 3 3" xfId="8016" xr:uid="{F7B96E98-7113-4A5D-93C8-6CB0D660F91A}"/>
    <cellStyle name="Normal 13 2 3 2 2 4" xfId="8017" xr:uid="{B89C01B6-7C42-4555-A0EC-54D802C10BF6}"/>
    <cellStyle name="Normal 13 2 3 2 2 5" xfId="6923" xr:uid="{36CF004F-FD47-494E-A7E7-9CC22658D637}"/>
    <cellStyle name="Normal 13 2 3 2 2 6" xfId="12137" xr:uid="{EAE38ED9-0633-4B54-9945-9457A07B7345}"/>
    <cellStyle name="Normal 13 2 3 2 2 7" xfId="5098" xr:uid="{C7BC9E67-18D2-4D89-BBBE-16A702F132F5}"/>
    <cellStyle name="Normal 13 2 3 2 3" xfId="1430" xr:uid="{9F5C8D9E-7762-4807-9277-06664A107233}"/>
    <cellStyle name="Normal 13 2 3 2 3 2" xfId="3380" xr:uid="{892EEE38-EE7A-4806-AA47-0639D30D91FF}"/>
    <cellStyle name="Normal 13 2 3 2 3 2 2" xfId="14046" xr:uid="{1F2447FB-107E-44BF-80B4-CE26790B46B8}"/>
    <cellStyle name="Normal 13 2 3 2 3 2 3" xfId="8018" xr:uid="{54645228-51FC-49F2-869C-5CDB7CF7FA4C}"/>
    <cellStyle name="Normal 13 2 3 2 3 3" xfId="8019" xr:uid="{D7E63770-AA37-46E8-88BC-7B12F31C991E}"/>
    <cellStyle name="Normal 13 2 3 2 3 4" xfId="7019" xr:uid="{42FBE2C5-ECE8-4374-A183-6CEA5B960079}"/>
    <cellStyle name="Normal 13 2 3 2 3 5" xfId="12233" xr:uid="{63DF8C76-4C67-4395-99C4-0DE054C7D87F}"/>
    <cellStyle name="Normal 13 2 3 2 3 6" xfId="5194" xr:uid="{B706DFB8-E157-484E-AABF-C565DEA5C5AB}"/>
    <cellStyle name="Normal 13 2 3 2 4" xfId="2917" xr:uid="{87F00BD4-79EF-4FCB-8E98-FBEFBC626177}"/>
    <cellStyle name="Normal 13 2 3 2 4 2" xfId="13583" xr:uid="{F955C4EF-1FFF-40ED-A722-397C094D5152}"/>
    <cellStyle name="Normal 13 2 3 2 4 3" xfId="8020" xr:uid="{FE97087A-692A-4539-AF96-97BE2706A107}"/>
    <cellStyle name="Normal 13 2 3 2 5" xfId="8021" xr:uid="{A1971744-36BE-4E18-904A-36067F77A309}"/>
    <cellStyle name="Normal 13 2 3 2 6" xfId="6556" xr:uid="{3FC1F236-4DC7-47CC-80A8-CE3E364D5763}"/>
    <cellStyle name="Normal 13 2 3 2 7" xfId="11770" xr:uid="{CEDFE846-CC2C-46AB-9EA2-1D63022DB24D}"/>
    <cellStyle name="Normal 13 2 3 2 8" xfId="4731" xr:uid="{7113A5C2-0DE2-489F-AAAE-1636680C9AD8}"/>
    <cellStyle name="Normal 13 2 3 3" xfId="1012" xr:uid="{8BB6BD6D-1ED4-4215-82D6-7839472C7632}"/>
    <cellStyle name="Normal 13 2 3 3 2" xfId="1432" xr:uid="{5005A2E5-7C77-4909-BB3E-1AC3BA5F9435}"/>
    <cellStyle name="Normal 13 2 3 3 2 2" xfId="3382" xr:uid="{DA70D023-1629-4165-887F-126EFD9E2550}"/>
    <cellStyle name="Normal 13 2 3 3 2 2 2" xfId="14048" xr:uid="{45ACF14F-B233-4131-9DBD-59DC13FBFF06}"/>
    <cellStyle name="Normal 13 2 3 3 2 2 3" xfId="8022" xr:uid="{2F4799F3-6349-4919-9838-3522A2C24478}"/>
    <cellStyle name="Normal 13 2 3 3 2 3" xfId="8023" xr:uid="{6EEA2793-8621-42C9-8845-647D19735AC8}"/>
    <cellStyle name="Normal 13 2 3 3 2 4" xfId="7021" xr:uid="{35B1ADDE-3CAB-43E0-A6E7-2B03F38FEB19}"/>
    <cellStyle name="Normal 13 2 3 3 2 5" xfId="12235" xr:uid="{84963693-D129-4166-94D4-69F00DD5DBBD}"/>
    <cellStyle name="Normal 13 2 3 3 2 6" xfId="5196" xr:uid="{090EA0CB-B872-48F0-B099-1E355C53623A}"/>
    <cellStyle name="Normal 13 2 3 3 3" xfId="3055" xr:uid="{332AE54E-F39F-48D7-84C7-383DA7E1C3D6}"/>
    <cellStyle name="Normal 13 2 3 3 3 2" xfId="13721" xr:uid="{BE6A8B0C-A230-47A5-AF09-FD557711E9C6}"/>
    <cellStyle name="Normal 13 2 3 3 3 3" xfId="8024" xr:uid="{DFF3B9C4-D716-41B6-895A-4E015CE30C65}"/>
    <cellStyle name="Normal 13 2 3 3 4" xfId="8025" xr:uid="{A200D944-D15C-4800-B709-6192AC76C27B}"/>
    <cellStyle name="Normal 13 2 3 3 5" xfId="6694" xr:uid="{8EF768B4-3703-4529-8AAD-EDCBBBA00F11}"/>
    <cellStyle name="Normal 13 2 3 3 6" xfId="11908" xr:uid="{630F908E-3003-447C-9EDD-9EC013036EA5}"/>
    <cellStyle name="Normal 13 2 3 3 7" xfId="4869" xr:uid="{16174CB9-13D6-4276-A5B9-532783A81815}"/>
    <cellStyle name="Normal 13 2 3 4" xfId="1429" xr:uid="{46505333-DC5A-4E8E-BB85-AA1FFB3737FD}"/>
    <cellStyle name="Normal 13 2 3 4 2" xfId="3379" xr:uid="{36373C06-6B6D-4016-9F1A-A81254C47452}"/>
    <cellStyle name="Normal 13 2 3 4 2 2" xfId="14045" xr:uid="{E582C3FD-A2F9-4DF9-BBEB-A79D29989A2F}"/>
    <cellStyle name="Normal 13 2 3 4 2 3" xfId="8026" xr:uid="{FA063CFD-D3A5-40FD-9E31-F55D4B090B0D}"/>
    <cellStyle name="Normal 13 2 3 4 3" xfId="8027" xr:uid="{DB4CC3A6-1A9C-417C-83F7-4385AB3DE409}"/>
    <cellStyle name="Normal 13 2 3 4 4" xfId="7018" xr:uid="{2A897878-2456-4868-A9C5-67F6026BF258}"/>
    <cellStyle name="Normal 13 2 3 4 5" xfId="12232" xr:uid="{8736FA5A-8C11-47D1-A24C-2C42A3E70A42}"/>
    <cellStyle name="Normal 13 2 3 4 6" xfId="5193" xr:uid="{F84075A4-C827-4DE6-AD30-FEFA38596EB1}"/>
    <cellStyle name="Normal 13 2 3 5" xfId="2310" xr:uid="{A61C022F-C1D9-4921-AC57-43EA32A92A29}"/>
    <cellStyle name="Normal 13 2 3 5 2" xfId="4163" xr:uid="{ED160E0B-65D6-4F59-92F2-2F37D29C6F00}"/>
    <cellStyle name="Normal 13 2 3 5 2 2" xfId="14826" xr:uid="{E2005F33-1439-4430-AFF9-136CE5FA67DE}"/>
    <cellStyle name="Normal 13 2 3 5 2 3" xfId="8028" xr:uid="{E1D8D83E-62AB-4EC1-A405-A511D4952891}"/>
    <cellStyle name="Normal 13 2 3 5 3" xfId="8029" xr:uid="{B3A22032-9CB3-46B3-B8DD-6417AB889AB1}"/>
    <cellStyle name="Normal 13 2 3 5 4" xfId="7802" xr:uid="{14DAC543-5A5F-4174-9086-3260DD73BC49}"/>
    <cellStyle name="Normal 13 2 3 5 5" xfId="13013" xr:uid="{6426F4F8-6B0A-4494-B4C8-6AFECBAA9015}"/>
    <cellStyle name="Normal 13 2 3 5 6" xfId="5974" xr:uid="{BD11196D-9FA0-47E8-9D2E-F887C26A38D0}"/>
    <cellStyle name="Normal 13 2 3 6" xfId="2454" xr:uid="{B12A3DFD-B767-4634-85F0-0963C470B166}"/>
    <cellStyle name="Normal 13 2 3 6 2" xfId="4298" xr:uid="{B9D9F9FD-8D0C-4788-B80F-125686679AFB}"/>
    <cellStyle name="Normal 13 2 3 6 2 2" xfId="14961" xr:uid="{CBDD7F0B-2DA8-4BB6-9DC3-07E1AFAAD3D3}"/>
    <cellStyle name="Normal 13 2 3 6 2 3" xfId="8030" xr:uid="{4538E930-A6C0-489C-B08B-D259FA8B393E}"/>
    <cellStyle name="Normal 13 2 3 6 3" xfId="7937" xr:uid="{4F5C3823-4C38-437E-A56C-B1CDE687CDF1}"/>
    <cellStyle name="Normal 13 2 3 6 4" xfId="13148" xr:uid="{21E84EBD-6056-404A-BCA3-CADD526DBFB5}"/>
    <cellStyle name="Normal 13 2 3 6 5" xfId="6109" xr:uid="{B2044C3F-4CAC-44AB-8238-647175EA4C74}"/>
    <cellStyle name="Normal 13 2 3 7" xfId="2782" xr:uid="{353F9FA2-CA7B-4612-9ECF-0D78A3864626}"/>
    <cellStyle name="Normal 13 2 3 7 2" xfId="13448" xr:uid="{C63DD703-059A-4670-BF59-F5187A9DC319}"/>
    <cellStyle name="Normal 13 2 3 7 3" xfId="8031" xr:uid="{399F72E4-5A32-4D5C-BF4A-705661A65D3C}"/>
    <cellStyle name="Normal 13 2 3 8" xfId="8032" xr:uid="{3FE92DED-D1F4-45E5-95A0-A86AD20DD153}"/>
    <cellStyle name="Normal 13 2 3 9" xfId="6421" xr:uid="{CE0BC8A3-D22B-4985-B161-A46E1087A4C6}"/>
    <cellStyle name="Normal 13 2 4" xfId="551" xr:uid="{4CCC207D-C4EC-4062-9104-EE26867AA373}"/>
    <cellStyle name="Normal 13 2 4 2" xfId="1120" xr:uid="{8EDAE3C6-6B7B-415F-9992-7190CD9E1DF2}"/>
    <cellStyle name="Normal 13 2 4 2 2" xfId="1434" xr:uid="{4D67BE2D-45EF-4D97-A482-AEFA49B88115}"/>
    <cellStyle name="Normal 13 2 4 2 2 2" xfId="3384" xr:uid="{8BEDBF94-BDB5-476C-9CD5-8156D255440C}"/>
    <cellStyle name="Normal 13 2 4 2 2 2 2" xfId="14050" xr:uid="{22063C49-7FB3-484A-83A3-25F11B0BD7D6}"/>
    <cellStyle name="Normal 13 2 4 2 2 2 3" xfId="8033" xr:uid="{BD535569-DD82-49B7-A721-35B896C21478}"/>
    <cellStyle name="Normal 13 2 4 2 2 3" xfId="8034" xr:uid="{2BE2A2B3-6BC9-4FA0-9717-2B610B593CAA}"/>
    <cellStyle name="Normal 13 2 4 2 2 4" xfId="7023" xr:uid="{40222F49-1A60-43A5-93B0-1F0D36480B9C}"/>
    <cellStyle name="Normal 13 2 4 2 2 5" xfId="12237" xr:uid="{DA054BCD-7B01-4F9C-B70A-0F7ED1E105CE}"/>
    <cellStyle name="Normal 13 2 4 2 2 6" xfId="5198" xr:uid="{26321EEE-3D17-4C75-A733-F9F4B9477B37}"/>
    <cellStyle name="Normal 13 2 4 2 3" xfId="3145" xr:uid="{C7BB6F20-B4C4-4F77-A9D8-D99D300CFBE3}"/>
    <cellStyle name="Normal 13 2 4 2 3 2" xfId="13811" xr:uid="{597E7A96-4510-4A75-9753-AA28A4A76C33}"/>
    <cellStyle name="Normal 13 2 4 2 3 3" xfId="8035" xr:uid="{FF6605E3-A836-4962-9979-284505AEAA9F}"/>
    <cellStyle name="Normal 13 2 4 2 4" xfId="8036" xr:uid="{AF551F12-0D15-480E-8D0F-55BAFEC7AE32}"/>
    <cellStyle name="Normal 13 2 4 2 5" xfId="6784" xr:uid="{06B686C9-2FD8-4B2C-A647-B18B1DE35EFE}"/>
    <cellStyle name="Normal 13 2 4 2 6" xfId="11998" xr:uid="{16FDACF7-3249-417F-A1C1-22726913163D}"/>
    <cellStyle name="Normal 13 2 4 2 7" xfId="4959" xr:uid="{877BC956-58F9-40B3-A52D-72F2EF617C04}"/>
    <cellStyle name="Normal 13 2 4 3" xfId="1433" xr:uid="{DAC64E2E-75D1-4F8A-B13D-9B9AE2742A93}"/>
    <cellStyle name="Normal 13 2 4 3 2" xfId="3383" xr:uid="{2998FAEE-BEDB-4D55-A54C-A79E79D48FD1}"/>
    <cellStyle name="Normal 13 2 4 3 2 2" xfId="14049" xr:uid="{C0B10FDF-DB24-48CD-845F-62B108C877A9}"/>
    <cellStyle name="Normal 13 2 4 3 2 3" xfId="8037" xr:uid="{8D2FAD98-73A1-4AB4-A482-42DD7AE4A961}"/>
    <cellStyle name="Normal 13 2 4 3 3" xfId="8038" xr:uid="{42FEB2FC-DF7B-4F6B-A9E5-3A61529F673C}"/>
    <cellStyle name="Normal 13 2 4 3 4" xfId="7022" xr:uid="{8122E7DF-986E-4BE3-9C3B-D8D208C244B3}"/>
    <cellStyle name="Normal 13 2 4 3 5" xfId="12236" xr:uid="{0A6B844E-9F93-47C7-88CE-DD7EF2DCB68E}"/>
    <cellStyle name="Normal 13 2 4 3 6" xfId="5197" xr:uid="{621935A6-1AEC-4402-93FC-615ACF9F2B5B}"/>
    <cellStyle name="Normal 13 2 4 4" xfId="2693" xr:uid="{8ACAD945-E22C-4B6A-9EB2-E91879F55E29}"/>
    <cellStyle name="Normal 13 2 4 4 2" xfId="13359" xr:uid="{F6874F80-0535-4B1F-8E78-89775C68A0DA}"/>
    <cellStyle name="Normal 13 2 4 4 3" xfId="8039" xr:uid="{D997E095-502B-4C5A-B26D-DF5D90CBCBA6}"/>
    <cellStyle name="Normal 13 2 4 5" xfId="8040" xr:uid="{A846DC72-D6A7-425E-9BAD-17DE34F59D0F}"/>
    <cellStyle name="Normal 13 2 4 6" xfId="6332" xr:uid="{539A96E0-A5D2-4618-A868-C1DEBC660A4E}"/>
    <cellStyle name="Normal 13 2 4 7" xfId="11546" xr:uid="{5073D726-F65B-4078-A2B9-195398EEADA2}"/>
    <cellStyle name="Normal 13 2 4 8" xfId="4507" xr:uid="{4F4124DA-09A2-4305-AF74-AD083F726D5C}"/>
    <cellStyle name="Normal 13 2 5" xfId="769" xr:uid="{3E5DF3C6-7E8C-4F93-882D-09B939F8FA3B}"/>
    <cellStyle name="Normal 13 2 5 2" xfId="1233" xr:uid="{788826CE-ACD4-4343-B82A-8AFB3A614C3E}"/>
    <cellStyle name="Normal 13 2 5 2 2" xfId="1436" xr:uid="{B8C67A65-AEF6-41E2-BABC-B8CB7C87C5C4}"/>
    <cellStyle name="Normal 13 2 5 2 2 2" xfId="3386" xr:uid="{432AD4FE-B27C-41AC-BEA5-3705CA3A76F6}"/>
    <cellStyle name="Normal 13 2 5 2 2 2 2" xfId="14052" xr:uid="{38BAFED0-5AFC-49FB-A776-8DF3B949DAC0}"/>
    <cellStyle name="Normal 13 2 5 2 2 2 3" xfId="8041" xr:uid="{54BE6384-AF5F-4EAF-B6C8-B2C7CCA849C1}"/>
    <cellStyle name="Normal 13 2 5 2 2 3" xfId="8042" xr:uid="{1200EEB5-5C56-478F-B14A-C165C89349D3}"/>
    <cellStyle name="Normal 13 2 5 2 2 4" xfId="7025" xr:uid="{22426C91-7A28-4C7E-803B-C22F7AEB5741}"/>
    <cellStyle name="Normal 13 2 5 2 2 5" xfId="12239" xr:uid="{AC932E27-1A45-4B84-8F01-32054511AF32}"/>
    <cellStyle name="Normal 13 2 5 2 2 6" xfId="5200" xr:uid="{8C1137C6-09EA-446E-9B99-4B21B3F0D896}"/>
    <cellStyle name="Normal 13 2 5 2 3" xfId="3195" xr:uid="{5129F2EA-E4F0-482A-B68F-D2DDF9CD91C8}"/>
    <cellStyle name="Normal 13 2 5 2 3 2" xfId="13861" xr:uid="{A2360663-9575-47C3-A4C6-8D7343F4748C}"/>
    <cellStyle name="Normal 13 2 5 2 3 3" xfId="8043" xr:uid="{992969C2-5976-4566-A6CA-11E525B11998}"/>
    <cellStyle name="Normal 13 2 5 2 4" xfId="8044" xr:uid="{85BC46A3-2587-44B8-B7DB-148969AFDCAE}"/>
    <cellStyle name="Normal 13 2 5 2 5" xfId="6834" xr:uid="{226B14E8-5F69-4A01-A010-A0526C85D026}"/>
    <cellStyle name="Normal 13 2 5 2 6" xfId="12048" xr:uid="{612A1F3C-89DD-4F2C-9B0C-7E8C4EF8C8F2}"/>
    <cellStyle name="Normal 13 2 5 2 7" xfId="5009" xr:uid="{79A9357F-820D-4D13-AD7C-5EFF5EF3BA3D}"/>
    <cellStyle name="Normal 13 2 5 3" xfId="1435" xr:uid="{40349D89-CEFF-4CED-A72E-40153215BB85}"/>
    <cellStyle name="Normal 13 2 5 3 2" xfId="3385" xr:uid="{08C749EA-7031-488E-AD70-76D439423EE7}"/>
    <cellStyle name="Normal 13 2 5 3 2 2" xfId="14051" xr:uid="{8CF28BFC-7D47-4E9A-8385-ACD708244BF8}"/>
    <cellStyle name="Normal 13 2 5 3 2 3" xfId="8045" xr:uid="{0EB474B1-2723-4279-BA1A-96A6EEF0722A}"/>
    <cellStyle name="Normal 13 2 5 3 3" xfId="8046" xr:uid="{F65A3973-681C-4C57-B42A-1E5B24D7C588}"/>
    <cellStyle name="Normal 13 2 5 3 4" xfId="7024" xr:uid="{4937F2EA-DEA8-4DC8-A38F-29E9315F6AE3}"/>
    <cellStyle name="Normal 13 2 5 3 5" xfId="12238" xr:uid="{65752F7C-5860-40AA-B666-5C96A850DE39}"/>
    <cellStyle name="Normal 13 2 5 3 6" xfId="5199" xr:uid="{E3C0B1E2-7DAF-4963-A9F6-54551A099C7E}"/>
    <cellStyle name="Normal 13 2 5 4" xfId="2828" xr:uid="{F17525D8-7A51-46F1-9547-409F2E57742D}"/>
    <cellStyle name="Normal 13 2 5 4 2" xfId="13494" xr:uid="{00BF68DD-5DD6-4EEC-9651-AD3E49FF899A}"/>
    <cellStyle name="Normal 13 2 5 4 3" xfId="8047" xr:uid="{23B31E35-3514-4EAA-BAF1-3C6F145570C5}"/>
    <cellStyle name="Normal 13 2 5 5" xfId="8048" xr:uid="{06C7D5BB-2B11-4F1F-BC63-9F84505BF5F3}"/>
    <cellStyle name="Normal 13 2 5 6" xfId="6467" xr:uid="{25A94663-A198-46C2-A6A6-A3006699533E}"/>
    <cellStyle name="Normal 13 2 5 7" xfId="11681" xr:uid="{56F94D66-B5BE-4739-A779-0A24E6009C82}"/>
    <cellStyle name="Normal 13 2 5 8" xfId="4642" xr:uid="{10FBDEE6-0C00-42FB-B6D5-BF2471B3BD0F}"/>
    <cellStyle name="Normal 13 2 6" xfId="435" xr:uid="{E2642EF9-E0EE-4BA1-B4E6-5C35ADD4798B}"/>
    <cellStyle name="Normal 13 2 6 2" xfId="1062" xr:uid="{7E967D59-F50D-487A-820B-EEFEE53DD906}"/>
    <cellStyle name="Normal 13 2 6 2 2" xfId="1438" xr:uid="{4B33C990-6F67-4628-97F5-BCF365396286}"/>
    <cellStyle name="Normal 13 2 6 2 2 2" xfId="3388" xr:uid="{5054510A-50A9-465F-8136-AA7EA97EBD2B}"/>
    <cellStyle name="Normal 13 2 6 2 2 2 2" xfId="14054" xr:uid="{7A06D1BE-73E4-4F0D-9148-962DD00F9F54}"/>
    <cellStyle name="Normal 13 2 6 2 2 2 3" xfId="8049" xr:uid="{B4FC6CA5-AA9E-4415-9C6F-461D4068E2C5}"/>
    <cellStyle name="Normal 13 2 6 2 2 3" xfId="8050" xr:uid="{A5EF0D6F-7B16-4C1F-9EF5-4141A0C85F96}"/>
    <cellStyle name="Normal 13 2 6 2 2 4" xfId="7027" xr:uid="{3CDBE841-6A12-45D7-A3E0-61175F3F68D7}"/>
    <cellStyle name="Normal 13 2 6 2 2 5" xfId="12241" xr:uid="{79939334-1F88-47F3-A32C-EB0FB7E52F80}"/>
    <cellStyle name="Normal 13 2 6 2 2 6" xfId="5202" xr:uid="{21053BAE-414F-49DD-A566-86DF33440E53}"/>
    <cellStyle name="Normal 13 2 6 2 3" xfId="3101" xr:uid="{17EB0211-0F25-454F-855A-A1873C63DF1D}"/>
    <cellStyle name="Normal 13 2 6 2 3 2" xfId="13767" xr:uid="{DCB49F2F-F7B2-4A9D-BD5D-E5BD33B86E2E}"/>
    <cellStyle name="Normal 13 2 6 2 3 3" xfId="8051" xr:uid="{EF8A59D0-0A23-4992-9E70-1BA9433F35BB}"/>
    <cellStyle name="Normal 13 2 6 2 4" xfId="8052" xr:uid="{ED40637A-6E71-4BC4-9093-4F1A9D1AD282}"/>
    <cellStyle name="Normal 13 2 6 2 5" xfId="6740" xr:uid="{1DD66FAA-C429-46EB-B6AF-1E5798FD11BF}"/>
    <cellStyle name="Normal 13 2 6 2 6" xfId="11954" xr:uid="{FD7A4FE2-E682-4D09-9A8B-D528F9AD23C8}"/>
    <cellStyle name="Normal 13 2 6 2 7" xfId="4915" xr:uid="{447B2199-CF7F-46F4-AAEC-ECC6414BE203}"/>
    <cellStyle name="Normal 13 2 6 3" xfId="1437" xr:uid="{C57E2F0C-F94B-41DA-983F-2AB1D70FFE56}"/>
    <cellStyle name="Normal 13 2 6 3 2" xfId="3387" xr:uid="{1FA8F7D5-3313-42E2-BD48-DB6354E2912C}"/>
    <cellStyle name="Normal 13 2 6 3 2 2" xfId="14053" xr:uid="{D0C224ED-8C59-44B8-959A-B558A51FD236}"/>
    <cellStyle name="Normal 13 2 6 3 2 3" xfId="8053" xr:uid="{3E22963A-BC96-41D4-B387-DEB20C2BA28C}"/>
    <cellStyle name="Normal 13 2 6 3 3" xfId="8054" xr:uid="{E65B9356-F483-45CD-AB9C-AE30EBB509FE}"/>
    <cellStyle name="Normal 13 2 6 3 4" xfId="7026" xr:uid="{1E179013-BD9A-41CD-95C1-817A1071FAD9}"/>
    <cellStyle name="Normal 13 2 6 3 5" xfId="12240" xr:uid="{0E96A6E6-9EEB-466E-B3A8-27AB25C2C653}"/>
    <cellStyle name="Normal 13 2 6 3 6" xfId="5201" xr:uid="{EC84D579-8148-4667-AD00-BA1273344963}"/>
    <cellStyle name="Normal 13 2 6 4" xfId="2644" xr:uid="{3D1B8F70-B178-4EFC-A585-9C560CCD38F8}"/>
    <cellStyle name="Normal 13 2 6 4 2" xfId="13310" xr:uid="{11C8D58F-8F6A-4561-BB4D-6F9B1C758541}"/>
    <cellStyle name="Normal 13 2 6 4 3" xfId="8055" xr:uid="{0A735BBF-6705-464E-BD3A-4CF59C301825}"/>
    <cellStyle name="Normal 13 2 6 5" xfId="8056" xr:uid="{D42BBB83-31AC-4C62-B866-FCFD0BC31A3C}"/>
    <cellStyle name="Normal 13 2 6 6" xfId="6283" xr:uid="{04E74111-0AC8-4C99-ADAA-9670CDD22836}"/>
    <cellStyle name="Normal 13 2 6 7" xfId="11497" xr:uid="{7608AFD5-4CED-4E77-B024-F2AAEC652A19}"/>
    <cellStyle name="Normal 13 2 6 8" xfId="4458" xr:uid="{02A32AE4-F7BD-4FFA-8E94-A5E92A5FBDF2}"/>
    <cellStyle name="Normal 13 2 7" xfId="918" xr:uid="{C30F2087-15C2-44F8-A538-EA6B17FA1209}"/>
    <cellStyle name="Normal 13 2 7 2" xfId="1439" xr:uid="{0BE15C77-7448-4024-BE98-DC7C84FEAE5F}"/>
    <cellStyle name="Normal 13 2 7 2 2" xfId="3389" xr:uid="{30864A6F-7C20-4EE5-9412-7CC3FD12FC0E}"/>
    <cellStyle name="Normal 13 2 7 2 2 2" xfId="14055" xr:uid="{CF3E58C6-ABBC-435A-AE99-C3831888C912}"/>
    <cellStyle name="Normal 13 2 7 2 2 3" xfId="8057" xr:uid="{0977162C-A2B0-4ECA-8B2F-2350404D84CF}"/>
    <cellStyle name="Normal 13 2 7 2 3" xfId="8058" xr:uid="{07A49432-BAC6-4B93-B643-AA017C34B1A1}"/>
    <cellStyle name="Normal 13 2 7 2 4" xfId="7028" xr:uid="{D5B3DC7F-18D4-4000-96E1-7E8DEDFD2F0E}"/>
    <cellStyle name="Normal 13 2 7 2 5" xfId="12242" xr:uid="{80387A86-8554-48CD-BF17-128F591A53AD}"/>
    <cellStyle name="Normal 13 2 7 2 6" xfId="5203" xr:uid="{3090827E-8FCA-4E04-BAC5-9C3DB857124E}"/>
    <cellStyle name="Normal 13 2 7 3" xfId="2966" xr:uid="{604546D4-BDD9-4ACF-834A-B8A615677CEC}"/>
    <cellStyle name="Normal 13 2 7 3 2" xfId="13632" xr:uid="{5A4F0544-B7C3-47B2-8004-44031860D44B}"/>
    <cellStyle name="Normal 13 2 7 3 3" xfId="8059" xr:uid="{98C0BAA7-9974-4F8C-8CA2-6893DD884D76}"/>
    <cellStyle name="Normal 13 2 7 4" xfId="8060" xr:uid="{907B897A-E2F9-4533-83A0-C3D012B9072D}"/>
    <cellStyle name="Normal 13 2 7 5" xfId="6605" xr:uid="{3CA0169D-742C-4D43-99D0-DBF34E1D9CB7}"/>
    <cellStyle name="Normal 13 2 7 6" xfId="11819" xr:uid="{DE53D717-F002-46FE-9CC8-72DBD21DBFCA}"/>
    <cellStyle name="Normal 13 2 7 7" xfId="4780" xr:uid="{3D780034-91B5-4F5D-A675-DDC7B19C954B}"/>
    <cellStyle name="Normal 13 2 8" xfId="1383" xr:uid="{AE3060F0-6B61-4F21-B3CA-490F33204930}"/>
    <cellStyle name="Normal 13 2 8 2" xfId="3333" xr:uid="{E0786A18-0A23-4751-9098-C6296664BAC0}"/>
    <cellStyle name="Normal 13 2 8 2 2" xfId="13999" xr:uid="{47B7A9F5-F494-43E2-8F90-697C3FC1403F}"/>
    <cellStyle name="Normal 13 2 8 2 3" xfId="8061" xr:uid="{3ECB0B4A-338D-43DB-AA6F-C9C8BB76E38A}"/>
    <cellStyle name="Normal 13 2 8 3" xfId="8062" xr:uid="{D1C7F538-671D-4F04-9AD2-F7F68C5904FC}"/>
    <cellStyle name="Normal 13 2 8 4" xfId="6972" xr:uid="{9DACC791-6681-4FE8-B800-1692DB8F385F}"/>
    <cellStyle name="Normal 13 2 8 5" xfId="12186" xr:uid="{CA2CC3D4-36C8-407D-9A5A-BA1EDEA5E646}"/>
    <cellStyle name="Normal 13 2 8 6" xfId="5147" xr:uid="{ECF334C0-7DCD-497C-BA34-B2979D0030D2}"/>
    <cellStyle name="Normal 13 2 9" xfId="329" xr:uid="{CFD10DD8-046C-4DB8-A5EB-9DF7B2482AEC}"/>
    <cellStyle name="Normal 13 2 9 2" xfId="2599" xr:uid="{DD9D4CD6-F618-47EB-ADAC-1468754B092F}"/>
    <cellStyle name="Normal 13 2 9 2 2" xfId="13266" xr:uid="{1BDE774D-CA6B-4A06-BFA0-C5C885B6105C}"/>
    <cellStyle name="Normal 13 2 9 2 3" xfId="8063" xr:uid="{9949217B-474E-4187-8269-5344DFDEA1E3}"/>
    <cellStyle name="Normal 13 2 9 3" xfId="8064" xr:uid="{0D0375D1-5BCE-4725-9BFF-0B1F4CBEF097}"/>
    <cellStyle name="Normal 13 2 9 4" xfId="6238" xr:uid="{1FAF8D46-262E-49DD-BDF7-FBC1C793007E}"/>
    <cellStyle name="Normal 13 2 9 5" xfId="11453" xr:uid="{681B1064-0E8C-43F4-B6D9-7E2419E8F960}"/>
    <cellStyle name="Normal 13 2 9 6" xfId="4414" xr:uid="{DCC2EB01-39A1-4F42-A990-0B62CC148C4E}"/>
    <cellStyle name="Normal 13 3" xfId="263" xr:uid="{308C560E-B10A-406A-A8D7-9C5CDF360549}"/>
    <cellStyle name="Normal 13 3 10" xfId="2215" xr:uid="{DF8B6CAA-EC30-48F9-A464-739EF375896F}"/>
    <cellStyle name="Normal 13 3 10 2" xfId="4074" xr:uid="{EAFFF3C1-FAF8-4307-B90A-9549080D33BD}"/>
    <cellStyle name="Normal 13 3 10 2 2" xfId="14737" xr:uid="{900F3EFF-E5D3-4BAF-8076-621DF48C8F1E}"/>
    <cellStyle name="Normal 13 3 10 2 3" xfId="8065" xr:uid="{A4D14DAD-AAFB-45EC-8603-867164B428C3}"/>
    <cellStyle name="Normal 13 3 10 3" xfId="8066" xr:uid="{A712E79E-1EC4-41D6-A78A-8CFB59A5682E}"/>
    <cellStyle name="Normal 13 3 10 4" xfId="7713" xr:uid="{23F9F618-EF5B-4F9A-B3F0-70231CAC99E8}"/>
    <cellStyle name="Normal 13 3 10 5" xfId="12924" xr:uid="{FB9C6EED-AA98-4D8F-8206-9F92B4F49A29}"/>
    <cellStyle name="Normal 13 3 10 6" xfId="5885" xr:uid="{E07E204B-4A26-44E3-8F3B-CC97A43907F5}"/>
    <cellStyle name="Normal 13 3 11" xfId="2366" xr:uid="{4E988527-14D2-40A5-9349-81449246C460}"/>
    <cellStyle name="Normal 13 3 11 2" xfId="4210" xr:uid="{EE112801-A581-4B67-B5FA-B2D6AD11A841}"/>
    <cellStyle name="Normal 13 3 11 2 2" xfId="14873" xr:uid="{F1F02D62-ED2C-4DB3-8D3E-827214D48C72}"/>
    <cellStyle name="Normal 13 3 11 2 3" xfId="8067" xr:uid="{F23A58DB-8D98-4A44-B475-BF2B609EDC1C}"/>
    <cellStyle name="Normal 13 3 11 3" xfId="7849" xr:uid="{9D515446-EEF0-4832-936F-2177F449FF91}"/>
    <cellStyle name="Normal 13 3 11 4" xfId="13060" xr:uid="{573DD74A-69B0-42F6-9C69-F59633151BF3}"/>
    <cellStyle name="Normal 13 3 11 5" xfId="6021" xr:uid="{AC887FFC-907B-4A43-B809-CD413C64A124}"/>
    <cellStyle name="Normal 13 3 12" xfId="2588" xr:uid="{E52DAED5-B990-47E3-9DAC-F0A04C868241}"/>
    <cellStyle name="Normal 13 3 12 2" xfId="8068" xr:uid="{E615D01D-11DF-4085-886F-B9E20934E132}"/>
    <cellStyle name="Normal 13 3 12 3" xfId="13256" xr:uid="{7A627752-43FA-4C5C-BF3E-0852FFE6F2D0}"/>
    <cellStyle name="Normal 13 3 12 4" xfId="6168" xr:uid="{FCC9D76F-6111-4C12-ABAC-7A3A519FFE6F}"/>
    <cellStyle name="Normal 13 3 13" xfId="8069" xr:uid="{7D526DF1-BF65-46A2-BEAA-4FBB25C0C223}"/>
    <cellStyle name="Normal 13 3 14" xfId="6227" xr:uid="{2E885554-1D59-4F99-947D-53C873A63A31}"/>
    <cellStyle name="Normal 13 3 15" xfId="11443" xr:uid="{041FAE45-0ABA-49DE-96B5-3A6BFD955766}"/>
    <cellStyle name="Normal 13 3 16" xfId="4404" xr:uid="{A238FA16-23E1-46DC-8234-C76281676413}"/>
    <cellStyle name="Normal 13 3 2" xfId="611" xr:uid="{78A15A70-836F-4756-84E7-A0F35CEBB925}"/>
    <cellStyle name="Normal 13 3 2 10" xfId="11593" xr:uid="{C2DE60D6-5F77-4E3D-BCEB-5BAE59EAC3E3}"/>
    <cellStyle name="Normal 13 3 2 11" xfId="4554" xr:uid="{C70FBA77-1221-4325-9F69-79C44B2038F0}"/>
    <cellStyle name="Normal 13 3 2 2" xfId="816" xr:uid="{33ABCA1D-4B4E-472B-8CA2-592B6BC467C5}"/>
    <cellStyle name="Normal 13 3 2 2 2" xfId="1280" xr:uid="{AF4D861E-98CF-4518-8E7B-8A7386F45232}"/>
    <cellStyle name="Normal 13 3 2 2 2 2" xfId="1442" xr:uid="{8C5E843E-4E65-45C2-8FF8-489943150A2E}"/>
    <cellStyle name="Normal 13 3 2 2 2 2 2" xfId="3392" xr:uid="{13B4A338-F858-4E80-9611-69A2F1C92B89}"/>
    <cellStyle name="Normal 13 3 2 2 2 2 2 2" xfId="14058" xr:uid="{AB63D708-807C-4530-B257-CD4DB2B8F710}"/>
    <cellStyle name="Normal 13 3 2 2 2 2 2 3" xfId="8070" xr:uid="{FE41E09C-502F-4450-90E7-200F0F72002F}"/>
    <cellStyle name="Normal 13 3 2 2 2 2 3" xfId="8071" xr:uid="{9FCD7BB3-F47E-4C6E-9AD4-E2F6ABDBA2D8}"/>
    <cellStyle name="Normal 13 3 2 2 2 2 4" xfId="7031" xr:uid="{BB43D026-9251-4CF1-BE34-ED3306AF4F46}"/>
    <cellStyle name="Normal 13 3 2 2 2 2 5" xfId="12245" xr:uid="{E6CD21F7-CFCF-4039-8EC3-5B5C3CDE6AAF}"/>
    <cellStyle name="Normal 13 3 2 2 2 2 6" xfId="5206" xr:uid="{89FA636F-DB95-4AE4-B92E-3C2A4A606C26}"/>
    <cellStyle name="Normal 13 3 2 2 2 3" xfId="3242" xr:uid="{F4D26B92-6893-40A1-AC80-A7C40CAB9F5D}"/>
    <cellStyle name="Normal 13 3 2 2 2 3 2" xfId="13908" xr:uid="{16B2F3F0-E42D-4158-8AB6-4077596E971C}"/>
    <cellStyle name="Normal 13 3 2 2 2 3 3" xfId="8072" xr:uid="{CF134019-BF74-4D0B-BBD8-1F3800042D72}"/>
    <cellStyle name="Normal 13 3 2 2 2 4" xfId="8073" xr:uid="{AA0E2985-C77A-4C49-B1A2-05E87481B37F}"/>
    <cellStyle name="Normal 13 3 2 2 2 5" xfId="6881" xr:uid="{27D32C05-61E6-4A41-80C6-B7814CEA7703}"/>
    <cellStyle name="Normal 13 3 2 2 2 6" xfId="12095" xr:uid="{49703870-6C3F-40DC-AE61-7E2B05402666}"/>
    <cellStyle name="Normal 13 3 2 2 2 7" xfId="5056" xr:uid="{1B15AAE6-5739-4393-A212-708E452AE625}"/>
    <cellStyle name="Normal 13 3 2 2 3" xfId="1441" xr:uid="{0CD4F260-EE56-412B-8529-FF1DC02884A6}"/>
    <cellStyle name="Normal 13 3 2 2 3 2" xfId="3391" xr:uid="{E867A053-F239-48A9-91AA-FD315A3FA22F}"/>
    <cellStyle name="Normal 13 3 2 2 3 2 2" xfId="14057" xr:uid="{318A2763-709E-45FF-878B-05DFD1915038}"/>
    <cellStyle name="Normal 13 3 2 2 3 2 3" xfId="8074" xr:uid="{8D3D0714-3799-4A3C-BC1B-7CB4ADF1072D}"/>
    <cellStyle name="Normal 13 3 2 2 3 3" xfId="8075" xr:uid="{880C44C6-5F80-4E29-9BB2-50FF72A5D32F}"/>
    <cellStyle name="Normal 13 3 2 2 3 4" xfId="7030" xr:uid="{04105B26-883E-4839-B082-042D97A69BE6}"/>
    <cellStyle name="Normal 13 3 2 2 3 5" xfId="12244" xr:uid="{82CF4D96-FDE1-4AFF-B44D-EC43C6A9F3A2}"/>
    <cellStyle name="Normal 13 3 2 2 3 6" xfId="5205" xr:uid="{DC27B185-951F-4E01-BE38-0F7C81E98A86}"/>
    <cellStyle name="Normal 13 3 2 2 4" xfId="2875" xr:uid="{CE2FB8BB-E63A-4232-8AEF-F6675B3F9733}"/>
    <cellStyle name="Normal 13 3 2 2 4 2" xfId="13541" xr:uid="{CFD00469-5254-4DDA-BBDF-644CC2206995}"/>
    <cellStyle name="Normal 13 3 2 2 4 3" xfId="8076" xr:uid="{4EE6CAD5-9211-482C-BA02-9452E46F8E07}"/>
    <cellStyle name="Normal 13 3 2 2 5" xfId="8077" xr:uid="{6A93E634-A1BA-457A-8FEC-A25B9403E241}"/>
    <cellStyle name="Normal 13 3 2 2 6" xfId="6514" xr:uid="{7F348765-39DC-4B53-A9AC-E8B6579BAE65}"/>
    <cellStyle name="Normal 13 3 2 2 7" xfId="11728" xr:uid="{C009F9C2-86E4-4256-84DE-F681021B759D}"/>
    <cellStyle name="Normal 13 3 2 2 8" xfId="4689" xr:uid="{8CFDDBFE-2E56-4209-B6D0-DF4F7E7AB577}"/>
    <cellStyle name="Normal 13 3 2 3" xfId="967" xr:uid="{1A1B337E-2976-48C1-B7A7-D9A8F0B29543}"/>
    <cellStyle name="Normal 13 3 2 3 2" xfId="1443" xr:uid="{AB99357C-D780-41EB-9E8E-B09A24AB63FA}"/>
    <cellStyle name="Normal 13 3 2 3 2 2" xfId="3393" xr:uid="{537FA60F-5BDA-42DE-916C-927831EA666D}"/>
    <cellStyle name="Normal 13 3 2 3 2 2 2" xfId="14059" xr:uid="{8160DB6A-B2D8-4CD0-84D7-2FFFBC1BBCB0}"/>
    <cellStyle name="Normal 13 3 2 3 2 2 3" xfId="8078" xr:uid="{F4BE7A22-1B3F-48C1-916A-0E6B0249BD42}"/>
    <cellStyle name="Normal 13 3 2 3 2 3" xfId="8079" xr:uid="{D3E84C6D-CA4F-43D4-AF99-6D97E2BF1DF8}"/>
    <cellStyle name="Normal 13 3 2 3 2 4" xfId="7032" xr:uid="{8FA65F54-6EFB-4658-A4AE-54E4E3C2A72C}"/>
    <cellStyle name="Normal 13 3 2 3 2 5" xfId="12246" xr:uid="{AFB06276-FC6F-479D-904B-DE198FA3FFA1}"/>
    <cellStyle name="Normal 13 3 2 3 2 6" xfId="5207" xr:uid="{7A49BDEC-73C0-42A4-979A-094061CFE844}"/>
    <cellStyle name="Normal 13 3 2 3 3" xfId="3013" xr:uid="{EE4F63F8-1F98-45D8-B736-D19320EA9FC1}"/>
    <cellStyle name="Normal 13 3 2 3 3 2" xfId="13679" xr:uid="{04F9BC4E-1613-4EA6-A6A5-577EB984C575}"/>
    <cellStyle name="Normal 13 3 2 3 3 3" xfId="8080" xr:uid="{82273763-D084-4DC3-9CD4-74A4060C5F01}"/>
    <cellStyle name="Normal 13 3 2 3 4" xfId="8081" xr:uid="{0E1865E8-67DD-4CE1-BD65-7CAEF1FC2FAA}"/>
    <cellStyle name="Normal 13 3 2 3 5" xfId="6652" xr:uid="{8156072F-8438-436A-A62B-E74E9522CADA}"/>
    <cellStyle name="Normal 13 3 2 3 6" xfId="11866" xr:uid="{5678E087-D456-4999-AB42-D3C032328EA1}"/>
    <cellStyle name="Normal 13 3 2 3 7" xfId="4827" xr:uid="{7AC3C7F0-C1D3-4113-8050-46EAE6DB9CCE}"/>
    <cellStyle name="Normal 13 3 2 4" xfId="1440" xr:uid="{A4E7445F-33F6-4211-8BC3-65668AC976A9}"/>
    <cellStyle name="Normal 13 3 2 4 2" xfId="3390" xr:uid="{B82CB64D-4763-4239-9B62-B13D4CED5868}"/>
    <cellStyle name="Normal 13 3 2 4 2 2" xfId="14056" xr:uid="{CB04CDCD-6D8E-425F-8978-59231AB538ED}"/>
    <cellStyle name="Normal 13 3 2 4 2 3" xfId="8082" xr:uid="{58C55364-F401-4D5B-9DA0-1FF15DC30104}"/>
    <cellStyle name="Normal 13 3 2 4 3" xfId="8083" xr:uid="{6D80946D-25B1-449F-9A17-2A8E27C16845}"/>
    <cellStyle name="Normal 13 3 2 4 4" xfId="7029" xr:uid="{5A43B7A6-9B4E-4973-8844-02CD0402817C}"/>
    <cellStyle name="Normal 13 3 2 4 5" xfId="12243" xr:uid="{3188E650-8A36-4761-B7B8-C2B8E22830D0}"/>
    <cellStyle name="Normal 13 3 2 4 6" xfId="5204" xr:uid="{5509D673-4884-415E-8264-E0BD5FC2F630}"/>
    <cellStyle name="Normal 13 3 2 5" xfId="2264" xr:uid="{4C77CCCC-DC3C-412A-A6B7-47CDF2920B78}"/>
    <cellStyle name="Normal 13 3 2 5 2" xfId="4120" xr:uid="{92A22A3A-D332-4655-9BA7-6F4D33987AC3}"/>
    <cellStyle name="Normal 13 3 2 5 2 2" xfId="14783" xr:uid="{434B153E-2E61-4142-994D-EF4B77BC2475}"/>
    <cellStyle name="Normal 13 3 2 5 2 3" xfId="8084" xr:uid="{CD28EE08-F615-49D8-931D-239C3F5633AE}"/>
    <cellStyle name="Normal 13 3 2 5 3" xfId="8085" xr:uid="{3714C57E-5561-4203-BC1F-97355A04DDE2}"/>
    <cellStyle name="Normal 13 3 2 5 4" xfId="7759" xr:uid="{9EDAA6CB-7A01-4BEC-96E6-E103A93CB84C}"/>
    <cellStyle name="Normal 13 3 2 5 5" xfId="12970" xr:uid="{53E6B98B-B756-4A25-8F81-9026021BA259}"/>
    <cellStyle name="Normal 13 3 2 5 6" xfId="5931" xr:uid="{314E19B7-3241-4815-8A02-829DF1AC1213}"/>
    <cellStyle name="Normal 13 3 2 6" xfId="2412" xr:uid="{F4CB3312-29B9-471D-BEF1-0AA71120FCCA}"/>
    <cellStyle name="Normal 13 3 2 6 2" xfId="4256" xr:uid="{175FC360-56B5-42CC-AD49-2510AE01E730}"/>
    <cellStyle name="Normal 13 3 2 6 2 2" xfId="14919" xr:uid="{17AC48D5-F946-4386-936E-8EA54F663B8C}"/>
    <cellStyle name="Normal 13 3 2 6 2 3" xfId="8086" xr:uid="{11E67109-7B20-4815-8E75-86A657A752E4}"/>
    <cellStyle name="Normal 13 3 2 6 3" xfId="7895" xr:uid="{4E60E4C8-5181-4C69-B8EB-B70E356EB753}"/>
    <cellStyle name="Normal 13 3 2 6 4" xfId="13106" xr:uid="{80628F4B-9602-46D4-9B63-EBE60FF5B50E}"/>
    <cellStyle name="Normal 13 3 2 6 5" xfId="6067" xr:uid="{7D7963B6-B79B-4A3B-BA7E-D3890C743F92}"/>
    <cellStyle name="Normal 13 3 2 7" xfId="2740" xr:uid="{73175B97-9953-49A0-AE78-92056B743F08}"/>
    <cellStyle name="Normal 13 3 2 7 2" xfId="13406" xr:uid="{EC307FD0-2FA1-44DB-A604-E3D49C3E3360}"/>
    <cellStyle name="Normal 13 3 2 7 3" xfId="8087" xr:uid="{1DD998E7-2998-487A-A921-135854797B3C}"/>
    <cellStyle name="Normal 13 3 2 8" xfId="8088" xr:uid="{08ECB989-F702-4515-9EF3-E1888BC30161}"/>
    <cellStyle name="Normal 13 3 2 9" xfId="6379" xr:uid="{6FD8AD15-C5B6-4DDA-97DB-5D79CF80D4EA}"/>
    <cellStyle name="Normal 13 3 3" xfId="718" xr:uid="{47E48B83-00A9-4151-A9FD-AB31F1972CAF}"/>
    <cellStyle name="Normal 13 3 3 10" xfId="11636" xr:uid="{59A39EA5-861D-4D09-883A-62014CEF574D}"/>
    <cellStyle name="Normal 13 3 3 11" xfId="4597" xr:uid="{84D262B2-AAD6-4E0C-9A83-ABA7EABAD880}"/>
    <cellStyle name="Normal 13 3 3 2" xfId="860" xr:uid="{9C05132A-F96E-4D2E-B00D-A88BA14D3E46}"/>
    <cellStyle name="Normal 13 3 3 2 2" xfId="1323" xr:uid="{84CD1128-BDD2-4491-A39A-FF428BC4AB62}"/>
    <cellStyle name="Normal 13 3 3 2 2 2" xfId="1446" xr:uid="{51B5CA35-63B8-48FA-A15A-0E2C5C230C1B}"/>
    <cellStyle name="Normal 13 3 3 2 2 2 2" xfId="3396" xr:uid="{8E31D518-5C8F-4BE5-9ECF-BFED9B463BD1}"/>
    <cellStyle name="Normal 13 3 3 2 2 2 2 2" xfId="14062" xr:uid="{E07678F0-22D7-4C54-9580-FFDA8517B489}"/>
    <cellStyle name="Normal 13 3 3 2 2 2 2 3" xfId="8089" xr:uid="{0CD08003-77D9-4BFC-A3E3-E42F140DB69D}"/>
    <cellStyle name="Normal 13 3 3 2 2 2 3" xfId="8090" xr:uid="{40787151-EE77-423C-B124-985D599E3937}"/>
    <cellStyle name="Normal 13 3 3 2 2 2 4" xfId="7035" xr:uid="{8D4B87A0-EC50-4392-B7CB-C44A269D245D}"/>
    <cellStyle name="Normal 13 3 3 2 2 2 5" xfId="12249" xr:uid="{10C8CAEB-6FC4-43DF-823A-056D55925D52}"/>
    <cellStyle name="Normal 13 3 3 2 2 2 6" xfId="5210" xr:uid="{0A3DC877-7F85-4BDF-A8DA-37486C92731F}"/>
    <cellStyle name="Normal 13 3 3 2 2 3" xfId="3285" xr:uid="{337E854D-8BA3-4E84-8374-E4D9B7DF1244}"/>
    <cellStyle name="Normal 13 3 3 2 2 3 2" xfId="13951" xr:uid="{3B911980-FEAB-478D-859A-66D8F22FBC8A}"/>
    <cellStyle name="Normal 13 3 3 2 2 3 3" xfId="8091" xr:uid="{BC133E47-280B-48EF-900C-DA5E03A2FD45}"/>
    <cellStyle name="Normal 13 3 3 2 2 4" xfId="8092" xr:uid="{C527372A-A467-47D9-BAF9-D673ABE8C6DF}"/>
    <cellStyle name="Normal 13 3 3 2 2 5" xfId="6924" xr:uid="{AD503EEB-6A21-4B67-A98D-5B0F3F462411}"/>
    <cellStyle name="Normal 13 3 3 2 2 6" xfId="12138" xr:uid="{7410DBEB-E0CF-4EBE-BABA-EEAD3507530B}"/>
    <cellStyle name="Normal 13 3 3 2 2 7" xfId="5099" xr:uid="{2548D4F5-6D33-4D9B-B4A6-A2E84574DB4C}"/>
    <cellStyle name="Normal 13 3 3 2 3" xfId="1445" xr:uid="{FC6B24E6-1CBC-4F26-9E23-60B31BC60995}"/>
    <cellStyle name="Normal 13 3 3 2 3 2" xfId="3395" xr:uid="{E4E09E24-907F-4560-BE69-3B3B65D37DB6}"/>
    <cellStyle name="Normal 13 3 3 2 3 2 2" xfId="14061" xr:uid="{C4B83FE4-BDD6-445C-AB48-F037D6A7B631}"/>
    <cellStyle name="Normal 13 3 3 2 3 2 3" xfId="8093" xr:uid="{921A0591-2EA2-4CD4-8ABA-7681AD0CC009}"/>
    <cellStyle name="Normal 13 3 3 2 3 3" xfId="8094" xr:uid="{C256D7E8-50A6-43AF-8315-5AEEF96E9245}"/>
    <cellStyle name="Normal 13 3 3 2 3 4" xfId="7034" xr:uid="{1986D0DF-41BB-4433-8B4B-B5D55B1B0AD8}"/>
    <cellStyle name="Normal 13 3 3 2 3 5" xfId="12248" xr:uid="{8C486071-63AC-4776-B106-2956448A75E8}"/>
    <cellStyle name="Normal 13 3 3 2 3 6" xfId="5209" xr:uid="{8765E6D2-636F-45A1-B8BB-30109B789C4C}"/>
    <cellStyle name="Normal 13 3 3 2 4" xfId="2918" xr:uid="{17C408D8-B212-4F67-A0A0-100595DD3F15}"/>
    <cellStyle name="Normal 13 3 3 2 4 2" xfId="13584" xr:uid="{832329B6-C0C8-4FF7-B997-8FD5C30D8A49}"/>
    <cellStyle name="Normal 13 3 3 2 4 3" xfId="8095" xr:uid="{EAB0FE36-26B1-4E9F-B70F-BE91B621F6E3}"/>
    <cellStyle name="Normal 13 3 3 2 5" xfId="8096" xr:uid="{2607F59D-CDC0-4F1E-AF45-A2C0A25800B3}"/>
    <cellStyle name="Normal 13 3 3 2 6" xfId="6557" xr:uid="{831F0603-ABE3-4C71-99AA-92D8313AECFF}"/>
    <cellStyle name="Normal 13 3 3 2 7" xfId="11771" xr:uid="{02E36931-D9EB-41B5-B159-DBE46574B423}"/>
    <cellStyle name="Normal 13 3 3 2 8" xfId="4732" xr:uid="{E4285FC1-DA11-4DEA-83A0-DF3B2432E4AA}"/>
    <cellStyle name="Normal 13 3 3 3" xfId="1013" xr:uid="{7CB3E423-BB5C-443E-B2AA-792B7758D840}"/>
    <cellStyle name="Normal 13 3 3 3 2" xfId="1447" xr:uid="{AAE4A07D-8577-424F-BF92-2FD69BDA4AC5}"/>
    <cellStyle name="Normal 13 3 3 3 2 2" xfId="3397" xr:uid="{46F8CA25-5499-4E8F-ACAA-FD504359B8AD}"/>
    <cellStyle name="Normal 13 3 3 3 2 2 2" xfId="14063" xr:uid="{945A6D2C-EE94-4053-99C9-04389A659166}"/>
    <cellStyle name="Normal 13 3 3 3 2 2 3" xfId="8097" xr:uid="{A00A2D19-4B02-412A-939F-088F4FC36411}"/>
    <cellStyle name="Normal 13 3 3 3 2 3" xfId="8098" xr:uid="{DDB79432-740B-4E87-98BE-5A34EAB50899}"/>
    <cellStyle name="Normal 13 3 3 3 2 4" xfId="7036" xr:uid="{65F409C0-558E-429A-96A4-34D9499EFCBA}"/>
    <cellStyle name="Normal 13 3 3 3 2 5" xfId="12250" xr:uid="{1BBA798D-BB0C-4536-8284-AE40F442528C}"/>
    <cellStyle name="Normal 13 3 3 3 2 6" xfId="5211" xr:uid="{C46A32CE-FE0B-4947-AA7A-48F556A01C21}"/>
    <cellStyle name="Normal 13 3 3 3 3" xfId="3056" xr:uid="{7614C002-42E1-4607-B68C-EA0042048CBE}"/>
    <cellStyle name="Normal 13 3 3 3 3 2" xfId="13722" xr:uid="{E5FF8DB1-0855-4B2F-A32F-1B356CBCB3F8}"/>
    <cellStyle name="Normal 13 3 3 3 3 3" xfId="8099" xr:uid="{FF72F649-2BE8-4F16-AEE8-EF012B8C8A58}"/>
    <cellStyle name="Normal 13 3 3 3 4" xfId="8100" xr:uid="{AD09818C-182D-4446-B0A4-1774B22B2948}"/>
    <cellStyle name="Normal 13 3 3 3 5" xfId="6695" xr:uid="{F41750AD-9B34-49E0-92F9-4354626C3999}"/>
    <cellStyle name="Normal 13 3 3 3 6" xfId="11909" xr:uid="{72F34139-6EB1-4ED0-B9B5-D09CADCA8756}"/>
    <cellStyle name="Normal 13 3 3 3 7" xfId="4870" xr:uid="{770DDF91-B955-4F9C-9FAE-0C22CB1B5C92}"/>
    <cellStyle name="Normal 13 3 3 4" xfId="1444" xr:uid="{6BEF4B0E-D7A9-40FA-9325-C616344FE31C}"/>
    <cellStyle name="Normal 13 3 3 4 2" xfId="3394" xr:uid="{48A44362-BF01-48CA-842C-BAFE7843C84D}"/>
    <cellStyle name="Normal 13 3 3 4 2 2" xfId="14060" xr:uid="{693F6749-FA70-47FA-B060-DBA9DFF9C400}"/>
    <cellStyle name="Normal 13 3 3 4 2 3" xfId="8101" xr:uid="{2AFA9717-51FC-4B36-BDD1-FA6679627A67}"/>
    <cellStyle name="Normal 13 3 3 4 3" xfId="8102" xr:uid="{951C4614-3E03-4C2B-B095-2E41331DDEC3}"/>
    <cellStyle name="Normal 13 3 3 4 4" xfId="7033" xr:uid="{F8DEA087-55A5-4FE6-AF86-B3D7C76097E5}"/>
    <cellStyle name="Normal 13 3 3 4 5" xfId="12247" xr:uid="{0276920D-A19E-4B32-9CDA-1A91D2D7CA90}"/>
    <cellStyle name="Normal 13 3 3 4 6" xfId="5208" xr:uid="{BD17E1C3-0A41-4F14-9C96-D860AE70D7B2}"/>
    <cellStyle name="Normal 13 3 3 5" xfId="2311" xr:uid="{CDB37E86-5658-41B0-8123-2D88F95B2FBC}"/>
    <cellStyle name="Normal 13 3 3 5 2" xfId="4164" xr:uid="{1A9931A2-A07C-4BD5-ADD6-972A12610E3C}"/>
    <cellStyle name="Normal 13 3 3 5 2 2" xfId="14827" xr:uid="{82AF42C4-2003-43B0-8E30-1F45C930FB6E}"/>
    <cellStyle name="Normal 13 3 3 5 2 3" xfId="8103" xr:uid="{A6C98A23-F05C-4482-96F9-1FC5A53612CE}"/>
    <cellStyle name="Normal 13 3 3 5 3" xfId="8104" xr:uid="{08E65318-15E7-45E7-893F-F23648392486}"/>
    <cellStyle name="Normal 13 3 3 5 4" xfId="7803" xr:uid="{583437CE-5B19-4F4C-9142-88882A52EA9F}"/>
    <cellStyle name="Normal 13 3 3 5 5" xfId="13014" xr:uid="{52242550-5916-454C-B3E6-535170A8A1B7}"/>
    <cellStyle name="Normal 13 3 3 5 6" xfId="5975" xr:uid="{3947B626-52E9-478E-947E-9FB5B617B9DC}"/>
    <cellStyle name="Normal 13 3 3 6" xfId="2455" xr:uid="{1BAA262B-B6CD-4B0D-834B-938529F7BC90}"/>
    <cellStyle name="Normal 13 3 3 6 2" xfId="4299" xr:uid="{EB53AEB0-0F4B-4453-97DB-93E2A169FA48}"/>
    <cellStyle name="Normal 13 3 3 6 2 2" xfId="14962" xr:uid="{D6066DF3-C0C8-4BBD-870E-82194EE8741C}"/>
    <cellStyle name="Normal 13 3 3 6 2 3" xfId="8105" xr:uid="{0ED5D05D-E350-4E93-82C9-9E35990E88C9}"/>
    <cellStyle name="Normal 13 3 3 6 3" xfId="7938" xr:uid="{6E175EDC-CFAE-4757-903F-0FA0F3DB1745}"/>
    <cellStyle name="Normal 13 3 3 6 4" xfId="13149" xr:uid="{476678C3-F62C-408B-A00B-EDAFA08862CE}"/>
    <cellStyle name="Normal 13 3 3 6 5" xfId="6110" xr:uid="{96799F82-AC0D-43D1-8C9C-EA008AE9FC3A}"/>
    <cellStyle name="Normal 13 3 3 7" xfId="2783" xr:uid="{516B52A6-8702-4B3C-A0E3-4A8337CB0AB9}"/>
    <cellStyle name="Normal 13 3 3 7 2" xfId="13449" xr:uid="{A4C86B58-3DA5-48F3-A2B7-7A21BCD9A68C}"/>
    <cellStyle name="Normal 13 3 3 7 3" xfId="8106" xr:uid="{CF00820D-DB88-4E89-AEB1-7F3DC2EE19EC}"/>
    <cellStyle name="Normal 13 3 3 8" xfId="8107" xr:uid="{0594F1B0-31B0-439C-B4C4-FFBFC9AD7C41}"/>
    <cellStyle name="Normal 13 3 3 9" xfId="6422" xr:uid="{01C5DC76-9EDE-430B-B065-67AF5EDEC9D3}"/>
    <cellStyle name="Normal 13 3 4" xfId="552" xr:uid="{8844EAF2-ED3F-4C1A-9401-B96DB5CBA8EA}"/>
    <cellStyle name="Normal 13 3 4 2" xfId="1121" xr:uid="{01B39BE6-1256-4B96-89C9-6384872162DA}"/>
    <cellStyle name="Normal 13 3 4 2 2" xfId="1449" xr:uid="{31B089AC-0633-4F3D-A245-3AF9AE9F2455}"/>
    <cellStyle name="Normal 13 3 4 2 2 2" xfId="3399" xr:uid="{E8D101BB-B66B-45DE-B80D-53917B18017E}"/>
    <cellStyle name="Normal 13 3 4 2 2 2 2" xfId="14065" xr:uid="{557EB06C-3CAB-4EBF-ADC1-910514506A9C}"/>
    <cellStyle name="Normal 13 3 4 2 2 2 3" xfId="8108" xr:uid="{08179CBD-2162-4896-83CD-23F86711F40B}"/>
    <cellStyle name="Normal 13 3 4 2 2 3" xfId="8109" xr:uid="{C9660C73-0AF5-4242-B1A1-AED5342597C0}"/>
    <cellStyle name="Normal 13 3 4 2 2 4" xfId="7038" xr:uid="{AD55E16C-B620-45CC-81B5-039CA1DFBC10}"/>
    <cellStyle name="Normal 13 3 4 2 2 5" xfId="12252" xr:uid="{F092D3AB-63C3-4B3F-9125-69D0C627DE1F}"/>
    <cellStyle name="Normal 13 3 4 2 2 6" xfId="5213" xr:uid="{729BE342-D6FD-480E-8CC2-868B9E36FBD7}"/>
    <cellStyle name="Normal 13 3 4 2 3" xfId="3146" xr:uid="{AFD7503D-0C2B-4D88-BB25-598FF11A1391}"/>
    <cellStyle name="Normal 13 3 4 2 3 2" xfId="13812" xr:uid="{D1774EB1-139C-4072-B46B-8D1674D3487D}"/>
    <cellStyle name="Normal 13 3 4 2 3 3" xfId="8110" xr:uid="{FC17DCF9-6F42-4BD7-B611-8389659BB8AC}"/>
    <cellStyle name="Normal 13 3 4 2 4" xfId="8111" xr:uid="{AA0F2249-D5C8-404A-BCD0-16175FCC0B25}"/>
    <cellStyle name="Normal 13 3 4 2 5" xfId="6785" xr:uid="{038ABFE1-7EC5-49A0-A3F0-78EFC0A39068}"/>
    <cellStyle name="Normal 13 3 4 2 6" xfId="11999" xr:uid="{ABCFC48D-D722-4293-8345-BD4C15C4823B}"/>
    <cellStyle name="Normal 13 3 4 2 7" xfId="4960" xr:uid="{20016F13-28FC-4B8D-8417-BE5000934E57}"/>
    <cellStyle name="Normal 13 3 4 3" xfId="1448" xr:uid="{96514A7B-6ACD-47B0-8E0D-3B92149F2FEA}"/>
    <cellStyle name="Normal 13 3 4 3 2" xfId="3398" xr:uid="{A2A5B806-6403-4B81-8EDD-E43DEB30BF32}"/>
    <cellStyle name="Normal 13 3 4 3 2 2" xfId="14064" xr:uid="{EC6E86E4-4B72-4BF9-8E68-B90ACF47D6E5}"/>
    <cellStyle name="Normal 13 3 4 3 2 3" xfId="8112" xr:uid="{AF1AAF27-C2EB-42E9-8792-3F4E08719962}"/>
    <cellStyle name="Normal 13 3 4 3 3" xfId="8113" xr:uid="{9068E48C-DF03-46F3-BE9D-CDBC47C41252}"/>
    <cellStyle name="Normal 13 3 4 3 4" xfId="7037" xr:uid="{EF8F6DAD-C393-47A5-BA52-90178BEB5672}"/>
    <cellStyle name="Normal 13 3 4 3 5" xfId="12251" xr:uid="{21F730F1-5CED-42F2-BD8F-79D2EE9F514C}"/>
    <cellStyle name="Normal 13 3 4 3 6" xfId="5212" xr:uid="{93312FDE-8F1D-4B0A-878A-D1BEEF3F405E}"/>
    <cellStyle name="Normal 13 3 4 4" xfId="2694" xr:uid="{B21ED529-C516-4B6E-9A67-276C4E9E2D05}"/>
    <cellStyle name="Normal 13 3 4 4 2" xfId="13360" xr:uid="{E3A6FE46-26A8-4211-B483-BE954299AE69}"/>
    <cellStyle name="Normal 13 3 4 4 3" xfId="8114" xr:uid="{5989052D-8789-4128-AA7B-ADCA7005AC85}"/>
    <cellStyle name="Normal 13 3 4 5" xfId="8115" xr:uid="{5466B83A-3262-4CF3-B621-AE2530933482}"/>
    <cellStyle name="Normal 13 3 4 6" xfId="6333" xr:uid="{54681823-BD9F-48FE-B9E5-FBD5303D4A7C}"/>
    <cellStyle name="Normal 13 3 4 7" xfId="11547" xr:uid="{C06FB17F-F495-4132-BBCC-6FEAEDFB94B5}"/>
    <cellStyle name="Normal 13 3 4 8" xfId="4508" xr:uid="{D5DF8A05-0355-45BF-8F8F-7FA0E0926E54}"/>
    <cellStyle name="Normal 13 3 5" xfId="770" xr:uid="{89D4170B-9615-4A22-A102-7BCBF31F2A20}"/>
    <cellStyle name="Normal 13 3 5 2" xfId="1234" xr:uid="{C1AD6C61-C023-4C2B-8EC7-9F3519B6B3CD}"/>
    <cellStyle name="Normal 13 3 5 2 2" xfId="1451" xr:uid="{DC439AE2-9AEA-465A-825C-B95F30BAC68A}"/>
    <cellStyle name="Normal 13 3 5 2 2 2" xfId="3401" xr:uid="{4F6B5548-9F00-4CDA-8E7F-2FFA6FC6C279}"/>
    <cellStyle name="Normal 13 3 5 2 2 2 2" xfId="14067" xr:uid="{6619F1EF-BD79-4C17-BCFD-B8C7AAA9C12A}"/>
    <cellStyle name="Normal 13 3 5 2 2 2 3" xfId="8116" xr:uid="{5027B963-2B19-4DE1-8100-2597A9D42C61}"/>
    <cellStyle name="Normal 13 3 5 2 2 3" xfId="8117" xr:uid="{67682652-7ACB-4666-8D19-2794B43AD5A8}"/>
    <cellStyle name="Normal 13 3 5 2 2 4" xfId="7040" xr:uid="{93C35259-773C-4996-89B2-23FF232E918F}"/>
    <cellStyle name="Normal 13 3 5 2 2 5" xfId="12254" xr:uid="{B683508A-F69A-4C8A-AF4D-4AEF4B757181}"/>
    <cellStyle name="Normal 13 3 5 2 2 6" xfId="5215" xr:uid="{3F68ACE3-7845-445B-B805-69A72BC044A4}"/>
    <cellStyle name="Normal 13 3 5 2 3" xfId="3196" xr:uid="{5A6EAF75-2391-4990-ACD7-FD6271A8F3A4}"/>
    <cellStyle name="Normal 13 3 5 2 3 2" xfId="13862" xr:uid="{B7F2D54C-AC30-4AE6-9C40-F52BEDDCD7C5}"/>
    <cellStyle name="Normal 13 3 5 2 3 3" xfId="8118" xr:uid="{E96782C4-22E0-4194-A656-9DE687CA3700}"/>
    <cellStyle name="Normal 13 3 5 2 4" xfId="8119" xr:uid="{2725522E-7907-45E1-9348-F1AA7FF1AD40}"/>
    <cellStyle name="Normal 13 3 5 2 5" xfId="6835" xr:uid="{C778EBE1-102E-4B10-8000-62FE983C8BA1}"/>
    <cellStyle name="Normal 13 3 5 2 6" xfId="12049" xr:uid="{A39272CD-B42E-47BB-8DDD-A0CDB9EC0E0C}"/>
    <cellStyle name="Normal 13 3 5 2 7" xfId="5010" xr:uid="{FD1A8959-AD61-46C6-AFDA-5C1F3AC1CDF3}"/>
    <cellStyle name="Normal 13 3 5 3" xfId="1450" xr:uid="{2C9184F3-2C23-4A1B-ADA8-0D1691D854B1}"/>
    <cellStyle name="Normal 13 3 5 3 2" xfId="3400" xr:uid="{122DFD3B-166C-44AF-885B-02A24338D1A4}"/>
    <cellStyle name="Normal 13 3 5 3 2 2" xfId="14066" xr:uid="{5839C0BC-6021-43C8-AC2B-ADCB76BE4B8F}"/>
    <cellStyle name="Normal 13 3 5 3 2 3" xfId="8120" xr:uid="{FC7D5BD2-C740-48A7-8770-AEBF8B474C4A}"/>
    <cellStyle name="Normal 13 3 5 3 3" xfId="8121" xr:uid="{988F50E0-9922-4C04-94AF-46C9F0549600}"/>
    <cellStyle name="Normal 13 3 5 3 4" xfId="7039" xr:uid="{CB209D0D-9A7A-4160-B48C-682D382D7D7B}"/>
    <cellStyle name="Normal 13 3 5 3 5" xfId="12253" xr:uid="{883ED37B-4375-441E-8D4D-E0D851718A9D}"/>
    <cellStyle name="Normal 13 3 5 3 6" xfId="5214" xr:uid="{0B0EE22A-CE4F-42F6-BB46-466DE8ECC4CE}"/>
    <cellStyle name="Normal 13 3 5 4" xfId="2829" xr:uid="{BE340A43-64F3-4269-B98D-0AE21EBEA8AE}"/>
    <cellStyle name="Normal 13 3 5 4 2" xfId="13495" xr:uid="{05171743-B41C-4846-AC12-4E10D415833B}"/>
    <cellStyle name="Normal 13 3 5 4 3" xfId="8122" xr:uid="{630CDA5E-8DD5-42F8-8907-15B14386D29D}"/>
    <cellStyle name="Normal 13 3 5 5" xfId="8123" xr:uid="{0A0D3132-BC42-4FB1-A93B-651CDB10C508}"/>
    <cellStyle name="Normal 13 3 5 6" xfId="6468" xr:uid="{246E1FCB-B772-431B-860A-39F99E26A31F}"/>
    <cellStyle name="Normal 13 3 5 7" xfId="11682" xr:uid="{4C0584C1-8B3E-4F71-A49B-36BBD9A0F537}"/>
    <cellStyle name="Normal 13 3 5 8" xfId="4643" xr:uid="{EBD78B4D-0F78-4B3E-81F9-E7EF707C44BD}"/>
    <cellStyle name="Normal 13 3 6" xfId="436" xr:uid="{13D85168-3A0F-45DD-B8B4-0C385D11F3A9}"/>
    <cellStyle name="Normal 13 3 6 2" xfId="1063" xr:uid="{0E615B52-935F-4997-BADA-1605E8CDBF98}"/>
    <cellStyle name="Normal 13 3 6 2 2" xfId="1453" xr:uid="{2C060E6E-46FC-4B6B-A15D-AA0A56C91288}"/>
    <cellStyle name="Normal 13 3 6 2 2 2" xfId="3403" xr:uid="{FFE12955-6EDC-4B63-AC74-2754BFDE55CB}"/>
    <cellStyle name="Normal 13 3 6 2 2 2 2" xfId="14069" xr:uid="{A16DA54B-9B27-4CFE-89D1-62D4323C7686}"/>
    <cellStyle name="Normal 13 3 6 2 2 2 3" xfId="8124" xr:uid="{011B941D-F9B5-4258-A67B-092170660DF8}"/>
    <cellStyle name="Normal 13 3 6 2 2 3" xfId="8125" xr:uid="{A98E05A4-0CFF-472F-BC11-CEEEF5FFC3FB}"/>
    <cellStyle name="Normal 13 3 6 2 2 4" xfId="7042" xr:uid="{56A67A03-AEE4-4A3D-B8EE-AC86FDF256FE}"/>
    <cellStyle name="Normal 13 3 6 2 2 5" xfId="12256" xr:uid="{44034F52-0B44-42A8-82B5-4B5A1A62E6EC}"/>
    <cellStyle name="Normal 13 3 6 2 2 6" xfId="5217" xr:uid="{BA9DEB93-D2E5-4BFC-A630-DF49B8F02F02}"/>
    <cellStyle name="Normal 13 3 6 2 3" xfId="3102" xr:uid="{F8E3F1BD-2E33-4995-8623-FE3E406AAC6D}"/>
    <cellStyle name="Normal 13 3 6 2 3 2" xfId="13768" xr:uid="{DD663A9F-72B2-404B-AE10-2DA413F8144C}"/>
    <cellStyle name="Normal 13 3 6 2 3 3" xfId="8126" xr:uid="{86D17D51-86A2-4106-9950-0DD6BF838574}"/>
    <cellStyle name="Normal 13 3 6 2 4" xfId="8127" xr:uid="{6AA16A96-DAE0-4A84-8A29-046144EDE4E1}"/>
    <cellStyle name="Normal 13 3 6 2 5" xfId="6741" xr:uid="{8819A9A3-F30F-4A66-B26A-F7258BEEE26E}"/>
    <cellStyle name="Normal 13 3 6 2 6" xfId="11955" xr:uid="{22045C50-274A-42A3-8D36-F2A06D5046CA}"/>
    <cellStyle name="Normal 13 3 6 2 7" xfId="4916" xr:uid="{E96593B2-BC34-4067-9524-6997B81EBB06}"/>
    <cellStyle name="Normal 13 3 6 3" xfId="1452" xr:uid="{825695B6-87BC-48F4-860C-7D4198C94E9B}"/>
    <cellStyle name="Normal 13 3 6 3 2" xfId="3402" xr:uid="{8562B61B-3FFB-457C-873B-E66D030A16A2}"/>
    <cellStyle name="Normal 13 3 6 3 2 2" xfId="14068" xr:uid="{1F868C84-FC4B-4B09-AB99-79AF3857475A}"/>
    <cellStyle name="Normal 13 3 6 3 2 3" xfId="8128" xr:uid="{6ED877CC-D162-408D-845B-B35583ADC827}"/>
    <cellStyle name="Normal 13 3 6 3 3" xfId="8129" xr:uid="{76955AC7-A0DC-4D29-8A32-23A5BF10C8A8}"/>
    <cellStyle name="Normal 13 3 6 3 4" xfId="7041" xr:uid="{FAD20F6B-AAFC-47A2-AD14-7488612B4671}"/>
    <cellStyle name="Normal 13 3 6 3 5" xfId="12255" xr:uid="{14478723-B52A-49CE-8E6B-A0BC54208A01}"/>
    <cellStyle name="Normal 13 3 6 3 6" xfId="5216" xr:uid="{343A7C6B-C70B-4E80-B709-27A6E1950D51}"/>
    <cellStyle name="Normal 13 3 6 4" xfId="2645" xr:uid="{28088B7C-5804-4DDA-9A5D-F4E219D27EA1}"/>
    <cellStyle name="Normal 13 3 6 4 2" xfId="13311" xr:uid="{718E6EE7-FA1D-4210-9B95-7BC546CBEE74}"/>
    <cellStyle name="Normal 13 3 6 4 3" xfId="8130" xr:uid="{5A112C49-9ABC-4DEF-935A-C264B34A91AE}"/>
    <cellStyle name="Normal 13 3 6 5" xfId="8131" xr:uid="{127EDF9B-FD36-4B7D-ACA0-C4F2C50EE9D8}"/>
    <cellStyle name="Normal 13 3 6 6" xfId="6284" xr:uid="{787967B2-AE73-4E53-ADAC-4F13F796FF5A}"/>
    <cellStyle name="Normal 13 3 6 7" xfId="11498" xr:uid="{20880743-C34C-4444-A5D7-3EB807E4F18E}"/>
    <cellStyle name="Normal 13 3 6 8" xfId="4459" xr:uid="{1E4F425B-AE80-420C-8AC9-8AF8E322C31D}"/>
    <cellStyle name="Normal 13 3 7" xfId="919" xr:uid="{48E7B191-D343-47FD-A7EE-5CF738DB2952}"/>
    <cellStyle name="Normal 13 3 7 2" xfId="1454" xr:uid="{E2D9F4AC-80FC-4A2D-991B-D8F5B8E7B46F}"/>
    <cellStyle name="Normal 13 3 7 2 2" xfId="3404" xr:uid="{BEA8C853-17D5-4014-B3BB-F465F3E2A659}"/>
    <cellStyle name="Normal 13 3 7 2 2 2" xfId="14070" xr:uid="{88BB8744-2EE6-492E-AFB4-C32113A4A58E}"/>
    <cellStyle name="Normal 13 3 7 2 2 3" xfId="8132" xr:uid="{59BBFE8A-EBC3-4E72-976C-B50690772319}"/>
    <cellStyle name="Normal 13 3 7 2 3" xfId="8133" xr:uid="{78F4BF61-4179-4A63-A7E0-FCDFC8C6002A}"/>
    <cellStyle name="Normal 13 3 7 2 4" xfId="7043" xr:uid="{191B5B3F-A6BF-44CD-96DD-5BF98A0651AC}"/>
    <cellStyle name="Normal 13 3 7 2 5" xfId="12257" xr:uid="{7A5CFF84-99C4-4602-BF81-68C2CAC68D8E}"/>
    <cellStyle name="Normal 13 3 7 2 6" xfId="5218" xr:uid="{726DA095-A2B0-429E-8A4A-622C3EC2DC40}"/>
    <cellStyle name="Normal 13 3 7 3" xfId="2967" xr:uid="{DAEA1FF3-1A87-41CA-BECB-7C24124295C1}"/>
    <cellStyle name="Normal 13 3 7 3 2" xfId="13633" xr:uid="{EFB49016-FBEF-4260-9DAE-5FC3EAE89F15}"/>
    <cellStyle name="Normal 13 3 7 3 3" xfId="8134" xr:uid="{6E89C051-C4E6-4581-8C45-1ADBD2DF6967}"/>
    <cellStyle name="Normal 13 3 7 4" xfId="8135" xr:uid="{BC33DF95-004C-4BA8-A0C3-C8BA800E5A33}"/>
    <cellStyle name="Normal 13 3 7 5" xfId="6606" xr:uid="{72BFA4D5-BE43-449A-B8CC-473A0257BBED}"/>
    <cellStyle name="Normal 13 3 7 6" xfId="11820" xr:uid="{6C8A4667-86E6-4657-8933-78850E14F28F}"/>
    <cellStyle name="Normal 13 3 7 7" xfId="4781" xr:uid="{82BBF066-1290-40D8-AA75-31B1B42130E2}"/>
    <cellStyle name="Normal 13 3 8" xfId="1384" xr:uid="{51F87188-303D-4B0E-BF0C-1CCD8A5E1E6A}"/>
    <cellStyle name="Normal 13 3 8 2" xfId="3334" xr:uid="{5C95FF1E-5D31-4C74-BE3D-FDF82B2D7E8A}"/>
    <cellStyle name="Normal 13 3 8 2 2" xfId="14000" xr:uid="{E9AF15C6-6601-486E-86F1-D7E7DBE55455}"/>
    <cellStyle name="Normal 13 3 8 2 3" xfId="8136" xr:uid="{E3C9C119-5E3E-485B-90DA-048B811C3FD0}"/>
    <cellStyle name="Normal 13 3 8 3" xfId="8137" xr:uid="{21B1FA30-9E0C-4174-9129-23B3568BF3AB}"/>
    <cellStyle name="Normal 13 3 8 4" xfId="6973" xr:uid="{33FAD2DA-0C60-4CCB-9980-A98F13D6296C}"/>
    <cellStyle name="Normal 13 3 8 5" xfId="12187" xr:uid="{40C275D0-FDD1-4702-AC15-467375D52197}"/>
    <cellStyle name="Normal 13 3 8 6" xfId="5148" xr:uid="{F3CDE7C2-3383-4B10-B20B-E5A1DA1061E8}"/>
    <cellStyle name="Normal 13 3 9" xfId="330" xr:uid="{1ABCA1B0-8BD0-42A5-80CA-F940F8FA32AC}"/>
    <cellStyle name="Normal 13 3 9 2" xfId="2600" xr:uid="{D81A0A17-E2E0-4EB8-87BD-49A59EC158DF}"/>
    <cellStyle name="Normal 13 3 9 2 2" xfId="13267" xr:uid="{C36F89A2-7C40-4D34-9BB8-F7B643BC1055}"/>
    <cellStyle name="Normal 13 3 9 2 3" xfId="8138" xr:uid="{55886458-61F0-49AC-AFBC-AB4013CB6F4E}"/>
    <cellStyle name="Normal 13 3 9 3" xfId="8139" xr:uid="{66B94A71-93FB-4FE6-85E0-E73BC2025B96}"/>
    <cellStyle name="Normal 13 3 9 4" xfId="6239" xr:uid="{D0B09901-5FC3-4D02-844C-5A134D4BEE15}"/>
    <cellStyle name="Normal 13 3 9 5" xfId="11454" xr:uid="{4FF411B6-747B-4053-BD2F-638D3D3876F3}"/>
    <cellStyle name="Normal 13 3 9 6" xfId="4415" xr:uid="{366159AA-A7D6-4CE8-A848-37B4B3CF488E}"/>
    <cellStyle name="Normal 13 4" xfId="370" xr:uid="{3153C141-FF31-40F7-ABF4-794BDBA4385B}"/>
    <cellStyle name="Normal 13 4 10" xfId="2256" xr:uid="{E6B7551A-4F04-409B-BF3E-318894F0D700}"/>
    <cellStyle name="Normal 13 4 10 2" xfId="4112" xr:uid="{0CD631E6-F8F5-41ED-9027-2DE09C5536FC}"/>
    <cellStyle name="Normal 13 4 10 2 2" xfId="14775" xr:uid="{911CE6BC-020C-4896-BBF5-9FD7E51BCAF9}"/>
    <cellStyle name="Normal 13 4 10 2 3" xfId="8140" xr:uid="{73CED3F9-0FE5-4F1E-835C-B96173C2EC20}"/>
    <cellStyle name="Normal 13 4 10 3" xfId="8141" xr:uid="{ECFAFDC5-72DF-4CBF-A3F3-CEC35928D923}"/>
    <cellStyle name="Normal 13 4 10 4" xfId="7751" xr:uid="{888AF892-C32A-4948-B87F-1D1E78F060D2}"/>
    <cellStyle name="Normal 13 4 10 5" xfId="12962" xr:uid="{CCF917D0-9486-4F19-9F7F-6AA507AE4BAC}"/>
    <cellStyle name="Normal 13 4 10 6" xfId="5923" xr:uid="{8301031E-BE1D-478C-AFA3-621C00E65667}"/>
    <cellStyle name="Normal 13 4 11" xfId="2404" xr:uid="{770AEA3C-06DE-4644-8D08-4A72910F04C9}"/>
    <cellStyle name="Normal 13 4 11 2" xfId="4248" xr:uid="{2EF879F1-86E1-48CD-A03D-04CE0CD6A574}"/>
    <cellStyle name="Normal 13 4 11 2 2" xfId="14911" xr:uid="{0985B497-EF30-450B-B511-9A7073AB029C}"/>
    <cellStyle name="Normal 13 4 11 2 3" xfId="8142" xr:uid="{7029CD42-2489-4B18-BADB-350F3648082C}"/>
    <cellStyle name="Normal 13 4 11 3" xfId="7887" xr:uid="{115779F8-8D90-4955-8B20-F8B3E01E2FCF}"/>
    <cellStyle name="Normal 13 4 11 4" xfId="13098" xr:uid="{958097F9-F365-44E5-9E90-42B24489D751}"/>
    <cellStyle name="Normal 13 4 11 5" xfId="6059" xr:uid="{DB05C9ED-7E0E-4D9F-8C40-F83AD16E26D0}"/>
    <cellStyle name="Normal 13 4 12" xfId="2639" xr:uid="{73EC8044-DCFF-4625-AAF1-84FF247ECF3A}"/>
    <cellStyle name="Normal 13 4 12 2" xfId="13305" xr:uid="{9A7CF22A-9490-4AA9-BF8A-E34C4FE01049}"/>
    <cellStyle name="Normal 13 4 12 3" xfId="8143" xr:uid="{50E660D8-C470-47E5-A892-F5AE482E9A4A}"/>
    <cellStyle name="Normal 13 4 13" xfId="8144" xr:uid="{BABF2405-706E-4508-9C89-DEE87913532B}"/>
    <cellStyle name="Normal 13 4 14" xfId="6278" xr:uid="{908956E4-6409-4A9C-BD15-50C224441D7E}"/>
    <cellStyle name="Normal 13 4 15" xfId="11492" xr:uid="{CF2066D1-585A-48F3-A001-C08D76DFC182}"/>
    <cellStyle name="Normal 13 4 16" xfId="4453" xr:uid="{560F6CE4-7331-48B9-9217-0F435FEB319E}"/>
    <cellStyle name="Normal 13 4 2" xfId="489" xr:uid="{814FF4B7-B93C-48F6-BEA6-301E30E46FB2}"/>
    <cellStyle name="Normal 13 4 2 10" xfId="8145" xr:uid="{5158DC51-9B40-4510-A912-16474FC33BBB}"/>
    <cellStyle name="Normal 13 4 2 11" xfId="6325" xr:uid="{04142343-D059-4A19-9607-A47C3ED0579E}"/>
    <cellStyle name="Normal 13 4 2 12" xfId="11539" xr:uid="{AAF27117-258F-495E-805D-B6DCDAF0A316}"/>
    <cellStyle name="Normal 13 4 2 13" xfId="4500" xr:uid="{CA45BFF7-5249-4EBA-B0E7-F396269C5D7F}"/>
    <cellStyle name="Normal 13 4 2 2" xfId="714" xr:uid="{F34A63C7-3653-4FD8-A896-A9EC4D9AAA40}"/>
    <cellStyle name="Normal 13 4 2 2 2" xfId="1229" xr:uid="{58DFF120-641B-49D2-932F-E662011A9BE5}"/>
    <cellStyle name="Normal 13 4 2 2 2 2" xfId="1457" xr:uid="{4C69F784-9F44-4206-9FA8-F79FB4A8D993}"/>
    <cellStyle name="Normal 13 4 2 2 2 2 2" xfId="3407" xr:uid="{1E10C7D5-5F8D-409B-A611-1890C9CD4BDC}"/>
    <cellStyle name="Normal 13 4 2 2 2 2 2 2" xfId="14073" xr:uid="{D5893A78-4233-4B38-95CF-88315E59BE27}"/>
    <cellStyle name="Normal 13 4 2 2 2 2 2 3" xfId="8146" xr:uid="{027AA9E9-11BE-4417-A203-5BA589ECF43F}"/>
    <cellStyle name="Normal 13 4 2 2 2 2 3" xfId="8147" xr:uid="{E83B0B2B-0223-4B87-B1D6-1C9FD13B6152}"/>
    <cellStyle name="Normal 13 4 2 2 2 2 4" xfId="7046" xr:uid="{3CD277B4-645C-4C9A-A7C1-25D212B5D463}"/>
    <cellStyle name="Normal 13 4 2 2 2 2 5" xfId="12260" xr:uid="{7AFE6887-013B-44F3-93C0-B404E887C3E7}"/>
    <cellStyle name="Normal 13 4 2 2 2 2 6" xfId="5221" xr:uid="{F110C5B8-595A-476C-8A47-D2752F71C4E9}"/>
    <cellStyle name="Normal 13 4 2 2 2 3" xfId="3191" xr:uid="{BD987F57-9C59-48E3-ABCC-7B6F59FF742B}"/>
    <cellStyle name="Normal 13 4 2 2 2 3 2" xfId="13857" xr:uid="{68B449C9-93C5-48D8-8C6A-52F564B587F4}"/>
    <cellStyle name="Normal 13 4 2 2 2 3 3" xfId="8148" xr:uid="{D6C564E1-B52B-458E-8F75-03F3FD5850C0}"/>
    <cellStyle name="Normal 13 4 2 2 2 4" xfId="8149" xr:uid="{293BC3E6-68A0-427A-B36D-122D887901F5}"/>
    <cellStyle name="Normal 13 4 2 2 2 5" xfId="6830" xr:uid="{58521904-CB55-40FF-826A-C8ABF39C58B6}"/>
    <cellStyle name="Normal 13 4 2 2 2 6" xfId="12044" xr:uid="{07039928-BD30-4D08-9E8B-F42B0B1E6B13}"/>
    <cellStyle name="Normal 13 4 2 2 2 7" xfId="5005" xr:uid="{47571263-197A-494C-85D3-23629D6B32F2}"/>
    <cellStyle name="Normal 13 4 2 2 3" xfId="1456" xr:uid="{3BC99FC4-EC0E-48C3-941F-D8D171E2EE05}"/>
    <cellStyle name="Normal 13 4 2 2 3 2" xfId="3406" xr:uid="{2BDAF0BF-987B-4C11-938B-0AE8294B9891}"/>
    <cellStyle name="Normal 13 4 2 2 3 2 2" xfId="14072" xr:uid="{E6846D94-3B87-4D86-A02E-9331B15D690A}"/>
    <cellStyle name="Normal 13 4 2 2 3 2 3" xfId="8150" xr:uid="{DB8ECD51-432D-4A7C-BC4E-2DBC9C9022DA}"/>
    <cellStyle name="Normal 13 4 2 2 3 3" xfId="8151" xr:uid="{7D8951F9-3B63-4BF5-82E7-9B9919DCE945}"/>
    <cellStyle name="Normal 13 4 2 2 3 4" xfId="7045" xr:uid="{FBDDA795-3671-4433-B68C-13352FA23850}"/>
    <cellStyle name="Normal 13 4 2 2 3 5" xfId="12259" xr:uid="{18865E1E-83F7-4AB8-8647-166DB313AC88}"/>
    <cellStyle name="Normal 13 4 2 2 3 6" xfId="5220" xr:uid="{23F737E5-CF9C-46EE-8E08-2BBAA93AB0B8}"/>
    <cellStyle name="Normal 13 4 2 2 4" xfId="2779" xr:uid="{EB37791A-DE6C-45AB-9678-2541A17665A1}"/>
    <cellStyle name="Normal 13 4 2 2 4 2" xfId="13445" xr:uid="{3CB4ADDC-7280-4E87-96B3-7B769CEFAF04}"/>
    <cellStyle name="Normal 13 4 2 2 4 3" xfId="8152" xr:uid="{022F3F7B-9B93-4159-9ED6-1649CBA288E4}"/>
    <cellStyle name="Normal 13 4 2 2 5" xfId="8153" xr:uid="{55937DF2-FD6C-45A6-BF4B-2912EAA1E65A}"/>
    <cellStyle name="Normal 13 4 2 2 6" xfId="6418" xr:uid="{E108825D-487C-4CD3-8BE8-0EF5E10FAA26}"/>
    <cellStyle name="Normal 13 4 2 2 7" xfId="11632" xr:uid="{4C74EB11-FE51-4EA0-924E-A10C8776BAF2}"/>
    <cellStyle name="Normal 13 4 2 2 8" xfId="4593" xr:uid="{B5AC24C6-281E-47A7-AC81-7CEFB2A72253}"/>
    <cellStyle name="Normal 13 4 2 3" xfId="856" xr:uid="{57F71F4F-91A6-44BD-90CB-B39344E32991}"/>
    <cellStyle name="Normal 13 4 2 3 2" xfId="1319" xr:uid="{E217C8FC-6EBA-47F3-A622-769919B3BDEB}"/>
    <cellStyle name="Normal 13 4 2 3 2 2" xfId="1459" xr:uid="{40AABE9A-750B-49FE-8B32-CF58A032273C}"/>
    <cellStyle name="Normal 13 4 2 3 2 2 2" xfId="3409" xr:uid="{F25BF6C1-9B42-4813-BE3A-D4E3E9A45624}"/>
    <cellStyle name="Normal 13 4 2 3 2 2 2 2" xfId="14075" xr:uid="{B5A4773B-FD7A-4333-8A3D-C78BB3BD9314}"/>
    <cellStyle name="Normal 13 4 2 3 2 2 2 3" xfId="8154" xr:uid="{40A0ED5C-CAD4-416C-9529-BD445C3431F1}"/>
    <cellStyle name="Normal 13 4 2 3 2 2 3" xfId="8155" xr:uid="{78247D67-BBF5-4D0C-8447-957863914C40}"/>
    <cellStyle name="Normal 13 4 2 3 2 2 4" xfId="7048" xr:uid="{46715CB3-AAAA-4811-B44C-28D01F5E2736}"/>
    <cellStyle name="Normal 13 4 2 3 2 2 5" xfId="12262" xr:uid="{1DB15393-87F5-4B7E-A48A-EE36C41E9D9D}"/>
    <cellStyle name="Normal 13 4 2 3 2 2 6" xfId="5223" xr:uid="{32033197-0F99-40A3-9B89-0DE8BEDB90B9}"/>
    <cellStyle name="Normal 13 4 2 3 2 3" xfId="3281" xr:uid="{09847069-5A2A-4143-894F-D2E689FEF51E}"/>
    <cellStyle name="Normal 13 4 2 3 2 3 2" xfId="13947" xr:uid="{10AACA76-F0E5-423B-97C3-B6F550959001}"/>
    <cellStyle name="Normal 13 4 2 3 2 3 3" xfId="8156" xr:uid="{A1B8E28A-7718-4BBD-AB00-1C095EBEBC2F}"/>
    <cellStyle name="Normal 13 4 2 3 2 4" xfId="8157" xr:uid="{E984FD31-9026-42BB-9939-3FFE553F6187}"/>
    <cellStyle name="Normal 13 4 2 3 2 5" xfId="6920" xr:uid="{841E648C-2D65-4F68-910C-E3DBA6AC184A}"/>
    <cellStyle name="Normal 13 4 2 3 2 6" xfId="12134" xr:uid="{72271575-D372-442D-86E3-16FAABF7EDD4}"/>
    <cellStyle name="Normal 13 4 2 3 2 7" xfId="5095" xr:uid="{C74B8077-6227-4DE7-9CD1-61D5CA6FD598}"/>
    <cellStyle name="Normal 13 4 2 3 3" xfId="1458" xr:uid="{F4D6ED85-09C8-4840-A679-F23F3F19C050}"/>
    <cellStyle name="Normal 13 4 2 3 3 2" xfId="3408" xr:uid="{67BD89D7-49C1-4ECB-8E0C-EC7596473466}"/>
    <cellStyle name="Normal 13 4 2 3 3 2 2" xfId="14074" xr:uid="{BC29E99D-9377-4086-A9E7-A053E67EC0AE}"/>
    <cellStyle name="Normal 13 4 2 3 3 2 3" xfId="8158" xr:uid="{5C4676FE-A2E4-4A63-A7B8-31E2659FFF8E}"/>
    <cellStyle name="Normal 13 4 2 3 3 3" xfId="8159" xr:uid="{A5B0FC0F-63CE-4236-A665-249D9F832EDC}"/>
    <cellStyle name="Normal 13 4 2 3 3 4" xfId="7047" xr:uid="{3AD52737-6783-47CE-BE53-BE4F110F6465}"/>
    <cellStyle name="Normal 13 4 2 3 3 5" xfId="12261" xr:uid="{272F7625-AD9C-4CA9-BCAB-2B791649763D}"/>
    <cellStyle name="Normal 13 4 2 3 3 6" xfId="5222" xr:uid="{FCB0A487-9247-408E-A08C-2C199F7D03B8}"/>
    <cellStyle name="Normal 13 4 2 3 4" xfId="2914" xr:uid="{095465CA-F7D2-45B1-A202-C81E8F641151}"/>
    <cellStyle name="Normal 13 4 2 3 4 2" xfId="13580" xr:uid="{1218C196-A7CA-4E7E-BD48-75EB20CD0BA6}"/>
    <cellStyle name="Normal 13 4 2 3 4 3" xfId="8160" xr:uid="{CA10A4A6-1423-48B1-B405-35560F4E8844}"/>
    <cellStyle name="Normal 13 4 2 3 5" xfId="8161" xr:uid="{0870EC16-E649-47EC-BA4C-A3FC7E6CE957}"/>
    <cellStyle name="Normal 13 4 2 3 6" xfId="6553" xr:uid="{E8DD5477-70CA-4AB5-A9E7-DCE360DC580E}"/>
    <cellStyle name="Normal 13 4 2 3 7" xfId="11767" xr:uid="{7278ED40-7F92-43F4-81D1-E3AB9BDAD16F}"/>
    <cellStyle name="Normal 13 4 2 3 8" xfId="4728" xr:uid="{0E83388F-72B4-438E-8797-E553FE37E9B4}"/>
    <cellStyle name="Normal 13 4 2 4" xfId="906" xr:uid="{A37EDABE-FF8C-4201-A7A0-3886ADD7F909}"/>
    <cellStyle name="Normal 13 4 2 4 2" xfId="1367" xr:uid="{320B615E-D731-4BDE-B542-8C83C5263E31}"/>
    <cellStyle name="Normal 13 4 2 4 2 2" xfId="1461" xr:uid="{D0075F17-20B0-4AA7-8414-73EC4AA8B726}"/>
    <cellStyle name="Normal 13 4 2 4 2 2 2" xfId="3411" xr:uid="{08CF070E-285B-41D8-9380-28A31D651194}"/>
    <cellStyle name="Normal 13 4 2 4 2 2 2 2" xfId="14077" xr:uid="{209678BE-8D96-467A-AD20-F134220908CF}"/>
    <cellStyle name="Normal 13 4 2 4 2 2 2 3" xfId="8162" xr:uid="{58D015B1-B3CE-47AE-BAD6-5F13A7B18A1F}"/>
    <cellStyle name="Normal 13 4 2 4 2 2 3" xfId="8163" xr:uid="{98412D05-5750-4AC9-979D-60B749155B64}"/>
    <cellStyle name="Normal 13 4 2 4 2 2 4" xfId="7050" xr:uid="{414F5021-0557-4DD6-A96E-73D3C81A7FD5}"/>
    <cellStyle name="Normal 13 4 2 4 2 2 5" xfId="12264" xr:uid="{7551AA79-ACE2-49FF-BD42-6C4F6B5EC3FD}"/>
    <cellStyle name="Normal 13 4 2 4 2 2 6" xfId="5225" xr:uid="{BCDEA173-33A5-4A1E-81EB-34E023401769}"/>
    <cellStyle name="Normal 13 4 2 4 2 3" xfId="3329" xr:uid="{57E87937-48D8-4D2C-905C-F72FA39D57FB}"/>
    <cellStyle name="Normal 13 4 2 4 2 3 2" xfId="13995" xr:uid="{1EE9E0AC-D943-4323-A9DE-965FB8B6C3EF}"/>
    <cellStyle name="Normal 13 4 2 4 2 3 3" xfId="8164" xr:uid="{C869389E-8B6E-4E2C-98D5-4A0E898D211D}"/>
    <cellStyle name="Normal 13 4 2 4 2 4" xfId="8165" xr:uid="{256A90D0-06B3-4331-9DF1-11B7E2AF7323}"/>
    <cellStyle name="Normal 13 4 2 4 2 5" xfId="6968" xr:uid="{C336FD1D-5B0E-4F30-8AAC-0594BC240A8E}"/>
    <cellStyle name="Normal 13 4 2 4 2 6" xfId="12182" xr:uid="{95B56E8A-FC46-48B8-A6CA-6AF8B5252A67}"/>
    <cellStyle name="Normal 13 4 2 4 2 7" xfId="5143" xr:uid="{55B93D40-2DD3-48AB-ADD8-EAA7F9CB1424}"/>
    <cellStyle name="Normal 13 4 2 4 3" xfId="1460" xr:uid="{37049C32-1541-425A-AE34-96CECAEF0BE4}"/>
    <cellStyle name="Normal 13 4 2 4 3 2" xfId="3410" xr:uid="{D9C6B5F2-7DF7-4E41-A547-5E9797D7CF7B}"/>
    <cellStyle name="Normal 13 4 2 4 3 2 2" xfId="14076" xr:uid="{6B976958-A6CB-42CC-BC57-941499FA8D73}"/>
    <cellStyle name="Normal 13 4 2 4 3 2 3" xfId="8166" xr:uid="{D5E70250-3494-4A8B-BA93-323EA4D67D3F}"/>
    <cellStyle name="Normal 13 4 2 4 3 3" xfId="8167" xr:uid="{A507D182-A87F-45FA-B1BB-B399D966916C}"/>
    <cellStyle name="Normal 13 4 2 4 3 4" xfId="7049" xr:uid="{A8F3E9B7-3D0E-43D2-97F6-8548D31A7DCB}"/>
    <cellStyle name="Normal 13 4 2 4 3 5" xfId="12263" xr:uid="{3C72E571-A69F-4853-9FB6-EC3A2482B6AD}"/>
    <cellStyle name="Normal 13 4 2 4 3 6" xfId="5224" xr:uid="{48D85E93-CC4D-4C5B-BAB0-0CC8D40BC1F5}"/>
    <cellStyle name="Normal 13 4 2 4 4" xfId="2962" xr:uid="{9AB460ED-A56E-4CD7-91EE-165438F4B1ED}"/>
    <cellStyle name="Normal 13 4 2 4 4 2" xfId="13628" xr:uid="{9D336221-FDEA-44B3-8813-18042A1EE8B2}"/>
    <cellStyle name="Normal 13 4 2 4 4 3" xfId="8168" xr:uid="{49C71399-27F9-41BF-A271-DDE96BAC36DA}"/>
    <cellStyle name="Normal 13 4 2 4 5" xfId="8169" xr:uid="{81938EBE-1F92-40CB-A688-CDAB061D8026}"/>
    <cellStyle name="Normal 13 4 2 4 6" xfId="6601" xr:uid="{C3369953-9858-493E-BAD8-3ADFD19E3A87}"/>
    <cellStyle name="Normal 13 4 2 4 7" xfId="11815" xr:uid="{643B0E60-63E6-4BBF-9285-7FE4B71B6209}"/>
    <cellStyle name="Normal 13 4 2 4 8" xfId="4776" xr:uid="{C846431E-9F3A-45B2-98F1-1778CAC991D5}"/>
    <cellStyle name="Normal 13 4 2 5" xfId="1009" xr:uid="{8C9F47D8-B420-4209-944A-01BE55EFC80D}"/>
    <cellStyle name="Normal 13 4 2 5 2" xfId="1462" xr:uid="{664AAAB5-B146-44EB-AD39-C66E034B2A6C}"/>
    <cellStyle name="Normal 13 4 2 5 2 2" xfId="3412" xr:uid="{4F4A8752-B20D-4F77-BEEB-C3695CC53AE9}"/>
    <cellStyle name="Normal 13 4 2 5 2 2 2" xfId="14078" xr:uid="{8DD6D04B-EF99-42D9-A040-22515E8A3839}"/>
    <cellStyle name="Normal 13 4 2 5 2 2 3" xfId="8170" xr:uid="{09F4C39F-5859-414E-B006-F3E97354063D}"/>
    <cellStyle name="Normal 13 4 2 5 2 3" xfId="8171" xr:uid="{35759319-C33E-46FB-AC35-AF492060AA51}"/>
    <cellStyle name="Normal 13 4 2 5 2 4" xfId="7051" xr:uid="{E2C5F00C-462F-4613-A97D-35775558295C}"/>
    <cellStyle name="Normal 13 4 2 5 2 5" xfId="12265" xr:uid="{DE85368A-DCDD-45E8-8008-E7A8A1D02386}"/>
    <cellStyle name="Normal 13 4 2 5 2 6" xfId="5226" xr:uid="{91358FD2-7674-4580-B275-9E28FC4FE618}"/>
    <cellStyle name="Normal 13 4 2 5 3" xfId="3052" xr:uid="{6F99FBF6-993F-4595-9728-43F4CD562F35}"/>
    <cellStyle name="Normal 13 4 2 5 3 2" xfId="13718" xr:uid="{0D25BE2B-5C6A-4335-84D6-55D3BC3FA49C}"/>
    <cellStyle name="Normal 13 4 2 5 3 3" xfId="8172" xr:uid="{02DB2063-510C-4F44-B45C-E2A12D0FAE73}"/>
    <cellStyle name="Normal 13 4 2 5 4" xfId="8173" xr:uid="{ED16F261-8657-49D8-A7F2-3C9E3876212D}"/>
    <cellStyle name="Normal 13 4 2 5 5" xfId="6691" xr:uid="{CA4B86DD-37A5-40BB-A7C4-A54FD573655E}"/>
    <cellStyle name="Normal 13 4 2 5 6" xfId="11905" xr:uid="{9799F5A2-78AD-4BFC-A7F0-3B9C9407C638}"/>
    <cellStyle name="Normal 13 4 2 5 7" xfId="4866" xr:uid="{4B46F683-F920-4B58-8D9C-C9260D3B64E5}"/>
    <cellStyle name="Normal 13 4 2 6" xfId="1455" xr:uid="{8BAFDAD4-3F2A-42AB-8AF7-5823CE09CA41}"/>
    <cellStyle name="Normal 13 4 2 6 2" xfId="3405" xr:uid="{AB839626-3DF6-490D-BC23-FC05DC0DC5F8}"/>
    <cellStyle name="Normal 13 4 2 6 2 2" xfId="14071" xr:uid="{B8CFBD3C-6BBD-40AE-883F-2B7D39415FD2}"/>
    <cellStyle name="Normal 13 4 2 6 2 3" xfId="8174" xr:uid="{839324EB-1840-43B5-A304-355331589C3A}"/>
    <cellStyle name="Normal 13 4 2 6 3" xfId="8175" xr:uid="{A4B5AD15-A9D7-4C85-ADF0-9CC6BAFFB462}"/>
    <cellStyle name="Normal 13 4 2 6 4" xfId="7044" xr:uid="{4760EF51-C8DA-4A21-A54B-B3FCD4AB0743}"/>
    <cellStyle name="Normal 13 4 2 6 5" xfId="12258" xr:uid="{DF0BCF50-D59E-4D1A-999E-CC0AA33CCF27}"/>
    <cellStyle name="Normal 13 4 2 6 6" xfId="5219" xr:uid="{78C42581-71C4-45C0-80C6-53C3B6C57BE6}"/>
    <cellStyle name="Normal 13 4 2 7" xfId="2307" xr:uid="{560E2330-46A4-4B43-91A3-5376C94D87AB}"/>
    <cellStyle name="Normal 13 4 2 7 2" xfId="4160" xr:uid="{C52EDC34-BBFC-4DC9-9BC3-5C7554105276}"/>
    <cellStyle name="Normal 13 4 2 7 2 2" xfId="14823" xr:uid="{69C4EDEF-44A6-419C-9F98-75BA8A3C576A}"/>
    <cellStyle name="Normal 13 4 2 7 2 3" xfId="8176" xr:uid="{6D269B3E-B027-4463-AD74-49A76A34B70A}"/>
    <cellStyle name="Normal 13 4 2 7 3" xfId="8177" xr:uid="{947B12ED-C159-4271-BBC3-36482974024B}"/>
    <cellStyle name="Normal 13 4 2 7 4" xfId="7799" xr:uid="{2AFC5FF6-042D-401E-9FFE-8692A88B7DF5}"/>
    <cellStyle name="Normal 13 4 2 7 5" xfId="13010" xr:uid="{E478FA3B-205C-4139-9020-6804C6E20E7A}"/>
    <cellStyle name="Normal 13 4 2 7 6" xfId="5971" xr:uid="{9825603C-63AE-40A6-BF7D-3DBD8D7F1BF0}"/>
    <cellStyle name="Normal 13 4 2 8" xfId="2451" xr:uid="{7AA26F1F-1A63-4687-9B40-7C0AA037A2B2}"/>
    <cellStyle name="Normal 13 4 2 8 2" xfId="4295" xr:uid="{C03AAD85-2D6C-4532-8AFF-37235CD0A008}"/>
    <cellStyle name="Normal 13 4 2 8 2 2" xfId="14958" xr:uid="{96606128-1689-4487-8847-03EC48FE0236}"/>
    <cellStyle name="Normal 13 4 2 8 2 3" xfId="8178" xr:uid="{31E9F076-17E5-465E-B894-B55A3F815A19}"/>
    <cellStyle name="Normal 13 4 2 8 3" xfId="7934" xr:uid="{2E7FA19A-B362-492F-8446-640139BBF5ED}"/>
    <cellStyle name="Normal 13 4 2 8 4" xfId="13145" xr:uid="{CD86FA73-86DA-431F-98B0-F4888D8DBD37}"/>
    <cellStyle name="Normal 13 4 2 8 5" xfId="6106" xr:uid="{D4B09956-080B-4CAB-956C-A25A80ECA700}"/>
    <cellStyle name="Normal 13 4 2 9" xfId="2686" xr:uid="{8B4D83B1-3E2C-4480-B580-0BFB466E88C5}"/>
    <cellStyle name="Normal 13 4 2 9 2" xfId="13352" xr:uid="{AF2E4BAB-313A-4FD5-B6A8-65EC5D92974A}"/>
    <cellStyle name="Normal 13 4 2 9 3" xfId="8179" xr:uid="{B319436A-F99C-4755-B0BD-C92BD176DBF7}"/>
    <cellStyle name="Normal 13 4 3" xfId="490" xr:uid="{C0D0F66E-FDE6-4EAD-A8C6-D7EAB02DD46D}"/>
    <cellStyle name="Normal 13 4 3 10" xfId="6326" xr:uid="{ACDEFEDA-7488-40DD-AAC5-FEDAE85B7425}"/>
    <cellStyle name="Normal 13 4 3 11" xfId="11540" xr:uid="{B650ABDF-C86C-4834-95D5-85C6A3D2F151}"/>
    <cellStyle name="Normal 13 4 3 12" xfId="4501" xr:uid="{99EBB507-C7EE-4169-B574-0CF41C8BC56B}"/>
    <cellStyle name="Normal 13 4 3 2" xfId="715" xr:uid="{27A1893A-BF19-402F-9665-64850E188347}"/>
    <cellStyle name="Normal 13 4 3 2 2" xfId="1230" xr:uid="{08AF330C-6324-4886-AD3C-64345A09B43E}"/>
    <cellStyle name="Normal 13 4 3 2 2 2" xfId="1465" xr:uid="{68049FBD-F453-4579-86FD-241C8F765D67}"/>
    <cellStyle name="Normal 13 4 3 2 2 2 2" xfId="3415" xr:uid="{E1DAD4E4-B0EB-4CEF-89E1-77434DB4D51D}"/>
    <cellStyle name="Normal 13 4 3 2 2 2 2 2" xfId="14081" xr:uid="{FA7B3A7F-368C-444B-AD3E-F5E4D1C6371B}"/>
    <cellStyle name="Normal 13 4 3 2 2 2 2 3" xfId="8180" xr:uid="{E2305449-1011-41EC-951B-2D7973508E67}"/>
    <cellStyle name="Normal 13 4 3 2 2 2 3" xfId="8181" xr:uid="{C09101AB-43BE-4E86-8631-3DB5CAD54C84}"/>
    <cellStyle name="Normal 13 4 3 2 2 2 4" xfId="7054" xr:uid="{C91A67F9-ECDE-4A67-8D74-F0A259779586}"/>
    <cellStyle name="Normal 13 4 3 2 2 2 5" xfId="12268" xr:uid="{E45DB46F-53B2-42E9-9F5C-84875E78B518}"/>
    <cellStyle name="Normal 13 4 3 2 2 2 6" xfId="5229" xr:uid="{BE00ED90-C1F9-4A07-B10A-6EEA760CFA18}"/>
    <cellStyle name="Normal 13 4 3 2 2 3" xfId="3192" xr:uid="{60E8C7B0-4A10-4E11-BC14-B7B468BF52EC}"/>
    <cellStyle name="Normal 13 4 3 2 2 3 2" xfId="13858" xr:uid="{174258F3-B373-4B01-8806-5BF3EA13C573}"/>
    <cellStyle name="Normal 13 4 3 2 2 3 3" xfId="8182" xr:uid="{CEF0F203-061E-4ACB-82FA-1B7BC08905BC}"/>
    <cellStyle name="Normal 13 4 3 2 2 4" xfId="8183" xr:uid="{8EA8924D-E6EF-4CB7-9786-AD0C91844270}"/>
    <cellStyle name="Normal 13 4 3 2 2 5" xfId="6831" xr:uid="{08FFDA46-68D1-4334-9A67-AAC5A1644855}"/>
    <cellStyle name="Normal 13 4 3 2 2 6" xfId="12045" xr:uid="{6B85E6A2-C8EB-4473-8565-AB9B9228AC23}"/>
    <cellStyle name="Normal 13 4 3 2 2 7" xfId="5006" xr:uid="{DC801B4B-09BF-40B6-BE46-2AA828772A43}"/>
    <cellStyle name="Normal 13 4 3 2 3" xfId="1464" xr:uid="{4FDFB5B2-7A8D-4568-B263-FBE5A6F7FF71}"/>
    <cellStyle name="Normal 13 4 3 2 3 2" xfId="3414" xr:uid="{4DBCE7DC-9066-4ED0-A89E-B1901A9BC04F}"/>
    <cellStyle name="Normal 13 4 3 2 3 2 2" xfId="14080" xr:uid="{ABD8ABCC-79F9-4255-BCD4-D10711C10ED6}"/>
    <cellStyle name="Normal 13 4 3 2 3 2 3" xfId="8184" xr:uid="{EC0516A7-402F-4575-9282-9676C0A02B3F}"/>
    <cellStyle name="Normal 13 4 3 2 3 3" xfId="8185" xr:uid="{7A9B78BA-2778-4507-94DF-747C58F6E968}"/>
    <cellStyle name="Normal 13 4 3 2 3 4" xfId="7053" xr:uid="{F3B93109-7F25-4035-BD26-910656CAFF6E}"/>
    <cellStyle name="Normal 13 4 3 2 3 5" xfId="12267" xr:uid="{E91440DF-61CD-44EF-84B8-4A2CC0A3C3A5}"/>
    <cellStyle name="Normal 13 4 3 2 3 6" xfId="5228" xr:uid="{9570FDE8-8B98-4DD2-AD37-A4397BD964BF}"/>
    <cellStyle name="Normal 13 4 3 2 4" xfId="2780" xr:uid="{172E06F8-0E86-41EA-ACAA-2396DE7ECF86}"/>
    <cellStyle name="Normal 13 4 3 2 4 2" xfId="13446" xr:uid="{AD76EAAB-77A7-4B30-81DA-A2094AA58A81}"/>
    <cellStyle name="Normal 13 4 3 2 4 3" xfId="8186" xr:uid="{4D454DA7-D1DE-4B62-B142-85EF80335D01}"/>
    <cellStyle name="Normal 13 4 3 2 5" xfId="8187" xr:uid="{DC957CD8-54A2-4A3E-9610-00660F3F8218}"/>
    <cellStyle name="Normal 13 4 3 2 6" xfId="6419" xr:uid="{4DCAB61F-DEA5-4133-B108-DF9B929FDEED}"/>
    <cellStyle name="Normal 13 4 3 2 7" xfId="11633" xr:uid="{E679EFAD-F8DE-4F90-B8F4-4A7FCF5D06D7}"/>
    <cellStyle name="Normal 13 4 3 2 8" xfId="4594" xr:uid="{CD557C81-016B-4CC5-8911-B2E1ECB08A1E}"/>
    <cellStyle name="Normal 13 4 3 3" xfId="857" xr:uid="{4B38CFC2-8D88-4171-9368-71F00B8F2819}"/>
    <cellStyle name="Normal 13 4 3 3 2" xfId="1320" xr:uid="{85F3F229-4D6D-463F-86FD-FC61537FBF20}"/>
    <cellStyle name="Normal 13 4 3 3 2 2" xfId="1467" xr:uid="{49433908-DADC-4C35-AA38-8215C29E1855}"/>
    <cellStyle name="Normal 13 4 3 3 2 2 2" xfId="3417" xr:uid="{B5115F1A-9C1F-497D-93FA-0881CC64488D}"/>
    <cellStyle name="Normal 13 4 3 3 2 2 2 2" xfId="14083" xr:uid="{4089D1BE-1DE0-4446-95DE-8D9106E9F542}"/>
    <cellStyle name="Normal 13 4 3 3 2 2 2 3" xfId="8188" xr:uid="{2FD6D4DB-FBF1-4D01-ACCF-A1E0CDEDEE2E}"/>
    <cellStyle name="Normal 13 4 3 3 2 2 3" xfId="8189" xr:uid="{31CF5A59-993F-4514-B76B-41F0F2E3093D}"/>
    <cellStyle name="Normal 13 4 3 3 2 2 4" xfId="7056" xr:uid="{FFAAC7F2-7E29-4765-B058-5742B5BF62B8}"/>
    <cellStyle name="Normal 13 4 3 3 2 2 5" xfId="12270" xr:uid="{7867BBC9-DAE4-4708-835F-F0F760A5573F}"/>
    <cellStyle name="Normal 13 4 3 3 2 2 6" xfId="5231" xr:uid="{E0AA0258-A927-4906-B846-01AE81C1AAB5}"/>
    <cellStyle name="Normal 13 4 3 3 2 3" xfId="3282" xr:uid="{DCCB0D92-FEBD-465A-9788-52A463CEC4A6}"/>
    <cellStyle name="Normal 13 4 3 3 2 3 2" xfId="13948" xr:uid="{5B04808A-89BA-4F6C-9AC0-D933979C28D6}"/>
    <cellStyle name="Normal 13 4 3 3 2 3 3" xfId="8190" xr:uid="{FD837DEF-E165-45C1-9F25-3AD9BCA7CBC5}"/>
    <cellStyle name="Normal 13 4 3 3 2 4" xfId="8191" xr:uid="{8E440338-A817-46A0-9EE5-03BB5C79FFD3}"/>
    <cellStyle name="Normal 13 4 3 3 2 5" xfId="6921" xr:uid="{E0FB3AFF-8A77-4D1C-ADDA-FA8D0FA62B69}"/>
    <cellStyle name="Normal 13 4 3 3 2 6" xfId="12135" xr:uid="{510923B9-232A-479C-B808-63D8A1EDC944}"/>
    <cellStyle name="Normal 13 4 3 3 2 7" xfId="5096" xr:uid="{291654DF-8B51-4CAD-83E8-46A23585CC96}"/>
    <cellStyle name="Normal 13 4 3 3 3" xfId="1466" xr:uid="{3D2DF62C-BF17-4894-AD6A-A38B04F20557}"/>
    <cellStyle name="Normal 13 4 3 3 3 2" xfId="3416" xr:uid="{6092BC2D-5B79-4A66-A883-35411C247AF9}"/>
    <cellStyle name="Normal 13 4 3 3 3 2 2" xfId="14082" xr:uid="{3A37BF61-D1E5-4EB0-AA8F-D25D4C7383F0}"/>
    <cellStyle name="Normal 13 4 3 3 3 2 3" xfId="8192" xr:uid="{B2C6DE86-4F56-4BB1-B578-7F57A4E22248}"/>
    <cellStyle name="Normal 13 4 3 3 3 3" xfId="8193" xr:uid="{EF2B2F8C-A517-4166-896C-3A77D7603FD3}"/>
    <cellStyle name="Normal 13 4 3 3 3 4" xfId="7055" xr:uid="{7EBF9B72-8D21-42F3-90EC-2FEB84BB8FB5}"/>
    <cellStyle name="Normal 13 4 3 3 3 5" xfId="12269" xr:uid="{7D8FA335-3386-46F0-8675-493EC039DD37}"/>
    <cellStyle name="Normal 13 4 3 3 3 6" xfId="5230" xr:uid="{C76286D0-44D3-4D65-A2AD-B347DEF95736}"/>
    <cellStyle name="Normal 13 4 3 3 4" xfId="2915" xr:uid="{A8A8B6C8-68B5-49FB-90BE-DFC059794C0E}"/>
    <cellStyle name="Normal 13 4 3 3 4 2" xfId="13581" xr:uid="{C947F00D-2B3D-466A-B652-DF715A44DC67}"/>
    <cellStyle name="Normal 13 4 3 3 4 3" xfId="8194" xr:uid="{9E00B049-FBF2-45CD-AE1F-D15488B50ACA}"/>
    <cellStyle name="Normal 13 4 3 3 5" xfId="8195" xr:uid="{0AE9DA41-8AD3-44F0-916D-6F197087A7A2}"/>
    <cellStyle name="Normal 13 4 3 3 6" xfId="6554" xr:uid="{DC420B02-E4B8-4E3E-A26F-69212E1359D2}"/>
    <cellStyle name="Normal 13 4 3 3 7" xfId="11768" xr:uid="{DEBD0B0B-C182-499E-B530-B7D0744DB14F}"/>
    <cellStyle name="Normal 13 4 3 3 8" xfId="4729" xr:uid="{A860A56B-B33F-4CEB-9925-D668A7034DD1}"/>
    <cellStyle name="Normal 13 4 3 4" xfId="1010" xr:uid="{FEF3644E-7E31-4F21-9882-B9099EE4620F}"/>
    <cellStyle name="Normal 13 4 3 4 2" xfId="1468" xr:uid="{D42134F3-00CD-4FAF-B1A0-58038627762D}"/>
    <cellStyle name="Normal 13 4 3 4 2 2" xfId="3418" xr:uid="{B4C8C8DA-BCAD-422F-9085-8BD405D0D4A4}"/>
    <cellStyle name="Normal 13 4 3 4 2 2 2" xfId="14084" xr:uid="{8EDD7CB0-E483-4322-86A4-FC994D46D60A}"/>
    <cellStyle name="Normal 13 4 3 4 2 2 3" xfId="8196" xr:uid="{6FA44232-CFA8-499C-AC0C-7ECF7E810853}"/>
    <cellStyle name="Normal 13 4 3 4 2 3" xfId="8197" xr:uid="{38E493DD-BDE0-40C0-8FAB-EE0F4C61A344}"/>
    <cellStyle name="Normal 13 4 3 4 2 4" xfId="7057" xr:uid="{3CB1FAB1-0500-4073-995C-2F355D7CEAF7}"/>
    <cellStyle name="Normal 13 4 3 4 2 5" xfId="12271" xr:uid="{768D0DD1-FEDE-402E-BAD3-0AB65ADE9E5E}"/>
    <cellStyle name="Normal 13 4 3 4 2 6" xfId="5232" xr:uid="{FA677A63-DBD4-440F-807A-BF18A2704A1C}"/>
    <cellStyle name="Normal 13 4 3 4 3" xfId="3053" xr:uid="{EF5B416E-5BA0-4C6A-95D5-22436768CCBD}"/>
    <cellStyle name="Normal 13 4 3 4 3 2" xfId="13719" xr:uid="{CB74F9DB-8C23-4181-9B43-7424AD1C92BC}"/>
    <cellStyle name="Normal 13 4 3 4 3 3" xfId="8198" xr:uid="{E0B1306F-A5F7-4F7B-86F9-AC5072C2BE89}"/>
    <cellStyle name="Normal 13 4 3 4 4" xfId="8199" xr:uid="{786A08A1-8405-486B-A4F6-E6F954D975E8}"/>
    <cellStyle name="Normal 13 4 3 4 5" xfId="6692" xr:uid="{F9F483E4-5877-471E-B9AA-A3D8B0E84FA9}"/>
    <cellStyle name="Normal 13 4 3 4 6" xfId="11906" xr:uid="{540220DF-BAA8-458F-931B-405FC6A746D3}"/>
    <cellStyle name="Normal 13 4 3 4 7" xfId="4867" xr:uid="{2E5419A4-86B8-4B67-A6ED-1CAD5C62690D}"/>
    <cellStyle name="Normal 13 4 3 5" xfId="1463" xr:uid="{82F94FB1-5275-4C5A-A6EE-8B2BF1227475}"/>
    <cellStyle name="Normal 13 4 3 5 2" xfId="3413" xr:uid="{CA94DB62-FEC7-4E64-9ABE-99BA750FF759}"/>
    <cellStyle name="Normal 13 4 3 5 2 2" xfId="14079" xr:uid="{B0ACE976-3141-48B5-9AC1-1A06970FC357}"/>
    <cellStyle name="Normal 13 4 3 5 2 3" xfId="8200" xr:uid="{CA36F529-1D05-46C4-80EF-1D16D0382412}"/>
    <cellStyle name="Normal 13 4 3 5 3" xfId="8201" xr:uid="{64F32CEF-5CBF-42EE-8A15-F07A7718274F}"/>
    <cellStyle name="Normal 13 4 3 5 4" xfId="7052" xr:uid="{DA7632D8-C750-4021-8EFE-4C15D0A380B5}"/>
    <cellStyle name="Normal 13 4 3 5 5" xfId="12266" xr:uid="{6DDB73E0-1E89-4793-8598-8D753C6816D3}"/>
    <cellStyle name="Normal 13 4 3 5 6" xfId="5227" xr:uid="{97A181E5-A099-4292-9EDF-17C4AAAA537A}"/>
    <cellStyle name="Normal 13 4 3 6" xfId="2308" xr:uid="{02B4C660-66F1-4848-9702-7DCAA44F7B94}"/>
    <cellStyle name="Normal 13 4 3 6 2" xfId="4161" xr:uid="{D8D8AB53-85E9-4A60-9E93-30DD82F6450B}"/>
    <cellStyle name="Normal 13 4 3 6 2 2" xfId="14824" xr:uid="{839E1452-08C7-4DE2-A943-61C600A8DFA9}"/>
    <cellStyle name="Normal 13 4 3 6 2 3" xfId="8202" xr:uid="{A62E3C16-7231-4062-BAE8-A4F6D217D692}"/>
    <cellStyle name="Normal 13 4 3 6 3" xfId="8203" xr:uid="{7EA57BD0-522B-4973-BC50-FF4031929F2D}"/>
    <cellStyle name="Normal 13 4 3 6 4" xfId="7800" xr:uid="{740390E0-20BF-4254-8B2D-1C8229F8D588}"/>
    <cellStyle name="Normal 13 4 3 6 5" xfId="13011" xr:uid="{60561628-4ACF-4A73-AECF-DF8898851B1D}"/>
    <cellStyle name="Normal 13 4 3 6 6" xfId="5972" xr:uid="{8A1DA61E-DD16-40D8-AAB1-1C1AF2E3AC60}"/>
    <cellStyle name="Normal 13 4 3 7" xfId="2452" xr:uid="{D720751E-6E83-4819-9774-9B85B3FBF9EA}"/>
    <cellStyle name="Normal 13 4 3 7 2" xfId="4296" xr:uid="{085C42ED-322A-4D94-AF8A-3CCE09A0F0FA}"/>
    <cellStyle name="Normal 13 4 3 7 2 2" xfId="14959" xr:uid="{AADB17CE-750D-4003-9B56-4371D92A8410}"/>
    <cellStyle name="Normal 13 4 3 7 2 3" xfId="8204" xr:uid="{E282D0F0-962D-4211-A071-52C55CFC34C6}"/>
    <cellStyle name="Normal 13 4 3 7 3" xfId="7935" xr:uid="{9BE25AB9-09A3-4117-934C-E3FAA3B86E39}"/>
    <cellStyle name="Normal 13 4 3 7 4" xfId="13146" xr:uid="{D3F43401-059C-4728-AD8E-E003856F4392}"/>
    <cellStyle name="Normal 13 4 3 7 5" xfId="6107" xr:uid="{46F9F0F9-C76D-45EE-AFB3-AC9C9587E51A}"/>
    <cellStyle name="Normal 13 4 3 8" xfId="2687" xr:uid="{6CA0BD28-183D-4AF9-8410-ABDEE24410B0}"/>
    <cellStyle name="Normal 13 4 3 8 2" xfId="13353" xr:uid="{282B848B-EAC9-406B-9067-056D5FA43BC5}"/>
    <cellStyle name="Normal 13 4 3 8 3" xfId="8205" xr:uid="{2B0D8228-0F78-4CB6-8125-F8044144FF99}"/>
    <cellStyle name="Normal 13 4 3 9" xfId="8206" xr:uid="{83E493D7-B31C-4A8F-8283-1EBCC3146D4A}"/>
    <cellStyle name="Normal 13 4 4" xfId="601" xr:uid="{6D928D8B-DB5D-4F16-94BB-2D65BCA9A644}"/>
    <cellStyle name="Normal 13 4 4 2" xfId="1159" xr:uid="{B2D74C64-5A0E-4B41-9DF7-6BB443A2FFF5}"/>
    <cellStyle name="Normal 13 4 4 2 2" xfId="1470" xr:uid="{C41918A4-2319-4443-A9C3-3D1ABD9C62B8}"/>
    <cellStyle name="Normal 13 4 4 2 2 2" xfId="3420" xr:uid="{4D46756D-34F5-42D5-8744-993B96A9D0D2}"/>
    <cellStyle name="Normal 13 4 4 2 2 2 2" xfId="14086" xr:uid="{5D38759C-C439-4E73-BA74-39A7E1DCBFB7}"/>
    <cellStyle name="Normal 13 4 4 2 2 2 3" xfId="8207" xr:uid="{749919B5-3CCB-485E-B271-7626F2DFA0B9}"/>
    <cellStyle name="Normal 13 4 4 2 2 3" xfId="8208" xr:uid="{D70F4562-82B7-4B40-93C7-E29A4715EF56}"/>
    <cellStyle name="Normal 13 4 4 2 2 4" xfId="7059" xr:uid="{060F7E3F-F131-45FA-A03E-E68425669D4D}"/>
    <cellStyle name="Normal 13 4 4 2 2 5" xfId="12273" xr:uid="{2F062019-2836-43A2-B51E-634BD3F54D39}"/>
    <cellStyle name="Normal 13 4 4 2 2 6" xfId="5234" xr:uid="{6977EB71-A567-403D-A017-6E179EF987A0}"/>
    <cellStyle name="Normal 13 4 4 2 3" xfId="3184" xr:uid="{B00D7D5B-62CC-427C-A422-21A5159691CA}"/>
    <cellStyle name="Normal 13 4 4 2 3 2" xfId="13850" xr:uid="{559902EA-379E-4EF7-BDFD-F36B9D4BB1F7}"/>
    <cellStyle name="Normal 13 4 4 2 3 3" xfId="8209" xr:uid="{9B47DF74-9AFD-4B6B-AFDE-D86E1BB17089}"/>
    <cellStyle name="Normal 13 4 4 2 4" xfId="8210" xr:uid="{23980916-C309-4013-812F-A29ADD0235E5}"/>
    <cellStyle name="Normal 13 4 4 2 5" xfId="6823" xr:uid="{41AD1C1E-3206-45AF-A9CD-3CA162D1940D}"/>
    <cellStyle name="Normal 13 4 4 2 6" xfId="12037" xr:uid="{E125F19F-E531-43A7-8CC2-0A6B87E03D98}"/>
    <cellStyle name="Normal 13 4 4 2 7" xfId="4998" xr:uid="{A2A3C783-7594-4DEB-A567-727235DF438C}"/>
    <cellStyle name="Normal 13 4 4 3" xfId="1469" xr:uid="{E07A4C73-1546-4FFB-B99E-615DB4FEB976}"/>
    <cellStyle name="Normal 13 4 4 3 2" xfId="3419" xr:uid="{8E2E5D8E-CC51-44BF-9FB9-E2C28031BB1C}"/>
    <cellStyle name="Normal 13 4 4 3 2 2" xfId="14085" xr:uid="{49B1EB79-2F43-42A4-8592-19A15D3B8371}"/>
    <cellStyle name="Normal 13 4 4 3 2 3" xfId="8211" xr:uid="{11C80F5C-FC08-4DE5-8B66-224DE40BA314}"/>
    <cellStyle name="Normal 13 4 4 3 3" xfId="8212" xr:uid="{08F0A07A-3DD3-4B30-AF00-74C738F5000D}"/>
    <cellStyle name="Normal 13 4 4 3 4" xfId="7058" xr:uid="{888F1E62-7625-49FA-B562-A2C42686143E}"/>
    <cellStyle name="Normal 13 4 4 3 5" xfId="12272" xr:uid="{FFECA58B-75F0-447C-9C97-F8C9A0169D34}"/>
    <cellStyle name="Normal 13 4 4 3 6" xfId="5233" xr:uid="{14F0DF3E-4AB2-4AEC-BFFC-6920AE4BA923}"/>
    <cellStyle name="Normal 13 4 4 4" xfId="2732" xr:uid="{81B8A02B-7E25-44AB-AF2D-667CE7E08901}"/>
    <cellStyle name="Normal 13 4 4 4 2" xfId="13398" xr:uid="{427BA7BC-2E5A-44E1-B136-15FA6F8862FE}"/>
    <cellStyle name="Normal 13 4 4 4 3" xfId="8213" xr:uid="{97EAD7DD-73BC-4BA3-97AF-B9DB96F6404A}"/>
    <cellStyle name="Normal 13 4 4 5" xfId="8214" xr:uid="{EEB843F3-C123-4939-B689-B8C9A69F970A}"/>
    <cellStyle name="Normal 13 4 4 6" xfId="6371" xr:uid="{117DC8EA-1CDB-4430-B298-BB00FC9CFBDA}"/>
    <cellStyle name="Normal 13 4 4 7" xfId="11585" xr:uid="{D10EB992-1930-44E1-A2D1-203F0CF464B1}"/>
    <cellStyle name="Normal 13 4 4 8" xfId="4546" xr:uid="{45B54AE1-8CB3-4814-BB10-EEA784D4CD2D}"/>
    <cellStyle name="Normal 13 4 5" xfId="808" xr:uid="{F6C172C9-8F8D-44C8-BD23-583942BDCBC0}"/>
    <cellStyle name="Normal 13 4 5 2" xfId="1272" xr:uid="{63ED5C09-CA02-4054-BD7D-117616BDC543}"/>
    <cellStyle name="Normal 13 4 5 2 2" xfId="1472" xr:uid="{2A29F188-8071-45A3-9F76-DD4251EF7240}"/>
    <cellStyle name="Normal 13 4 5 2 2 2" xfId="3422" xr:uid="{614F1C8D-23DB-4DA9-8D9B-771A4D908832}"/>
    <cellStyle name="Normal 13 4 5 2 2 2 2" xfId="14088" xr:uid="{BA676AE5-135D-4D1D-AF00-DB3118F121B0}"/>
    <cellStyle name="Normal 13 4 5 2 2 2 3" xfId="8215" xr:uid="{BD0C6158-92BE-498E-97F2-4A1793D4EA18}"/>
    <cellStyle name="Normal 13 4 5 2 2 3" xfId="8216" xr:uid="{AD089437-9E7B-41FF-BBE5-199ED788125F}"/>
    <cellStyle name="Normal 13 4 5 2 2 4" xfId="7061" xr:uid="{990CBE9B-6765-4B37-A517-B0748D1789A0}"/>
    <cellStyle name="Normal 13 4 5 2 2 5" xfId="12275" xr:uid="{F32B3AB7-E3AD-4230-8F1F-DDDF3140408C}"/>
    <cellStyle name="Normal 13 4 5 2 2 6" xfId="5236" xr:uid="{A3A6E54F-FC70-41FA-BA94-03B58B40ED6F}"/>
    <cellStyle name="Normal 13 4 5 2 3" xfId="3234" xr:uid="{16ADC159-A9C1-48A8-A836-0CFEAF026EA6}"/>
    <cellStyle name="Normal 13 4 5 2 3 2" xfId="13900" xr:uid="{A52624A4-213C-4524-82FE-3251D2AC0E42}"/>
    <cellStyle name="Normal 13 4 5 2 3 3" xfId="8217" xr:uid="{9969F2DD-F2B5-48AD-8BE9-0A5D7D50170A}"/>
    <cellStyle name="Normal 13 4 5 2 4" xfId="8218" xr:uid="{E7374A6C-03B4-4D67-8136-D568D36098B4}"/>
    <cellStyle name="Normal 13 4 5 2 5" xfId="6873" xr:uid="{2DE446B0-A2E9-43E2-B2AA-980E1E045059}"/>
    <cellStyle name="Normal 13 4 5 2 6" xfId="12087" xr:uid="{8699B47B-75EB-48AF-87AA-47D52C56AC42}"/>
    <cellStyle name="Normal 13 4 5 2 7" xfId="5048" xr:uid="{DDE9A93B-0EE8-4ABA-8207-B051D9E76B50}"/>
    <cellStyle name="Normal 13 4 5 3" xfId="1471" xr:uid="{E17AEDA1-D9FD-417C-A006-6C81777B52CB}"/>
    <cellStyle name="Normal 13 4 5 3 2" xfId="3421" xr:uid="{F4E6CC7E-F830-4FF1-B01E-35C5F2BDCDA2}"/>
    <cellStyle name="Normal 13 4 5 3 2 2" xfId="14087" xr:uid="{B3097031-7649-435D-AC2D-0E26B0722C49}"/>
    <cellStyle name="Normal 13 4 5 3 2 3" xfId="8219" xr:uid="{FC3718AE-C6FD-4A2A-A01E-E419898FDDCB}"/>
    <cellStyle name="Normal 13 4 5 3 3" xfId="8220" xr:uid="{CD48DC9C-4D25-4E0D-A59F-FAE34409849B}"/>
    <cellStyle name="Normal 13 4 5 3 4" xfId="7060" xr:uid="{8094FBA9-CBBF-48F6-9C7B-A9625EC0C461}"/>
    <cellStyle name="Normal 13 4 5 3 5" xfId="12274" xr:uid="{1E915119-6EFD-4A03-890E-BE4D10A495D3}"/>
    <cellStyle name="Normal 13 4 5 3 6" xfId="5235" xr:uid="{7325BCC0-0ADC-4244-BC1D-4A573AD5CDF2}"/>
    <cellStyle name="Normal 13 4 5 4" xfId="2867" xr:uid="{691A2CC5-C1AC-45B7-964D-6B7724DA2F5E}"/>
    <cellStyle name="Normal 13 4 5 4 2" xfId="13533" xr:uid="{F80F758E-A591-4B5B-A3EE-B65EC2E31CCF}"/>
    <cellStyle name="Normal 13 4 5 4 3" xfId="8221" xr:uid="{6987F123-F58C-4253-955A-7E44045CE84F}"/>
    <cellStyle name="Normal 13 4 5 5" xfId="8222" xr:uid="{CB0322F0-F124-4A8B-A7B3-AB8706FE4E41}"/>
    <cellStyle name="Normal 13 4 5 6" xfId="6506" xr:uid="{069DEFCB-615A-4667-84A0-EE097065586A}"/>
    <cellStyle name="Normal 13 4 5 7" xfId="11720" xr:uid="{C6889292-DE13-4633-8AE8-C671B6633538}"/>
    <cellStyle name="Normal 13 4 5 8" xfId="4681" xr:uid="{5DD0658C-ABE2-415B-953B-A53747CB0577}"/>
    <cellStyle name="Normal 13 4 6" xfId="905" xr:uid="{0D7ED88C-DBCB-452C-B74A-24A5ABD51D45}"/>
    <cellStyle name="Normal 13 4 6 2" xfId="1366" xr:uid="{67ACF138-889F-4EAC-A418-D0E4A7C7146E}"/>
    <cellStyle name="Normal 13 4 6 2 2" xfId="1474" xr:uid="{03163AD1-E097-4991-84C5-3961B1B1C197}"/>
    <cellStyle name="Normal 13 4 6 2 2 2" xfId="3424" xr:uid="{E0420BAA-32AF-4656-9BB1-115A4B711216}"/>
    <cellStyle name="Normal 13 4 6 2 2 2 2" xfId="14090" xr:uid="{E7B894A5-EA15-453C-91F3-66527B49EA9B}"/>
    <cellStyle name="Normal 13 4 6 2 2 2 3" xfId="8223" xr:uid="{19BA1C90-BCFA-4DA4-8BDE-7B926565B29C}"/>
    <cellStyle name="Normal 13 4 6 2 2 3" xfId="8224" xr:uid="{568E6595-92C7-47FF-992D-234D2D7A87B8}"/>
    <cellStyle name="Normal 13 4 6 2 2 4" xfId="7063" xr:uid="{F9A2A465-5A44-48EF-B5AA-B0119ACB8C18}"/>
    <cellStyle name="Normal 13 4 6 2 2 5" xfId="12277" xr:uid="{D29E9BB2-7429-449C-9FE5-39B7B7026CA4}"/>
    <cellStyle name="Normal 13 4 6 2 2 6" xfId="5238" xr:uid="{196F4444-8606-453C-A0F1-E123D06015DF}"/>
    <cellStyle name="Normal 13 4 6 2 3" xfId="3328" xr:uid="{56551B22-8A38-41AE-BF4B-FEE9DF00F22E}"/>
    <cellStyle name="Normal 13 4 6 2 3 2" xfId="13994" xr:uid="{10F29CE2-DF9E-4E96-ADEC-6816D6CAEF40}"/>
    <cellStyle name="Normal 13 4 6 2 3 3" xfId="8225" xr:uid="{2725D392-9236-4CEA-8222-7B6209EF2536}"/>
    <cellStyle name="Normal 13 4 6 2 4" xfId="8226" xr:uid="{72768355-E8C3-4601-92AE-33011B5738BB}"/>
    <cellStyle name="Normal 13 4 6 2 5" xfId="6967" xr:uid="{9BF256DF-19D6-4586-89A8-462341674335}"/>
    <cellStyle name="Normal 13 4 6 2 6" xfId="12181" xr:uid="{C7517514-476E-446C-9053-0482CCAAA395}"/>
    <cellStyle name="Normal 13 4 6 2 7" xfId="5142" xr:uid="{F9C1677E-AD35-4BC7-A612-A56124D39C3C}"/>
    <cellStyle name="Normal 13 4 6 3" xfId="1473" xr:uid="{E96B1588-DAF7-4B33-AF7B-83EB75271379}"/>
    <cellStyle name="Normal 13 4 6 3 2" xfId="3423" xr:uid="{83A350AB-780E-4E16-BB30-A6C1DB251022}"/>
    <cellStyle name="Normal 13 4 6 3 2 2" xfId="14089" xr:uid="{B660C08F-B89F-4810-B95B-83453F32B507}"/>
    <cellStyle name="Normal 13 4 6 3 2 3" xfId="8227" xr:uid="{8358FCDB-99C4-48F0-A86E-A7B94B63CDAA}"/>
    <cellStyle name="Normal 13 4 6 3 3" xfId="8228" xr:uid="{1113CE09-7C09-4287-807F-93F1210E4D9B}"/>
    <cellStyle name="Normal 13 4 6 3 4" xfId="7062" xr:uid="{4450B9B4-A3D3-4FF9-81F4-20C9C00FC32B}"/>
    <cellStyle name="Normal 13 4 6 3 5" xfId="12276" xr:uid="{65B66FEA-C6C8-42F7-8EF0-B06794FA052E}"/>
    <cellStyle name="Normal 13 4 6 3 6" xfId="5237" xr:uid="{B1B68A4F-96B5-4D58-B537-5C226F56912A}"/>
    <cellStyle name="Normal 13 4 6 4" xfId="2961" xr:uid="{A6AC8C18-7D5C-46E6-BAF9-F0D89C6F98A1}"/>
    <cellStyle name="Normal 13 4 6 4 2" xfId="13627" xr:uid="{6D0F83BA-85E4-4169-8D05-2546296831F6}"/>
    <cellStyle name="Normal 13 4 6 4 3" xfId="8229" xr:uid="{6908DB00-E229-44EF-B45B-91C31522A7F9}"/>
    <cellStyle name="Normal 13 4 6 5" xfId="8230" xr:uid="{8C99C6F7-87B6-4799-9F64-5C4AAA95F9BB}"/>
    <cellStyle name="Normal 13 4 6 6" xfId="6600" xr:uid="{64000D85-6C60-4F3B-AE7F-1D84F7257814}"/>
    <cellStyle name="Normal 13 4 6 7" xfId="11814" xr:uid="{9AAA308E-09B3-42F4-B242-2724A2D54272}"/>
    <cellStyle name="Normal 13 4 6 8" xfId="4775" xr:uid="{ADD22805-434F-41E2-BEB6-6BB70F2CF6FD}"/>
    <cellStyle name="Normal 13 4 7" xfId="485" xr:uid="{CFF177A4-3C2A-4A4D-B115-4291A3D09F58}"/>
    <cellStyle name="Normal 13 4 7 2" xfId="1108" xr:uid="{B52E08B5-EF92-4A27-BE08-76F21E6351C3}"/>
    <cellStyle name="Normal 13 4 7 2 2" xfId="1476" xr:uid="{84D1D3E7-648E-4EA7-89B1-0D54AB34F54D}"/>
    <cellStyle name="Normal 13 4 7 2 2 2" xfId="3426" xr:uid="{E58924AC-AE51-4F57-9F4E-6A1802A86FA2}"/>
    <cellStyle name="Normal 13 4 7 2 2 2 2" xfId="14092" xr:uid="{FAEB52BC-5B96-425E-9210-6287B23FCF19}"/>
    <cellStyle name="Normal 13 4 7 2 2 2 3" xfId="8231" xr:uid="{26F7DD0B-BF81-4EB1-A54F-F1102275D180}"/>
    <cellStyle name="Normal 13 4 7 2 2 3" xfId="8232" xr:uid="{25EC420C-105F-4476-B72B-A29B192B0C29}"/>
    <cellStyle name="Normal 13 4 7 2 2 4" xfId="7065" xr:uid="{9F7398A8-41E4-465F-B0A7-67D7C7C8423F}"/>
    <cellStyle name="Normal 13 4 7 2 2 5" xfId="12279" xr:uid="{338BE57A-A806-4EC1-B244-75A1D5A3F8C3}"/>
    <cellStyle name="Normal 13 4 7 2 2 6" xfId="5240" xr:uid="{CBEAD4CB-F7BA-410A-AB68-213F135DE60C}"/>
    <cellStyle name="Normal 13 4 7 2 3" xfId="3140" xr:uid="{8E8689C7-F916-4DCD-83AF-E1E11A8B3BF6}"/>
    <cellStyle name="Normal 13 4 7 2 3 2" xfId="13806" xr:uid="{148026E9-29E4-4122-90DF-2DBC1D7D1B5A}"/>
    <cellStyle name="Normal 13 4 7 2 3 3" xfId="8233" xr:uid="{8FA4D076-BCD5-49FE-8CA6-E7A3799714F8}"/>
    <cellStyle name="Normal 13 4 7 2 4" xfId="8234" xr:uid="{1F16B18B-FA7A-41D1-984D-7215D8FFD523}"/>
    <cellStyle name="Normal 13 4 7 2 5" xfId="6779" xr:uid="{3ED0EC8F-5EF1-4D29-8A70-A7121EF21CCB}"/>
    <cellStyle name="Normal 13 4 7 2 6" xfId="11993" xr:uid="{4AC1C634-7F94-4AB1-B7A8-3B1928A937D3}"/>
    <cellStyle name="Normal 13 4 7 2 7" xfId="4954" xr:uid="{F91CF21C-A6D7-4A38-A37A-3512253618F0}"/>
    <cellStyle name="Normal 13 4 7 3" xfId="1475" xr:uid="{42F4C6CA-E1CF-41E3-916D-B3135EBB78E8}"/>
    <cellStyle name="Normal 13 4 7 3 2" xfId="3425" xr:uid="{42D3D75E-BAFC-4B6E-A8D1-5AE08A91050D}"/>
    <cellStyle name="Normal 13 4 7 3 2 2" xfId="14091" xr:uid="{2362C646-CBFA-433C-B440-FD733F9C376B}"/>
    <cellStyle name="Normal 13 4 7 3 2 3" xfId="8235" xr:uid="{41E13686-EFCA-485D-9456-5E00DD26E9F9}"/>
    <cellStyle name="Normal 13 4 7 3 3" xfId="8236" xr:uid="{10713258-1386-4E6B-9236-A21DA13D31DE}"/>
    <cellStyle name="Normal 13 4 7 3 4" xfId="7064" xr:uid="{B9D1FBB6-2FBE-4BDA-8CB7-BB3A0E8B0CDF}"/>
    <cellStyle name="Normal 13 4 7 3 5" xfId="12278" xr:uid="{14133C57-0F96-4B39-B52B-9A7AE392AB78}"/>
    <cellStyle name="Normal 13 4 7 3 6" xfId="5239" xr:uid="{6D177991-BA40-40B3-AF85-B941E1DE2204}"/>
    <cellStyle name="Normal 13 4 7 4" xfId="2683" xr:uid="{8C735462-FFBC-4C0C-B2FA-FA66A1F73941}"/>
    <cellStyle name="Normal 13 4 7 4 2" xfId="13349" xr:uid="{685996EB-A9AE-4F7E-8FDD-4AABC4A09958}"/>
    <cellStyle name="Normal 13 4 7 4 3" xfId="8237" xr:uid="{1C5862C7-B3AB-4A5E-8573-DE4343699A03}"/>
    <cellStyle name="Normal 13 4 7 5" xfId="8238" xr:uid="{4D2CAFAD-3EFE-49DF-BCD6-430FB998F733}"/>
    <cellStyle name="Normal 13 4 7 6" xfId="6322" xr:uid="{47FB271A-E38E-4CF9-981E-48E86A397136}"/>
    <cellStyle name="Normal 13 4 7 7" xfId="11536" xr:uid="{6204EAB1-E54C-4B4B-AC1F-104C905ED48D}"/>
    <cellStyle name="Normal 13 4 7 8" xfId="4497" xr:uid="{B04F813E-F298-46D8-A5D7-C4BF2C86B8A4}"/>
    <cellStyle name="Normal 13 4 8" xfId="959" xr:uid="{933DA23B-C917-4148-82A2-94248E76EDA6}"/>
    <cellStyle name="Normal 13 4 8 2" xfId="1477" xr:uid="{67FA72F0-05AD-49B1-B141-91657DAB1F57}"/>
    <cellStyle name="Normal 13 4 8 2 2" xfId="3427" xr:uid="{E0F670D8-30DC-45E0-BECA-F151C868BAA2}"/>
    <cellStyle name="Normal 13 4 8 2 2 2" xfId="14093" xr:uid="{9B045079-5BF7-4834-B0A1-B178CED47BB5}"/>
    <cellStyle name="Normal 13 4 8 2 2 3" xfId="8239" xr:uid="{5441E80E-77F2-4B06-9F19-AAB8E7C8F174}"/>
    <cellStyle name="Normal 13 4 8 2 3" xfId="8240" xr:uid="{473AEA7C-72AF-4826-9570-A310CD3F9569}"/>
    <cellStyle name="Normal 13 4 8 2 4" xfId="7066" xr:uid="{7460A9F6-9165-4781-81BB-552F00B081C7}"/>
    <cellStyle name="Normal 13 4 8 2 5" xfId="12280" xr:uid="{9569DC08-D4E6-45F6-9FAD-7087C97324C1}"/>
    <cellStyle name="Normal 13 4 8 2 6" xfId="5241" xr:uid="{198FA1FE-F7E8-4FC4-91F1-31F05B536ED9}"/>
    <cellStyle name="Normal 13 4 8 3" xfId="3005" xr:uid="{2A73B376-E3DF-4CFD-94B4-3220238C19D4}"/>
    <cellStyle name="Normal 13 4 8 3 2" xfId="13671" xr:uid="{9D5BEA27-1188-40AD-93DC-D447FBEA547B}"/>
    <cellStyle name="Normal 13 4 8 3 3" xfId="8241" xr:uid="{09494169-F217-441D-8358-F6E6E9491859}"/>
    <cellStyle name="Normal 13 4 8 4" xfId="8242" xr:uid="{D52C6EBE-F2C9-41B2-9C61-9169D5F0770F}"/>
    <cellStyle name="Normal 13 4 8 5" xfId="6644" xr:uid="{29E45255-1A8C-40BB-8280-85FCAEB729F8}"/>
    <cellStyle name="Normal 13 4 8 6" xfId="11858" xr:uid="{51EED481-46FC-4BDE-8FED-9ABEA7419A09}"/>
    <cellStyle name="Normal 13 4 8 7" xfId="4819" xr:uid="{CE364C89-D3D1-48F8-8596-6F900B98DD1D}"/>
    <cellStyle name="Normal 13 4 9" xfId="1422" xr:uid="{9A3032EE-386F-4793-AC95-12C794C500C1}"/>
    <cellStyle name="Normal 13 4 9 2" xfId="3372" xr:uid="{73980EC0-53D9-4372-A814-596DC5A44C31}"/>
    <cellStyle name="Normal 13 4 9 2 2" xfId="14038" xr:uid="{5F8D660D-6506-443C-B330-9B66CCE7EF20}"/>
    <cellStyle name="Normal 13 4 9 2 3" xfId="8243" xr:uid="{C55B0A1E-8476-4E6B-88E9-E9294648B0A9}"/>
    <cellStyle name="Normal 13 4 9 3" xfId="8244" xr:uid="{1EF23021-1E63-495A-A6F6-0AB685523370}"/>
    <cellStyle name="Normal 13 4 9 4" xfId="7011" xr:uid="{3DB38DDC-FFFC-45F4-8405-4773C03B7B83}"/>
    <cellStyle name="Normal 13 4 9 5" xfId="12225" xr:uid="{C0BD4746-8843-4D5B-8DB7-531E455C4D01}"/>
    <cellStyle name="Normal 13 4 9 6" xfId="5186" xr:uid="{DFF659C0-80F6-4DD4-A68A-84D82FB6FD3B}"/>
    <cellStyle name="Normal 13 5" xfId="491" xr:uid="{0362E505-1CE0-4015-97C5-3E173AAD5C47}"/>
    <cellStyle name="Normal 13 5 10" xfId="8245" xr:uid="{96684313-8F38-4B14-9F1D-40DB40E36B37}"/>
    <cellStyle name="Normal 13 5 11" xfId="6327" xr:uid="{38D22A91-E721-4A1A-B3B7-E4C2478A1D7C}"/>
    <cellStyle name="Normal 13 5 12" xfId="11541" xr:uid="{E430FBAE-894B-4502-9ECC-BA66A9E898F0}"/>
    <cellStyle name="Normal 13 5 13" xfId="4502" xr:uid="{F221A367-5725-4716-8EA9-2A7A64FB6B3C}"/>
    <cellStyle name="Normal 13 5 2" xfId="758" xr:uid="{3ED02E30-F347-40DF-9AC2-563FC621A7C4}"/>
    <cellStyle name="Normal 13 5 2 10" xfId="11675" xr:uid="{6FAA1F28-03E5-48A3-BCC1-176700372FC3}"/>
    <cellStyle name="Normal 13 5 2 11" xfId="4636" xr:uid="{E1D29A40-1476-46C8-92D7-E608584E4818}"/>
    <cellStyle name="Normal 13 5 2 2" xfId="899" xr:uid="{AD0A4612-FCB6-4B51-9127-4DA8B8FF9016}"/>
    <cellStyle name="Normal 13 5 2 2 2" xfId="1362" xr:uid="{55D5294E-36E5-4C4F-8672-A977AC072B64}"/>
    <cellStyle name="Normal 13 5 2 2 2 2" xfId="1481" xr:uid="{6AA37BF3-EB1E-4C9F-849E-4E43D0FBAC8E}"/>
    <cellStyle name="Normal 13 5 2 2 2 2 2" xfId="3431" xr:uid="{8ECC141B-D351-4DF6-8AE9-FB65CB8C153D}"/>
    <cellStyle name="Normal 13 5 2 2 2 2 2 2" xfId="14097" xr:uid="{F96B798F-DCD4-4077-851D-46CA94D24EF1}"/>
    <cellStyle name="Normal 13 5 2 2 2 2 2 3" xfId="8246" xr:uid="{78658976-FE2C-4BF2-9139-EC4A0CEB431B}"/>
    <cellStyle name="Normal 13 5 2 2 2 2 3" xfId="8247" xr:uid="{360F118A-EBE3-42DC-82EE-780F6FB7ABBE}"/>
    <cellStyle name="Normal 13 5 2 2 2 2 4" xfId="7070" xr:uid="{1BDEB8CD-6C7F-4DFA-AC25-F425B1FFE81D}"/>
    <cellStyle name="Normal 13 5 2 2 2 2 5" xfId="12284" xr:uid="{ABD82057-D3B7-4C9F-BC50-E049576D5F38}"/>
    <cellStyle name="Normal 13 5 2 2 2 2 6" xfId="5245" xr:uid="{2659072F-8C23-4B77-98E6-CAD07EB7E04A}"/>
    <cellStyle name="Normal 13 5 2 2 2 3" xfId="3324" xr:uid="{51C7ED71-AB92-498F-9C67-BAB0C66365EB}"/>
    <cellStyle name="Normal 13 5 2 2 2 3 2" xfId="13990" xr:uid="{5D341182-E1E2-46F9-950B-D0F0EA12F655}"/>
    <cellStyle name="Normal 13 5 2 2 2 3 3" xfId="8248" xr:uid="{7B8C151D-FE1F-4694-91B9-CD384CAA774D}"/>
    <cellStyle name="Normal 13 5 2 2 2 4" xfId="8249" xr:uid="{8B2FC0F5-E933-4389-A3A3-2A05F7CE35EF}"/>
    <cellStyle name="Normal 13 5 2 2 2 5" xfId="6963" xr:uid="{5BCBB12F-8644-4504-9270-4B7601D61672}"/>
    <cellStyle name="Normal 13 5 2 2 2 6" xfId="12177" xr:uid="{1D2BE830-29EC-461E-A14B-39201E79040C}"/>
    <cellStyle name="Normal 13 5 2 2 2 7" xfId="5138" xr:uid="{7044ECCF-78DB-4D7B-A981-34B87DAA8785}"/>
    <cellStyle name="Normal 13 5 2 2 3" xfId="1480" xr:uid="{00904EC7-A3C7-412D-AADF-6BB750EDD246}"/>
    <cellStyle name="Normal 13 5 2 2 3 2" xfId="3430" xr:uid="{C95E3445-6FBD-4CA7-BFC3-A88DA494B4DD}"/>
    <cellStyle name="Normal 13 5 2 2 3 2 2" xfId="14096" xr:uid="{2069A09B-DF9C-4947-8D24-2E337D52EFF0}"/>
    <cellStyle name="Normal 13 5 2 2 3 2 3" xfId="8250" xr:uid="{8119D8E0-AC7E-4CAF-8721-2997EAC6DBE6}"/>
    <cellStyle name="Normal 13 5 2 2 3 3" xfId="8251" xr:uid="{0D76F21F-D64D-4D3A-8A3C-EED62FDCA7BB}"/>
    <cellStyle name="Normal 13 5 2 2 3 4" xfId="7069" xr:uid="{54FEB841-EEA3-410A-99F7-DD4F67F8106D}"/>
    <cellStyle name="Normal 13 5 2 2 3 5" xfId="12283" xr:uid="{B66660E1-BE55-43E8-AAA3-46FF6D572165}"/>
    <cellStyle name="Normal 13 5 2 2 3 6" xfId="5244" xr:uid="{3F290754-4ED7-4536-8811-0731D3C79E29}"/>
    <cellStyle name="Normal 13 5 2 2 4" xfId="2957" xr:uid="{C3AAE576-5671-44AB-9901-BEAB3B0DA1A7}"/>
    <cellStyle name="Normal 13 5 2 2 4 2" xfId="13623" xr:uid="{6BE5A09E-411D-4F23-8A7C-720D0711FD6F}"/>
    <cellStyle name="Normal 13 5 2 2 4 3" xfId="8252" xr:uid="{BA1B93EB-72E4-42A2-AADB-7F42C5C08FC2}"/>
    <cellStyle name="Normal 13 5 2 2 5" xfId="8253" xr:uid="{B4A68255-FC2B-43A1-88C6-F46F6022E748}"/>
    <cellStyle name="Normal 13 5 2 2 6" xfId="6596" xr:uid="{F698F3AD-20A5-4C3C-82DA-4585561BDDA8}"/>
    <cellStyle name="Normal 13 5 2 2 7" xfId="11810" xr:uid="{E8EB7400-69F8-4C82-9433-3D5D6B192A01}"/>
    <cellStyle name="Normal 13 5 2 2 8" xfId="4771" xr:uid="{21AE26CC-41FC-455E-B4BD-CBF700BBEB3D}"/>
    <cellStyle name="Normal 13 5 2 3" xfId="1052" xr:uid="{CF241B7C-67F7-4634-A25D-CB8E2FDA343D}"/>
    <cellStyle name="Normal 13 5 2 3 2" xfId="1482" xr:uid="{2450E578-FAC1-4CF7-BA05-A0BA51F0179C}"/>
    <cellStyle name="Normal 13 5 2 3 2 2" xfId="3432" xr:uid="{6F7D25BA-FC8A-44AC-B284-CC0E0CE210EF}"/>
    <cellStyle name="Normal 13 5 2 3 2 2 2" xfId="14098" xr:uid="{11053E0B-8B93-4B0A-A148-B5802759C97E}"/>
    <cellStyle name="Normal 13 5 2 3 2 2 3" xfId="8254" xr:uid="{175D9FFB-0C50-4CA0-9A61-68B7DF64A262}"/>
    <cellStyle name="Normal 13 5 2 3 2 3" xfId="8255" xr:uid="{F6F4EC21-80B0-4A4F-9C2B-A3F1043453F6}"/>
    <cellStyle name="Normal 13 5 2 3 2 4" xfId="7071" xr:uid="{B0CAA3C2-8057-4EB8-AC73-44B296944CA4}"/>
    <cellStyle name="Normal 13 5 2 3 2 5" xfId="12285" xr:uid="{4228F141-8925-4A37-849F-9133954C60B5}"/>
    <cellStyle name="Normal 13 5 2 3 2 6" xfId="5246" xr:uid="{C19D49C5-7519-4FE0-B213-441151AEA1FB}"/>
    <cellStyle name="Normal 13 5 2 3 3" xfId="3095" xr:uid="{AA0C5C73-7A18-40BD-9945-3E9EC44D5D55}"/>
    <cellStyle name="Normal 13 5 2 3 3 2" xfId="13761" xr:uid="{D859AC66-6B8A-4005-95C2-BF151F3FA62A}"/>
    <cellStyle name="Normal 13 5 2 3 3 3" xfId="8256" xr:uid="{76B08340-AF92-4775-BE01-DE6ACCFF66FC}"/>
    <cellStyle name="Normal 13 5 2 3 4" xfId="8257" xr:uid="{58090F6B-85A0-4231-9921-F64006554102}"/>
    <cellStyle name="Normal 13 5 2 3 5" xfId="6734" xr:uid="{01736B3C-729A-4463-A17F-C40D55CE31FE}"/>
    <cellStyle name="Normal 13 5 2 3 6" xfId="11948" xr:uid="{9B3ACD14-2567-45F8-A50D-E78F3D5BCEC4}"/>
    <cellStyle name="Normal 13 5 2 3 7" xfId="4909" xr:uid="{08D37FA4-EB92-4B47-8B43-00ED2C268B91}"/>
    <cellStyle name="Normal 13 5 2 4" xfId="1479" xr:uid="{AF541315-7F5E-4287-AD4B-B15150056E1F}"/>
    <cellStyle name="Normal 13 5 2 4 2" xfId="3429" xr:uid="{7BE4CAA2-7E34-4EEB-BD96-4D913E019769}"/>
    <cellStyle name="Normal 13 5 2 4 2 2" xfId="14095" xr:uid="{796ADAD7-4157-4C94-A332-55EAB8A19DD2}"/>
    <cellStyle name="Normal 13 5 2 4 2 3" xfId="8258" xr:uid="{6AB5B155-4A98-468C-A532-30DCF24CBA15}"/>
    <cellStyle name="Normal 13 5 2 4 3" xfId="8259" xr:uid="{6AD08E8D-2875-44DE-B9C0-6A55E20AF20B}"/>
    <cellStyle name="Normal 13 5 2 4 4" xfId="7068" xr:uid="{486B8FA2-10DA-4ADB-8B3F-CE6FE7579A68}"/>
    <cellStyle name="Normal 13 5 2 4 5" xfId="12282" xr:uid="{636CCB06-3EAC-4207-9D6D-39C2A582A35E}"/>
    <cellStyle name="Normal 13 5 2 4 6" xfId="5243" xr:uid="{B519C36B-3B67-486B-A61E-EE1806344797}"/>
    <cellStyle name="Normal 13 5 2 5" xfId="2350" xr:uid="{7D391B3A-68D7-4B3D-9A17-842EA6DBE8BF}"/>
    <cellStyle name="Normal 13 5 2 5 2" xfId="4203" xr:uid="{64B0B3DE-196B-4D9E-A295-264BA9DB2D47}"/>
    <cellStyle name="Normal 13 5 2 5 2 2" xfId="14866" xr:uid="{C2338E71-D17F-41A2-96D1-C5306737AFD1}"/>
    <cellStyle name="Normal 13 5 2 5 2 3" xfId="8260" xr:uid="{161BD9F3-A1D2-4E59-89F3-8816B1FA5610}"/>
    <cellStyle name="Normal 13 5 2 5 3" xfId="8261" xr:uid="{3152AF7A-95E5-4CD8-8215-2BE9B3311141}"/>
    <cellStyle name="Normal 13 5 2 5 4" xfId="7842" xr:uid="{7E8B878A-0D43-4467-8FA5-5309CDAAE260}"/>
    <cellStyle name="Normal 13 5 2 5 5" xfId="13053" xr:uid="{8A4DFBB0-5C39-43E7-8717-CF1FF03A33CC}"/>
    <cellStyle name="Normal 13 5 2 5 6" xfId="6014" xr:uid="{4AA29B46-7A6C-443F-BBD6-FFE2122BA60E}"/>
    <cellStyle name="Normal 13 5 2 6" xfId="2494" xr:uid="{DE2FC152-BC5D-424C-BFE1-CED7B38B2D5E}"/>
    <cellStyle name="Normal 13 5 2 6 2" xfId="4338" xr:uid="{7F28244B-9F8A-420B-A844-D222F051C1AA}"/>
    <cellStyle name="Normal 13 5 2 6 2 2" xfId="15001" xr:uid="{0A097F07-8965-46B5-B608-0D3AC168166D}"/>
    <cellStyle name="Normal 13 5 2 6 2 3" xfId="8262" xr:uid="{6C12CB34-1672-4B20-8F25-8101901A3328}"/>
    <cellStyle name="Normal 13 5 2 6 3" xfId="7977" xr:uid="{2277B2A8-25E1-4D79-BDD2-21957F83C16F}"/>
    <cellStyle name="Normal 13 5 2 6 4" xfId="13188" xr:uid="{F0C6E315-0333-413C-A474-F3B401327E48}"/>
    <cellStyle name="Normal 13 5 2 6 5" xfId="6149" xr:uid="{2B5EC333-C539-4819-ACFC-862DE59338F1}"/>
    <cellStyle name="Normal 13 5 2 7" xfId="2822" xr:uid="{BC362C99-97B0-4C55-934F-86FE087459A3}"/>
    <cellStyle name="Normal 13 5 2 7 2" xfId="13488" xr:uid="{2CBBACC9-535A-4D86-9982-A93C8F914783}"/>
    <cellStyle name="Normal 13 5 2 7 3" xfId="8263" xr:uid="{FBDF3131-BD49-4ABA-9E28-1923587A3440}"/>
    <cellStyle name="Normal 13 5 2 8" xfId="8264" xr:uid="{F403350C-7910-4A4B-9503-C1F18D2F15CD}"/>
    <cellStyle name="Normal 13 5 2 9" xfId="6461" xr:uid="{2877F5B8-D277-49DD-AD85-5223F3012448}"/>
    <cellStyle name="Normal 13 5 3" xfId="609" xr:uid="{EFB4117A-4495-4C9D-B8BE-F865869FE24A}"/>
    <cellStyle name="Normal 13 5 3 2" xfId="1166" xr:uid="{AA86E6E0-8F8F-4DAE-988D-5923530A87A4}"/>
    <cellStyle name="Normal 13 5 3 2 2" xfId="1484" xr:uid="{A83A0845-183F-4D7C-921C-D5D5D3975784}"/>
    <cellStyle name="Normal 13 5 3 2 2 2" xfId="3434" xr:uid="{41572906-82C8-4C9B-A114-D802E6D5A33F}"/>
    <cellStyle name="Normal 13 5 3 2 2 2 2" xfId="14100" xr:uid="{88A575B7-DEEE-4C28-B618-72D9AB21051B}"/>
    <cellStyle name="Normal 13 5 3 2 2 2 3" xfId="8265" xr:uid="{C20912BD-54AA-4A7B-AE17-CF491D53170E}"/>
    <cellStyle name="Normal 13 5 3 2 2 3" xfId="8266" xr:uid="{C1502963-3A65-486A-91E6-DE1482451858}"/>
    <cellStyle name="Normal 13 5 3 2 2 4" xfId="7073" xr:uid="{1D684834-DDED-44CF-8021-BABF878889DC}"/>
    <cellStyle name="Normal 13 5 3 2 2 5" xfId="12287" xr:uid="{97CCD3D8-25E6-4D04-B7FA-FD31B722D664}"/>
    <cellStyle name="Normal 13 5 3 2 2 6" xfId="5248" xr:uid="{FF8F5AAA-C7AD-443B-8607-6186885B6831}"/>
    <cellStyle name="Normal 13 5 3 2 3" xfId="3189" xr:uid="{B4497430-0B08-4D7F-BB66-4B625FA186CC}"/>
    <cellStyle name="Normal 13 5 3 2 3 2" xfId="13855" xr:uid="{7C9B3FE9-EA57-43C5-9F20-75745FCC5623}"/>
    <cellStyle name="Normal 13 5 3 2 3 3" xfId="8267" xr:uid="{80813330-791F-4AA0-9599-0FB8E6DEFAE1}"/>
    <cellStyle name="Normal 13 5 3 2 4" xfId="8268" xr:uid="{F8C215B9-450E-4C9C-A447-D6782512C2CE}"/>
    <cellStyle name="Normal 13 5 3 2 5" xfId="6828" xr:uid="{36574915-7728-410A-BD79-6FEA59F465A7}"/>
    <cellStyle name="Normal 13 5 3 2 6" xfId="12042" xr:uid="{9737BF50-F9CC-4208-8666-73E5509115A7}"/>
    <cellStyle name="Normal 13 5 3 2 7" xfId="5003" xr:uid="{3C96FACB-D318-4B4B-BE1B-104008062F18}"/>
    <cellStyle name="Normal 13 5 3 3" xfId="1483" xr:uid="{8CE0FDED-0388-4A57-ADFD-E5ABFFEF6B8C}"/>
    <cellStyle name="Normal 13 5 3 3 2" xfId="3433" xr:uid="{2E36B11B-4A51-4D48-B8D3-5C0086ED5744}"/>
    <cellStyle name="Normal 13 5 3 3 2 2" xfId="14099" xr:uid="{93F087CA-6FE4-4A17-AB2C-03EDF9561977}"/>
    <cellStyle name="Normal 13 5 3 3 2 3" xfId="8269" xr:uid="{FB5BDA90-0902-485F-8B68-08E1177F658A}"/>
    <cellStyle name="Normal 13 5 3 3 3" xfId="8270" xr:uid="{DC08414C-0251-4340-A5C8-696A8D2AE421}"/>
    <cellStyle name="Normal 13 5 3 3 4" xfId="7072" xr:uid="{A16AA70B-986C-4947-A419-918201A1B9C0}"/>
    <cellStyle name="Normal 13 5 3 3 5" xfId="12286" xr:uid="{3071B26C-387E-44EA-9402-2867FCDDF8F9}"/>
    <cellStyle name="Normal 13 5 3 3 6" xfId="5247" xr:uid="{B2BBA378-3FBC-4DD4-B6D9-60901CAD64D5}"/>
    <cellStyle name="Normal 13 5 3 4" xfId="2738" xr:uid="{E0233357-03A0-49FA-B5E3-6B8AF8376BE9}"/>
    <cellStyle name="Normal 13 5 3 4 2" xfId="13404" xr:uid="{F32953E9-B80B-4748-BCA1-DE59B9ED3B1A}"/>
    <cellStyle name="Normal 13 5 3 4 3" xfId="8271" xr:uid="{589BF26C-9227-4F56-BA30-AE9E7967C6D1}"/>
    <cellStyle name="Normal 13 5 3 5" xfId="8272" xr:uid="{3BCEFBA7-DB5D-4CE1-81D8-63664E3CB035}"/>
    <cellStyle name="Normal 13 5 3 6" xfId="6377" xr:uid="{42D71843-5D27-43A7-B476-004357CF03C5}"/>
    <cellStyle name="Normal 13 5 3 7" xfId="11591" xr:uid="{77DA09A6-9610-4F59-998F-D348A4A1C27A}"/>
    <cellStyle name="Normal 13 5 3 8" xfId="4552" xr:uid="{676440AA-A0A4-4EAF-9C13-12E7DF4B7DEE}"/>
    <cellStyle name="Normal 13 5 4" xfId="814" xr:uid="{405A2FD8-00B4-46B8-96FB-F5E9FC2F788E}"/>
    <cellStyle name="Normal 13 5 4 2" xfId="1278" xr:uid="{66D2985B-3F9E-4BCB-828A-0372DB06A804}"/>
    <cellStyle name="Normal 13 5 4 2 2" xfId="1486" xr:uid="{CB26CED4-BF40-4C6D-AE3B-388F8EED10FB}"/>
    <cellStyle name="Normal 13 5 4 2 2 2" xfId="3436" xr:uid="{CCA434A3-825B-4E94-A2C6-3729314E5E48}"/>
    <cellStyle name="Normal 13 5 4 2 2 2 2" xfId="14102" xr:uid="{31D1A43A-47C4-455A-9381-0A3CC602335C}"/>
    <cellStyle name="Normal 13 5 4 2 2 2 3" xfId="8273" xr:uid="{34BAA3EA-47DC-4F84-939B-B8C4155EA425}"/>
    <cellStyle name="Normal 13 5 4 2 2 3" xfId="8274" xr:uid="{23067BB2-D3DD-4040-B480-A506DA1220CD}"/>
    <cellStyle name="Normal 13 5 4 2 2 4" xfId="7075" xr:uid="{BBD04E75-2971-46A4-8A5C-6129775A2363}"/>
    <cellStyle name="Normal 13 5 4 2 2 5" xfId="12289" xr:uid="{4E4FA9F5-08C3-4F7A-A70A-8462C6DD71C0}"/>
    <cellStyle name="Normal 13 5 4 2 2 6" xfId="5250" xr:uid="{118FB8C4-3A1F-4F85-A82F-9EF1898CAAC6}"/>
    <cellStyle name="Normal 13 5 4 2 3" xfId="3240" xr:uid="{B87E1091-1B98-4398-A0E7-225B7E626E76}"/>
    <cellStyle name="Normal 13 5 4 2 3 2" xfId="13906" xr:uid="{B2873CA3-E63A-43D3-A204-7C5F41EDA7B9}"/>
    <cellStyle name="Normal 13 5 4 2 3 3" xfId="8275" xr:uid="{4D9BB056-633A-4733-93D3-5B9DF8066D39}"/>
    <cellStyle name="Normal 13 5 4 2 4" xfId="8276" xr:uid="{BBD7D2AC-E9C4-4D09-B667-38FE0CB2655E}"/>
    <cellStyle name="Normal 13 5 4 2 5" xfId="6879" xr:uid="{7B405CEB-4927-42F6-A4F4-D8B46A243ADD}"/>
    <cellStyle name="Normal 13 5 4 2 6" xfId="12093" xr:uid="{CF89DEDE-1B7D-46A6-9AE5-69FBFB6E9465}"/>
    <cellStyle name="Normal 13 5 4 2 7" xfId="5054" xr:uid="{315E7F71-383A-4358-A322-F6D727237AEF}"/>
    <cellStyle name="Normal 13 5 4 3" xfId="1485" xr:uid="{03BE1A9D-30E4-46DD-88BA-3E627B3D061B}"/>
    <cellStyle name="Normal 13 5 4 3 2" xfId="3435" xr:uid="{E538D5E6-240F-4155-9340-068F78A005D6}"/>
    <cellStyle name="Normal 13 5 4 3 2 2" xfId="14101" xr:uid="{FAFFDA74-F4C2-4764-9D03-6D6F673B9720}"/>
    <cellStyle name="Normal 13 5 4 3 2 3" xfId="8277" xr:uid="{220CDF55-1293-475C-BBB6-E37B38297DC4}"/>
    <cellStyle name="Normal 13 5 4 3 3" xfId="8278" xr:uid="{718ADBCA-594C-4B47-8CBF-8F89A60AB926}"/>
    <cellStyle name="Normal 13 5 4 3 4" xfId="7074" xr:uid="{945A98B4-C22D-4337-A23C-5D2D3BB45FF6}"/>
    <cellStyle name="Normal 13 5 4 3 5" xfId="12288" xr:uid="{71BB20A2-19B0-4DE9-8B43-95801429E222}"/>
    <cellStyle name="Normal 13 5 4 3 6" xfId="5249" xr:uid="{FCB2506F-FF15-4E9B-AC62-FDAE726F46CD}"/>
    <cellStyle name="Normal 13 5 4 4" xfId="2873" xr:uid="{A8B5045E-FD05-4050-AB2C-26F14497F6A1}"/>
    <cellStyle name="Normal 13 5 4 4 2" xfId="13539" xr:uid="{5DDCA6C5-9306-4C80-8B90-D449050749E8}"/>
    <cellStyle name="Normal 13 5 4 4 3" xfId="8279" xr:uid="{150A1F8D-9922-49D0-8A9F-9AB333B86630}"/>
    <cellStyle name="Normal 13 5 4 5" xfId="8280" xr:uid="{22734BF5-19E2-417D-B615-EE5F2A336E58}"/>
    <cellStyle name="Normal 13 5 4 6" xfId="6512" xr:uid="{24355E93-5A96-4266-8852-0B49A546B8DD}"/>
    <cellStyle name="Normal 13 5 4 7" xfId="11726" xr:uid="{99C8A4E1-3E45-4E00-864A-ACDE34ECE90C}"/>
    <cellStyle name="Normal 13 5 4 8" xfId="4687" xr:uid="{72A38FDD-645C-4A2D-9D4B-812EFD3467CF}"/>
    <cellStyle name="Normal 13 5 5" xfId="965" xr:uid="{316234B6-F11D-4C34-96FB-F4C7042AC946}"/>
    <cellStyle name="Normal 13 5 5 2" xfId="1487" xr:uid="{CD29C2F0-8ABF-4045-AF64-F23D8FEE020D}"/>
    <cellStyle name="Normal 13 5 5 2 2" xfId="3437" xr:uid="{BC940916-6B32-4C86-8B7C-C06F617B1BC5}"/>
    <cellStyle name="Normal 13 5 5 2 2 2" xfId="14103" xr:uid="{42482D25-1061-4C8F-ADB7-6764CA4D292B}"/>
    <cellStyle name="Normal 13 5 5 2 2 3" xfId="8281" xr:uid="{53B428D3-C4EE-4EDB-85D2-150F29B66E27}"/>
    <cellStyle name="Normal 13 5 5 2 3" xfId="8282" xr:uid="{BD4A4C72-2C6B-4C79-B253-8E9EEBA28340}"/>
    <cellStyle name="Normal 13 5 5 2 4" xfId="7076" xr:uid="{60C2ACF3-9AAC-430C-9DB8-56FF59A1C6A7}"/>
    <cellStyle name="Normal 13 5 5 2 5" xfId="12290" xr:uid="{525D277C-D1D3-4CD3-BB41-C3D703FF717A}"/>
    <cellStyle name="Normal 13 5 5 2 6" xfId="5251" xr:uid="{047B52EE-8775-43E3-9B4E-C476B067F7C3}"/>
    <cellStyle name="Normal 13 5 5 3" xfId="3011" xr:uid="{C71C1925-DB0C-44C6-B139-D1287D278341}"/>
    <cellStyle name="Normal 13 5 5 3 2" xfId="13677" xr:uid="{908361EC-C52B-4DB4-A442-EC51663F387F}"/>
    <cellStyle name="Normal 13 5 5 3 3" xfId="8283" xr:uid="{76C94CC3-5A36-403E-A053-27AFCFFCF056}"/>
    <cellStyle name="Normal 13 5 5 4" xfId="8284" xr:uid="{8D4588C1-C37C-491C-A3B3-ABBC6A3970EA}"/>
    <cellStyle name="Normal 13 5 5 5" xfId="6650" xr:uid="{B3682718-1AFC-4E49-A148-897FB1359A13}"/>
    <cellStyle name="Normal 13 5 5 6" xfId="11864" xr:uid="{2BE58C20-C2B8-4A29-BC64-FC6D0591BA9E}"/>
    <cellStyle name="Normal 13 5 5 7" xfId="4825" xr:uid="{71BD122C-AEF1-461B-8944-0AEFD4E40B82}"/>
    <cellStyle name="Normal 13 5 6" xfId="1478" xr:uid="{BDABF687-15F9-4382-9E20-0F98459D94B6}"/>
    <cellStyle name="Normal 13 5 6 2" xfId="3428" xr:uid="{C42561BD-893E-4DA7-9411-C53414E8C8D8}"/>
    <cellStyle name="Normal 13 5 6 2 2" xfId="14094" xr:uid="{44967E51-5789-480A-8E65-EF64F47261A4}"/>
    <cellStyle name="Normal 13 5 6 2 3" xfId="8285" xr:uid="{959E54FD-47D2-401F-8B8E-3DFC921C7987}"/>
    <cellStyle name="Normal 13 5 6 3" xfId="8286" xr:uid="{D3E9D06A-1135-434E-997F-C6973A7EFB94}"/>
    <cellStyle name="Normal 13 5 6 4" xfId="7067" xr:uid="{8150B5E3-7A14-4E54-9927-E0521205E1D5}"/>
    <cellStyle name="Normal 13 5 6 5" xfId="12281" xr:uid="{EF140D7E-B3E5-4904-9037-EE2D7F9FD976}"/>
    <cellStyle name="Normal 13 5 6 6" xfId="5242" xr:uid="{4CEDB145-B895-47E9-A538-06B0FFDD2DE1}"/>
    <cellStyle name="Normal 13 5 7" xfId="2262" xr:uid="{381AF043-F416-4369-ADB6-896EEBDF9031}"/>
    <cellStyle name="Normal 13 5 7 2" xfId="4118" xr:uid="{A9FBDA3E-DD61-42B1-9613-26E3C6628ECE}"/>
    <cellStyle name="Normal 13 5 7 2 2" xfId="14781" xr:uid="{E8EF366B-023C-421F-8B58-333ACBC76422}"/>
    <cellStyle name="Normal 13 5 7 2 3" xfId="8287" xr:uid="{72641841-F8C2-44B2-B430-C406D4FED9F9}"/>
    <cellStyle name="Normal 13 5 7 3" xfId="8288" xr:uid="{0A741AA1-4E37-4A9C-A7DD-AA8373DA3E31}"/>
    <cellStyle name="Normal 13 5 7 4" xfId="7757" xr:uid="{1F391C06-10AA-433C-BDC2-0D9CDF459987}"/>
    <cellStyle name="Normal 13 5 7 5" xfId="12968" xr:uid="{A996EBA3-B708-4C89-8151-4E179D5B9D5E}"/>
    <cellStyle name="Normal 13 5 7 6" xfId="5929" xr:uid="{501EE6F6-F898-401D-92A0-8E3F0379AC2A}"/>
    <cellStyle name="Normal 13 5 8" xfId="2410" xr:uid="{9ABC297D-F78E-43D9-9DB1-6A4F911916E4}"/>
    <cellStyle name="Normal 13 5 8 2" xfId="4254" xr:uid="{9889A0BE-BA61-4EEE-B6B3-58F9BC1155F6}"/>
    <cellStyle name="Normal 13 5 8 2 2" xfId="14917" xr:uid="{41B85D92-C2B0-4512-AF11-8446776C4C2A}"/>
    <cellStyle name="Normal 13 5 8 2 3" xfId="8289" xr:uid="{83917F47-68E2-4B34-8274-E33F19D5D03C}"/>
    <cellStyle name="Normal 13 5 8 3" xfId="7893" xr:uid="{5BA51586-D7E7-4F51-93EC-B34EA4DBB405}"/>
    <cellStyle name="Normal 13 5 8 4" xfId="13104" xr:uid="{2BB9A20E-22E1-492F-9DE7-EA6507FF752A}"/>
    <cellStyle name="Normal 13 5 8 5" xfId="6065" xr:uid="{F2C58314-18E9-405B-92F3-1057AEFA16E9}"/>
    <cellStyle name="Normal 13 5 9" xfId="2688" xr:uid="{B38B6BE2-8A77-4CB4-B884-B1EE52169B00}"/>
    <cellStyle name="Normal 13 5 9 2" xfId="13354" xr:uid="{F2354436-3388-4672-95A2-F4CD3C5B8EE5}"/>
    <cellStyle name="Normal 13 5 9 3" xfId="8290" xr:uid="{E3842DDE-0685-46F3-AF27-739E69E2969D}"/>
    <cellStyle name="Normal 13 6" xfId="550" xr:uid="{9A629E52-C7DE-4791-932E-3A96B9A666C2}"/>
    <cellStyle name="Normal 13 6 2" xfId="1119" xr:uid="{E87BDA8E-6378-420E-976A-AAAF42E191EF}"/>
    <cellStyle name="Normal 13 6 2 2" xfId="1489" xr:uid="{90AB9BAC-C3CB-40F4-868B-106E788F0EBA}"/>
    <cellStyle name="Normal 13 6 2 2 2" xfId="3439" xr:uid="{93B6D058-462B-45E2-AFE8-0B9B420508F2}"/>
    <cellStyle name="Normal 13 6 2 2 2 2" xfId="14105" xr:uid="{C399447C-40E3-40B3-A6F9-9BCD0D6027C7}"/>
    <cellStyle name="Normal 13 6 2 2 2 3" xfId="8291" xr:uid="{F5A720E2-ACD9-4C60-BB36-15673B692933}"/>
    <cellStyle name="Normal 13 6 2 2 3" xfId="8292" xr:uid="{983B4B53-9C32-4D06-937B-AB732EBDEA25}"/>
    <cellStyle name="Normal 13 6 2 2 4" xfId="7078" xr:uid="{24C58EAC-EE28-4592-B0D2-A78EC87856C7}"/>
    <cellStyle name="Normal 13 6 2 2 5" xfId="12292" xr:uid="{D5822392-6958-4D39-9610-0426E3711EF8}"/>
    <cellStyle name="Normal 13 6 2 2 6" xfId="5253" xr:uid="{46CAC612-7A01-4ED0-B40C-FA421B791224}"/>
    <cellStyle name="Normal 13 6 2 3" xfId="3144" xr:uid="{BDA1BB13-3316-4D7F-94A6-7FB5413E14EE}"/>
    <cellStyle name="Normal 13 6 2 3 2" xfId="13810" xr:uid="{678F8489-9EB3-45AC-86A6-01F8888DE230}"/>
    <cellStyle name="Normal 13 6 2 3 3" xfId="8293" xr:uid="{628965FF-EE89-4C1D-B202-EDC92DA03AEF}"/>
    <cellStyle name="Normal 13 6 2 4" xfId="8294" xr:uid="{3DFC26D1-71A9-4DAC-A3D8-E9E7B4CFF1A4}"/>
    <cellStyle name="Normal 13 6 2 5" xfId="6783" xr:uid="{C29DD7A0-FE25-4B70-BE38-05C05DCA5B15}"/>
    <cellStyle name="Normal 13 6 2 6" xfId="11997" xr:uid="{D0F55C55-0C77-4625-84D5-7489DECDBBEB}"/>
    <cellStyle name="Normal 13 6 2 7" xfId="4958" xr:uid="{86731E26-936C-40CB-95D0-245D1A0D8396}"/>
    <cellStyle name="Normal 13 6 3" xfId="1488" xr:uid="{CA600717-77B1-47B5-A9B9-A9934CD8131F}"/>
    <cellStyle name="Normal 13 6 3 2" xfId="3438" xr:uid="{488C5BC0-4C5C-45A7-B492-07DD3BE1F7F3}"/>
    <cellStyle name="Normal 13 6 3 2 2" xfId="14104" xr:uid="{62BC5509-14E0-40C6-BAB3-D0F8C5BFB759}"/>
    <cellStyle name="Normal 13 6 3 2 3" xfId="8295" xr:uid="{AEB36053-7533-432A-B39A-8C705D0344CF}"/>
    <cellStyle name="Normal 13 6 3 3" xfId="8296" xr:uid="{B6683725-1C42-49E6-ACE0-AE1306FDFD25}"/>
    <cellStyle name="Normal 13 6 3 4" xfId="7077" xr:uid="{0D8B6E3E-2F9D-496E-8803-308A6834329C}"/>
    <cellStyle name="Normal 13 6 3 5" xfId="12291" xr:uid="{30765D2E-4DC7-4838-915A-69B739914F9D}"/>
    <cellStyle name="Normal 13 6 3 6" xfId="5252" xr:uid="{BBAF8B2C-809C-49A3-8695-6AE8063F0B06}"/>
    <cellStyle name="Normal 13 6 4" xfId="2692" xr:uid="{24E5147C-92F1-43F2-8930-C02BE48735D9}"/>
    <cellStyle name="Normal 13 6 4 2" xfId="13358" xr:uid="{B346633C-7463-448B-93DB-B9D5E8190EAB}"/>
    <cellStyle name="Normal 13 6 4 3" xfId="8297" xr:uid="{4FBF310E-6AE1-4DC8-81E5-B2ABDD851DEA}"/>
    <cellStyle name="Normal 13 6 5" xfId="8298" xr:uid="{76E8F0A5-60B2-4250-BDC8-F448CF7AA3B3}"/>
    <cellStyle name="Normal 13 6 6" xfId="6331" xr:uid="{C54DFC5E-6C6A-4EF7-BE3B-9685C6D16F6C}"/>
    <cellStyle name="Normal 13 6 7" xfId="11545" xr:uid="{CF5EF26C-EC54-4B38-B57B-C84F2968E0E5}"/>
    <cellStyle name="Normal 13 6 8" xfId="4506" xr:uid="{F34A69B4-FAD9-4E05-9627-BCE59FB1E154}"/>
    <cellStyle name="Normal 13 7" xfId="768" xr:uid="{01C195FA-240E-4213-8778-6D65DA89C122}"/>
    <cellStyle name="Normal 13 7 2" xfId="1232" xr:uid="{C4103A35-A313-4C80-B9E2-45B4882E76F9}"/>
    <cellStyle name="Normal 13 7 2 2" xfId="1491" xr:uid="{32CFBDB5-AB4B-4B42-B38A-CEE36238F22C}"/>
    <cellStyle name="Normal 13 7 2 2 2" xfId="3441" xr:uid="{BB28B8A7-3FDC-4708-AFA0-1D9A77040A6E}"/>
    <cellStyle name="Normal 13 7 2 2 2 2" xfId="14107" xr:uid="{A59EE125-EC41-42F7-B949-A899E6A90CA0}"/>
    <cellStyle name="Normal 13 7 2 2 2 3" xfId="8299" xr:uid="{B3C1C772-92D1-4013-98B5-4BA4D95B31EC}"/>
    <cellStyle name="Normal 13 7 2 2 3" xfId="8300" xr:uid="{4C9EA937-B343-4041-90EF-3E9435308590}"/>
    <cellStyle name="Normal 13 7 2 2 4" xfId="7080" xr:uid="{6D9F83DF-5C84-4830-92C2-F89EF5D256DD}"/>
    <cellStyle name="Normal 13 7 2 2 5" xfId="12294" xr:uid="{DC117FCB-20B2-4A11-AF17-E7D9DF37228B}"/>
    <cellStyle name="Normal 13 7 2 2 6" xfId="5255" xr:uid="{392A3FF1-E734-4F2F-9833-2945ED22A8DB}"/>
    <cellStyle name="Normal 13 7 2 3" xfId="3194" xr:uid="{6716B296-050D-431E-AE5F-A68068D176E5}"/>
    <cellStyle name="Normal 13 7 2 3 2" xfId="13860" xr:uid="{E4DADE61-C8BD-4155-A576-E85A3AA8F2E9}"/>
    <cellStyle name="Normal 13 7 2 3 3" xfId="8301" xr:uid="{EE583446-6009-4B74-B8D3-F2B64181A177}"/>
    <cellStyle name="Normal 13 7 2 4" xfId="8302" xr:uid="{1CA250DD-FB55-4408-A24A-2FC61D720769}"/>
    <cellStyle name="Normal 13 7 2 5" xfId="6833" xr:uid="{24C1B84A-9D13-4E52-821D-5B5B91A6E866}"/>
    <cellStyle name="Normal 13 7 2 6" xfId="12047" xr:uid="{7C7CCAC8-6B21-4C64-AFD7-C94FE320D98C}"/>
    <cellStyle name="Normal 13 7 2 7" xfId="5008" xr:uid="{DF42417A-04C9-464B-B4A9-FA3432E6DE59}"/>
    <cellStyle name="Normal 13 7 3" xfId="1490" xr:uid="{AAB15267-AA38-4414-AC6E-E5F84E97BCAD}"/>
    <cellStyle name="Normal 13 7 3 2" xfId="3440" xr:uid="{2BC4D715-64C5-4B3D-AD00-E14439E3978E}"/>
    <cellStyle name="Normal 13 7 3 2 2" xfId="14106" xr:uid="{5B10DC8A-9B15-4261-B048-FA07CCB2D66A}"/>
    <cellStyle name="Normal 13 7 3 2 3" xfId="8303" xr:uid="{FC1B38D1-FFE0-4FDB-A1D6-5573C752138E}"/>
    <cellStyle name="Normal 13 7 3 3" xfId="8304" xr:uid="{5760F85E-5C79-4342-9796-8230925820D5}"/>
    <cellStyle name="Normal 13 7 3 4" xfId="7079" xr:uid="{48A63220-26B5-4BB1-9B37-6F6622DCA7F5}"/>
    <cellStyle name="Normal 13 7 3 5" xfId="12293" xr:uid="{C082D933-19D0-4F40-B37B-DA8C0FB5D10D}"/>
    <cellStyle name="Normal 13 7 3 6" xfId="5254" xr:uid="{EC6D3D5C-C2A1-42A8-9C43-F1693E5FDD39}"/>
    <cellStyle name="Normal 13 7 4" xfId="2827" xr:uid="{C942C8FD-FD4A-43C8-84F3-4ABBDE0ED454}"/>
    <cellStyle name="Normal 13 7 4 2" xfId="13493" xr:uid="{6191722F-ACAE-4C6F-85E9-B10955AF6990}"/>
    <cellStyle name="Normal 13 7 4 3" xfId="8305" xr:uid="{A25FED10-E277-4E17-AA74-10456977BB77}"/>
    <cellStyle name="Normal 13 7 5" xfId="8306" xr:uid="{49558F63-D783-43C7-8BA4-A85DA7D50FF1}"/>
    <cellStyle name="Normal 13 7 6" xfId="6466" xr:uid="{8F11880B-0EFF-4265-BEFE-F4E001227999}"/>
    <cellStyle name="Normal 13 7 7" xfId="11680" xr:uid="{F3915D00-E037-4CAC-B451-58A04583D2B9}"/>
    <cellStyle name="Normal 13 7 8" xfId="4641" xr:uid="{0967DF85-40E1-479B-A970-3092A0E9009F}"/>
    <cellStyle name="Normal 13 8" xfId="434" xr:uid="{F35E2670-EB0F-429D-AD60-D2A54D1CE6B3}"/>
    <cellStyle name="Normal 13 8 2" xfId="1061" xr:uid="{7C15E447-FA72-4651-9227-D08138114EF5}"/>
    <cellStyle name="Normal 13 8 2 2" xfId="1493" xr:uid="{8633C916-00F3-4D1B-807C-A9DB564FA748}"/>
    <cellStyle name="Normal 13 8 2 2 2" xfId="3443" xr:uid="{E69EBBD1-DDB2-4800-906B-7D13CE4CF901}"/>
    <cellStyle name="Normal 13 8 2 2 2 2" xfId="14109" xr:uid="{9AC07FFF-6889-450E-BBC7-CCFFA66A2256}"/>
    <cellStyle name="Normal 13 8 2 2 2 3" xfId="8307" xr:uid="{E75E78C7-79C3-47E9-AAB7-2A74044F2843}"/>
    <cellStyle name="Normal 13 8 2 2 3" xfId="8308" xr:uid="{1A0CAC86-AB86-4160-98FB-D63B2BDC29C9}"/>
    <cellStyle name="Normal 13 8 2 2 4" xfId="7082" xr:uid="{DB04AE91-CF8B-4AC0-B5FD-AE2B5C612D74}"/>
    <cellStyle name="Normal 13 8 2 2 5" xfId="12296" xr:uid="{8036D7FF-5987-4C3B-9856-D9AAC03A2F33}"/>
    <cellStyle name="Normal 13 8 2 2 6" xfId="5257" xr:uid="{6F5A9A8C-84D2-46E2-9091-BE32632A7766}"/>
    <cellStyle name="Normal 13 8 2 3" xfId="3100" xr:uid="{D47AD391-9F39-43CE-955A-BE114CD95649}"/>
    <cellStyle name="Normal 13 8 2 3 2" xfId="13766" xr:uid="{446A3102-29D6-4213-BF4C-05DEFDB97CE8}"/>
    <cellStyle name="Normal 13 8 2 3 3" xfId="8309" xr:uid="{C61D0429-658D-49E9-83DA-65A8FCD0DE51}"/>
    <cellStyle name="Normal 13 8 2 4" xfId="8310" xr:uid="{4601670B-FB1F-406D-80C6-45F92333CC98}"/>
    <cellStyle name="Normal 13 8 2 5" xfId="6739" xr:uid="{483DC664-C189-4B2E-8A7F-7AF50480A909}"/>
    <cellStyle name="Normal 13 8 2 6" xfId="11953" xr:uid="{980E49C6-3766-49D9-B07B-9E479597F81A}"/>
    <cellStyle name="Normal 13 8 2 7" xfId="4914" xr:uid="{510AA5C1-2BCB-438D-A3F4-4C8D57891F42}"/>
    <cellStyle name="Normal 13 8 3" xfId="1492" xr:uid="{8AAB9961-FC23-4BAF-9FA4-1DF8DB9D6546}"/>
    <cellStyle name="Normal 13 8 3 2" xfId="3442" xr:uid="{64080415-BEFC-4CE3-9DF6-8E10D27C8B09}"/>
    <cellStyle name="Normal 13 8 3 2 2" xfId="14108" xr:uid="{4B440CB2-BDF8-483C-9525-03FAADDD4DD3}"/>
    <cellStyle name="Normal 13 8 3 2 3" xfId="8311" xr:uid="{2620EA84-4706-48DA-971D-E6ABD0788306}"/>
    <cellStyle name="Normal 13 8 3 3" xfId="8312" xr:uid="{9C238BA9-58DA-4745-BB11-095221195220}"/>
    <cellStyle name="Normal 13 8 3 4" xfId="7081" xr:uid="{13C888FC-3B91-4D95-8E0C-EB1B9C72BE86}"/>
    <cellStyle name="Normal 13 8 3 5" xfId="12295" xr:uid="{1CF6ADF7-565D-450B-A992-748BAA6AB139}"/>
    <cellStyle name="Normal 13 8 3 6" xfId="5256" xr:uid="{4F2EAC50-DA8E-4CFA-A4AB-7D5127AF6A70}"/>
    <cellStyle name="Normal 13 8 4" xfId="2643" xr:uid="{B394993B-F79D-492E-9882-07F18C47E224}"/>
    <cellStyle name="Normal 13 8 4 2" xfId="13309" xr:uid="{65F893B0-9C65-498B-8099-46D29932F9AA}"/>
    <cellStyle name="Normal 13 8 4 3" xfId="8313" xr:uid="{C2784FD3-3C37-44E1-8AD4-4B773BA9F0B2}"/>
    <cellStyle name="Normal 13 8 5" xfId="8314" xr:uid="{E5384E70-5921-4788-A12E-000701266C2B}"/>
    <cellStyle name="Normal 13 8 6" xfId="6282" xr:uid="{C2EA32B4-A555-45F5-975B-C58BB1FA1920}"/>
    <cellStyle name="Normal 13 8 7" xfId="11496" xr:uid="{635683DD-F900-424C-A187-D5317E2438B6}"/>
    <cellStyle name="Normal 13 8 8" xfId="4457" xr:uid="{9D9E6F7D-B974-4030-9182-51EFB2823C43}"/>
    <cellStyle name="Normal 13 9" xfId="917" xr:uid="{D55B7DFB-E55F-473D-9736-CCF3229B4195}"/>
    <cellStyle name="Normal 13 9 2" xfId="1494" xr:uid="{47679BE2-9632-4DAF-9BF8-3558AC1E6E57}"/>
    <cellStyle name="Normal 13 9 2 2" xfId="3444" xr:uid="{FFCD22C1-4354-47E5-99A6-D7D176A713B8}"/>
    <cellStyle name="Normal 13 9 2 2 2" xfId="14110" xr:uid="{A583605B-C9F1-4906-8227-DFBC1B34C9CC}"/>
    <cellStyle name="Normal 13 9 2 2 3" xfId="8315" xr:uid="{9DD03996-AFD4-4D23-8E4F-9624D443F84D}"/>
    <cellStyle name="Normal 13 9 2 3" xfId="8316" xr:uid="{F100BB68-188E-4313-929D-9D039BDE2296}"/>
    <cellStyle name="Normal 13 9 2 4" xfId="7083" xr:uid="{1A534F8D-1ED3-463F-9F85-BBCCE5E5DC8F}"/>
    <cellStyle name="Normal 13 9 2 5" xfId="12297" xr:uid="{180F6F02-0560-4A5F-B61D-63BA07DD09BA}"/>
    <cellStyle name="Normal 13 9 2 6" xfId="5258" xr:uid="{EAE51AE6-7B7D-4C54-8ECF-A431E8C9F428}"/>
    <cellStyle name="Normal 13 9 3" xfId="2965" xr:uid="{D519CBAC-DE8D-4D9D-B833-24123CC422C7}"/>
    <cellStyle name="Normal 13 9 3 2" xfId="13631" xr:uid="{0BCCBF89-5A99-4FA0-B881-596CF607175C}"/>
    <cellStyle name="Normal 13 9 3 3" xfId="8317" xr:uid="{9C5602AF-B0FB-4CE6-B890-A5AB89B67C0A}"/>
    <cellStyle name="Normal 13 9 4" xfId="8318" xr:uid="{F822CECE-3237-4759-88ED-70951885446F}"/>
    <cellStyle name="Normal 13 9 5" xfId="6604" xr:uid="{1879E940-3539-46CE-9A6E-A734B6813204}"/>
    <cellStyle name="Normal 13 9 6" xfId="11818" xr:uid="{377C40BB-8F22-48B2-BB2F-FC899AEFC059}"/>
    <cellStyle name="Normal 13 9 7" xfId="4779" xr:uid="{F168E9C4-1D40-4644-B36F-6004AE412877}"/>
    <cellStyle name="Normal 130" xfId="2135" xr:uid="{53865744-15F8-4125-8478-DD557A440382}"/>
    <cellStyle name="Normal 131" xfId="2130" xr:uid="{4476A9AB-C4DB-4F89-A8AB-7A2219537AC0}"/>
    <cellStyle name="Normal 132" xfId="301" xr:uid="{BEEA6F07-3A6A-4E71-9E6B-6F58CBA368D7}"/>
    <cellStyle name="Normal 132 2" xfId="2596" xr:uid="{CA88400D-7DA8-4B52-A292-76EB455A5C2F}"/>
    <cellStyle name="Normal 132 3" xfId="6235" xr:uid="{7F7DA5C3-6CA3-49F2-81E9-EB3DC0CBCC55}"/>
    <cellStyle name="Normal 133" xfId="359" xr:uid="{DDF28A9B-445B-4A01-A007-8201F15471F6}"/>
    <cellStyle name="Normal 133 2" xfId="2629" xr:uid="{9CDB5578-8188-4C93-BF59-03E1A5D8D586}"/>
    <cellStyle name="Normal 133 3" xfId="6268" xr:uid="{F8E07FE1-C6B8-444F-8291-95AFE4FC9D73}"/>
    <cellStyle name="Normal 134" xfId="2145" xr:uid="{62980BE1-2C1E-4D46-8588-76181BA29768}"/>
    <cellStyle name="Normal 134 2" xfId="4064" xr:uid="{1A1E2CE0-A189-4339-98C0-FB8866AF1C83}"/>
    <cellStyle name="Normal 134 3" xfId="7703" xr:uid="{EA812987-56DF-4320-B8A5-59536AD74257}"/>
    <cellStyle name="Normal 135" xfId="2152" xr:uid="{5519BE73-DC33-490E-85B5-DA666C714FCB}"/>
    <cellStyle name="Normal 135 2" xfId="4065" xr:uid="{5E593C67-6E8B-4228-8842-2ABCFB7E3279}"/>
    <cellStyle name="Normal 135 3" xfId="7704" xr:uid="{20839BF3-BE49-4794-9A77-846591E6D7AB}"/>
    <cellStyle name="Normal 136" xfId="2161" xr:uid="{EF9F650C-C298-4A98-9748-EDE7DE2A2559}"/>
    <cellStyle name="Normal 136 2" xfId="4066" xr:uid="{06621834-7AA5-4A22-BBB4-BF3346E1D499}"/>
    <cellStyle name="Normal 136 3" xfId="7705" xr:uid="{53FC665C-E73E-4588-A913-12E4F95F1B89}"/>
    <cellStyle name="Normal 137" xfId="2167" xr:uid="{4655DBE9-CB4E-41C0-A215-C561626A939F}"/>
    <cellStyle name="Normal 138" xfId="2151" xr:uid="{6ED4D08D-B56A-4C15-BE7E-0B6526A877D5}"/>
    <cellStyle name="Normal 139" xfId="2158" xr:uid="{40FCABFC-9AC9-4907-94A0-9847C4FDD3C2}"/>
    <cellStyle name="Normal 14" xfId="176" xr:uid="{6DCFCAC6-9619-4F87-A02E-29D898BF1E27}"/>
    <cellStyle name="Normal 14 10" xfId="1385" xr:uid="{C0F0E777-BBC4-4719-BB3F-1120D892A27E}"/>
    <cellStyle name="Normal 14 10 2" xfId="3335" xr:uid="{9EDB5AC9-E6F6-4D6B-A83E-502558D1B867}"/>
    <cellStyle name="Normal 14 10 2 2" xfId="14001" xr:uid="{D38E0B1A-4B48-47AF-AEC7-D82B9984EF9D}"/>
    <cellStyle name="Normal 14 10 2 3" xfId="8319" xr:uid="{66178B3A-C3BB-4988-90D9-DD1C5166B65D}"/>
    <cellStyle name="Normal 14 10 3" xfId="8320" xr:uid="{44583307-CD31-4414-9052-FAED76FB16D2}"/>
    <cellStyle name="Normal 14 10 4" xfId="6974" xr:uid="{4F2CD39B-796B-4F37-875B-5C8CFC0E7EE1}"/>
    <cellStyle name="Normal 14 10 5" xfId="12188" xr:uid="{7F48D26B-FB8E-4A84-904F-FAFCF35C7726}"/>
    <cellStyle name="Normal 14 10 6" xfId="5149" xr:uid="{B598B035-C426-4E62-97AE-D6234FD57DEF}"/>
    <cellStyle name="Normal 14 11" xfId="331" xr:uid="{AD274395-1050-4992-9FBA-D03212728225}"/>
    <cellStyle name="Normal 14 11 2" xfId="2601" xr:uid="{6D54001F-EB73-4D11-86C1-FFB61F212B26}"/>
    <cellStyle name="Normal 14 11 2 2" xfId="13268" xr:uid="{271455F5-DEB2-40B8-B4C8-38FABA948184}"/>
    <cellStyle name="Normal 14 11 2 3" xfId="8321" xr:uid="{31CB649D-9307-4C18-B85B-9C03AE166118}"/>
    <cellStyle name="Normal 14 11 3" xfId="8322" xr:uid="{9CFF4FB4-52DA-464A-90CA-D87788DA5F56}"/>
    <cellStyle name="Normal 14 11 4" xfId="6240" xr:uid="{38021251-8A0F-4FFF-9FE7-044C7D32E5AF}"/>
    <cellStyle name="Normal 14 11 5" xfId="11455" xr:uid="{8CEFD38A-93F5-4364-B7CC-C7926022B389}"/>
    <cellStyle name="Normal 14 11 6" xfId="4416" xr:uid="{3EB770AF-0865-474E-8D80-3A2D81F8F420}"/>
    <cellStyle name="Normal 14 12" xfId="2216" xr:uid="{88A4C2B8-23B4-450A-8846-9BADF2415567}"/>
    <cellStyle name="Normal 14 12 2" xfId="4075" xr:uid="{33039704-DF87-4079-8C98-EAE928D95B40}"/>
    <cellStyle name="Normal 14 12 2 2" xfId="14738" xr:uid="{EB0EFD68-50FB-4933-9CE6-3A43F3B71816}"/>
    <cellStyle name="Normal 14 12 2 3" xfId="8323" xr:uid="{D8908CA7-33B1-434D-89A7-0722B06F852F}"/>
    <cellStyle name="Normal 14 12 3" xfId="8324" xr:uid="{066FA3DB-EBC6-4136-9AFB-E0FE3BEC041E}"/>
    <cellStyle name="Normal 14 12 4" xfId="7714" xr:uid="{699E62F1-6700-4C28-BA7A-09BC6EC5F797}"/>
    <cellStyle name="Normal 14 12 5" xfId="12925" xr:uid="{ACC3F920-4A98-47CC-A37A-BD6CFC5B6F12}"/>
    <cellStyle name="Normal 14 12 6" xfId="5886" xr:uid="{661F2287-811F-439F-B21F-FAB1BA637063}"/>
    <cellStyle name="Normal 14 13" xfId="2367" xr:uid="{990A3909-E6C3-46EF-A7E0-D90A9C344ADF}"/>
    <cellStyle name="Normal 14 13 2" xfId="4211" xr:uid="{2AAF6E9D-E62F-4263-9265-D22C60E37721}"/>
    <cellStyle name="Normal 14 13 2 2" xfId="14874" xr:uid="{39F80262-A785-4856-B93A-2F9E0DDD7698}"/>
    <cellStyle name="Normal 14 13 2 3" xfId="8325" xr:uid="{EE39A4AA-E80A-46F7-B322-5D152F3C557A}"/>
    <cellStyle name="Normal 14 13 3" xfId="7850" xr:uid="{106C7AD8-F3D7-4801-859E-24331A4AC9AB}"/>
    <cellStyle name="Normal 14 13 4" xfId="13061" xr:uid="{54C801D3-9EE7-4342-8A43-82AE8A205871}"/>
    <cellStyle name="Normal 14 13 5" xfId="6022" xr:uid="{AA285E2F-00B5-4688-89D9-35116D266902}"/>
    <cellStyle name="Normal 14 14" xfId="2560" xr:uid="{8A62A1A1-ECFB-42E3-AFFD-20445FE72D22}"/>
    <cellStyle name="Normal 14 14 2" xfId="8326" xr:uid="{023F9058-9840-4BE4-8FD2-5A0FFD008787}"/>
    <cellStyle name="Normal 14 14 3" xfId="13228" xr:uid="{E3547B3C-D841-41F5-AC71-2EFE257A3C92}"/>
    <cellStyle name="Normal 14 14 4" xfId="6158" xr:uid="{95BA23A3-A654-49D1-BD8B-A2EEC668B86D}"/>
    <cellStyle name="Normal 14 15" xfId="8327" xr:uid="{23DF8AE7-7466-4E0A-ABC5-85DCAD51F20A}"/>
    <cellStyle name="Normal 14 16" xfId="6199" xr:uid="{40BFA1D2-F6DA-46F9-A1CA-7572C166B934}"/>
    <cellStyle name="Normal 14 17" xfId="11415" xr:uid="{6A1245B9-2D21-4A94-ACC7-B98B1C6753DC}"/>
    <cellStyle name="Normal 14 18" xfId="4376" xr:uid="{2C2C2AA9-5706-4166-A535-6A53D336FEAC}"/>
    <cellStyle name="Normal 14 2" xfId="228" xr:uid="{CAAA05C8-D850-4EAE-92C5-94902D076AF1}"/>
    <cellStyle name="Normal 14 2 10" xfId="2217" xr:uid="{5CAF1294-D784-4189-8A90-6FDCF396567F}"/>
    <cellStyle name="Normal 14 2 10 2" xfId="4076" xr:uid="{A990BE4B-85E9-42C7-8EE6-D674FB08F4AF}"/>
    <cellStyle name="Normal 14 2 10 2 2" xfId="14739" xr:uid="{3E55A5F3-2373-4E71-8BB8-3847E7ABDDDF}"/>
    <cellStyle name="Normal 14 2 10 2 3" xfId="8328" xr:uid="{28225C88-8F34-4B55-AB89-5D156900117E}"/>
    <cellStyle name="Normal 14 2 10 3" xfId="8329" xr:uid="{8BCEE36E-CBD7-4BAB-9AF9-E126178E568A}"/>
    <cellStyle name="Normal 14 2 10 4" xfId="7715" xr:uid="{FA595432-7045-484F-8153-48E7F65E6920}"/>
    <cellStyle name="Normal 14 2 10 5" xfId="12926" xr:uid="{55F2387F-63BA-422D-8AEA-47D598D70CC3}"/>
    <cellStyle name="Normal 14 2 10 6" xfId="5887" xr:uid="{F699557F-5F99-4CD7-AF3B-B37D7BD45BC0}"/>
    <cellStyle name="Normal 14 2 11" xfId="2368" xr:uid="{F7365E30-4530-46FF-9DCA-527CECD9CBF4}"/>
    <cellStyle name="Normal 14 2 11 2" xfId="4212" xr:uid="{9CA5A771-2DE5-4914-84BF-A67976F72FC3}"/>
    <cellStyle name="Normal 14 2 11 2 2" xfId="14875" xr:uid="{4AFCFF13-ECAF-48BA-97D6-13DE3CD4EE7C}"/>
    <cellStyle name="Normal 14 2 11 2 3" xfId="8330" xr:uid="{32CA8E0A-E464-4121-AB5B-6E1FA7763E31}"/>
    <cellStyle name="Normal 14 2 11 3" xfId="7851" xr:uid="{FC79BA96-228A-4040-92BF-03F0252D01E9}"/>
    <cellStyle name="Normal 14 2 11 4" xfId="13062" xr:uid="{72FE85C1-DA17-4DA8-88D8-14DC0A863661}"/>
    <cellStyle name="Normal 14 2 11 5" xfId="6023" xr:uid="{EE5817FA-DC1F-4203-9EF8-42662CE2AD04}"/>
    <cellStyle name="Normal 14 2 12" xfId="2575" xr:uid="{C36FCA22-273B-4666-8975-7A4D8EA35661}"/>
    <cellStyle name="Normal 14 2 12 2" xfId="8331" xr:uid="{FF20E58E-417F-45B0-A15D-E719537E923C}"/>
    <cellStyle name="Normal 14 2 12 3" xfId="13243" xr:uid="{A5BEA695-2FC1-49A0-9DB2-D937651AE15C}"/>
    <cellStyle name="Normal 14 2 12 4" xfId="6169" xr:uid="{6B6806DE-D137-4FB7-A56A-79A9B39B4C57}"/>
    <cellStyle name="Normal 14 2 13" xfId="8332" xr:uid="{7F7A5530-47FC-440F-98A9-2B776CBD6636}"/>
    <cellStyle name="Normal 14 2 14" xfId="6214" xr:uid="{5ACEE4EA-BEF3-4065-A0EE-00E355FF374D}"/>
    <cellStyle name="Normal 14 2 15" xfId="11430" xr:uid="{78093265-ACA3-4D2B-AE48-6C9668EE835F}"/>
    <cellStyle name="Normal 14 2 16" xfId="4391" xr:uid="{70BAE576-86E0-4A9C-B8A3-5F454031A30B}"/>
    <cellStyle name="Normal 14 2 2" xfId="613" xr:uid="{63A6AF1D-72F6-434D-ACDF-B796BF296BA6}"/>
    <cellStyle name="Normal 14 2 2 10" xfId="11595" xr:uid="{46E8DD16-8292-4BC0-8ABF-740FFAE5C0F9}"/>
    <cellStyle name="Normal 14 2 2 11" xfId="4556" xr:uid="{58426C9B-21C3-4BB5-B16A-4C82D7055CF9}"/>
    <cellStyle name="Normal 14 2 2 2" xfId="818" xr:uid="{DFB2ACD9-9BA6-4771-94B4-F0E0343EA9BF}"/>
    <cellStyle name="Normal 14 2 2 2 2" xfId="1282" xr:uid="{3FD02F61-E8A7-447E-AB37-0653942BBFE1}"/>
    <cellStyle name="Normal 14 2 2 2 2 2" xfId="1497" xr:uid="{C3DE0F0D-6553-4F4B-9608-0B5536303421}"/>
    <cellStyle name="Normal 14 2 2 2 2 2 2" xfId="3447" xr:uid="{2F778DA6-AC95-4FBE-9D47-FF1CED03E014}"/>
    <cellStyle name="Normal 14 2 2 2 2 2 2 2" xfId="14113" xr:uid="{94B8D8B7-906D-4A68-ACE2-4DF318F8D478}"/>
    <cellStyle name="Normal 14 2 2 2 2 2 2 3" xfId="8333" xr:uid="{2A462500-3AF5-4ED3-A9D6-4CE77A850A27}"/>
    <cellStyle name="Normal 14 2 2 2 2 2 3" xfId="8334" xr:uid="{91391828-D640-495D-9E58-85CFE5A434C7}"/>
    <cellStyle name="Normal 14 2 2 2 2 2 4" xfId="7086" xr:uid="{9EC6EDF5-C521-45C5-B46B-E0CEB31AE54B}"/>
    <cellStyle name="Normal 14 2 2 2 2 2 5" xfId="12300" xr:uid="{3AC97432-F6CE-4BE4-B310-5FC4A46DCAA3}"/>
    <cellStyle name="Normal 14 2 2 2 2 2 6" xfId="5261" xr:uid="{B8E5E927-6A8C-4409-BE14-81E057DDBF9A}"/>
    <cellStyle name="Normal 14 2 2 2 2 3" xfId="3244" xr:uid="{04B0FDE3-A36A-4B43-9295-F943BA339773}"/>
    <cellStyle name="Normal 14 2 2 2 2 3 2" xfId="13910" xr:uid="{EDF67DFC-CC30-4808-A121-5AB05119F961}"/>
    <cellStyle name="Normal 14 2 2 2 2 3 3" xfId="8335" xr:uid="{EF9889D5-20F5-4E05-A34D-A9A6DEFDC18C}"/>
    <cellStyle name="Normal 14 2 2 2 2 4" xfId="8336" xr:uid="{7FFB63BB-4681-4F7A-B281-510708774AEF}"/>
    <cellStyle name="Normal 14 2 2 2 2 5" xfId="6883" xr:uid="{F9A4F8C1-999D-4F62-BA96-459CAC85EFFD}"/>
    <cellStyle name="Normal 14 2 2 2 2 6" xfId="12097" xr:uid="{C142F3B1-E48A-4E68-961F-568D206E73A9}"/>
    <cellStyle name="Normal 14 2 2 2 2 7" xfId="5058" xr:uid="{78882D02-1647-4AF3-A4DD-1C95887DFD51}"/>
    <cellStyle name="Normal 14 2 2 2 3" xfId="1496" xr:uid="{E750EF92-C691-4663-BC18-C17549017B8D}"/>
    <cellStyle name="Normal 14 2 2 2 3 2" xfId="3446" xr:uid="{5921634B-8B04-4F2F-BD15-DC91D0EFE495}"/>
    <cellStyle name="Normal 14 2 2 2 3 2 2" xfId="14112" xr:uid="{CFC4C1C7-9CEA-4924-8323-F0821F14EA68}"/>
    <cellStyle name="Normal 14 2 2 2 3 2 3" xfId="8337" xr:uid="{F155A6EF-E0C3-4A5B-92DD-D945F1154F8B}"/>
    <cellStyle name="Normal 14 2 2 2 3 3" xfId="8338" xr:uid="{561E6AF9-D4F5-4FAF-A7AC-76AAA259599C}"/>
    <cellStyle name="Normal 14 2 2 2 3 4" xfId="7085" xr:uid="{E258475F-9FF5-4735-AC5E-12FA15219A28}"/>
    <cellStyle name="Normal 14 2 2 2 3 5" xfId="12299" xr:uid="{B931B07C-02B6-4E93-A59E-3E7622B1BAB7}"/>
    <cellStyle name="Normal 14 2 2 2 3 6" xfId="5260" xr:uid="{113DA7D1-F3F2-480F-9E63-7435FA1D9400}"/>
    <cellStyle name="Normal 14 2 2 2 4" xfId="2877" xr:uid="{549F69FC-4FDD-425D-8E2F-8EB049435840}"/>
    <cellStyle name="Normal 14 2 2 2 4 2" xfId="13543" xr:uid="{A8CEF3D5-22FB-4BE0-B9CF-60C5B1BAA7E3}"/>
    <cellStyle name="Normal 14 2 2 2 4 3" xfId="8339" xr:uid="{4329DFB2-8A74-4435-BAD4-F201B0A8C6C7}"/>
    <cellStyle name="Normal 14 2 2 2 5" xfId="8340" xr:uid="{0F91C487-FCD2-455C-B0AF-5800515734C3}"/>
    <cellStyle name="Normal 14 2 2 2 6" xfId="6516" xr:uid="{67A4FB82-CB0F-4490-BEA9-AF20FA360BF7}"/>
    <cellStyle name="Normal 14 2 2 2 7" xfId="11730" xr:uid="{1730553A-7E82-4D17-B1D5-050DD4A3FF98}"/>
    <cellStyle name="Normal 14 2 2 2 8" xfId="4691" xr:uid="{C34F7C69-A79F-4EF2-8E77-E4D123150F62}"/>
    <cellStyle name="Normal 14 2 2 3" xfId="969" xr:uid="{BD46786A-858F-4C09-ADEA-77E4CCA3E7BA}"/>
    <cellStyle name="Normal 14 2 2 3 2" xfId="1498" xr:uid="{96FC0A1F-5094-4399-9894-D0D636E1A734}"/>
    <cellStyle name="Normal 14 2 2 3 2 2" xfId="3448" xr:uid="{C7E68ECC-930B-4B01-8E02-3B2DC7341F37}"/>
    <cellStyle name="Normal 14 2 2 3 2 2 2" xfId="14114" xr:uid="{EBEB479E-2601-4308-B7FB-8BBA7AC2F90D}"/>
    <cellStyle name="Normal 14 2 2 3 2 2 3" xfId="8341" xr:uid="{A6443023-09AE-40AC-A4F1-FCD326817747}"/>
    <cellStyle name="Normal 14 2 2 3 2 3" xfId="8342" xr:uid="{6B7E7E2C-90B2-4234-B8C9-AB1E07BFF9BC}"/>
    <cellStyle name="Normal 14 2 2 3 2 4" xfId="7087" xr:uid="{7C37DFE4-B788-49AB-979E-6D308BA05520}"/>
    <cellStyle name="Normal 14 2 2 3 2 5" xfId="12301" xr:uid="{1562F993-3C3C-4B9A-B7A2-D2F3FB7D238A}"/>
    <cellStyle name="Normal 14 2 2 3 2 6" xfId="5262" xr:uid="{72744AE4-D660-43CB-A69B-C624ECD1D46D}"/>
    <cellStyle name="Normal 14 2 2 3 3" xfId="3015" xr:uid="{05A44B6D-D50F-46AA-BAEB-3B3C8D81C773}"/>
    <cellStyle name="Normal 14 2 2 3 3 2" xfId="13681" xr:uid="{44316DF3-46C7-4E2A-B154-3B6D03317C09}"/>
    <cellStyle name="Normal 14 2 2 3 3 3" xfId="8343" xr:uid="{15F5E5D8-C7A5-4D93-8DA3-9371A5BBED9E}"/>
    <cellStyle name="Normal 14 2 2 3 4" xfId="8344" xr:uid="{A3BD3F72-B85D-46A1-AE63-B1A3150CEE45}"/>
    <cellStyle name="Normal 14 2 2 3 5" xfId="6654" xr:uid="{5A0A7FE1-68DB-49A3-9F3A-B998171181D5}"/>
    <cellStyle name="Normal 14 2 2 3 6" xfId="11868" xr:uid="{CF2FED65-8ECF-45AD-BEBB-4F1FDEB15988}"/>
    <cellStyle name="Normal 14 2 2 3 7" xfId="4829" xr:uid="{07354220-3F10-4335-ABD9-0F1A55A76705}"/>
    <cellStyle name="Normal 14 2 2 4" xfId="1495" xr:uid="{B390868B-1EC4-4663-A999-8B0167EE3379}"/>
    <cellStyle name="Normal 14 2 2 4 2" xfId="3445" xr:uid="{23270E14-E978-4F90-9A78-887797B1D5AF}"/>
    <cellStyle name="Normal 14 2 2 4 2 2" xfId="14111" xr:uid="{21D9460B-4AC1-44C7-B9C4-CC7AF0B3DDD4}"/>
    <cellStyle name="Normal 14 2 2 4 2 3" xfId="8345" xr:uid="{1848A1F5-A2F6-4B16-886A-AEF5903F62A0}"/>
    <cellStyle name="Normal 14 2 2 4 3" xfId="8346" xr:uid="{D7B60567-DBA5-4D14-8A8A-FC288AB13B25}"/>
    <cellStyle name="Normal 14 2 2 4 4" xfId="7084" xr:uid="{DE0E13D6-71C3-43E1-BED3-19D070E43DAA}"/>
    <cellStyle name="Normal 14 2 2 4 5" xfId="12298" xr:uid="{D72157A6-3DA9-4B7E-BC92-D545ED763718}"/>
    <cellStyle name="Normal 14 2 2 4 6" xfId="5259" xr:uid="{F8AC87DC-B78C-448C-BF18-28CCBE3244F5}"/>
    <cellStyle name="Normal 14 2 2 5" xfId="2266" xr:uid="{2B17B78E-87C3-4BBA-B996-D93FD267E0A0}"/>
    <cellStyle name="Normal 14 2 2 5 2" xfId="4122" xr:uid="{24571A2C-18F4-4793-8BC1-3364FA1C25C4}"/>
    <cellStyle name="Normal 14 2 2 5 2 2" xfId="14785" xr:uid="{4DE4A54B-9A6D-4334-AA60-B14326CC358A}"/>
    <cellStyle name="Normal 14 2 2 5 2 3" xfId="8347" xr:uid="{281979C9-E3C2-4A89-8C9A-C3665A41A4C0}"/>
    <cellStyle name="Normal 14 2 2 5 3" xfId="8348" xr:uid="{83A50287-F003-40DC-A250-F63BD7C0E9D0}"/>
    <cellStyle name="Normal 14 2 2 5 4" xfId="7761" xr:uid="{66C87BF1-8393-4C73-8F68-EBAF823B0B56}"/>
    <cellStyle name="Normal 14 2 2 5 5" xfId="12972" xr:uid="{425F98F8-EA75-41EC-82BE-405A96F44201}"/>
    <cellStyle name="Normal 14 2 2 5 6" xfId="5933" xr:uid="{E31F1121-5927-4873-A58D-D06AF026426F}"/>
    <cellStyle name="Normal 14 2 2 6" xfId="2414" xr:uid="{5F75A2D2-B988-4ACF-99C8-392F4CBB8040}"/>
    <cellStyle name="Normal 14 2 2 6 2" xfId="4258" xr:uid="{70E85078-EFBF-4ACC-92A4-7456A6E19D82}"/>
    <cellStyle name="Normal 14 2 2 6 2 2" xfId="14921" xr:uid="{1EAA0DCF-6049-4DC7-B4DD-33FE44DAA056}"/>
    <cellStyle name="Normal 14 2 2 6 2 3" xfId="8349" xr:uid="{79AF683E-A04B-469C-8D25-B7CD092A7362}"/>
    <cellStyle name="Normal 14 2 2 6 3" xfId="7897" xr:uid="{88790503-C674-4457-8DB5-12167702258F}"/>
    <cellStyle name="Normal 14 2 2 6 4" xfId="13108" xr:uid="{A6A610AE-31FC-4B56-AB58-CCD313E1FB6F}"/>
    <cellStyle name="Normal 14 2 2 6 5" xfId="6069" xr:uid="{00B83985-B002-431D-850C-DAC126BFBA9D}"/>
    <cellStyle name="Normal 14 2 2 7" xfId="2742" xr:uid="{4E71CA6B-3FAA-4F0A-A48A-D0BCDBE925D6}"/>
    <cellStyle name="Normal 14 2 2 7 2" xfId="13408" xr:uid="{29458FDB-6B70-4D42-BAE5-319A0D1610CC}"/>
    <cellStyle name="Normal 14 2 2 7 3" xfId="8350" xr:uid="{04E34121-DC08-4C88-A55F-938C980C4207}"/>
    <cellStyle name="Normal 14 2 2 8" xfId="8351" xr:uid="{B3EA5B74-B709-4A19-B56A-9D7CEB38DEE0}"/>
    <cellStyle name="Normal 14 2 2 9" xfId="6381" xr:uid="{02D08A71-ECEF-4FD4-A9E2-6C452D1AB59A}"/>
    <cellStyle name="Normal 14 2 3" xfId="720" xr:uid="{B8D3804D-CC02-4AAE-8444-DCE1CA142EAA}"/>
    <cellStyle name="Normal 14 2 3 10" xfId="11638" xr:uid="{5ECDB819-FE30-4471-A60D-10CC6D64F1EB}"/>
    <cellStyle name="Normal 14 2 3 11" xfId="4599" xr:uid="{A49DFBD1-08B3-49E2-B0D7-F434898CE243}"/>
    <cellStyle name="Normal 14 2 3 2" xfId="862" xr:uid="{EE3923D5-A3DF-4A94-8E3D-312FDA21148A}"/>
    <cellStyle name="Normal 14 2 3 2 2" xfId="1325" xr:uid="{32D11676-177C-4B6F-8A9D-B7CF815CD41E}"/>
    <cellStyle name="Normal 14 2 3 2 2 2" xfId="1501" xr:uid="{54D8014B-6B9F-4F31-97A9-5B47ED58CF06}"/>
    <cellStyle name="Normal 14 2 3 2 2 2 2" xfId="3451" xr:uid="{47AB10D0-ABD4-45C9-B949-3D88E3C53AB8}"/>
    <cellStyle name="Normal 14 2 3 2 2 2 2 2" xfId="14117" xr:uid="{97995C18-C152-4ADF-BF24-44E49D408B5B}"/>
    <cellStyle name="Normal 14 2 3 2 2 2 2 3" xfId="8352" xr:uid="{E61A0477-376A-4D87-8DDF-79D405AE14ED}"/>
    <cellStyle name="Normal 14 2 3 2 2 2 3" xfId="8353" xr:uid="{4A2553FE-00C6-44AB-9DBF-2BA0CC2E0F54}"/>
    <cellStyle name="Normal 14 2 3 2 2 2 4" xfId="7090" xr:uid="{77890DEF-2B79-4C0C-96DE-9E88B3DB5DD3}"/>
    <cellStyle name="Normal 14 2 3 2 2 2 5" xfId="12304" xr:uid="{03C153F1-D35D-41C4-B84A-B990BE4F2824}"/>
    <cellStyle name="Normal 14 2 3 2 2 2 6" xfId="5265" xr:uid="{F4977830-1E53-4C5D-8DEE-8341DB729022}"/>
    <cellStyle name="Normal 14 2 3 2 2 3" xfId="3287" xr:uid="{50AC36F6-9CA8-49D4-8EA2-DA5CBAC37700}"/>
    <cellStyle name="Normal 14 2 3 2 2 3 2" xfId="13953" xr:uid="{85BAEB01-B399-4AE7-BD96-2503B745F289}"/>
    <cellStyle name="Normal 14 2 3 2 2 3 3" xfId="8354" xr:uid="{E1EB6E76-2A22-4432-9038-351919ECB978}"/>
    <cellStyle name="Normal 14 2 3 2 2 4" xfId="8355" xr:uid="{D2CB7FDA-D834-4EE7-AB20-170134AE8664}"/>
    <cellStyle name="Normal 14 2 3 2 2 5" xfId="6926" xr:uid="{304CCDE4-41ED-4ED1-97E4-A5559D8EEA44}"/>
    <cellStyle name="Normal 14 2 3 2 2 6" xfId="12140" xr:uid="{5FADE560-A49D-4E3D-AEE7-0238EBEEDEFF}"/>
    <cellStyle name="Normal 14 2 3 2 2 7" xfId="5101" xr:uid="{ED9396C7-E8EE-4126-84C6-2E28F751A0CD}"/>
    <cellStyle name="Normal 14 2 3 2 3" xfId="1500" xr:uid="{704D612D-0212-43E4-9AFF-5D349815BB2D}"/>
    <cellStyle name="Normal 14 2 3 2 3 2" xfId="3450" xr:uid="{7954BD27-CDBA-4404-AB2E-0EACB402539A}"/>
    <cellStyle name="Normal 14 2 3 2 3 2 2" xfId="14116" xr:uid="{CFC93E33-CB33-409C-844A-F72255B7CE96}"/>
    <cellStyle name="Normal 14 2 3 2 3 2 3" xfId="8356" xr:uid="{7F8943F5-859D-41C0-B2F6-85F08B618DB7}"/>
    <cellStyle name="Normal 14 2 3 2 3 3" xfId="8357" xr:uid="{C6DB61C7-22FE-4964-8500-59A54C7C24CC}"/>
    <cellStyle name="Normal 14 2 3 2 3 4" xfId="7089" xr:uid="{278FD321-6946-42FC-8622-3413802EDFAC}"/>
    <cellStyle name="Normal 14 2 3 2 3 5" xfId="12303" xr:uid="{A43ADFD4-D29D-42FB-94B2-A67A33CEEAC3}"/>
    <cellStyle name="Normal 14 2 3 2 3 6" xfId="5264" xr:uid="{6AEB096E-A32A-430B-ACE9-650425B7BBF9}"/>
    <cellStyle name="Normal 14 2 3 2 4" xfId="2920" xr:uid="{AD8E6543-9C0F-435E-B7B2-FD0750FA679A}"/>
    <cellStyle name="Normal 14 2 3 2 4 2" xfId="13586" xr:uid="{164E2C5D-FB09-45F0-9A4B-DDB82ED58DDE}"/>
    <cellStyle name="Normal 14 2 3 2 4 3" xfId="8358" xr:uid="{A1C41AD3-1A84-4EBC-BC56-05E1AD53D98A}"/>
    <cellStyle name="Normal 14 2 3 2 5" xfId="8359" xr:uid="{8CCA598E-8754-4E7E-A908-4386A3C177BF}"/>
    <cellStyle name="Normal 14 2 3 2 6" xfId="6559" xr:uid="{A5CFD74F-AB0A-4153-B793-94BFB5B348B3}"/>
    <cellStyle name="Normal 14 2 3 2 7" xfId="11773" xr:uid="{3A65F957-31C7-471C-97A4-018CAF21BFD2}"/>
    <cellStyle name="Normal 14 2 3 2 8" xfId="4734" xr:uid="{CF888F9B-6C14-4F77-8072-8CAD653FA917}"/>
    <cellStyle name="Normal 14 2 3 3" xfId="1015" xr:uid="{D1CE5BEC-B265-4EFC-86C7-30A1ABC90C32}"/>
    <cellStyle name="Normal 14 2 3 3 2" xfId="1502" xr:uid="{7795003B-19EA-4FA2-9091-3CD162294EAD}"/>
    <cellStyle name="Normal 14 2 3 3 2 2" xfId="3452" xr:uid="{09D16EE8-2C8B-44A9-89FF-ABB668CBF2B4}"/>
    <cellStyle name="Normal 14 2 3 3 2 2 2" xfId="14118" xr:uid="{90FF2040-30E6-40F2-914A-C2FCF1E4A27B}"/>
    <cellStyle name="Normal 14 2 3 3 2 2 3" xfId="8360" xr:uid="{B06B7ABA-514F-44F8-A840-0F161B8E506A}"/>
    <cellStyle name="Normal 14 2 3 3 2 3" xfId="8361" xr:uid="{102841E4-CAC8-43D3-A966-7395ED99B929}"/>
    <cellStyle name="Normal 14 2 3 3 2 4" xfId="7091" xr:uid="{B0492B13-87B9-4EB7-874F-6E2C934E5DE5}"/>
    <cellStyle name="Normal 14 2 3 3 2 5" xfId="12305" xr:uid="{33F7BF00-7F33-4024-B3BE-C18F16936DE1}"/>
    <cellStyle name="Normal 14 2 3 3 2 6" xfId="5266" xr:uid="{5D819BD8-98AC-4A2B-A238-86E6815268FE}"/>
    <cellStyle name="Normal 14 2 3 3 3" xfId="3058" xr:uid="{C9B010F3-2342-46EB-88CA-76EBBFA1D516}"/>
    <cellStyle name="Normal 14 2 3 3 3 2" xfId="13724" xr:uid="{E7075934-86B5-4C78-9AD6-E658BE482224}"/>
    <cellStyle name="Normal 14 2 3 3 3 3" xfId="8362" xr:uid="{688EE59F-7968-402E-8FCA-7E45C36F367C}"/>
    <cellStyle name="Normal 14 2 3 3 4" xfId="8363" xr:uid="{34BF5F40-2180-4917-B37C-3E92BD761328}"/>
    <cellStyle name="Normal 14 2 3 3 5" xfId="6697" xr:uid="{4B34BF24-B414-41D4-99C2-AF313D159E9C}"/>
    <cellStyle name="Normal 14 2 3 3 6" xfId="11911" xr:uid="{D414B8D0-E14A-4FBB-AF82-7B91D1F3DE05}"/>
    <cellStyle name="Normal 14 2 3 3 7" xfId="4872" xr:uid="{222D5563-D32F-414B-BFD7-1A09590093D3}"/>
    <cellStyle name="Normal 14 2 3 4" xfId="1499" xr:uid="{601575E9-62EF-44A2-86FF-6295A796E31F}"/>
    <cellStyle name="Normal 14 2 3 4 2" xfId="3449" xr:uid="{3B50A4CB-EEE5-461A-BC93-6A615B0A0DA4}"/>
    <cellStyle name="Normal 14 2 3 4 2 2" xfId="14115" xr:uid="{267ED2A3-B3A3-492C-AA66-73D370DE0927}"/>
    <cellStyle name="Normal 14 2 3 4 2 3" xfId="8364" xr:uid="{27302DA7-F020-4114-903F-7369F4526A24}"/>
    <cellStyle name="Normal 14 2 3 4 3" xfId="8365" xr:uid="{C50D297E-4407-42FC-80C0-D995B33A530F}"/>
    <cellStyle name="Normal 14 2 3 4 4" xfId="7088" xr:uid="{4A2D891F-CDC3-4CBB-A75D-3A46B24BBB70}"/>
    <cellStyle name="Normal 14 2 3 4 5" xfId="12302" xr:uid="{87A4EF5A-4A05-44F7-A2B8-CAFF126A580B}"/>
    <cellStyle name="Normal 14 2 3 4 6" xfId="5263" xr:uid="{CDC854D2-BFA9-4A5D-8185-D4C438F311FC}"/>
    <cellStyle name="Normal 14 2 3 5" xfId="2313" xr:uid="{66339E2C-8F16-4021-A783-1668ABDAE383}"/>
    <cellStyle name="Normal 14 2 3 5 2" xfId="4166" xr:uid="{02899E4E-452A-42E7-941C-8518A40B9F2D}"/>
    <cellStyle name="Normal 14 2 3 5 2 2" xfId="14829" xr:uid="{D8279705-D8F3-4EC6-9A63-FB126ADBE084}"/>
    <cellStyle name="Normal 14 2 3 5 2 3" xfId="8366" xr:uid="{A90A5F9A-BA22-4727-8BA9-688394498BF3}"/>
    <cellStyle name="Normal 14 2 3 5 3" xfId="8367" xr:uid="{BD410C18-4909-43C1-9811-7366E493D79F}"/>
    <cellStyle name="Normal 14 2 3 5 4" xfId="7805" xr:uid="{F50408C9-3B49-4519-B3A8-30E00C4D80DF}"/>
    <cellStyle name="Normal 14 2 3 5 5" xfId="13016" xr:uid="{CED845BA-715B-4585-84E9-779DD0D35053}"/>
    <cellStyle name="Normal 14 2 3 5 6" xfId="5977" xr:uid="{9BA21B75-CD17-4552-997B-0CB3B5F4D766}"/>
    <cellStyle name="Normal 14 2 3 6" xfId="2457" xr:uid="{C87716F4-7BC1-46B3-A3D6-5660FF21F9C3}"/>
    <cellStyle name="Normal 14 2 3 6 2" xfId="4301" xr:uid="{FED543B1-9215-469F-AA39-1BB64F6D2124}"/>
    <cellStyle name="Normal 14 2 3 6 2 2" xfId="14964" xr:uid="{BFB7BB26-AD9B-45B1-A761-FB28B5520F67}"/>
    <cellStyle name="Normal 14 2 3 6 2 3" xfId="8368" xr:uid="{E9D95042-987C-4528-B908-A2AB94D627E6}"/>
    <cellStyle name="Normal 14 2 3 6 3" xfId="7940" xr:uid="{FCB96C44-C2B4-4BF5-8442-E35DF12F48D0}"/>
    <cellStyle name="Normal 14 2 3 6 4" xfId="13151" xr:uid="{44F5D149-067E-4425-947F-380D3C74185D}"/>
    <cellStyle name="Normal 14 2 3 6 5" xfId="6112" xr:uid="{952A06FA-22EB-4DD8-B18A-8BA155346A1D}"/>
    <cellStyle name="Normal 14 2 3 7" xfId="2785" xr:uid="{E32AC9F8-F298-419D-B894-7825FEA68DD2}"/>
    <cellStyle name="Normal 14 2 3 7 2" xfId="13451" xr:uid="{AD7EDF86-0761-404C-8D50-97F32D3B2E01}"/>
    <cellStyle name="Normal 14 2 3 7 3" xfId="8369" xr:uid="{66475561-B7CB-4F5F-A851-1B0ECFBEE2C5}"/>
    <cellStyle name="Normal 14 2 3 8" xfId="8370" xr:uid="{48CAEFED-427E-4EEB-8750-0C551E022617}"/>
    <cellStyle name="Normal 14 2 3 9" xfId="6424" xr:uid="{6609D45A-FE8B-4BF4-81B2-7C35EDC0AF88}"/>
    <cellStyle name="Normal 14 2 4" xfId="554" xr:uid="{6E06FE49-E407-4AA3-AB75-907EDD4C45A7}"/>
    <cellStyle name="Normal 14 2 4 2" xfId="1123" xr:uid="{42D90EC2-63D8-4415-A338-A55AD65BFDE4}"/>
    <cellStyle name="Normal 14 2 4 2 2" xfId="1504" xr:uid="{4052B327-0BA7-42A3-9682-89BC08770812}"/>
    <cellStyle name="Normal 14 2 4 2 2 2" xfId="3454" xr:uid="{CE4054F3-B0D8-40F3-9BCB-DB0FA0E740D9}"/>
    <cellStyle name="Normal 14 2 4 2 2 2 2" xfId="14120" xr:uid="{C56D4E94-2208-46B4-A466-6D16AB2F63BB}"/>
    <cellStyle name="Normal 14 2 4 2 2 2 3" xfId="8371" xr:uid="{D6EC5252-4FF3-4114-A471-C1F27288639D}"/>
    <cellStyle name="Normal 14 2 4 2 2 3" xfId="8372" xr:uid="{FB784C0C-E69B-46C7-B7D4-3B0E699B628C}"/>
    <cellStyle name="Normal 14 2 4 2 2 4" xfId="7093" xr:uid="{1244DF94-EA1D-4D5B-9FB7-95C48EFAC928}"/>
    <cellStyle name="Normal 14 2 4 2 2 5" xfId="12307" xr:uid="{FA7FE1D9-BA7C-4AA7-8FE6-CAEAF3B6C389}"/>
    <cellStyle name="Normal 14 2 4 2 2 6" xfId="5268" xr:uid="{FAF00E1B-DA71-4B12-8FD1-2CA896BEA32A}"/>
    <cellStyle name="Normal 14 2 4 2 3" xfId="3148" xr:uid="{4CB32998-D1C9-447B-BAD0-2DCF9861D79E}"/>
    <cellStyle name="Normal 14 2 4 2 3 2" xfId="13814" xr:uid="{37E5E2A0-8FF3-414A-93BF-EABDFF5CFDFC}"/>
    <cellStyle name="Normal 14 2 4 2 3 3" xfId="8373" xr:uid="{F2678A42-12EC-4EE0-96F9-066045E33C67}"/>
    <cellStyle name="Normal 14 2 4 2 4" xfId="8374" xr:uid="{159452F4-5304-441F-B6E3-287102BD229A}"/>
    <cellStyle name="Normal 14 2 4 2 5" xfId="6787" xr:uid="{57EA23F2-BB34-4F83-9270-0C83F0B30CB7}"/>
    <cellStyle name="Normal 14 2 4 2 6" xfId="12001" xr:uid="{F725C84E-D111-4066-9F9A-D8BBDD27EC9A}"/>
    <cellStyle name="Normal 14 2 4 2 7" xfId="4962" xr:uid="{C9144221-0A2B-4076-9921-BA1B8D7C3CFC}"/>
    <cellStyle name="Normal 14 2 4 3" xfId="1503" xr:uid="{CF5E318C-E732-45F5-9A25-2DA1537DAB41}"/>
    <cellStyle name="Normal 14 2 4 3 2" xfId="3453" xr:uid="{FA741372-A153-4829-AC8B-260DBEACD62A}"/>
    <cellStyle name="Normal 14 2 4 3 2 2" xfId="14119" xr:uid="{A75D98AA-BE0A-455D-9E74-CD3DDA406132}"/>
    <cellStyle name="Normal 14 2 4 3 2 3" xfId="8375" xr:uid="{98BDCF4C-FCC7-4BB9-9086-21346DF29085}"/>
    <cellStyle name="Normal 14 2 4 3 3" xfId="8376" xr:uid="{9884C4E3-9704-4C2F-8C32-6ABF191E659D}"/>
    <cellStyle name="Normal 14 2 4 3 4" xfId="7092" xr:uid="{E81BC34F-6195-488B-9670-CA0017E941A6}"/>
    <cellStyle name="Normal 14 2 4 3 5" xfId="12306" xr:uid="{B617827F-8B1D-4251-988C-461971EE38F0}"/>
    <cellStyle name="Normal 14 2 4 3 6" xfId="5267" xr:uid="{7F5BB434-C2EC-46A9-A3EB-D775F7DB4886}"/>
    <cellStyle name="Normal 14 2 4 4" xfId="2696" xr:uid="{96CDDB0A-9976-4054-A7DD-C5E1C50EB2AE}"/>
    <cellStyle name="Normal 14 2 4 4 2" xfId="13362" xr:uid="{D699B578-B795-4F8E-8146-1D3E5BEABA39}"/>
    <cellStyle name="Normal 14 2 4 4 3" xfId="8377" xr:uid="{D1002FDF-C07D-44DC-A40E-97B69D149688}"/>
    <cellStyle name="Normal 14 2 4 5" xfId="8378" xr:uid="{1FB144FB-B19F-42A4-AE0E-E01D5731C529}"/>
    <cellStyle name="Normal 14 2 4 6" xfId="6335" xr:uid="{ED487096-BA14-4D4F-A917-E916B6EDB265}"/>
    <cellStyle name="Normal 14 2 4 7" xfId="11549" xr:uid="{D96A347B-CE43-4C82-8E3F-B0B6A8871E23}"/>
    <cellStyle name="Normal 14 2 4 8" xfId="4510" xr:uid="{8508B4A2-B598-45A6-95D6-E3A5A9A969F6}"/>
    <cellStyle name="Normal 14 2 5" xfId="772" xr:uid="{BE865034-9BC7-4CBE-B637-2BAC4AC016EB}"/>
    <cellStyle name="Normal 14 2 5 2" xfId="1236" xr:uid="{33461CD5-8BA3-4693-BCD1-11BC3AEB8C09}"/>
    <cellStyle name="Normal 14 2 5 2 2" xfId="1506" xr:uid="{305FCBDC-DB7D-4948-A6D0-AD5369060A4A}"/>
    <cellStyle name="Normal 14 2 5 2 2 2" xfId="3456" xr:uid="{C266F214-FD17-4A88-8BC9-8D08C093F423}"/>
    <cellStyle name="Normal 14 2 5 2 2 2 2" xfId="14122" xr:uid="{64267DFA-C6E2-4F0C-90B7-BD5ED32645E5}"/>
    <cellStyle name="Normal 14 2 5 2 2 2 3" xfId="8379" xr:uid="{6C4AE395-4642-4553-B1CA-59A5BF4F93CB}"/>
    <cellStyle name="Normal 14 2 5 2 2 3" xfId="8380" xr:uid="{8B888F4C-1DB5-4606-AA72-CE3F1E57EA63}"/>
    <cellStyle name="Normal 14 2 5 2 2 4" xfId="7095" xr:uid="{8335D880-CADD-4B5F-A657-A02D5E7A01ED}"/>
    <cellStyle name="Normal 14 2 5 2 2 5" xfId="12309" xr:uid="{652BD1D5-9829-4693-AA82-C85C9BEA6A1D}"/>
    <cellStyle name="Normal 14 2 5 2 2 6" xfId="5270" xr:uid="{BCC32926-50B4-45A7-834B-B504AC0EE766}"/>
    <cellStyle name="Normal 14 2 5 2 3" xfId="3198" xr:uid="{0701A95B-4ED5-4D4C-91E1-28925A53996D}"/>
    <cellStyle name="Normal 14 2 5 2 3 2" xfId="13864" xr:uid="{D33EF177-FEFE-4203-9AF1-CD7A69563D19}"/>
    <cellStyle name="Normal 14 2 5 2 3 3" xfId="8381" xr:uid="{763A5FE7-EB63-47CE-8F6D-47F49FBA2A8E}"/>
    <cellStyle name="Normal 14 2 5 2 4" xfId="8382" xr:uid="{076D112F-2A50-4AB8-B5B0-BDEC5921286D}"/>
    <cellStyle name="Normal 14 2 5 2 5" xfId="6837" xr:uid="{0FAC014F-F8FB-47F6-946B-9D50451C8D7E}"/>
    <cellStyle name="Normal 14 2 5 2 6" xfId="12051" xr:uid="{50A2FDD1-76BF-4EEE-8729-894B1CAAA52B}"/>
    <cellStyle name="Normal 14 2 5 2 7" xfId="5012" xr:uid="{C658DC45-1E45-4BE1-B718-ADED0D4CA171}"/>
    <cellStyle name="Normal 14 2 5 3" xfId="1505" xr:uid="{93E9C24E-A3C7-4A08-B5F7-E5B7D4EC86C3}"/>
    <cellStyle name="Normal 14 2 5 3 2" xfId="3455" xr:uid="{98BF1DF0-520F-42CA-99D2-58B9881EE0DE}"/>
    <cellStyle name="Normal 14 2 5 3 2 2" xfId="14121" xr:uid="{91A284BA-172B-4C02-978F-91AA837CF821}"/>
    <cellStyle name="Normal 14 2 5 3 2 3" xfId="8383" xr:uid="{EF0A0613-297A-4CEA-BFDA-E6F69514142C}"/>
    <cellStyle name="Normal 14 2 5 3 3" xfId="8384" xr:uid="{D8B362EB-58CA-4A42-AAFB-7A4273F72B1C}"/>
    <cellStyle name="Normal 14 2 5 3 4" xfId="7094" xr:uid="{D69B987A-EE44-413B-BEE6-AF02B54C1F83}"/>
    <cellStyle name="Normal 14 2 5 3 5" xfId="12308" xr:uid="{DBFF1657-F969-4477-A34A-4E083B2C6832}"/>
    <cellStyle name="Normal 14 2 5 3 6" xfId="5269" xr:uid="{5690B0E4-63B4-4962-9555-1347F7CA34E2}"/>
    <cellStyle name="Normal 14 2 5 4" xfId="2831" xr:uid="{20C02E11-F882-4103-B9F2-79408DD3635F}"/>
    <cellStyle name="Normal 14 2 5 4 2" xfId="13497" xr:uid="{41A76EFF-E4F4-4A01-9047-465CC8A8CA41}"/>
    <cellStyle name="Normal 14 2 5 4 3" xfId="8385" xr:uid="{A20ED42F-E938-4C8D-8DCB-4AAEAD6F90F9}"/>
    <cellStyle name="Normal 14 2 5 5" xfId="8386" xr:uid="{E24EB5E9-0D56-41B1-95D7-5F90998B4CB1}"/>
    <cellStyle name="Normal 14 2 5 6" xfId="6470" xr:uid="{D292E891-A461-4627-AEB5-3452E8413A20}"/>
    <cellStyle name="Normal 14 2 5 7" xfId="11684" xr:uid="{21FD4D2E-3BA0-467D-A324-9777C426F988}"/>
    <cellStyle name="Normal 14 2 5 8" xfId="4645" xr:uid="{822013DD-A9BF-463F-96F8-795C3F400419}"/>
    <cellStyle name="Normal 14 2 6" xfId="438" xr:uid="{B3C36DD8-1451-4F9C-A47E-F0C9155F3CCC}"/>
    <cellStyle name="Normal 14 2 6 2" xfId="1065" xr:uid="{3ACF0DF2-4202-4A57-A0B3-70BE32C055B3}"/>
    <cellStyle name="Normal 14 2 6 2 2" xfId="1508" xr:uid="{6235C23F-5F3E-43A1-B51B-E19AE3322D75}"/>
    <cellStyle name="Normal 14 2 6 2 2 2" xfId="3458" xr:uid="{D691806D-3BA9-4814-AA7E-9709EC9137C0}"/>
    <cellStyle name="Normal 14 2 6 2 2 2 2" xfId="14124" xr:uid="{8C049CE0-4471-41E8-B08B-C059B639BD81}"/>
    <cellStyle name="Normal 14 2 6 2 2 2 3" xfId="8387" xr:uid="{27F18C1D-C7DA-46C0-A4A9-9F3BF8E56270}"/>
    <cellStyle name="Normal 14 2 6 2 2 3" xfId="8388" xr:uid="{C6727F51-1DCC-497C-8C82-CB9F4DAF3BB1}"/>
    <cellStyle name="Normal 14 2 6 2 2 4" xfId="7097" xr:uid="{2F7E21C5-8F13-4C4B-9995-F9E8B9A1D456}"/>
    <cellStyle name="Normal 14 2 6 2 2 5" xfId="12311" xr:uid="{1EAFAF2A-1BC5-4EC4-937B-C6AD9EE5405D}"/>
    <cellStyle name="Normal 14 2 6 2 2 6" xfId="5272" xr:uid="{0FFB0F4C-15F2-41D9-BFF2-AD2FA2BA2F1E}"/>
    <cellStyle name="Normal 14 2 6 2 3" xfId="3104" xr:uid="{1484F156-09BD-40E1-AD8D-B44DDE6EC306}"/>
    <cellStyle name="Normal 14 2 6 2 3 2" xfId="13770" xr:uid="{B3D5391C-F00C-4A7B-B74A-C7B68CED4AE8}"/>
    <cellStyle name="Normal 14 2 6 2 3 3" xfId="8389" xr:uid="{156C1B7B-EBCB-4735-9EF4-01A6150C3F3D}"/>
    <cellStyle name="Normal 14 2 6 2 4" xfId="8390" xr:uid="{1A704B3E-8F12-4648-9571-AB326611A5F2}"/>
    <cellStyle name="Normal 14 2 6 2 5" xfId="6743" xr:uid="{BE44A20E-4505-404F-9083-39A585CD902C}"/>
    <cellStyle name="Normal 14 2 6 2 6" xfId="11957" xr:uid="{B52609AE-6FFD-421B-ABD4-954186B6AE2E}"/>
    <cellStyle name="Normal 14 2 6 2 7" xfId="4918" xr:uid="{DAF4170E-1F71-4FD0-85EB-97CB3C6FAFD4}"/>
    <cellStyle name="Normal 14 2 6 3" xfId="1507" xr:uid="{F62F5B10-0D62-4634-86AC-CA114792B4D6}"/>
    <cellStyle name="Normal 14 2 6 3 2" xfId="3457" xr:uid="{D7118A72-E5C5-498D-91BB-ADEECB2009A6}"/>
    <cellStyle name="Normal 14 2 6 3 2 2" xfId="14123" xr:uid="{E397C688-65C8-4801-94CD-AD3408AB1A92}"/>
    <cellStyle name="Normal 14 2 6 3 2 3" xfId="8391" xr:uid="{A8ED02BA-1368-4B99-B700-0E894A29983C}"/>
    <cellStyle name="Normal 14 2 6 3 3" xfId="8392" xr:uid="{9738E5D7-D1E3-4BD7-9865-F5071F148E82}"/>
    <cellStyle name="Normal 14 2 6 3 4" xfId="7096" xr:uid="{4C856F58-EB1F-40C3-89C4-5738EFF4EEB0}"/>
    <cellStyle name="Normal 14 2 6 3 5" xfId="12310" xr:uid="{CB79B9FB-DB16-43EA-8AF9-CA46B4FA92A6}"/>
    <cellStyle name="Normal 14 2 6 3 6" xfId="5271" xr:uid="{F56AFA70-B1D5-4551-BCD1-835DBFAF9834}"/>
    <cellStyle name="Normal 14 2 6 4" xfId="2647" xr:uid="{B558C321-BD2E-4B14-B37E-EF832433C252}"/>
    <cellStyle name="Normal 14 2 6 4 2" xfId="13313" xr:uid="{C61F29F6-B2D4-4B90-939B-5CF182FDDC2E}"/>
    <cellStyle name="Normal 14 2 6 4 3" xfId="8393" xr:uid="{F0A8847D-1ECF-4256-84AC-8E4796176854}"/>
    <cellStyle name="Normal 14 2 6 5" xfId="8394" xr:uid="{0A0F6D15-BA8C-453D-AF06-5003619A4312}"/>
    <cellStyle name="Normal 14 2 6 6" xfId="6286" xr:uid="{DF76B64A-73FF-41AD-861E-6817F62B9B2B}"/>
    <cellStyle name="Normal 14 2 6 7" xfId="11500" xr:uid="{D765852E-A92E-4A47-8038-C1D8BCC2861C}"/>
    <cellStyle name="Normal 14 2 6 8" xfId="4461" xr:uid="{A37F21AA-9F37-4E2D-AE1B-F935A8DD4710}"/>
    <cellStyle name="Normal 14 2 7" xfId="921" xr:uid="{16A4EC16-8530-4F19-A6BB-0F1BDF0E4754}"/>
    <cellStyle name="Normal 14 2 7 2" xfId="1509" xr:uid="{1E9D50FC-A2CE-4249-AB16-A7DA86B30665}"/>
    <cellStyle name="Normal 14 2 7 2 2" xfId="3459" xr:uid="{E46D52EF-BB12-453A-BBE5-ADB136CB5CB6}"/>
    <cellStyle name="Normal 14 2 7 2 2 2" xfId="14125" xr:uid="{6BB87C70-2C0E-406F-B83A-4E17DD73A942}"/>
    <cellStyle name="Normal 14 2 7 2 2 3" xfId="8395" xr:uid="{8AD850D5-A7D9-4B17-865A-07A40C70B8F1}"/>
    <cellStyle name="Normal 14 2 7 2 3" xfId="8396" xr:uid="{78B80118-5F51-4A45-A8A1-770D26CBA938}"/>
    <cellStyle name="Normal 14 2 7 2 4" xfId="7098" xr:uid="{CA4B90C4-F891-43AE-8BFA-002B793D1964}"/>
    <cellStyle name="Normal 14 2 7 2 5" xfId="12312" xr:uid="{6746E812-D537-475B-B522-407F6FF54680}"/>
    <cellStyle name="Normal 14 2 7 2 6" xfId="5273" xr:uid="{B9FFC6D8-5AE3-400A-9DFA-16DC481A4F4C}"/>
    <cellStyle name="Normal 14 2 7 3" xfId="2969" xr:uid="{966C7FA9-9818-4446-AA1C-7584BF9B8BDB}"/>
    <cellStyle name="Normal 14 2 7 3 2" xfId="13635" xr:uid="{2C515CB6-3ABC-475E-8A8B-5F1D7FF64A0A}"/>
    <cellStyle name="Normal 14 2 7 3 3" xfId="8397" xr:uid="{413FAB5C-B7A7-4E46-8BE2-F5862FFA4184}"/>
    <cellStyle name="Normal 14 2 7 4" xfId="8398" xr:uid="{62301786-3CC0-46EB-BD91-7193D18DF0AC}"/>
    <cellStyle name="Normal 14 2 7 5" xfId="6608" xr:uid="{883B23CB-BF46-44FB-8179-8142E143C274}"/>
    <cellStyle name="Normal 14 2 7 6" xfId="11822" xr:uid="{EEEE4B16-798F-4416-AE24-F1D1648880B9}"/>
    <cellStyle name="Normal 14 2 7 7" xfId="4783" xr:uid="{1CA11A34-2DCD-4F78-9177-399C45AE3590}"/>
    <cellStyle name="Normal 14 2 8" xfId="1386" xr:uid="{3BA758C8-B9AA-4471-92F1-4CE3ED8E67BF}"/>
    <cellStyle name="Normal 14 2 8 2" xfId="3336" xr:uid="{7343245B-74DA-4D64-8DD6-1F015F10C3B3}"/>
    <cellStyle name="Normal 14 2 8 2 2" xfId="14002" xr:uid="{4C8CB931-B878-4551-BA5F-D22F980F88D9}"/>
    <cellStyle name="Normal 14 2 8 2 3" xfId="8399" xr:uid="{1C195169-509E-4F0F-8637-FC91468A6039}"/>
    <cellStyle name="Normal 14 2 8 3" xfId="8400" xr:uid="{1CB56946-F35C-4B58-AB0F-7C54A548FE5B}"/>
    <cellStyle name="Normal 14 2 8 4" xfId="6975" xr:uid="{59811C48-62BA-4C5F-A4A1-41B92285E6E0}"/>
    <cellStyle name="Normal 14 2 8 5" xfId="12189" xr:uid="{CC743C4A-E181-42F4-88D0-91B87B3BF2F4}"/>
    <cellStyle name="Normal 14 2 8 6" xfId="5150" xr:uid="{E85726F3-D34B-4B56-B03D-2B55D392A3EB}"/>
    <cellStyle name="Normal 14 2 9" xfId="332" xr:uid="{F383EBDB-F003-4EFA-AC19-1FDC1F4D3DFB}"/>
    <cellStyle name="Normal 14 2 9 2" xfId="2602" xr:uid="{542E95D4-8E0E-4D82-80BE-5245E6FC1C03}"/>
    <cellStyle name="Normal 14 2 9 2 2" xfId="13269" xr:uid="{B8F284ED-CA70-42BD-90D3-3789ED89CE77}"/>
    <cellStyle name="Normal 14 2 9 2 3" xfId="8401" xr:uid="{CB0484C6-8574-4864-9CCD-E9F360ABE922}"/>
    <cellStyle name="Normal 14 2 9 3" xfId="8402" xr:uid="{978D65AE-711D-4D26-88BA-36AB9CE2C17C}"/>
    <cellStyle name="Normal 14 2 9 4" xfId="6241" xr:uid="{05708D61-5133-4225-A7FF-8608B7BCB65D}"/>
    <cellStyle name="Normal 14 2 9 5" xfId="11456" xr:uid="{A3B415BA-F4BB-4931-A1F2-0D7DDE93D2C5}"/>
    <cellStyle name="Normal 14 2 9 6" xfId="4417" xr:uid="{025EE3F8-6BCF-4BAC-8BD8-23186EAE79E4}"/>
    <cellStyle name="Normal 14 3" xfId="265" xr:uid="{E1756743-B2FB-4B45-8436-4B383EBD2F16}"/>
    <cellStyle name="Normal 14 3 10" xfId="2218" xr:uid="{819C3683-7074-49D8-8537-032B9692D9CC}"/>
    <cellStyle name="Normal 14 3 10 2" xfId="4077" xr:uid="{E8B00FCB-F259-4FD6-AF05-EB5EA9F5FF6E}"/>
    <cellStyle name="Normal 14 3 10 2 2" xfId="14740" xr:uid="{8A5EFEC9-CB62-40EA-83FE-E2E38539668F}"/>
    <cellStyle name="Normal 14 3 10 2 3" xfId="8403" xr:uid="{7273DB7C-DF81-4AE5-B0C7-27E30A0DCECF}"/>
    <cellStyle name="Normal 14 3 10 3" xfId="8404" xr:uid="{24C6D8ED-AAF0-4A5E-90E2-D761E8C1A96B}"/>
    <cellStyle name="Normal 14 3 10 4" xfId="7716" xr:uid="{D42B21BD-AA0C-4A29-A100-A1A5D4824231}"/>
    <cellStyle name="Normal 14 3 10 5" xfId="12927" xr:uid="{4B8F4D91-AA30-4F45-BA90-0262F6C2A904}"/>
    <cellStyle name="Normal 14 3 10 6" xfId="5888" xr:uid="{8C21B3E1-C8E7-435D-81F8-08B0DEBB05E6}"/>
    <cellStyle name="Normal 14 3 11" xfId="2369" xr:uid="{0B6A1193-C4E4-4E9B-A682-4F4AFF38C7F7}"/>
    <cellStyle name="Normal 14 3 11 2" xfId="4213" xr:uid="{B7E6D69C-72A6-4699-8AAE-6AA64CD08D24}"/>
    <cellStyle name="Normal 14 3 11 2 2" xfId="14876" xr:uid="{025D3F38-38C9-4678-BC0A-5E67E010AC14}"/>
    <cellStyle name="Normal 14 3 11 2 3" xfId="8405" xr:uid="{A6014CBD-1AB5-42D6-A012-5A34E662A818}"/>
    <cellStyle name="Normal 14 3 11 3" xfId="7852" xr:uid="{38101B4A-C21D-48E8-8351-10218B4D61FB}"/>
    <cellStyle name="Normal 14 3 11 4" xfId="13063" xr:uid="{5DA8A6F7-DBB9-4128-B49A-CB98E2A5B2EA}"/>
    <cellStyle name="Normal 14 3 11 5" xfId="6024" xr:uid="{4F570534-5BB3-4586-A3F8-4AA1DED4A5E4}"/>
    <cellStyle name="Normal 14 3 12" xfId="2590" xr:uid="{C0495F14-03C6-4F57-8651-391DCCE56CE1}"/>
    <cellStyle name="Normal 14 3 12 2" xfId="8406" xr:uid="{A1C8A028-7C31-4098-BEE0-2276918B33FC}"/>
    <cellStyle name="Normal 14 3 12 3" xfId="13258" xr:uid="{90D50FD5-1A05-49C1-8643-2D6B0047E9E5}"/>
    <cellStyle name="Normal 14 3 12 4" xfId="6170" xr:uid="{6D78059A-D291-4AE7-B5FE-0FFC6CA2991A}"/>
    <cellStyle name="Normal 14 3 13" xfId="8407" xr:uid="{F356F7FC-9F71-475A-8A58-0A7840353B45}"/>
    <cellStyle name="Normal 14 3 14" xfId="6229" xr:uid="{AAB59F40-A0E0-4F23-831D-0DBCB2AE1B41}"/>
    <cellStyle name="Normal 14 3 15" xfId="11445" xr:uid="{ECDD0639-B083-4045-A856-D6A4B2999A37}"/>
    <cellStyle name="Normal 14 3 16" xfId="4406" xr:uid="{9CD3B673-37C4-4386-A5C5-E10AC873DFE0}"/>
    <cellStyle name="Normal 14 3 2" xfId="614" xr:uid="{7F8D36C3-0AC2-48ED-87A9-BBA13A8E39B3}"/>
    <cellStyle name="Normal 14 3 2 10" xfId="11596" xr:uid="{AEB3E543-A653-4C75-8DD2-3E79E398603D}"/>
    <cellStyle name="Normal 14 3 2 11" xfId="4557" xr:uid="{6D1640F3-9D8D-44BD-90BA-49BC11A8EAA2}"/>
    <cellStyle name="Normal 14 3 2 2" xfId="819" xr:uid="{C5BAF7FD-FBAC-4764-B4BA-800BFF63D888}"/>
    <cellStyle name="Normal 14 3 2 2 2" xfId="1283" xr:uid="{0F725AE8-7967-4C42-A9BD-73B765805D38}"/>
    <cellStyle name="Normal 14 3 2 2 2 2" xfId="1512" xr:uid="{60EA536F-82EA-4D99-8CBC-26AA5058B7F6}"/>
    <cellStyle name="Normal 14 3 2 2 2 2 2" xfId="3462" xr:uid="{998F82E0-B57E-4855-AB6B-C160F1305A7A}"/>
    <cellStyle name="Normal 14 3 2 2 2 2 2 2" xfId="14128" xr:uid="{B9529B6A-D85E-419F-B1B0-E9FF34654063}"/>
    <cellStyle name="Normal 14 3 2 2 2 2 2 3" xfId="8408" xr:uid="{0AB56F16-FFE3-475F-9BB5-E98016E7E184}"/>
    <cellStyle name="Normal 14 3 2 2 2 2 3" xfId="8409" xr:uid="{5E492AEA-4E18-4CCB-AC13-F8E02D875DC3}"/>
    <cellStyle name="Normal 14 3 2 2 2 2 4" xfId="7101" xr:uid="{BCF19FD7-4B66-4539-93A0-03906D321963}"/>
    <cellStyle name="Normal 14 3 2 2 2 2 5" xfId="12315" xr:uid="{3B6A9458-58E2-440C-927A-37E7E3D53B4C}"/>
    <cellStyle name="Normal 14 3 2 2 2 2 6" xfId="5276" xr:uid="{7593E61C-B748-4442-8D95-85F643CBEAA8}"/>
    <cellStyle name="Normal 14 3 2 2 2 3" xfId="3245" xr:uid="{A80B9A9A-BA90-40D9-B3F1-B5650F3301DF}"/>
    <cellStyle name="Normal 14 3 2 2 2 3 2" xfId="13911" xr:uid="{AE9D8692-1F0F-401A-9543-E57D9C522FA9}"/>
    <cellStyle name="Normal 14 3 2 2 2 3 3" xfId="8410" xr:uid="{34D9031F-DC5F-4E4E-98F6-2582DE9444B4}"/>
    <cellStyle name="Normal 14 3 2 2 2 4" xfId="8411" xr:uid="{E10536C7-B434-496D-8663-1AE6F00CEE7F}"/>
    <cellStyle name="Normal 14 3 2 2 2 5" xfId="6884" xr:uid="{0E56902C-65B6-410A-AA4D-A4583D19B511}"/>
    <cellStyle name="Normal 14 3 2 2 2 6" xfId="12098" xr:uid="{87725103-EF72-4CF8-83B5-F65693FDF01B}"/>
    <cellStyle name="Normal 14 3 2 2 2 7" xfId="5059" xr:uid="{14CF5FCF-76C7-4736-8F3C-0C4C5D2D3FD0}"/>
    <cellStyle name="Normal 14 3 2 2 3" xfId="1511" xr:uid="{C33D9451-0D29-4186-9932-C21959C2F858}"/>
    <cellStyle name="Normal 14 3 2 2 3 2" xfId="3461" xr:uid="{11D10681-240B-4C98-A37E-CC2DDA0A09AA}"/>
    <cellStyle name="Normal 14 3 2 2 3 2 2" xfId="14127" xr:uid="{B6FE91EA-AD0F-4494-8CE5-8DB2057F27D6}"/>
    <cellStyle name="Normal 14 3 2 2 3 2 3" xfId="8412" xr:uid="{83E45B42-3F70-4172-AB70-0BDCA22B73AE}"/>
    <cellStyle name="Normal 14 3 2 2 3 3" xfId="8413" xr:uid="{350DDD03-9DDD-4187-B747-3C3331C131AF}"/>
    <cellStyle name="Normal 14 3 2 2 3 4" xfId="7100" xr:uid="{13D9C685-71BE-44D2-B34F-48683FE21082}"/>
    <cellStyle name="Normal 14 3 2 2 3 5" xfId="12314" xr:uid="{0D403050-EDAD-4382-A115-BBEB102EE52B}"/>
    <cellStyle name="Normal 14 3 2 2 3 6" xfId="5275" xr:uid="{40A9E4AD-4B10-4242-BA9B-C75247BB8A18}"/>
    <cellStyle name="Normal 14 3 2 2 4" xfId="2878" xr:uid="{E09AAF4D-FAF6-470D-A48B-915999D0805C}"/>
    <cellStyle name="Normal 14 3 2 2 4 2" xfId="13544" xr:uid="{0E44CC57-E7D3-4651-BD9D-48286DC8227F}"/>
    <cellStyle name="Normal 14 3 2 2 4 3" xfId="8414" xr:uid="{8FB7677F-0E92-4C86-B290-816774A1A27F}"/>
    <cellStyle name="Normal 14 3 2 2 5" xfId="8415" xr:uid="{08194BC3-777E-4C1A-A173-F061ACA7E47A}"/>
    <cellStyle name="Normal 14 3 2 2 6" xfId="6517" xr:uid="{FEAE201F-07BC-4587-ABE2-4AE37D17F1BE}"/>
    <cellStyle name="Normal 14 3 2 2 7" xfId="11731" xr:uid="{1CA65C83-D206-4527-AB23-ED0BEEF5270A}"/>
    <cellStyle name="Normal 14 3 2 2 8" xfId="4692" xr:uid="{798CB9BD-AAC3-4A4E-ACC3-D425B1FAD2E9}"/>
    <cellStyle name="Normal 14 3 2 3" xfId="970" xr:uid="{17D20D8D-DF9A-46DF-9488-513386D8785B}"/>
    <cellStyle name="Normal 14 3 2 3 2" xfId="1513" xr:uid="{7907B1E1-F986-4564-BB36-12A12B322A88}"/>
    <cellStyle name="Normal 14 3 2 3 2 2" xfId="3463" xr:uid="{77E5238E-343A-4274-AA55-CA16120B251B}"/>
    <cellStyle name="Normal 14 3 2 3 2 2 2" xfId="14129" xr:uid="{64F1BFF7-D78B-4BF8-AEE9-3BC0C0651DD9}"/>
    <cellStyle name="Normal 14 3 2 3 2 2 3" xfId="8416" xr:uid="{58A59693-11AA-447C-BBCC-C89196161DB1}"/>
    <cellStyle name="Normal 14 3 2 3 2 3" xfId="8417" xr:uid="{276C3997-22A7-4B67-B865-25F8126A3BFC}"/>
    <cellStyle name="Normal 14 3 2 3 2 4" xfId="7102" xr:uid="{9F05726C-423D-4D5D-8724-DCE20C90505B}"/>
    <cellStyle name="Normal 14 3 2 3 2 5" xfId="12316" xr:uid="{D8738BD2-378D-4EA8-BF51-6DB1D5575DE5}"/>
    <cellStyle name="Normal 14 3 2 3 2 6" xfId="5277" xr:uid="{C22E92AA-60CC-4EFE-9A9A-1387B1C126AE}"/>
    <cellStyle name="Normal 14 3 2 3 3" xfId="3016" xr:uid="{B0D29A6D-653C-43FC-9D7D-01921AC4A38C}"/>
    <cellStyle name="Normal 14 3 2 3 3 2" xfId="13682" xr:uid="{55BC2202-8434-4CF7-81E1-6B81C01F565D}"/>
    <cellStyle name="Normal 14 3 2 3 3 3" xfId="8418" xr:uid="{86BFC9B1-ACAF-40CE-92E8-58C235BE9BF7}"/>
    <cellStyle name="Normal 14 3 2 3 4" xfId="8419" xr:uid="{0A156705-BC98-474A-865D-DDBCE5A5A9CD}"/>
    <cellStyle name="Normal 14 3 2 3 5" xfId="6655" xr:uid="{9786C855-DE5E-461D-848E-C13D952EF7D7}"/>
    <cellStyle name="Normal 14 3 2 3 6" xfId="11869" xr:uid="{8A557F1B-BB4E-4C09-9B14-9826BA9970C3}"/>
    <cellStyle name="Normal 14 3 2 3 7" xfId="4830" xr:uid="{83F0E332-2961-4310-A67A-3215EDAE2DBE}"/>
    <cellStyle name="Normal 14 3 2 4" xfId="1510" xr:uid="{18EF30E9-7535-4B6D-90C5-91194A388290}"/>
    <cellStyle name="Normal 14 3 2 4 2" xfId="3460" xr:uid="{6FB2D955-5531-42CE-B329-FE7526B02CD0}"/>
    <cellStyle name="Normal 14 3 2 4 2 2" xfId="14126" xr:uid="{8F2540F5-B983-4B0E-9F77-852C4F8B3B35}"/>
    <cellStyle name="Normal 14 3 2 4 2 3" xfId="8420" xr:uid="{CFDDEFE7-0D75-4ED2-B504-24C0C89D0B88}"/>
    <cellStyle name="Normal 14 3 2 4 3" xfId="8421" xr:uid="{3A270C53-52A8-4CA0-80C4-0E8E1166F51F}"/>
    <cellStyle name="Normal 14 3 2 4 4" xfId="7099" xr:uid="{5AFEC05A-2A2E-4EF6-A866-93C272324BA1}"/>
    <cellStyle name="Normal 14 3 2 4 5" xfId="12313" xr:uid="{6C599AF1-0943-40E4-8EB3-C0E4D1C6DA7C}"/>
    <cellStyle name="Normal 14 3 2 4 6" xfId="5274" xr:uid="{1693F2D7-D640-4C65-9253-F2AE98AC823F}"/>
    <cellStyle name="Normal 14 3 2 5" xfId="2267" xr:uid="{6155126A-00C4-48DE-A025-83F4187FA26E}"/>
    <cellStyle name="Normal 14 3 2 5 2" xfId="4123" xr:uid="{697EA390-5047-4308-AAF4-43C1EA7D8E2D}"/>
    <cellStyle name="Normal 14 3 2 5 2 2" xfId="14786" xr:uid="{4D37508E-D398-4893-9221-49D33D2F1E94}"/>
    <cellStyle name="Normal 14 3 2 5 2 3" xfId="8422" xr:uid="{CA00C06F-5B5C-49BC-AABB-D4814E284F32}"/>
    <cellStyle name="Normal 14 3 2 5 3" xfId="8423" xr:uid="{3866689A-DCC8-4539-85B9-FB61E4447863}"/>
    <cellStyle name="Normal 14 3 2 5 4" xfId="7762" xr:uid="{EAF565BE-C33C-4E46-A460-D7166A3BB50F}"/>
    <cellStyle name="Normal 14 3 2 5 5" xfId="12973" xr:uid="{3DFAFEFA-A26C-44FF-8D58-50ED3A917F3F}"/>
    <cellStyle name="Normal 14 3 2 5 6" xfId="5934" xr:uid="{2B18321E-7562-4889-816D-83AEF74787E2}"/>
    <cellStyle name="Normal 14 3 2 6" xfId="2415" xr:uid="{EFB8B03A-01A6-4BF4-9E63-BDD457777550}"/>
    <cellStyle name="Normal 14 3 2 6 2" xfId="4259" xr:uid="{4405FCBC-5294-4292-89A8-5D39F4552DFE}"/>
    <cellStyle name="Normal 14 3 2 6 2 2" xfId="14922" xr:uid="{4F8F1E77-971F-4D8B-AE6D-54BECC5069CF}"/>
    <cellStyle name="Normal 14 3 2 6 2 3" xfId="8424" xr:uid="{9F3865E1-1EE0-499C-8162-87A073FBDA2C}"/>
    <cellStyle name="Normal 14 3 2 6 3" xfId="7898" xr:uid="{531D1F14-9868-4C00-A679-21FF0A735E17}"/>
    <cellStyle name="Normal 14 3 2 6 4" xfId="13109" xr:uid="{5571C58F-6A48-4C02-8686-CF4AB9B57D88}"/>
    <cellStyle name="Normal 14 3 2 6 5" xfId="6070" xr:uid="{2686F44A-8207-4EA5-9E56-802673644AB5}"/>
    <cellStyle name="Normal 14 3 2 7" xfId="2743" xr:uid="{9FDF5777-5B58-4891-AA8D-3D36593C5A64}"/>
    <cellStyle name="Normal 14 3 2 7 2" xfId="13409" xr:uid="{B32832D7-5E4D-4590-81DE-3375B2409E8E}"/>
    <cellStyle name="Normal 14 3 2 7 3" xfId="8425" xr:uid="{B4DA9DC6-AA79-4CFF-A585-BDBAA777BEEF}"/>
    <cellStyle name="Normal 14 3 2 8" xfId="8426" xr:uid="{96C7E5E5-F754-4206-800D-7326569BB583}"/>
    <cellStyle name="Normal 14 3 2 9" xfId="6382" xr:uid="{F0D2A9DE-BCE7-48A2-A5D6-0CC5858292CF}"/>
    <cellStyle name="Normal 14 3 3" xfId="721" xr:uid="{8522F3B1-CDBD-4411-9221-BFD05E63035D}"/>
    <cellStyle name="Normal 14 3 3 10" xfId="11639" xr:uid="{A8C636A9-1BBF-485D-9B70-F3C64A82B7CC}"/>
    <cellStyle name="Normal 14 3 3 11" xfId="4600" xr:uid="{16BEA743-1407-4FAD-AF40-2F0EA43EE3B7}"/>
    <cellStyle name="Normal 14 3 3 2" xfId="863" xr:uid="{B0DC22C1-97E0-4A13-AFF2-0D9AED43E1A4}"/>
    <cellStyle name="Normal 14 3 3 2 2" xfId="1326" xr:uid="{B0F07E6C-62C5-41A1-90B8-47979515D335}"/>
    <cellStyle name="Normal 14 3 3 2 2 2" xfId="1516" xr:uid="{59AE20F2-F91C-4748-A7C4-864054E9F809}"/>
    <cellStyle name="Normal 14 3 3 2 2 2 2" xfId="3466" xr:uid="{AE6AC3D0-9E81-4AC2-A083-7945C06ED20A}"/>
    <cellStyle name="Normal 14 3 3 2 2 2 2 2" xfId="14132" xr:uid="{9C3DB9A2-C52F-424A-B532-F3877EB17288}"/>
    <cellStyle name="Normal 14 3 3 2 2 2 2 3" xfId="8427" xr:uid="{1E8CC891-6620-4803-B727-B07368BC4C6F}"/>
    <cellStyle name="Normal 14 3 3 2 2 2 3" xfId="8428" xr:uid="{A78352F2-7A70-4C95-8237-5A3207EFE9DA}"/>
    <cellStyle name="Normal 14 3 3 2 2 2 4" xfId="7105" xr:uid="{B2CDC33D-E491-4F0A-917A-A1F8777E2E00}"/>
    <cellStyle name="Normal 14 3 3 2 2 2 5" xfId="12319" xr:uid="{92F5F704-797F-45FC-AE7D-8258D26127F3}"/>
    <cellStyle name="Normal 14 3 3 2 2 2 6" xfId="5280" xr:uid="{FDF0142D-6D69-4724-9012-8C46E073500C}"/>
    <cellStyle name="Normal 14 3 3 2 2 3" xfId="3288" xr:uid="{5A2BC78D-4502-407F-9A38-416E03AF7535}"/>
    <cellStyle name="Normal 14 3 3 2 2 3 2" xfId="13954" xr:uid="{194F1EE9-FE6D-474D-947B-EF66C3489418}"/>
    <cellStyle name="Normal 14 3 3 2 2 3 3" xfId="8429" xr:uid="{C3D070DD-A9EE-4806-BB92-DE87B2CF7ABA}"/>
    <cellStyle name="Normal 14 3 3 2 2 4" xfId="8430" xr:uid="{BC903FAA-9F1C-479E-8F3D-333EC29F6344}"/>
    <cellStyle name="Normal 14 3 3 2 2 5" xfId="6927" xr:uid="{E8FBD989-1117-4F37-B919-D4EBE87263A5}"/>
    <cellStyle name="Normal 14 3 3 2 2 6" xfId="12141" xr:uid="{9482B5A9-0DE6-443E-AC32-8411DAA30E0E}"/>
    <cellStyle name="Normal 14 3 3 2 2 7" xfId="5102" xr:uid="{3FCDBC6C-7F2D-44F9-8611-EC607E1548F5}"/>
    <cellStyle name="Normal 14 3 3 2 3" xfId="1515" xr:uid="{8DD54F20-9503-484A-B4C2-47746BE77564}"/>
    <cellStyle name="Normal 14 3 3 2 3 2" xfId="3465" xr:uid="{4A1CA09F-3DB1-45B4-B58F-6B563629EEB5}"/>
    <cellStyle name="Normal 14 3 3 2 3 2 2" xfId="14131" xr:uid="{71FA111A-F8F0-4CC9-8F76-E2432CF5DE75}"/>
    <cellStyle name="Normal 14 3 3 2 3 2 3" xfId="8431" xr:uid="{937D3017-69B5-45BF-BD26-0C20207C3F12}"/>
    <cellStyle name="Normal 14 3 3 2 3 3" xfId="8432" xr:uid="{A83AA24B-0438-4994-96C7-FBF9C7F15CBC}"/>
    <cellStyle name="Normal 14 3 3 2 3 4" xfId="7104" xr:uid="{55F875BC-C99B-4DB6-BBEA-5C198F448FF9}"/>
    <cellStyle name="Normal 14 3 3 2 3 5" xfId="12318" xr:uid="{DC018C08-BCF3-4AA3-BAD0-216284E6A3A2}"/>
    <cellStyle name="Normal 14 3 3 2 3 6" xfId="5279" xr:uid="{C6EBFFD6-9EF2-4AD2-99F3-71BFDFDC196A}"/>
    <cellStyle name="Normal 14 3 3 2 4" xfId="2921" xr:uid="{1212BCE3-E267-486E-9041-5183ED43657E}"/>
    <cellStyle name="Normal 14 3 3 2 4 2" xfId="13587" xr:uid="{46D488EE-0F13-40DB-8F8C-A145162ED9EA}"/>
    <cellStyle name="Normal 14 3 3 2 4 3" xfId="8433" xr:uid="{48AE60AF-0805-4751-B20A-F7F7575DADA4}"/>
    <cellStyle name="Normal 14 3 3 2 5" xfId="8434" xr:uid="{2ADEF8B8-9840-4AE2-836B-5CDDE9A3F081}"/>
    <cellStyle name="Normal 14 3 3 2 6" xfId="6560" xr:uid="{E9648824-F606-4211-A235-374EDB1E029E}"/>
    <cellStyle name="Normal 14 3 3 2 7" xfId="11774" xr:uid="{166EA026-9A7E-4897-A367-A8F316DC8DB6}"/>
    <cellStyle name="Normal 14 3 3 2 8" xfId="4735" xr:uid="{4F2550AB-AA07-4DD7-BF85-E0F7ECB8BD66}"/>
    <cellStyle name="Normal 14 3 3 3" xfId="1016" xr:uid="{183EC95C-6D3D-40B8-BA20-0C5318AE3D04}"/>
    <cellStyle name="Normal 14 3 3 3 2" xfId="1517" xr:uid="{E7747D4A-6A62-4EB1-8611-2A107ED4CDC8}"/>
    <cellStyle name="Normal 14 3 3 3 2 2" xfId="3467" xr:uid="{8ED6E0BD-CFA1-4597-A4F5-E4C5AAE56C67}"/>
    <cellStyle name="Normal 14 3 3 3 2 2 2" xfId="14133" xr:uid="{EB0A033E-66E7-463E-A0D4-8B9553F13308}"/>
    <cellStyle name="Normal 14 3 3 3 2 2 3" xfId="8435" xr:uid="{DA29D929-D039-41AA-BD10-7F2C69037BD3}"/>
    <cellStyle name="Normal 14 3 3 3 2 3" xfId="8436" xr:uid="{7104BB68-70C3-425B-B805-198FE1CB46C1}"/>
    <cellStyle name="Normal 14 3 3 3 2 4" xfId="7106" xr:uid="{176350A8-AC7F-482B-8AB4-42FD65D17C9B}"/>
    <cellStyle name="Normal 14 3 3 3 2 5" xfId="12320" xr:uid="{F59AC558-4ECF-4782-9F8F-A0AB162D6A10}"/>
    <cellStyle name="Normal 14 3 3 3 2 6" xfId="5281" xr:uid="{C477EAA0-1533-4FFF-A578-23D03D7E9B6F}"/>
    <cellStyle name="Normal 14 3 3 3 3" xfId="3059" xr:uid="{50CA8C40-A19B-421A-8044-80F1A297FFD2}"/>
    <cellStyle name="Normal 14 3 3 3 3 2" xfId="13725" xr:uid="{6D55351C-6D98-48B9-AF55-B418F7D6688E}"/>
    <cellStyle name="Normal 14 3 3 3 3 3" xfId="8437" xr:uid="{F7872E59-EE42-43CB-96EC-E2B2DB86F7A2}"/>
    <cellStyle name="Normal 14 3 3 3 4" xfId="8438" xr:uid="{5CEF8C6B-5749-4E95-8CE9-5F560D06F08C}"/>
    <cellStyle name="Normal 14 3 3 3 5" xfId="6698" xr:uid="{DA3DC33A-8B6F-44FD-AEF9-D4B999B02659}"/>
    <cellStyle name="Normal 14 3 3 3 6" xfId="11912" xr:uid="{35CDD35B-185B-480E-8C82-37D3529265DB}"/>
    <cellStyle name="Normal 14 3 3 3 7" xfId="4873" xr:uid="{4AB3341D-2664-434D-8034-FC80D4FBC51B}"/>
    <cellStyle name="Normal 14 3 3 4" xfId="1514" xr:uid="{7DFE41FB-C569-49A1-B1B2-E7E8EFAFE93E}"/>
    <cellStyle name="Normal 14 3 3 4 2" xfId="3464" xr:uid="{80C651F6-78E1-42EA-B3B4-5A479471F5BE}"/>
    <cellStyle name="Normal 14 3 3 4 2 2" xfId="14130" xr:uid="{794CDC21-3546-480B-9E14-CA8BA1B0C155}"/>
    <cellStyle name="Normal 14 3 3 4 2 3" xfId="8439" xr:uid="{B5E905A8-4E3A-4457-9575-26D360129F23}"/>
    <cellStyle name="Normal 14 3 3 4 3" xfId="8440" xr:uid="{77FE7817-5F78-4C5E-BB45-83534458B3DF}"/>
    <cellStyle name="Normal 14 3 3 4 4" xfId="7103" xr:uid="{352C5DDC-3232-43A0-8C1F-B63D5A658277}"/>
    <cellStyle name="Normal 14 3 3 4 5" xfId="12317" xr:uid="{53F0AA38-BC7B-4FBF-BF95-E1C0ED524720}"/>
    <cellStyle name="Normal 14 3 3 4 6" xfId="5278" xr:uid="{2DC042D6-D5C7-4688-B881-707F669A8567}"/>
    <cellStyle name="Normal 14 3 3 5" xfId="2314" xr:uid="{4900CA64-4A73-450D-84AA-18EC38C413E5}"/>
    <cellStyle name="Normal 14 3 3 5 2" xfId="4167" xr:uid="{6DB31C71-911E-45A6-98FE-4F03E2ECB624}"/>
    <cellStyle name="Normal 14 3 3 5 2 2" xfId="14830" xr:uid="{CAE67527-AAE2-4223-840C-C6D168ED0EDE}"/>
    <cellStyle name="Normal 14 3 3 5 2 3" xfId="8441" xr:uid="{D1865514-F0ED-4F01-A592-3887A958C9E7}"/>
    <cellStyle name="Normal 14 3 3 5 3" xfId="8442" xr:uid="{80630665-971E-429A-B167-9FCC29BFE2E2}"/>
    <cellStyle name="Normal 14 3 3 5 4" xfId="7806" xr:uid="{436A5794-4668-467E-A61F-D0BD0BDE3497}"/>
    <cellStyle name="Normal 14 3 3 5 5" xfId="13017" xr:uid="{62DAC2DE-A1CB-4D51-BA41-BCB884904727}"/>
    <cellStyle name="Normal 14 3 3 5 6" xfId="5978" xr:uid="{73704A3A-E7D1-4C6A-BC4C-A60B5522F673}"/>
    <cellStyle name="Normal 14 3 3 6" xfId="2458" xr:uid="{1C9177C8-7C2A-47BD-A4A6-69531291DAC5}"/>
    <cellStyle name="Normal 14 3 3 6 2" xfId="4302" xr:uid="{D38F0AB7-1186-407B-BC6F-B102FA5969BC}"/>
    <cellStyle name="Normal 14 3 3 6 2 2" xfId="14965" xr:uid="{BA78F9D0-D47D-49C2-A75C-69E58D3AAE2E}"/>
    <cellStyle name="Normal 14 3 3 6 2 3" xfId="8443" xr:uid="{15D027CD-9238-4EC1-B606-132575A5609F}"/>
    <cellStyle name="Normal 14 3 3 6 3" xfId="7941" xr:uid="{FE5DB5DD-7E75-4F30-BDDF-E2B968D43220}"/>
    <cellStyle name="Normal 14 3 3 6 4" xfId="13152" xr:uid="{CEE178F4-FDAC-4394-96FE-86BA301B0F06}"/>
    <cellStyle name="Normal 14 3 3 6 5" xfId="6113" xr:uid="{63C04172-C2EA-4F95-9747-AE6FC80AE2A8}"/>
    <cellStyle name="Normal 14 3 3 7" xfId="2786" xr:uid="{D854BD14-261A-4D0A-A1E8-2E7670003BAB}"/>
    <cellStyle name="Normal 14 3 3 7 2" xfId="13452" xr:uid="{D74FAF4B-C5A3-4433-9726-05C1347E899E}"/>
    <cellStyle name="Normal 14 3 3 7 3" xfId="8444" xr:uid="{52EE8557-1D59-400D-97C8-EBAF7EC75492}"/>
    <cellStyle name="Normal 14 3 3 8" xfId="8445" xr:uid="{0836C5A0-DC0E-401A-B788-C9F8EE5BE3FB}"/>
    <cellStyle name="Normal 14 3 3 9" xfId="6425" xr:uid="{D674609D-A4D0-4CAB-8564-17786365F9B1}"/>
    <cellStyle name="Normal 14 3 4" xfId="555" xr:uid="{650C1101-DB23-4456-8874-D38353443597}"/>
    <cellStyle name="Normal 14 3 4 2" xfId="1124" xr:uid="{89484B11-F793-4981-8C40-F45134469F75}"/>
    <cellStyle name="Normal 14 3 4 2 2" xfId="1519" xr:uid="{A8DD91EE-96D1-4053-8B74-B3C1846D4514}"/>
    <cellStyle name="Normal 14 3 4 2 2 2" xfId="3469" xr:uid="{0E69820E-8505-4049-BEE5-9B586C89D230}"/>
    <cellStyle name="Normal 14 3 4 2 2 2 2" xfId="14135" xr:uid="{A3797A76-3F90-4EDF-ABD6-EFBE0870597E}"/>
    <cellStyle name="Normal 14 3 4 2 2 2 3" xfId="8446" xr:uid="{A020875F-A15F-4FE0-8E94-3E3B7C81A3F6}"/>
    <cellStyle name="Normal 14 3 4 2 2 3" xfId="8447" xr:uid="{3340199E-EEB8-4225-9EE0-5059CF24E013}"/>
    <cellStyle name="Normal 14 3 4 2 2 4" xfId="7108" xr:uid="{DCC1428F-51B5-41F4-B340-3B28A5EBD50D}"/>
    <cellStyle name="Normal 14 3 4 2 2 5" xfId="12322" xr:uid="{769FC61E-4B43-4199-8852-13F0E8B136EB}"/>
    <cellStyle name="Normal 14 3 4 2 2 6" xfId="5283" xr:uid="{9673DB41-DDA5-4ECE-A070-9A174FBC1649}"/>
    <cellStyle name="Normal 14 3 4 2 3" xfId="3149" xr:uid="{E5A06630-90E0-4195-A579-1EDDDCF4A336}"/>
    <cellStyle name="Normal 14 3 4 2 3 2" xfId="13815" xr:uid="{EEB3B2C4-61BF-42F3-9DDF-9F877CA3AFAC}"/>
    <cellStyle name="Normal 14 3 4 2 3 3" xfId="8448" xr:uid="{D056B1B4-01A5-42B9-86EC-08072B5EA986}"/>
    <cellStyle name="Normal 14 3 4 2 4" xfId="8449" xr:uid="{AA3A3E51-208F-4D11-B8C9-AEFAACD8E52B}"/>
    <cellStyle name="Normal 14 3 4 2 5" xfId="6788" xr:uid="{6DC8DAC2-E2ED-46AA-8131-F84B79A1D162}"/>
    <cellStyle name="Normal 14 3 4 2 6" xfId="12002" xr:uid="{11B29C01-7C3A-47CD-A812-18429046E28E}"/>
    <cellStyle name="Normal 14 3 4 2 7" xfId="4963" xr:uid="{835D0931-1CCC-4C20-9ED7-C87488A93FC7}"/>
    <cellStyle name="Normal 14 3 4 3" xfId="1518" xr:uid="{50B1689E-BB47-4033-B383-CB6C7F153DA4}"/>
    <cellStyle name="Normal 14 3 4 3 2" xfId="3468" xr:uid="{7DA1AFED-B1BD-4062-837B-C2A6E2B39E78}"/>
    <cellStyle name="Normal 14 3 4 3 2 2" xfId="14134" xr:uid="{81879E61-5B2B-4C98-B6C1-BE43D56A808A}"/>
    <cellStyle name="Normal 14 3 4 3 2 3" xfId="8450" xr:uid="{5D24BD1B-79FD-443C-84AD-452B9623A4EC}"/>
    <cellStyle name="Normal 14 3 4 3 3" xfId="8451" xr:uid="{AE7741DA-8594-4ADF-A805-205CD63748E2}"/>
    <cellStyle name="Normal 14 3 4 3 4" xfId="7107" xr:uid="{DC4015C6-0ACC-4F1E-B9C5-E48E011A2349}"/>
    <cellStyle name="Normal 14 3 4 3 5" xfId="12321" xr:uid="{0DF4819C-5944-4DF3-A9CC-DCEA18DE1230}"/>
    <cellStyle name="Normal 14 3 4 3 6" xfId="5282" xr:uid="{4639C9B4-C24D-4D3B-9C40-D6F34018F9F3}"/>
    <cellStyle name="Normal 14 3 4 4" xfId="2697" xr:uid="{D5F955E7-1365-4F10-8062-D894B2A37382}"/>
    <cellStyle name="Normal 14 3 4 4 2" xfId="13363" xr:uid="{FE183131-11EF-4D4D-9855-AC0723357601}"/>
    <cellStyle name="Normal 14 3 4 4 3" xfId="8452" xr:uid="{2798CDCB-087E-48C4-A474-F9B10A80EE6A}"/>
    <cellStyle name="Normal 14 3 4 5" xfId="8453" xr:uid="{7E7F5CEB-087B-4461-B77C-081139F82F4A}"/>
    <cellStyle name="Normal 14 3 4 6" xfId="6336" xr:uid="{77ED6661-E886-4832-ABEE-F692B9C41C0E}"/>
    <cellStyle name="Normal 14 3 4 7" xfId="11550" xr:uid="{63098099-3A06-4776-9703-67B9800DE8A0}"/>
    <cellStyle name="Normal 14 3 4 8" xfId="4511" xr:uid="{A36376E8-506F-4476-949A-F088B7A23324}"/>
    <cellStyle name="Normal 14 3 5" xfId="773" xr:uid="{D274A1B7-B1C0-4D11-9B21-1193BDED959A}"/>
    <cellStyle name="Normal 14 3 5 2" xfId="1237" xr:uid="{546F0EBB-29C9-4748-99D3-634D85059E35}"/>
    <cellStyle name="Normal 14 3 5 2 2" xfId="1521" xr:uid="{84F423AD-4A16-42CD-A09E-A6A39688020A}"/>
    <cellStyle name="Normal 14 3 5 2 2 2" xfId="3471" xr:uid="{773D737A-A465-4AB0-A8CF-106A84B6306A}"/>
    <cellStyle name="Normal 14 3 5 2 2 2 2" xfId="14137" xr:uid="{34231B0A-AEF3-4E0F-94B3-077FFF83D48A}"/>
    <cellStyle name="Normal 14 3 5 2 2 2 3" xfId="8454" xr:uid="{36E70EF0-2961-457E-ACC5-8B2F1193DBCD}"/>
    <cellStyle name="Normal 14 3 5 2 2 3" xfId="8455" xr:uid="{365284A8-F8C7-4C91-AD91-9BA8D5488629}"/>
    <cellStyle name="Normal 14 3 5 2 2 4" xfId="7110" xr:uid="{7FB1B9C0-655C-40C7-ABBA-2AAFA55AC8EE}"/>
    <cellStyle name="Normal 14 3 5 2 2 5" xfId="12324" xr:uid="{1934A4EB-F723-4B9B-B3D5-5D8D1D10334C}"/>
    <cellStyle name="Normal 14 3 5 2 2 6" xfId="5285" xr:uid="{33FAD8D8-07F3-43EB-8EC5-4F86CC7DFB90}"/>
    <cellStyle name="Normal 14 3 5 2 3" xfId="3199" xr:uid="{05A1EBD2-25E3-483D-96B2-1CD93CD50093}"/>
    <cellStyle name="Normal 14 3 5 2 3 2" xfId="13865" xr:uid="{5096F4CC-45D4-455E-BD11-BD6972790072}"/>
    <cellStyle name="Normal 14 3 5 2 3 3" xfId="8456" xr:uid="{8E1086F9-4EF3-49BD-8018-CA26A411519F}"/>
    <cellStyle name="Normal 14 3 5 2 4" xfId="8457" xr:uid="{6129EA53-2390-4E46-B5FB-3661B7C8DA6A}"/>
    <cellStyle name="Normal 14 3 5 2 5" xfId="6838" xr:uid="{C11B8943-4B9A-4138-882D-59CB4D7E69E4}"/>
    <cellStyle name="Normal 14 3 5 2 6" xfId="12052" xr:uid="{2522F5E5-D317-4A7E-9CE1-94FC3BD82984}"/>
    <cellStyle name="Normal 14 3 5 2 7" xfId="5013" xr:uid="{73C45331-1A70-4A67-9C2C-AEC3F0CADEC4}"/>
    <cellStyle name="Normal 14 3 5 3" xfId="1520" xr:uid="{DAC28FAD-2AE1-47D8-84B6-262E8DD8A830}"/>
    <cellStyle name="Normal 14 3 5 3 2" xfId="3470" xr:uid="{00CE0596-443F-40A3-9BC5-344912B32A98}"/>
    <cellStyle name="Normal 14 3 5 3 2 2" xfId="14136" xr:uid="{E699F81D-C1B4-4902-88BE-35B4C4CD5884}"/>
    <cellStyle name="Normal 14 3 5 3 2 3" xfId="8458" xr:uid="{54C9FC68-2BAA-473B-9DF3-823B80431334}"/>
    <cellStyle name="Normal 14 3 5 3 3" xfId="8459" xr:uid="{64555C1E-2124-4F8F-BA6A-22100AD2C988}"/>
    <cellStyle name="Normal 14 3 5 3 4" xfId="7109" xr:uid="{900809D2-A391-43E3-9AD0-A67CF81672FB}"/>
    <cellStyle name="Normal 14 3 5 3 5" xfId="12323" xr:uid="{9EB0E357-05B1-412E-8494-23C1FF55D896}"/>
    <cellStyle name="Normal 14 3 5 3 6" xfId="5284" xr:uid="{C9D4CC2B-18B8-4505-B404-CFF68F84D1CC}"/>
    <cellStyle name="Normal 14 3 5 4" xfId="2832" xr:uid="{33FC7E23-00D3-4310-9FBB-22DC124771A3}"/>
    <cellStyle name="Normal 14 3 5 4 2" xfId="13498" xr:uid="{004E1247-7038-4F4E-BDE0-8B6D8B4CD8E5}"/>
    <cellStyle name="Normal 14 3 5 4 3" xfId="8460" xr:uid="{43C73665-4277-43B0-B518-50B20C0C9518}"/>
    <cellStyle name="Normal 14 3 5 5" xfId="8461" xr:uid="{6C7FF9A3-3C6A-4F3C-AA4D-8F4A59C64A65}"/>
    <cellStyle name="Normal 14 3 5 6" xfId="6471" xr:uid="{3E37852D-BB5F-4D13-9F20-461718E95A98}"/>
    <cellStyle name="Normal 14 3 5 7" xfId="11685" xr:uid="{FCA05A22-9F73-4910-B936-B787C0D2E791}"/>
    <cellStyle name="Normal 14 3 5 8" xfId="4646" xr:uid="{7AAB0009-ADCE-4B07-87D5-353CC1CF6DF4}"/>
    <cellStyle name="Normal 14 3 6" xfId="439" xr:uid="{ADE273AA-BE6D-4B4C-8E14-BF404F6E8CEC}"/>
    <cellStyle name="Normal 14 3 6 2" xfId="1066" xr:uid="{7768F944-DE6A-480E-A512-CD4E8966FFFF}"/>
    <cellStyle name="Normal 14 3 6 2 2" xfId="1523" xr:uid="{4C565EAB-E753-406B-B026-67C4AC63CC80}"/>
    <cellStyle name="Normal 14 3 6 2 2 2" xfId="3473" xr:uid="{5599AC5F-F5BC-4479-A264-B18252F3DA89}"/>
    <cellStyle name="Normal 14 3 6 2 2 2 2" xfId="14139" xr:uid="{05849F59-2B45-4CAD-9FB0-ADBE667AD76C}"/>
    <cellStyle name="Normal 14 3 6 2 2 2 3" xfId="8462" xr:uid="{B834B63A-A91B-4AFC-878A-4CD94548F48C}"/>
    <cellStyle name="Normal 14 3 6 2 2 3" xfId="8463" xr:uid="{A202739C-61CA-47DC-8E64-FB3188BBEDD3}"/>
    <cellStyle name="Normal 14 3 6 2 2 4" xfId="7112" xr:uid="{87BB83F0-A51B-4F03-A5FC-B1A4314817AF}"/>
    <cellStyle name="Normal 14 3 6 2 2 5" xfId="12326" xr:uid="{23916CDA-F161-42F1-8919-7EC322D5F63A}"/>
    <cellStyle name="Normal 14 3 6 2 2 6" xfId="5287" xr:uid="{A3474315-98C0-427B-9710-137776D1734F}"/>
    <cellStyle name="Normal 14 3 6 2 3" xfId="3105" xr:uid="{B031A396-26FB-4C97-9FF5-011C4BA42553}"/>
    <cellStyle name="Normal 14 3 6 2 3 2" xfId="13771" xr:uid="{7C60875A-C9DD-440A-AD22-231E05AA23E2}"/>
    <cellStyle name="Normal 14 3 6 2 3 3" xfId="8464" xr:uid="{1F1FDE21-F268-4CEC-BBEF-254775DEEC9E}"/>
    <cellStyle name="Normal 14 3 6 2 4" xfId="8465" xr:uid="{A6FA98CA-2646-4D82-B4AB-A2BDAAC7459D}"/>
    <cellStyle name="Normal 14 3 6 2 5" xfId="6744" xr:uid="{777BE431-C087-41E1-9A76-E96D193473A0}"/>
    <cellStyle name="Normal 14 3 6 2 6" xfId="11958" xr:uid="{2DE6D7A6-1756-4343-BB73-FED08ED2D0D9}"/>
    <cellStyle name="Normal 14 3 6 2 7" xfId="4919" xr:uid="{A7960F25-5F60-4B10-A383-26AC17E498E4}"/>
    <cellStyle name="Normal 14 3 6 3" xfId="1522" xr:uid="{59C27EC5-DFF9-47D1-99DE-A0F13EAD12BF}"/>
    <cellStyle name="Normal 14 3 6 3 2" xfId="3472" xr:uid="{A05B6E99-54E5-41C3-933A-684FECF379D2}"/>
    <cellStyle name="Normal 14 3 6 3 2 2" xfId="14138" xr:uid="{B85F4EC0-8503-4EEC-B6C8-988A624F9513}"/>
    <cellStyle name="Normal 14 3 6 3 2 3" xfId="8466" xr:uid="{7837917F-DA1B-47E4-914D-86B7FAA4B31D}"/>
    <cellStyle name="Normal 14 3 6 3 3" xfId="8467" xr:uid="{42A268CC-3200-4FF5-8B3E-CA70F5756B01}"/>
    <cellStyle name="Normal 14 3 6 3 4" xfId="7111" xr:uid="{C7924E99-8D0A-46E1-B967-6A070F65636C}"/>
    <cellStyle name="Normal 14 3 6 3 5" xfId="12325" xr:uid="{1E4D3385-FF8E-48BF-9F3E-34C3866F0904}"/>
    <cellStyle name="Normal 14 3 6 3 6" xfId="5286" xr:uid="{BB3D8F34-7776-4526-BDA8-B0AB5FD852F1}"/>
    <cellStyle name="Normal 14 3 6 4" xfId="2648" xr:uid="{ED8330E6-5BD2-491F-BA5D-830354F64C55}"/>
    <cellStyle name="Normal 14 3 6 4 2" xfId="13314" xr:uid="{599DF850-3EB8-4C82-AED4-D91157F70ABC}"/>
    <cellStyle name="Normal 14 3 6 4 3" xfId="8468" xr:uid="{FA50DECF-75BF-407E-948C-6CAC534F87EC}"/>
    <cellStyle name="Normal 14 3 6 5" xfId="8469" xr:uid="{2C9891BB-2059-4803-A1CF-E85FBF1D8EF3}"/>
    <cellStyle name="Normal 14 3 6 6" xfId="6287" xr:uid="{C75F0EDF-BC33-4006-89C7-2E832ADEB8F6}"/>
    <cellStyle name="Normal 14 3 6 7" xfId="11501" xr:uid="{478D6CB1-133C-4145-9570-947D0146C3DD}"/>
    <cellStyle name="Normal 14 3 6 8" xfId="4462" xr:uid="{8E24ED43-803E-43BD-8E34-1AC45B385221}"/>
    <cellStyle name="Normal 14 3 7" xfId="922" xr:uid="{C8621642-8ECB-407D-8DB9-55FF9913F163}"/>
    <cellStyle name="Normal 14 3 7 2" xfId="1524" xr:uid="{E423C612-68F7-48CB-BC3F-EC0753143A3E}"/>
    <cellStyle name="Normal 14 3 7 2 2" xfId="3474" xr:uid="{65548572-DC43-4721-A57B-391A746F11F5}"/>
    <cellStyle name="Normal 14 3 7 2 2 2" xfId="14140" xr:uid="{5B3A9822-361F-4D84-AABA-E48B58325D40}"/>
    <cellStyle name="Normal 14 3 7 2 2 3" xfId="8470" xr:uid="{DAA9A377-3859-47DA-BAFB-71AC1745DC51}"/>
    <cellStyle name="Normal 14 3 7 2 3" xfId="8471" xr:uid="{58C306AE-9A44-4910-91FB-CFC7A947DD7C}"/>
    <cellStyle name="Normal 14 3 7 2 4" xfId="7113" xr:uid="{281EB49E-FBB9-4A0F-A5D8-B0EED678C144}"/>
    <cellStyle name="Normal 14 3 7 2 5" xfId="12327" xr:uid="{981F66E6-8913-4C79-82ED-3D73696A6753}"/>
    <cellStyle name="Normal 14 3 7 2 6" xfId="5288" xr:uid="{7246E64D-5605-44D4-9CF3-909E8FF0A5FC}"/>
    <cellStyle name="Normal 14 3 7 3" xfId="2970" xr:uid="{6FECCE50-EC63-48F8-91C3-A9BDC035FC16}"/>
    <cellStyle name="Normal 14 3 7 3 2" xfId="13636" xr:uid="{1BF1B8DE-861C-44B0-9730-1D602418A4DB}"/>
    <cellStyle name="Normal 14 3 7 3 3" xfId="8472" xr:uid="{5C74169A-BC31-4044-BE82-2E592650B96F}"/>
    <cellStyle name="Normal 14 3 7 4" xfId="8473" xr:uid="{8C1A8255-6F43-40D5-9687-957E96C5D7FD}"/>
    <cellStyle name="Normal 14 3 7 5" xfId="6609" xr:uid="{CAA5C37F-CB16-4CC1-B98F-60574113E538}"/>
    <cellStyle name="Normal 14 3 7 6" xfId="11823" xr:uid="{F8953007-BE26-409B-972A-B8C47AE3F949}"/>
    <cellStyle name="Normal 14 3 7 7" xfId="4784" xr:uid="{ABF5D854-FB2C-4F10-9A32-00AE7BFFAD1E}"/>
    <cellStyle name="Normal 14 3 8" xfId="1387" xr:uid="{73633F60-8E56-41FF-9EE3-1657FC76F940}"/>
    <cellStyle name="Normal 14 3 8 2" xfId="3337" xr:uid="{D34D6FD5-070D-4F74-A53C-912215283ACB}"/>
    <cellStyle name="Normal 14 3 8 2 2" xfId="14003" xr:uid="{F36CF2A6-A72D-454C-8B57-5A6C014ED96B}"/>
    <cellStyle name="Normal 14 3 8 2 3" xfId="8474" xr:uid="{C4A3A960-9684-4544-AF75-7010A284DC05}"/>
    <cellStyle name="Normal 14 3 8 3" xfId="8475" xr:uid="{E2F4F1E8-46BB-434B-A737-8536DFB3C0FE}"/>
    <cellStyle name="Normal 14 3 8 4" xfId="6976" xr:uid="{E16241C5-BAF4-4CA9-9D18-E3F54036AC49}"/>
    <cellStyle name="Normal 14 3 8 5" xfId="12190" xr:uid="{024739A0-AE37-4E6B-A93E-B9C00F2F08F1}"/>
    <cellStyle name="Normal 14 3 8 6" xfId="5151" xr:uid="{66A1592B-2C3F-4BA1-A3E8-8E0EAC4F1400}"/>
    <cellStyle name="Normal 14 3 9" xfId="333" xr:uid="{E3422BA7-67FD-4214-A6CD-00A266140CB6}"/>
    <cellStyle name="Normal 14 3 9 2" xfId="2603" xr:uid="{0CE23666-E0E7-4467-952D-BDCDB4795705}"/>
    <cellStyle name="Normal 14 3 9 2 2" xfId="13270" xr:uid="{E4474816-A504-4D9A-8C82-BA1D8C947382}"/>
    <cellStyle name="Normal 14 3 9 2 3" xfId="8476" xr:uid="{7C07B407-4A94-4172-8336-20AD89064B17}"/>
    <cellStyle name="Normal 14 3 9 3" xfId="8477" xr:uid="{3AA5687F-764B-4A5A-A78D-3A5F9ABCD37D}"/>
    <cellStyle name="Normal 14 3 9 4" xfId="6242" xr:uid="{920147D5-838F-4E3E-A72B-CFD59C403235}"/>
    <cellStyle name="Normal 14 3 9 5" xfId="11457" xr:uid="{28DB571F-E68A-427F-8DB7-A55B324BEB96}"/>
    <cellStyle name="Normal 14 3 9 6" xfId="4418" xr:uid="{9F372FD2-6571-4546-930A-77225400C35C}"/>
    <cellStyle name="Normal 14 4" xfId="612" xr:uid="{D2F0E062-EBDD-4A1B-AB64-0645BA76163D}"/>
    <cellStyle name="Normal 14 4 10" xfId="11594" xr:uid="{101493AA-5F28-4297-8B42-BCE50D37761E}"/>
    <cellStyle name="Normal 14 4 11" xfId="4555" xr:uid="{2013A7D5-42AF-4D7F-A1E4-6570BB84A1CC}"/>
    <cellStyle name="Normal 14 4 2" xfId="817" xr:uid="{EC9EF693-8050-43DE-BF93-5B7D642B02B1}"/>
    <cellStyle name="Normal 14 4 2 2" xfId="1281" xr:uid="{108BA504-802F-4D10-A3AD-3ECBB45996BB}"/>
    <cellStyle name="Normal 14 4 2 2 2" xfId="1527" xr:uid="{99B72D83-7D7E-413A-AFEB-1C3F970C65D2}"/>
    <cellStyle name="Normal 14 4 2 2 2 2" xfId="3477" xr:uid="{92B52FA2-FBE3-43F6-AC6B-65A7140CD496}"/>
    <cellStyle name="Normal 14 4 2 2 2 2 2" xfId="14143" xr:uid="{F94AA7FC-CD23-4B14-8628-917BA4D3E172}"/>
    <cellStyle name="Normal 14 4 2 2 2 2 3" xfId="8478" xr:uid="{B2E7D941-7B0C-4361-B8E1-F1A30C7D6201}"/>
    <cellStyle name="Normal 14 4 2 2 2 3" xfId="8479" xr:uid="{C1E08848-B566-4BA4-8702-6F115BE5018D}"/>
    <cellStyle name="Normal 14 4 2 2 2 4" xfId="7116" xr:uid="{13D42A70-4EBF-4477-A0AC-4BC32A331E03}"/>
    <cellStyle name="Normal 14 4 2 2 2 5" xfId="12330" xr:uid="{73F93B57-B827-4227-83E2-AFC05A215277}"/>
    <cellStyle name="Normal 14 4 2 2 2 6" xfId="5291" xr:uid="{18E7F64D-630D-48A8-82E8-FDEC291A25C2}"/>
    <cellStyle name="Normal 14 4 2 2 3" xfId="3243" xr:uid="{516A5FC9-18F2-4B4F-89CD-88B3D326EED5}"/>
    <cellStyle name="Normal 14 4 2 2 3 2" xfId="13909" xr:uid="{CF424B5F-E7F5-4908-B7AE-C6BEEC3411BD}"/>
    <cellStyle name="Normal 14 4 2 2 3 3" xfId="8480" xr:uid="{64378FEB-C7FC-44FD-9E8D-F674E5D14E50}"/>
    <cellStyle name="Normal 14 4 2 2 4" xfId="8481" xr:uid="{D19CDC2D-87C9-4DFC-8AFB-20FF45FF51FD}"/>
    <cellStyle name="Normal 14 4 2 2 5" xfId="6882" xr:uid="{E617881D-643E-422C-BB0E-7826297438A9}"/>
    <cellStyle name="Normal 14 4 2 2 6" xfId="12096" xr:uid="{6473F238-6CC6-4880-8C66-2C56A043F5D6}"/>
    <cellStyle name="Normal 14 4 2 2 7" xfId="5057" xr:uid="{5F1F928B-D8D4-4299-BF06-3480E46AE9CC}"/>
    <cellStyle name="Normal 14 4 2 3" xfId="1526" xr:uid="{1F671CA0-DE94-4413-AED7-3E1B673A8151}"/>
    <cellStyle name="Normal 14 4 2 3 2" xfId="3476" xr:uid="{30118ED6-6F8B-471A-A017-B87DCAA94D28}"/>
    <cellStyle name="Normal 14 4 2 3 2 2" xfId="14142" xr:uid="{34CCD914-499D-4F20-B4E7-3F86509650F4}"/>
    <cellStyle name="Normal 14 4 2 3 2 3" xfId="8482" xr:uid="{93F9AED8-2504-421F-9A0F-50D753236E3E}"/>
    <cellStyle name="Normal 14 4 2 3 3" xfId="8483" xr:uid="{EEC90FCA-79F1-4CBA-B69D-F37A170437A2}"/>
    <cellStyle name="Normal 14 4 2 3 4" xfId="7115" xr:uid="{336AB5A2-43C7-43F7-BD23-281378280B24}"/>
    <cellStyle name="Normal 14 4 2 3 5" xfId="12329" xr:uid="{2B4C730D-5D5E-418E-89A6-49BC123D3646}"/>
    <cellStyle name="Normal 14 4 2 3 6" xfId="5290" xr:uid="{80AB88AC-3757-4DAA-8A56-E2894CB7644B}"/>
    <cellStyle name="Normal 14 4 2 4" xfId="2876" xr:uid="{5E8AF843-44F9-47D0-BF96-F26B2DE6C7B2}"/>
    <cellStyle name="Normal 14 4 2 4 2" xfId="13542" xr:uid="{39FB6653-9489-44F3-8A4C-4EE166FE212D}"/>
    <cellStyle name="Normal 14 4 2 4 3" xfId="8484" xr:uid="{4A24D420-521D-43C5-A472-705DCB72A45B}"/>
    <cellStyle name="Normal 14 4 2 5" xfId="8485" xr:uid="{2413507D-C96A-4DBE-A3EB-3A84F439F1FF}"/>
    <cellStyle name="Normal 14 4 2 6" xfId="6515" xr:uid="{02D93950-CACC-4E6E-B31A-22936BCABC6F}"/>
    <cellStyle name="Normal 14 4 2 7" xfId="11729" xr:uid="{C513CDC1-E6A5-419E-A191-EA9287F2392B}"/>
    <cellStyle name="Normal 14 4 2 8" xfId="4690" xr:uid="{49EFEB21-5214-4FFA-90F8-B76A850D4AF0}"/>
    <cellStyle name="Normal 14 4 3" xfId="968" xr:uid="{1DC86AB2-7490-49B5-890D-4EC8F7DD14EF}"/>
    <cellStyle name="Normal 14 4 3 2" xfId="1528" xr:uid="{A0E3261D-C1C0-46A3-BA68-A31DA71CE0A6}"/>
    <cellStyle name="Normal 14 4 3 2 2" xfId="3478" xr:uid="{CEABB449-A68A-492F-AC57-FAB33F4D9929}"/>
    <cellStyle name="Normal 14 4 3 2 2 2" xfId="14144" xr:uid="{E1FBEE88-D901-4569-8786-FC5B8C50FB95}"/>
    <cellStyle name="Normal 14 4 3 2 2 3" xfId="8486" xr:uid="{380C999D-8452-4DD8-8795-626A9BC3E032}"/>
    <cellStyle name="Normal 14 4 3 2 3" xfId="8487" xr:uid="{B68BF062-05AD-4F06-A50C-B3E8A1496132}"/>
    <cellStyle name="Normal 14 4 3 2 4" xfId="7117" xr:uid="{BF6C9283-44F4-47D3-9AF1-E44664EFE43F}"/>
    <cellStyle name="Normal 14 4 3 2 5" xfId="12331" xr:uid="{9AAA5F4F-9CE1-4107-9825-CB0203C03253}"/>
    <cellStyle name="Normal 14 4 3 2 6" xfId="5292" xr:uid="{F4503E0C-705D-4667-859F-B98D20FD3762}"/>
    <cellStyle name="Normal 14 4 3 3" xfId="3014" xr:uid="{DB73A3BC-1F87-4883-800C-6663893389DA}"/>
    <cellStyle name="Normal 14 4 3 3 2" xfId="13680" xr:uid="{C94ECD55-85A7-4CA1-9889-E3C397E31BB6}"/>
    <cellStyle name="Normal 14 4 3 3 3" xfId="8488" xr:uid="{D6065A33-6E16-47CA-B3D7-22A4C85690F9}"/>
    <cellStyle name="Normal 14 4 3 4" xfId="8489" xr:uid="{C5C9A686-7FA6-43A7-9978-7613B13EC490}"/>
    <cellStyle name="Normal 14 4 3 5" xfId="6653" xr:uid="{303B934D-43C2-449E-82D2-B25C137D6BE9}"/>
    <cellStyle name="Normal 14 4 3 6" xfId="11867" xr:uid="{851DF19C-4A7C-4DF4-A696-4FDD97ACBC1F}"/>
    <cellStyle name="Normal 14 4 3 7" xfId="4828" xr:uid="{92B4CDD8-8213-478B-832B-FCE8514EEC64}"/>
    <cellStyle name="Normal 14 4 4" xfId="1525" xr:uid="{DF567420-FC43-4CD7-9800-F0D742447FF9}"/>
    <cellStyle name="Normal 14 4 4 2" xfId="3475" xr:uid="{38ABF663-7707-4E7D-B257-50C37010B6B8}"/>
    <cellStyle name="Normal 14 4 4 2 2" xfId="14141" xr:uid="{3CC71D46-BD70-4DC6-88A1-CC4999904268}"/>
    <cellStyle name="Normal 14 4 4 2 3" xfId="8490" xr:uid="{DB70E5C1-DFBF-435C-89DC-CB7F7FDB7F2F}"/>
    <cellStyle name="Normal 14 4 4 3" xfId="8491" xr:uid="{3EC53299-4AC1-421F-9CFB-F43063E03A6E}"/>
    <cellStyle name="Normal 14 4 4 4" xfId="7114" xr:uid="{F57A8C27-1D77-4B3F-9B34-63842868DD7D}"/>
    <cellStyle name="Normal 14 4 4 5" xfId="12328" xr:uid="{2FF5EF34-7AD9-40F2-872E-A297C2DFBBCE}"/>
    <cellStyle name="Normal 14 4 4 6" xfId="5289" xr:uid="{6B901E9B-FDC9-493E-8A09-E45098A2B759}"/>
    <cellStyle name="Normal 14 4 5" xfId="2265" xr:uid="{252FD14E-F321-4A50-A636-1F33ADFD7A57}"/>
    <cellStyle name="Normal 14 4 5 2" xfId="4121" xr:uid="{E34202CA-A3A8-4677-878F-F8BFBC87B676}"/>
    <cellStyle name="Normal 14 4 5 2 2" xfId="14784" xr:uid="{D1164FE1-1393-4B6A-873B-ADB8729AE588}"/>
    <cellStyle name="Normal 14 4 5 2 3" xfId="8492" xr:uid="{4CAD004B-F01D-44F5-B0BF-6B7AA041BA5F}"/>
    <cellStyle name="Normal 14 4 5 3" xfId="8493" xr:uid="{E3B76156-ED63-4A22-AC54-91D4ECF857F3}"/>
    <cellStyle name="Normal 14 4 5 4" xfId="7760" xr:uid="{32A66918-A165-4D89-8701-C7A3D6A8DA98}"/>
    <cellStyle name="Normal 14 4 5 5" xfId="12971" xr:uid="{9FB08366-94A3-4FAC-8D88-F183E27E7F43}"/>
    <cellStyle name="Normal 14 4 5 6" xfId="5932" xr:uid="{349FD3A1-38DC-4008-8670-959EED8A0971}"/>
    <cellStyle name="Normal 14 4 6" xfId="2413" xr:uid="{0020C5FC-6A42-447A-85FA-C74361C97070}"/>
    <cellStyle name="Normal 14 4 6 2" xfId="4257" xr:uid="{02C1A330-7E70-4FCB-B5F2-1D60FD4E9D47}"/>
    <cellStyle name="Normal 14 4 6 2 2" xfId="14920" xr:uid="{29A1645F-7BCE-4E52-87AE-5B10E766870D}"/>
    <cellStyle name="Normal 14 4 6 2 3" xfId="8494" xr:uid="{BD4475B9-51B7-40A6-A243-301DDC229DF6}"/>
    <cellStyle name="Normal 14 4 6 3" xfId="7896" xr:uid="{1507F013-F8C7-4DD4-93C1-8D82D94FD282}"/>
    <cellStyle name="Normal 14 4 6 4" xfId="13107" xr:uid="{EF543D54-85AC-4F5B-85D3-CFD9712C94BE}"/>
    <cellStyle name="Normal 14 4 6 5" xfId="6068" xr:uid="{6EE5D6BE-927B-4C73-A3EF-6C08340D8834}"/>
    <cellStyle name="Normal 14 4 7" xfId="2741" xr:uid="{A7435334-3E7C-42DF-9140-3226BBAC5E71}"/>
    <cellStyle name="Normal 14 4 7 2" xfId="13407" xr:uid="{33F9C8C3-AB94-4D00-BB3C-BFAB8F18478E}"/>
    <cellStyle name="Normal 14 4 7 3" xfId="8495" xr:uid="{D18AD9ED-FF96-41FD-8A22-5B08698C2141}"/>
    <cellStyle name="Normal 14 4 8" xfId="8496" xr:uid="{CFB23D63-B69B-400F-BE4B-9B804981AE68}"/>
    <cellStyle name="Normal 14 4 9" xfId="6380" xr:uid="{CE868DA0-5677-4FAD-A70B-5BF3BC8D3887}"/>
    <cellStyle name="Normal 14 5" xfId="719" xr:uid="{F26E0109-0DA3-4445-943C-3C97256174A6}"/>
    <cellStyle name="Normal 14 5 10" xfId="11637" xr:uid="{18A6169A-0B8D-419E-A69C-E069DE7BE3E5}"/>
    <cellStyle name="Normal 14 5 11" xfId="4598" xr:uid="{1DDBFDBB-71C4-45F8-AB15-65F13D3F030E}"/>
    <cellStyle name="Normal 14 5 2" xfId="861" xr:uid="{3313A097-44EA-4499-861D-B6BB7A8C1FDE}"/>
    <cellStyle name="Normal 14 5 2 2" xfId="1324" xr:uid="{8E029D13-CD74-4172-873D-F7770AEE474C}"/>
    <cellStyle name="Normal 14 5 2 2 2" xfId="1531" xr:uid="{ADED986A-0029-4203-AE9B-582CDA394736}"/>
    <cellStyle name="Normal 14 5 2 2 2 2" xfId="3481" xr:uid="{6A4DFA37-F941-44BB-9FCF-AEB4E38FFCCF}"/>
    <cellStyle name="Normal 14 5 2 2 2 2 2" xfId="14147" xr:uid="{80C63FEA-D23D-4D27-8B49-B083BD8F590C}"/>
    <cellStyle name="Normal 14 5 2 2 2 2 3" xfId="8497" xr:uid="{21A02EC8-5371-43E5-B8CF-087FD0BBF922}"/>
    <cellStyle name="Normal 14 5 2 2 2 3" xfId="8498" xr:uid="{D0345B53-28E3-4091-B7D8-124D2D5D9377}"/>
    <cellStyle name="Normal 14 5 2 2 2 4" xfId="7120" xr:uid="{F1C7A284-A148-4255-98F4-F3C51A190661}"/>
    <cellStyle name="Normal 14 5 2 2 2 5" xfId="12334" xr:uid="{8F19A5E4-30CE-4248-AD02-42927E1A7D3A}"/>
    <cellStyle name="Normal 14 5 2 2 2 6" xfId="5295" xr:uid="{D17EDA2F-F74B-478D-8B10-AD826C4AB177}"/>
    <cellStyle name="Normal 14 5 2 2 3" xfId="3286" xr:uid="{A2A7ED1B-1918-47FD-9D3F-75BD9CEA843A}"/>
    <cellStyle name="Normal 14 5 2 2 3 2" xfId="13952" xr:uid="{1D99342F-BE45-4707-92B9-EADFEA2622D8}"/>
    <cellStyle name="Normal 14 5 2 2 3 3" xfId="8499" xr:uid="{3DC62C26-06D6-4C2E-A8B5-ADB4C01BE2BC}"/>
    <cellStyle name="Normal 14 5 2 2 4" xfId="8500" xr:uid="{CEE4E8A4-DF50-4794-9B2E-308AE5B5F1EB}"/>
    <cellStyle name="Normal 14 5 2 2 5" xfId="6925" xr:uid="{29CBB200-EA57-43D0-8F76-9839EBD169DA}"/>
    <cellStyle name="Normal 14 5 2 2 6" xfId="12139" xr:uid="{B497FDB0-62C3-4B5C-8862-813B46A2D669}"/>
    <cellStyle name="Normal 14 5 2 2 7" xfId="5100" xr:uid="{CBBB9191-C031-4C79-9953-9F12C33CB4E5}"/>
    <cellStyle name="Normal 14 5 2 3" xfId="1530" xr:uid="{2DB826AF-B21D-419D-BA89-70C64ADF341E}"/>
    <cellStyle name="Normal 14 5 2 3 2" xfId="3480" xr:uid="{BC739521-2A0B-43B0-9328-CE60D5B5D23C}"/>
    <cellStyle name="Normal 14 5 2 3 2 2" xfId="14146" xr:uid="{392A38BF-9313-4664-BF1C-B79FD270F283}"/>
    <cellStyle name="Normal 14 5 2 3 2 3" xfId="8501" xr:uid="{F1CF065C-23A8-4974-AE4A-C8BE008EF7BF}"/>
    <cellStyle name="Normal 14 5 2 3 3" xfId="8502" xr:uid="{48F52ED0-8D40-40E9-88E6-0D5DA34846A9}"/>
    <cellStyle name="Normal 14 5 2 3 4" xfId="7119" xr:uid="{DB8961DE-0BDE-4BD9-982A-1F9622039D09}"/>
    <cellStyle name="Normal 14 5 2 3 5" xfId="12333" xr:uid="{4D87B3EB-C032-40E7-B3FA-8476E4EA9A26}"/>
    <cellStyle name="Normal 14 5 2 3 6" xfId="5294" xr:uid="{E27336BD-C64B-4A9E-8D1B-3B1D765692A2}"/>
    <cellStyle name="Normal 14 5 2 4" xfId="2919" xr:uid="{47EDF3E9-200C-4EB2-B800-BEFBEF0CE27D}"/>
    <cellStyle name="Normal 14 5 2 4 2" xfId="13585" xr:uid="{FDA7B561-0622-47B2-B318-89ADE7F2DB55}"/>
    <cellStyle name="Normal 14 5 2 4 3" xfId="8503" xr:uid="{826E7B45-7DAD-412D-AA0B-0575B79D2C4C}"/>
    <cellStyle name="Normal 14 5 2 5" xfId="8504" xr:uid="{3151B19C-CC76-4127-85F1-0E37F5A32201}"/>
    <cellStyle name="Normal 14 5 2 6" xfId="6558" xr:uid="{0208DFDC-3EF4-4E03-9D72-E18B0593294A}"/>
    <cellStyle name="Normal 14 5 2 7" xfId="11772" xr:uid="{BF045F37-3668-472B-98F4-D268D12F48CE}"/>
    <cellStyle name="Normal 14 5 2 8" xfId="4733" xr:uid="{D0DF7199-43F5-4E3B-807F-F75E9C9C8812}"/>
    <cellStyle name="Normal 14 5 3" xfId="1014" xr:uid="{1DED91C5-0E2A-4A67-A0D6-723FF1605155}"/>
    <cellStyle name="Normal 14 5 3 2" xfId="1532" xr:uid="{2FBE314C-9C79-4337-B884-656FAEB55167}"/>
    <cellStyle name="Normal 14 5 3 2 2" xfId="3482" xr:uid="{6B51A284-34E4-473E-BF95-1E376CF56E5D}"/>
    <cellStyle name="Normal 14 5 3 2 2 2" xfId="14148" xr:uid="{29D5E2F3-1B08-4094-B2FA-1E2C2A0FACAA}"/>
    <cellStyle name="Normal 14 5 3 2 2 3" xfId="8505" xr:uid="{2134DB59-BB64-485E-8D15-F33FB03800D7}"/>
    <cellStyle name="Normal 14 5 3 2 3" xfId="8506" xr:uid="{59AC4ABD-CBB7-418B-8780-C69EF7FC23DB}"/>
    <cellStyle name="Normal 14 5 3 2 4" xfId="7121" xr:uid="{3F3AC410-CCBC-49F6-B21F-FCD9D59C22F3}"/>
    <cellStyle name="Normal 14 5 3 2 5" xfId="12335" xr:uid="{95D47057-FC55-46F3-AF8B-B489B4E4223A}"/>
    <cellStyle name="Normal 14 5 3 2 6" xfId="5296" xr:uid="{7A9AC0D0-7A01-4613-B31F-4142E8B54A53}"/>
    <cellStyle name="Normal 14 5 3 3" xfId="3057" xr:uid="{BC42645D-A746-48AE-865A-EEC7DA6C8B92}"/>
    <cellStyle name="Normal 14 5 3 3 2" xfId="13723" xr:uid="{3431C501-72E5-4BD1-847F-9C47EB7886FB}"/>
    <cellStyle name="Normal 14 5 3 3 3" xfId="8507" xr:uid="{0C192E03-E7E6-4ED5-A741-EED7FA78E336}"/>
    <cellStyle name="Normal 14 5 3 4" xfId="8508" xr:uid="{9683C8AC-A22E-4250-A198-2573E15A5FCC}"/>
    <cellStyle name="Normal 14 5 3 5" xfId="6696" xr:uid="{9C453359-B02E-48A8-AFC4-C7CC7B9BE271}"/>
    <cellStyle name="Normal 14 5 3 6" xfId="11910" xr:uid="{E341ECEA-25D7-4A85-83B3-96A6A6E1BC6A}"/>
    <cellStyle name="Normal 14 5 3 7" xfId="4871" xr:uid="{16F52B83-8ADC-4B5D-988C-CC47F16ADAAC}"/>
    <cellStyle name="Normal 14 5 4" xfId="1529" xr:uid="{04447B1C-D19F-4500-92D9-7CFFC2691B51}"/>
    <cellStyle name="Normal 14 5 4 2" xfId="3479" xr:uid="{F0E3CB64-A503-4B05-B02A-F51A066F2D73}"/>
    <cellStyle name="Normal 14 5 4 2 2" xfId="14145" xr:uid="{5B92870E-8565-4E0D-AA1E-D60B0DE807F2}"/>
    <cellStyle name="Normal 14 5 4 2 3" xfId="8509" xr:uid="{F8EED628-C808-4183-9677-AA3310979563}"/>
    <cellStyle name="Normal 14 5 4 3" xfId="8510" xr:uid="{96C0DBB0-D9B7-46B6-BC8D-42EE5CA88930}"/>
    <cellStyle name="Normal 14 5 4 4" xfId="7118" xr:uid="{63BF7615-F043-4EAB-B71B-A8035E2C9DE9}"/>
    <cellStyle name="Normal 14 5 4 5" xfId="12332" xr:uid="{FF94DCBA-D345-44F1-88BA-E82152305E01}"/>
    <cellStyle name="Normal 14 5 4 6" xfId="5293" xr:uid="{1A4EBD1F-4FF2-4B24-8E2D-A168D0703C14}"/>
    <cellStyle name="Normal 14 5 5" xfId="2312" xr:uid="{F2B0F29F-DD33-4A1D-87EE-3A51E990F71A}"/>
    <cellStyle name="Normal 14 5 5 2" xfId="4165" xr:uid="{BE2979C8-4C68-4B52-9522-FDE62AFFA384}"/>
    <cellStyle name="Normal 14 5 5 2 2" xfId="14828" xr:uid="{723A47A8-5ACF-40E7-979E-E11F2D2E38CE}"/>
    <cellStyle name="Normal 14 5 5 2 3" xfId="8511" xr:uid="{84D51F42-3D67-447A-996E-03CFC36732BA}"/>
    <cellStyle name="Normal 14 5 5 3" xfId="8512" xr:uid="{7EC3EB1E-DDE1-48F3-8C97-9988B47E8C79}"/>
    <cellStyle name="Normal 14 5 5 4" xfId="7804" xr:uid="{64F04331-1C06-4BE9-A3F6-512D24F7BE22}"/>
    <cellStyle name="Normal 14 5 5 5" xfId="13015" xr:uid="{4666878C-6D31-46B7-BD9B-14B868392FDF}"/>
    <cellStyle name="Normal 14 5 5 6" xfId="5976" xr:uid="{09CE2DAD-7020-4F90-8105-AE32EEE2D524}"/>
    <cellStyle name="Normal 14 5 6" xfId="2456" xr:uid="{A8F5264E-022F-4DF8-8998-5D429F65EC44}"/>
    <cellStyle name="Normal 14 5 6 2" xfId="4300" xr:uid="{F80EAE2B-C023-412F-96B8-F65F3837C8A1}"/>
    <cellStyle name="Normal 14 5 6 2 2" xfId="14963" xr:uid="{ED365927-8B22-4CD2-85D7-F81076A993CD}"/>
    <cellStyle name="Normal 14 5 6 2 3" xfId="8513" xr:uid="{7A53914A-E4A6-470E-B33F-BA64A977EA46}"/>
    <cellStyle name="Normal 14 5 6 3" xfId="7939" xr:uid="{AEC549D8-6DC8-4D43-B75F-E7CECDBE9E70}"/>
    <cellStyle name="Normal 14 5 6 4" xfId="13150" xr:uid="{9BB0283B-3BCB-4FEF-A028-68FE4A4AA65C}"/>
    <cellStyle name="Normal 14 5 6 5" xfId="6111" xr:uid="{E4BD86A7-D16B-41C0-90FC-8BD2DC756CAF}"/>
    <cellStyle name="Normal 14 5 7" xfId="2784" xr:uid="{1C6E988F-A86F-4BCE-ABA5-6A97F3516C2D}"/>
    <cellStyle name="Normal 14 5 7 2" xfId="13450" xr:uid="{54114ABF-89A0-4CA8-BF2E-36CE9062FACF}"/>
    <cellStyle name="Normal 14 5 7 3" xfId="8514" xr:uid="{ED325140-600A-458B-A583-62F7F1EA2BDF}"/>
    <cellStyle name="Normal 14 5 8" xfId="8515" xr:uid="{F31320D6-004C-4E6F-A05B-B759598F3CF0}"/>
    <cellStyle name="Normal 14 5 9" xfId="6423" xr:uid="{0F8A2483-3CE5-466A-9747-996069144BE8}"/>
    <cellStyle name="Normal 14 6" xfId="553" xr:uid="{8FAE0C43-1AB9-4ACB-A087-36B2D29C7497}"/>
    <cellStyle name="Normal 14 6 2" xfId="1122" xr:uid="{BAB2BC1D-321A-402B-A75C-9419429430F3}"/>
    <cellStyle name="Normal 14 6 2 2" xfId="1534" xr:uid="{F005D615-8014-4F0E-ADB2-95002C83071B}"/>
    <cellStyle name="Normal 14 6 2 2 2" xfId="3484" xr:uid="{203401F0-03FC-4C41-A760-14993305DCAD}"/>
    <cellStyle name="Normal 14 6 2 2 2 2" xfId="14150" xr:uid="{0C5454B8-9C0F-4C50-9DA1-865131F13F2C}"/>
    <cellStyle name="Normal 14 6 2 2 2 3" xfId="8516" xr:uid="{43DC5B8E-297B-4B3A-B13A-EAD914433302}"/>
    <cellStyle name="Normal 14 6 2 2 3" xfId="8517" xr:uid="{4A4F9822-6A05-41A3-B2D4-1370CD67ABA8}"/>
    <cellStyle name="Normal 14 6 2 2 4" xfId="7123" xr:uid="{1A2EDD4D-0F73-4807-AA13-DE5C37527E0C}"/>
    <cellStyle name="Normal 14 6 2 2 5" xfId="12337" xr:uid="{3EBA0137-8159-4136-BCD3-AC55311DBE01}"/>
    <cellStyle name="Normal 14 6 2 2 6" xfId="5298" xr:uid="{1199B6B7-44C2-433A-BFEF-D4E5F88570C2}"/>
    <cellStyle name="Normal 14 6 2 3" xfId="3147" xr:uid="{CB723A17-FE3F-4B7C-A8BA-E37EB49300FF}"/>
    <cellStyle name="Normal 14 6 2 3 2" xfId="13813" xr:uid="{9A51A43A-DD17-43CB-B847-4B19B5DAECD6}"/>
    <cellStyle name="Normal 14 6 2 3 3" xfId="8518" xr:uid="{88F1CBBE-E70F-45A8-AD87-D24CA3B6BF88}"/>
    <cellStyle name="Normal 14 6 2 4" xfId="8519" xr:uid="{BD288E95-0F7A-4B4F-8F73-C4E0756D19F1}"/>
    <cellStyle name="Normal 14 6 2 5" xfId="6786" xr:uid="{C452C993-C166-461D-9B99-105C99EE91EE}"/>
    <cellStyle name="Normal 14 6 2 6" xfId="12000" xr:uid="{DE6E239C-6916-4CE4-A5F3-42550653C0A4}"/>
    <cellStyle name="Normal 14 6 2 7" xfId="4961" xr:uid="{3BE71963-AD91-40F2-A542-57AFAFD0C99F}"/>
    <cellStyle name="Normal 14 6 3" xfId="1533" xr:uid="{2D6995E5-29A0-465F-AF01-E8BD84154987}"/>
    <cellStyle name="Normal 14 6 3 2" xfId="3483" xr:uid="{1BA27F34-703C-43EE-891B-C2D1BA5D7E0D}"/>
    <cellStyle name="Normal 14 6 3 2 2" xfId="14149" xr:uid="{DE737EF6-ECE5-4C0C-83FA-4DF047D88918}"/>
    <cellStyle name="Normal 14 6 3 2 3" xfId="8520" xr:uid="{DF2DAC67-9323-498C-B71F-D676BCC0C20F}"/>
    <cellStyle name="Normal 14 6 3 3" xfId="8521" xr:uid="{CB6BF4AE-D63C-4108-BB8C-C2FCA162887A}"/>
    <cellStyle name="Normal 14 6 3 4" xfId="7122" xr:uid="{89396F2E-E21B-4ACF-A80F-655700FA9D54}"/>
    <cellStyle name="Normal 14 6 3 5" xfId="12336" xr:uid="{A96CF439-032E-43A9-8E99-F271146D6E2B}"/>
    <cellStyle name="Normal 14 6 3 6" xfId="5297" xr:uid="{1C8CA364-BE29-4049-9B78-D4235A7F4830}"/>
    <cellStyle name="Normal 14 6 4" xfId="2695" xr:uid="{9FFECAEC-17BD-4654-9811-804C301BCF45}"/>
    <cellStyle name="Normal 14 6 4 2" xfId="13361" xr:uid="{9D442E04-0253-4BA1-A1A8-77AA328678D6}"/>
    <cellStyle name="Normal 14 6 4 3" xfId="8522" xr:uid="{AE1253FF-7817-469A-8A26-C6CB47770F92}"/>
    <cellStyle name="Normal 14 6 5" xfId="8523" xr:uid="{4A0A5E4F-8625-4648-BB25-AF865B0AB46E}"/>
    <cellStyle name="Normal 14 6 6" xfId="6334" xr:uid="{2DA4FE2A-D7A9-437D-B0DA-FFEBADC304CE}"/>
    <cellStyle name="Normal 14 6 7" xfId="11548" xr:uid="{2545DF9D-8FF1-47B1-946C-4E7459FFC979}"/>
    <cellStyle name="Normal 14 6 8" xfId="4509" xr:uid="{5A65466F-3DF6-431E-9F64-A0632026C11A}"/>
    <cellStyle name="Normal 14 7" xfId="771" xr:uid="{5E1E1913-36C1-41FE-A422-25C34FF980DA}"/>
    <cellStyle name="Normal 14 7 2" xfId="1235" xr:uid="{F7F2BC6E-3B41-4BEB-9C1E-C31D08C280DA}"/>
    <cellStyle name="Normal 14 7 2 2" xfId="1536" xr:uid="{81DD0560-20CD-4443-9C90-34471BBC9287}"/>
    <cellStyle name="Normal 14 7 2 2 2" xfId="3486" xr:uid="{869B1E29-5CF3-429D-8B78-460B305A654D}"/>
    <cellStyle name="Normal 14 7 2 2 2 2" xfId="14152" xr:uid="{4FCA45C6-79CD-4CAE-BD50-0D637F3C9153}"/>
    <cellStyle name="Normal 14 7 2 2 2 3" xfId="8524" xr:uid="{F96DA7F1-4B53-41E9-9445-3D829FD68E88}"/>
    <cellStyle name="Normal 14 7 2 2 3" xfId="8525" xr:uid="{E0694239-D621-4B8E-B113-195EAC95A47B}"/>
    <cellStyle name="Normal 14 7 2 2 4" xfId="7125" xr:uid="{B6832EE5-EF70-4DF2-9D1B-C0BBF8307C6E}"/>
    <cellStyle name="Normal 14 7 2 2 5" xfId="12339" xr:uid="{F1E98696-BB32-4D87-9F4F-4E1D1B0A2165}"/>
    <cellStyle name="Normal 14 7 2 2 6" xfId="5300" xr:uid="{D6C8C25D-5645-47FA-8445-E40B6895A8E1}"/>
    <cellStyle name="Normal 14 7 2 3" xfId="3197" xr:uid="{5F489B76-800C-4CD9-AF04-CFD11BDC593D}"/>
    <cellStyle name="Normal 14 7 2 3 2" xfId="13863" xr:uid="{BE3ACA5E-A50C-4CC7-85A4-76A8EDCA68B3}"/>
    <cellStyle name="Normal 14 7 2 3 3" xfId="8526" xr:uid="{56838C72-02A6-4179-9454-D51F2408B78D}"/>
    <cellStyle name="Normal 14 7 2 4" xfId="8527" xr:uid="{11062951-B64F-4A2B-BDF8-91A17962EBCF}"/>
    <cellStyle name="Normal 14 7 2 5" xfId="6836" xr:uid="{7DFD9EB5-B94C-426C-9978-F2329D3E6AE5}"/>
    <cellStyle name="Normal 14 7 2 6" xfId="12050" xr:uid="{B51B25D1-300A-4216-B0C1-BC2526F8F9B3}"/>
    <cellStyle name="Normal 14 7 2 7" xfId="5011" xr:uid="{92EA667B-2889-4F75-9F06-BC2ABDB0BB9B}"/>
    <cellStyle name="Normal 14 7 3" xfId="1535" xr:uid="{680272C3-4DF3-404E-98AC-2DDFB1EC5BFC}"/>
    <cellStyle name="Normal 14 7 3 2" xfId="3485" xr:uid="{48132202-EE90-4F2B-9031-1618DB3E290E}"/>
    <cellStyle name="Normal 14 7 3 2 2" xfId="14151" xr:uid="{50E9A94A-9AB2-4880-8CFA-165F88681776}"/>
    <cellStyle name="Normal 14 7 3 2 3" xfId="8528" xr:uid="{811CD86C-B4B6-4D60-9173-91FC44B27903}"/>
    <cellStyle name="Normal 14 7 3 3" xfId="8529" xr:uid="{4B554636-34BB-4694-BF63-1D3B06C25652}"/>
    <cellStyle name="Normal 14 7 3 4" xfId="7124" xr:uid="{B06100B3-D346-423C-9616-44A2837A49BF}"/>
    <cellStyle name="Normal 14 7 3 5" xfId="12338" xr:uid="{BFAA74FF-1948-49CE-8699-FF1363E89BD8}"/>
    <cellStyle name="Normal 14 7 3 6" xfId="5299" xr:uid="{97943C29-F6FF-4F52-8BE0-8F36CA1EA7AE}"/>
    <cellStyle name="Normal 14 7 4" xfId="2830" xr:uid="{5B121D9B-4DE5-46C1-81BB-24B482030057}"/>
    <cellStyle name="Normal 14 7 4 2" xfId="13496" xr:uid="{5F125CFF-9E56-4952-9FF2-F169263EC432}"/>
    <cellStyle name="Normal 14 7 4 3" xfId="8530" xr:uid="{9DA8F02D-A5A1-4F45-A723-0604AD56B0FC}"/>
    <cellStyle name="Normal 14 7 5" xfId="8531" xr:uid="{1E9AE4D1-3209-4845-AE41-6C06595BA55A}"/>
    <cellStyle name="Normal 14 7 6" xfId="6469" xr:uid="{A290B1F6-43A6-4234-9E34-E3DB60F2A603}"/>
    <cellStyle name="Normal 14 7 7" xfId="11683" xr:uid="{574AD0E5-1114-403E-9293-416CC66FEF10}"/>
    <cellStyle name="Normal 14 7 8" xfId="4644" xr:uid="{59F5D8AA-FA64-4ED2-8CED-2725D6E16204}"/>
    <cellStyle name="Normal 14 8" xfId="437" xr:uid="{4EA24475-6D48-4B8A-9264-BB53ED2DA389}"/>
    <cellStyle name="Normal 14 8 2" xfId="1064" xr:uid="{D7420CD5-D09B-49E5-9BB6-E6C416E327F1}"/>
    <cellStyle name="Normal 14 8 2 2" xfId="1538" xr:uid="{6442B3EB-368F-4E6E-9A0C-B67AFCCE07BC}"/>
    <cellStyle name="Normal 14 8 2 2 2" xfId="3488" xr:uid="{7C33ED1A-451A-430D-8D34-F81449371B57}"/>
    <cellStyle name="Normal 14 8 2 2 2 2" xfId="14154" xr:uid="{4B778579-E318-4950-A13C-783E7715D2DB}"/>
    <cellStyle name="Normal 14 8 2 2 2 3" xfId="8532" xr:uid="{9E36935B-AC76-4AF2-94AE-3BDDB20B92A1}"/>
    <cellStyle name="Normal 14 8 2 2 3" xfId="8533" xr:uid="{C45EE636-4C1F-4D22-9B15-A4B1D882867D}"/>
    <cellStyle name="Normal 14 8 2 2 4" xfId="7127" xr:uid="{E163E843-DCAD-4426-AE51-8454613C1FEE}"/>
    <cellStyle name="Normal 14 8 2 2 5" xfId="12341" xr:uid="{4B5F887A-5D51-49DC-BF89-AB560AB6DA43}"/>
    <cellStyle name="Normal 14 8 2 2 6" xfId="5302" xr:uid="{06DA33F0-A272-4A0F-9245-4BB27577277A}"/>
    <cellStyle name="Normal 14 8 2 3" xfId="3103" xr:uid="{BBC09C7D-FC77-4AED-8B2C-60E93547811F}"/>
    <cellStyle name="Normal 14 8 2 3 2" xfId="13769" xr:uid="{2FBE6CF7-5EAD-4913-9E12-B1100FAFD6AC}"/>
    <cellStyle name="Normal 14 8 2 3 3" xfId="8534" xr:uid="{E9C9D3A8-F6E8-4330-997A-501EFBD00337}"/>
    <cellStyle name="Normal 14 8 2 4" xfId="8535" xr:uid="{762F95E6-4C57-465F-9FBB-F1B2DF8D3983}"/>
    <cellStyle name="Normal 14 8 2 5" xfId="6742" xr:uid="{DDEEC282-0692-49CF-B648-5803CCE7AC6A}"/>
    <cellStyle name="Normal 14 8 2 6" xfId="11956" xr:uid="{709DEBB8-9066-4A19-B082-DF5FFC4CEF7E}"/>
    <cellStyle name="Normal 14 8 2 7" xfId="4917" xr:uid="{9D145723-6378-4E03-A385-36879B89244C}"/>
    <cellStyle name="Normal 14 8 3" xfId="1537" xr:uid="{698FC05C-D116-4765-8CB1-4B7B45783A0F}"/>
    <cellStyle name="Normal 14 8 3 2" xfId="3487" xr:uid="{4231392A-8865-456B-8FAF-75CA59A28FEC}"/>
    <cellStyle name="Normal 14 8 3 2 2" xfId="14153" xr:uid="{3801F580-9997-4ADC-B767-4B1DF6181B15}"/>
    <cellStyle name="Normal 14 8 3 2 3" xfId="8536" xr:uid="{20A39092-A815-43FF-A2DB-C769A3319FAC}"/>
    <cellStyle name="Normal 14 8 3 3" xfId="8537" xr:uid="{F7398605-75C5-4541-9CF3-CD4089FC44B8}"/>
    <cellStyle name="Normal 14 8 3 4" xfId="7126" xr:uid="{0C572C36-C2E3-488D-9D89-5849ACBC3615}"/>
    <cellStyle name="Normal 14 8 3 5" xfId="12340" xr:uid="{F8A20EEC-061A-4EB6-B409-94B6528E37E6}"/>
    <cellStyle name="Normal 14 8 3 6" xfId="5301" xr:uid="{A3715222-7283-49A9-9D34-FFA6D1F338BA}"/>
    <cellStyle name="Normal 14 8 4" xfId="2646" xr:uid="{407AA487-B35A-4B59-851F-C76B49B5FD66}"/>
    <cellStyle name="Normal 14 8 4 2" xfId="13312" xr:uid="{807BC4C7-6C41-48F3-9A84-6251FCEBD75B}"/>
    <cellStyle name="Normal 14 8 4 3" xfId="8538" xr:uid="{FD3B97AC-40B2-4275-8572-855CDFC50866}"/>
    <cellStyle name="Normal 14 8 5" xfId="8539" xr:uid="{3C2CA974-853B-444B-9CC6-9D5AA159DCA8}"/>
    <cellStyle name="Normal 14 8 6" xfId="6285" xr:uid="{21FF3B12-F19E-4499-B0F3-E74034D81B01}"/>
    <cellStyle name="Normal 14 8 7" xfId="11499" xr:uid="{1F739925-C96A-49C2-819A-EA1E7F385FC1}"/>
    <cellStyle name="Normal 14 8 8" xfId="4460" xr:uid="{EE0BCE11-FE6F-4065-802A-7939105EC582}"/>
    <cellStyle name="Normal 14 9" xfId="920" xr:uid="{6B50BF1D-691A-49D9-8D8C-AF16A3CDF6A8}"/>
    <cellStyle name="Normal 14 9 2" xfId="1539" xr:uid="{B5FF2DF2-374C-4D5F-803A-F4DE325D295F}"/>
    <cellStyle name="Normal 14 9 2 2" xfId="3489" xr:uid="{59067854-8A05-44D3-9091-B2E5401C4704}"/>
    <cellStyle name="Normal 14 9 2 2 2" xfId="14155" xr:uid="{8227A584-E380-4342-ABDF-448DFF997EEB}"/>
    <cellStyle name="Normal 14 9 2 2 3" xfId="8540" xr:uid="{2379AC2F-942B-419F-A9EF-45107F9678D2}"/>
    <cellStyle name="Normal 14 9 2 3" xfId="8541" xr:uid="{00B8C33B-4FF6-4F9F-9A33-2E3AA2F9039E}"/>
    <cellStyle name="Normal 14 9 2 4" xfId="7128" xr:uid="{31A25D76-85C2-4CBE-B329-FB8441E69C36}"/>
    <cellStyle name="Normal 14 9 2 5" xfId="12342" xr:uid="{7FED2FF4-05B7-4A67-A617-959300E441F8}"/>
    <cellStyle name="Normal 14 9 2 6" xfId="5303" xr:uid="{1F54C05A-21D5-4B39-8A7D-98078EE262B8}"/>
    <cellStyle name="Normal 14 9 3" xfId="2968" xr:uid="{B1FE7FE1-A0C9-430D-B5FC-55641497C444}"/>
    <cellStyle name="Normal 14 9 3 2" xfId="13634" xr:uid="{4C541556-E2BD-4C03-A8C2-8BEFED2A977A}"/>
    <cellStyle name="Normal 14 9 3 3" xfId="8542" xr:uid="{79537AB5-B9B3-4080-AEFB-27B059FC371B}"/>
    <cellStyle name="Normal 14 9 4" xfId="8543" xr:uid="{4B42F0DB-7F99-473E-A671-AF1CD795084C}"/>
    <cellStyle name="Normal 14 9 5" xfId="6607" xr:uid="{0725E5DF-D6AB-45BC-83AF-B3FAE7EBE66E}"/>
    <cellStyle name="Normal 14 9 6" xfId="11821" xr:uid="{1795F78D-E156-44B0-B31F-AA56373A415F}"/>
    <cellStyle name="Normal 14 9 7" xfId="4782" xr:uid="{55E7E33A-918A-4BAA-88D0-5F6146263661}"/>
    <cellStyle name="Normal 140" xfId="2162" xr:uid="{E23F5853-9E73-42A6-9817-DFA6DD5E4A1D}"/>
    <cellStyle name="Normal 141" xfId="2160" xr:uid="{CABE4385-4788-4A6E-8614-DF1B7C2E6D81}"/>
    <cellStyle name="Normal 142" xfId="2155" xr:uid="{D8BB3B37-8020-463D-9186-36D818F86CB9}"/>
    <cellStyle name="Normal 143" xfId="2154" xr:uid="{C75AE7B7-0B3C-4955-B715-2A88F1DF6BC4}"/>
    <cellStyle name="Normal 144" xfId="2144" xr:uid="{B4A61EA5-76ED-4F7B-BCE7-68F4269671B2}"/>
    <cellStyle name="Normal 145" xfId="2153" xr:uid="{0BAFA347-75E7-47BD-B88F-E06C1603984F}"/>
    <cellStyle name="Normal 146" xfId="2159" xr:uid="{258D387D-82FE-41CB-94F5-821B3EC49B2E}"/>
    <cellStyle name="Normal 147" xfId="2148" xr:uid="{6FB30CA6-E896-4168-BF9F-ED9B685B9FC5}"/>
    <cellStyle name="Normal 148" xfId="2164" xr:uid="{21AE4D06-9880-4B1F-A4EC-CD9A76C96FA5}"/>
    <cellStyle name="Normal 149" xfId="2157" xr:uid="{200E1082-5EAD-45BB-9437-56DFA08BC02A}"/>
    <cellStyle name="Normal 15" xfId="184" xr:uid="{3C0089D7-4450-4C27-9432-DB0CE2ECF5AA}"/>
    <cellStyle name="Normal 15 2" xfId="230" xr:uid="{21EF5499-26DB-4411-B663-19CA363B6252}"/>
    <cellStyle name="Normal 150" xfId="2166" xr:uid="{40D5841B-C822-4AF5-B1DF-2D55A6833147}"/>
    <cellStyle name="Normal 151" xfId="2156" xr:uid="{C58CA4EC-718D-429C-AD1B-D5A904703765}"/>
    <cellStyle name="Normal 152" xfId="2169" xr:uid="{80B01C98-78CD-4DA8-9475-A26A4F334525}"/>
    <cellStyle name="Normal 153" xfId="2149" xr:uid="{9255E692-25BF-401D-BC5A-DB5A5095B1BF}"/>
    <cellStyle name="Normal 154" xfId="2168" xr:uid="{1D878AA2-7B55-4FCE-BB15-3B17F917978F}"/>
    <cellStyle name="Normal 155" xfId="2143" xr:uid="{95615222-2E1B-4234-89D9-373FC4DC9F21}"/>
    <cellStyle name="Normal 156" xfId="2150" xr:uid="{1790F7D8-E602-4CD5-87D3-1863153919C9}"/>
    <cellStyle name="Normal 157" xfId="2165" xr:uid="{516A7EBB-E7FD-49A5-AA76-3E0141C9A02B}"/>
    <cellStyle name="Normal 158" xfId="2146" xr:uid="{9E4E186E-428A-4F58-8FC2-C25223891F32}"/>
    <cellStyle name="Normal 159" xfId="2163" xr:uid="{5BEDBFAD-6C94-4FCC-AA66-68AB8A98859B}"/>
    <cellStyle name="Normal 16" xfId="218" xr:uid="{5A74D52A-70FB-48B9-9E6A-2A1C7D035A71}"/>
    <cellStyle name="Normal 16 10" xfId="1388" xr:uid="{5EFFA065-3F79-45FA-B9C1-F5AB0FE984E7}"/>
    <cellStyle name="Normal 16 10 2" xfId="3338" xr:uid="{255872B4-3A15-480A-A1A1-94035E807AD7}"/>
    <cellStyle name="Normal 16 10 2 2" xfId="14004" xr:uid="{40A18CAC-74EB-4CEE-8C2B-64ACE96AB691}"/>
    <cellStyle name="Normal 16 10 2 3" xfId="8544" xr:uid="{B68F6C4C-10E7-4251-833B-C4061002FF3E}"/>
    <cellStyle name="Normal 16 10 3" xfId="8545" xr:uid="{257C759B-B88B-41CA-97B5-CBA9BE9E6296}"/>
    <cellStyle name="Normal 16 10 4" xfId="6977" xr:uid="{C1337D5F-0204-4109-8B7B-CEBAE32BA4B8}"/>
    <cellStyle name="Normal 16 10 5" xfId="12191" xr:uid="{FF0A1312-E666-4EEE-A6C8-C389BE7C4ED0}"/>
    <cellStyle name="Normal 16 10 6" xfId="5152" xr:uid="{BA3B1C91-006B-475F-9C8B-4AD52DCCD367}"/>
    <cellStyle name="Normal 16 11" xfId="334" xr:uid="{B7E900F7-8587-4771-99B1-354E698DF268}"/>
    <cellStyle name="Normal 16 11 2" xfId="2604" xr:uid="{65E368A3-766E-4875-90B0-2C34336EB4EE}"/>
    <cellStyle name="Normal 16 11 2 2" xfId="13271" xr:uid="{884DBCD7-290D-4842-8F4F-D2534EEF20F0}"/>
    <cellStyle name="Normal 16 11 2 3" xfId="8546" xr:uid="{E82848B4-C6EC-4432-8F02-5B9D19E031BB}"/>
    <cellStyle name="Normal 16 11 3" xfId="8547" xr:uid="{12ADB920-0C4C-441A-AE06-111027A035F4}"/>
    <cellStyle name="Normal 16 11 4" xfId="6243" xr:uid="{666740AA-1D51-47D2-89AB-F8D43D6BC360}"/>
    <cellStyle name="Normal 16 11 5" xfId="11458" xr:uid="{1FBADC7E-C789-44D8-A215-52C8C3FE85C0}"/>
    <cellStyle name="Normal 16 11 6" xfId="4419" xr:uid="{677348CD-08E2-4A5A-A078-03FCEB6177F9}"/>
    <cellStyle name="Normal 16 12" xfId="2219" xr:uid="{631DF023-0C17-4FDB-9CEA-40359029DC65}"/>
    <cellStyle name="Normal 16 12 2" xfId="4078" xr:uid="{26F43C25-5593-496C-81B7-0198C17E266C}"/>
    <cellStyle name="Normal 16 12 2 2" xfId="14741" xr:uid="{EBD78398-A09F-4E26-8092-191A55501DB1}"/>
    <cellStyle name="Normal 16 12 2 3" xfId="8548" xr:uid="{C8137117-27F0-43C4-9469-345D86F643F8}"/>
    <cellStyle name="Normal 16 12 3" xfId="8549" xr:uid="{6D0C4BE9-389C-4908-A41B-FE8172E27977}"/>
    <cellStyle name="Normal 16 12 4" xfId="7717" xr:uid="{0B3CACDC-0A70-46BE-BFB6-0C09AD05B4F7}"/>
    <cellStyle name="Normal 16 12 5" xfId="12928" xr:uid="{D0E4F39F-6555-4F2D-A413-713E93931FD3}"/>
    <cellStyle name="Normal 16 12 6" xfId="5889" xr:uid="{C9AE22F7-BB47-45D3-B394-753353E8A7D2}"/>
    <cellStyle name="Normal 16 13" xfId="2370" xr:uid="{BD618621-0AAE-49F9-8FAD-8F9BBB1BD94F}"/>
    <cellStyle name="Normal 16 13 2" xfId="4214" xr:uid="{09AFAD74-5EC6-42BE-8C29-1F5C0AE9E4C4}"/>
    <cellStyle name="Normal 16 13 2 2" xfId="14877" xr:uid="{460E325C-DA19-41AD-A774-8C7102BE591E}"/>
    <cellStyle name="Normal 16 13 2 3" xfId="8550" xr:uid="{41C76DDD-79E0-4642-865F-2B145BC347B3}"/>
    <cellStyle name="Normal 16 13 3" xfId="7853" xr:uid="{C7845CFA-6B80-4AD0-BEEA-791E9D052BC6}"/>
    <cellStyle name="Normal 16 13 4" xfId="13064" xr:uid="{A8754810-F6C0-4BE1-A760-42AFC7384115}"/>
    <cellStyle name="Normal 16 13 5" xfId="6025" xr:uid="{9B59A04E-76DA-409B-B982-F262072ED876}"/>
    <cellStyle name="Normal 16 14" xfId="2565" xr:uid="{52042453-A2B1-438D-8E5C-14007BFB17F8}"/>
    <cellStyle name="Normal 16 14 2" xfId="8551" xr:uid="{C33AA131-0E66-4BF6-8ED2-FA0E31556051}"/>
    <cellStyle name="Normal 16 14 3" xfId="13233" xr:uid="{A3568C88-15D2-4F8A-AE19-AE8BCBC63D7F}"/>
    <cellStyle name="Normal 16 14 4" xfId="6163" xr:uid="{FDAFB3AA-ED1C-4B68-A7FB-B920F6F3CFF9}"/>
    <cellStyle name="Normal 16 15" xfId="8552" xr:uid="{D66D8B36-DB89-4E46-91D8-0A4ECE561157}"/>
    <cellStyle name="Normal 16 16" xfId="6204" xr:uid="{96034C4B-44E5-4F59-83FD-DDE40F7A0D3D}"/>
    <cellStyle name="Normal 16 17" xfId="11420" xr:uid="{FF117E03-1724-48DE-AACC-3A7886FEA21B}"/>
    <cellStyle name="Normal 16 18" xfId="4381" xr:uid="{4E5F4B67-C73A-450C-877B-46AFC9659C11}"/>
    <cellStyle name="Normal 16 2" xfId="231" xr:uid="{7162BB2B-96E2-4603-94C0-CEE6C2849A1D}"/>
    <cellStyle name="Normal 16 2 10" xfId="2220" xr:uid="{DD8B5CAC-5C67-494A-9868-4D4B1FC44A90}"/>
    <cellStyle name="Normal 16 2 10 2" xfId="4079" xr:uid="{EF218D80-7826-409C-A94A-F1DBF6489D3D}"/>
    <cellStyle name="Normal 16 2 10 2 2" xfId="14742" xr:uid="{DFB1B52C-1087-4C7F-9BC0-53BACFD014C4}"/>
    <cellStyle name="Normal 16 2 10 2 3" xfId="8553" xr:uid="{6D81921B-685E-4D11-9FD1-CAC6AD8F3D39}"/>
    <cellStyle name="Normal 16 2 10 3" xfId="8554" xr:uid="{DE9BB286-3457-4EBB-A651-DAE9DDD46182}"/>
    <cellStyle name="Normal 16 2 10 4" xfId="7718" xr:uid="{0D0E53F4-73F2-4E28-8653-14E7C1CB9D93}"/>
    <cellStyle name="Normal 16 2 10 5" xfId="12929" xr:uid="{3D2544BE-ACD4-415E-98E6-7735E5174BAC}"/>
    <cellStyle name="Normal 16 2 10 6" xfId="5890" xr:uid="{A3B2029F-0B91-4E00-A55C-ED506B21AB6D}"/>
    <cellStyle name="Normal 16 2 11" xfId="2371" xr:uid="{7F204FF7-6847-4DD4-B4C5-11C2A7336F8F}"/>
    <cellStyle name="Normal 16 2 11 2" xfId="4215" xr:uid="{4C1A692E-A74D-4261-86B6-FBEFF4E0B6A5}"/>
    <cellStyle name="Normal 16 2 11 2 2" xfId="14878" xr:uid="{9ED497C0-834B-430D-9EC9-88E3151DFAE8}"/>
    <cellStyle name="Normal 16 2 11 2 3" xfId="8555" xr:uid="{A1427BEE-8FDA-4AC2-9ADF-C9E04985923B}"/>
    <cellStyle name="Normal 16 2 11 3" xfId="7854" xr:uid="{117C4B24-D82D-45F5-BE80-BB12CCF88E3B}"/>
    <cellStyle name="Normal 16 2 11 4" xfId="13065" xr:uid="{C41F22E4-97A6-4CA6-9CE3-D0130547CFF9}"/>
    <cellStyle name="Normal 16 2 11 5" xfId="6026" xr:uid="{D6069613-EA8A-43F9-AC2A-0FDE754A81B4}"/>
    <cellStyle name="Normal 16 2 12" xfId="2577" xr:uid="{EBFB9EC1-2C89-4536-824D-C64BBD7A9E6F}"/>
    <cellStyle name="Normal 16 2 12 2" xfId="8556" xr:uid="{5A69E4A1-3F5C-4C71-8729-FF24906ED8F0}"/>
    <cellStyle name="Normal 16 2 12 3" xfId="13245" xr:uid="{3E7D039D-A6AB-4BE0-87AB-F91578BAA54E}"/>
    <cellStyle name="Normal 16 2 12 4" xfId="6171" xr:uid="{52373452-0B84-4C0A-8AE0-1E25ED4D6614}"/>
    <cellStyle name="Normal 16 2 13" xfId="8557" xr:uid="{B0E217E9-A2B9-4A54-9AEA-E23DD4BD906D}"/>
    <cellStyle name="Normal 16 2 14" xfId="6216" xr:uid="{D67CB5BF-189A-4FFC-843B-C7D8D6A4318E}"/>
    <cellStyle name="Normal 16 2 15" xfId="11432" xr:uid="{F03AC186-BFDA-4C7E-97AB-E69D8BE1A767}"/>
    <cellStyle name="Normal 16 2 16" xfId="4393" xr:uid="{B349E7C2-3235-4000-8149-3406152DAE90}"/>
    <cellStyle name="Normal 16 2 2" xfId="616" xr:uid="{9D19B35E-9D10-4AB5-ACCA-B70E1DC7AE6F}"/>
    <cellStyle name="Normal 16 2 2 10" xfId="11598" xr:uid="{160ABB51-5D4F-437A-80F7-C25EEDBC94D0}"/>
    <cellStyle name="Normal 16 2 2 11" xfId="4559" xr:uid="{E25D0020-E276-4764-9152-BB580C387EC5}"/>
    <cellStyle name="Normal 16 2 2 2" xfId="821" xr:uid="{B3D53EE4-823A-42A4-B619-50AC89501CDD}"/>
    <cellStyle name="Normal 16 2 2 2 2" xfId="1285" xr:uid="{2FC73042-3079-4315-A8B4-26EA1C1388AC}"/>
    <cellStyle name="Normal 16 2 2 2 2 2" xfId="1542" xr:uid="{E4508837-37ED-4BDA-AF85-510AB880869B}"/>
    <cellStyle name="Normal 16 2 2 2 2 2 2" xfId="3492" xr:uid="{A4C6B57C-9EF7-4EB7-AFCA-79B6C1039C18}"/>
    <cellStyle name="Normal 16 2 2 2 2 2 2 2" xfId="14158" xr:uid="{67F077C6-E932-421C-AC42-7FD4030DE663}"/>
    <cellStyle name="Normal 16 2 2 2 2 2 2 3" xfId="8558" xr:uid="{B02858EB-CA34-4E7E-8AF7-A78BEA3697EF}"/>
    <cellStyle name="Normal 16 2 2 2 2 2 3" xfId="8559" xr:uid="{A865771B-5EE7-4081-80F4-65CB7451A3F9}"/>
    <cellStyle name="Normal 16 2 2 2 2 2 4" xfId="7131" xr:uid="{EC9058CC-FFC6-4A57-AE8E-6C4638B257AD}"/>
    <cellStyle name="Normal 16 2 2 2 2 2 5" xfId="12345" xr:uid="{C204B6BE-B93D-4585-88CC-7A026F7A3877}"/>
    <cellStyle name="Normal 16 2 2 2 2 2 6" xfId="5306" xr:uid="{9DAACEAC-CB7E-4DDD-BD39-62DFC818AF08}"/>
    <cellStyle name="Normal 16 2 2 2 2 3" xfId="3247" xr:uid="{D5A116AE-594F-4BC0-A37F-F2997934A030}"/>
    <cellStyle name="Normal 16 2 2 2 2 3 2" xfId="13913" xr:uid="{FED2A0D2-86F5-48EC-AEE4-2AD9A955DA2D}"/>
    <cellStyle name="Normal 16 2 2 2 2 3 3" xfId="8560" xr:uid="{0C655FE5-CBB4-4F54-A336-04FF1F86A6A6}"/>
    <cellStyle name="Normal 16 2 2 2 2 4" xfId="8561" xr:uid="{D16C55BB-38D8-41F7-A3B0-B0D712270920}"/>
    <cellStyle name="Normal 16 2 2 2 2 5" xfId="6886" xr:uid="{0109C22A-3D1E-4544-A34E-1805DC57FD7E}"/>
    <cellStyle name="Normal 16 2 2 2 2 6" xfId="12100" xr:uid="{9C12A3C3-435B-48B4-9437-C90882762D92}"/>
    <cellStyle name="Normal 16 2 2 2 2 7" xfId="5061" xr:uid="{B58B6A00-56D8-4CFA-9435-611767ED4CCB}"/>
    <cellStyle name="Normal 16 2 2 2 3" xfId="1541" xr:uid="{8ED00570-B5B1-465C-9E91-6E0DC89BEF2E}"/>
    <cellStyle name="Normal 16 2 2 2 3 2" xfId="3491" xr:uid="{0B2555EC-8FE8-4701-B7C4-5CB156033B0A}"/>
    <cellStyle name="Normal 16 2 2 2 3 2 2" xfId="14157" xr:uid="{BDB54A59-A2EC-47F4-8DCC-60FF39B46D6C}"/>
    <cellStyle name="Normal 16 2 2 2 3 2 3" xfId="8562" xr:uid="{51CE9A34-FED6-4CCA-AB80-085C3F0F81E9}"/>
    <cellStyle name="Normal 16 2 2 2 3 3" xfId="8563" xr:uid="{2F1CD732-2B9C-462B-9021-B93BDD53A5E7}"/>
    <cellStyle name="Normal 16 2 2 2 3 4" xfId="7130" xr:uid="{512E215B-925A-4819-9B53-058C1DC4FBE8}"/>
    <cellStyle name="Normal 16 2 2 2 3 5" xfId="12344" xr:uid="{234EF3D3-C478-4FBA-957E-0B7C01A238AA}"/>
    <cellStyle name="Normal 16 2 2 2 3 6" xfId="5305" xr:uid="{C04988D7-973E-4D63-8A6D-CF72B355B1D4}"/>
    <cellStyle name="Normal 16 2 2 2 4" xfId="2880" xr:uid="{D5E17953-AE38-4DF6-93F2-341C882E0A8E}"/>
    <cellStyle name="Normal 16 2 2 2 4 2" xfId="13546" xr:uid="{F86F9070-03AA-404C-BE8B-1445D3CDC994}"/>
    <cellStyle name="Normal 16 2 2 2 4 3" xfId="8564" xr:uid="{B203A8D6-8242-461E-8875-9A2F1ED7EEA5}"/>
    <cellStyle name="Normal 16 2 2 2 5" xfId="8565" xr:uid="{52F29F04-F639-4AE3-9101-9091DD7AF326}"/>
    <cellStyle name="Normal 16 2 2 2 6" xfId="6519" xr:uid="{8275CC0B-D7F3-4148-AF69-937290E60468}"/>
    <cellStyle name="Normal 16 2 2 2 7" xfId="11733" xr:uid="{0151301D-CA95-426C-9A11-EF28D7652AF6}"/>
    <cellStyle name="Normal 16 2 2 2 8" xfId="4694" xr:uid="{722DFDAC-548E-4CDA-9F6D-45A457256BE2}"/>
    <cellStyle name="Normal 16 2 2 3" xfId="972" xr:uid="{42DCBD0D-22E8-4A5F-9308-A953E0E4F3CC}"/>
    <cellStyle name="Normal 16 2 2 3 2" xfId="1543" xr:uid="{C9A70E9F-3D9C-41DB-B6E3-734B4B1E6BF8}"/>
    <cellStyle name="Normal 16 2 2 3 2 2" xfId="3493" xr:uid="{5DA10C6C-86A2-4D7C-B725-F82CAFF77C53}"/>
    <cellStyle name="Normal 16 2 2 3 2 2 2" xfId="14159" xr:uid="{C9BAB53F-ACB8-4167-A33A-B88E690394B7}"/>
    <cellStyle name="Normal 16 2 2 3 2 2 3" xfId="8566" xr:uid="{ADB5D15C-BA81-4CA6-A419-977B27E1CF8D}"/>
    <cellStyle name="Normal 16 2 2 3 2 3" xfId="8567" xr:uid="{B3CC07E8-B3D3-45C3-91DF-1249F76B8DBF}"/>
    <cellStyle name="Normal 16 2 2 3 2 4" xfId="7132" xr:uid="{4D1F4212-4058-49E4-AD8A-BF2CB157ED2B}"/>
    <cellStyle name="Normal 16 2 2 3 2 5" xfId="12346" xr:uid="{231B294E-B59D-41F7-BEB8-B0D703E7E81F}"/>
    <cellStyle name="Normal 16 2 2 3 2 6" xfId="5307" xr:uid="{C948CDC7-5A48-4E19-BA3F-95DEBFA076F3}"/>
    <cellStyle name="Normal 16 2 2 3 3" xfId="3018" xr:uid="{930828A8-DCF7-4858-A650-E70677B8E9C3}"/>
    <cellStyle name="Normal 16 2 2 3 3 2" xfId="13684" xr:uid="{0D1C0328-27AF-456A-8FB5-1918BFD9F14D}"/>
    <cellStyle name="Normal 16 2 2 3 3 3" xfId="8568" xr:uid="{CD92C936-6584-468C-A56B-ADD1782FAED6}"/>
    <cellStyle name="Normal 16 2 2 3 4" xfId="8569" xr:uid="{AB93610C-4680-466F-A8EE-2AF90C415376}"/>
    <cellStyle name="Normal 16 2 2 3 5" xfId="6657" xr:uid="{71EF83DE-B719-4105-B620-4BC4199A48CB}"/>
    <cellStyle name="Normal 16 2 2 3 6" xfId="11871" xr:uid="{75403BF3-7FD9-4C34-9F24-950B9064397D}"/>
    <cellStyle name="Normal 16 2 2 3 7" xfId="4832" xr:uid="{D903054B-A4E9-47F3-9B2F-69880C8E23CD}"/>
    <cellStyle name="Normal 16 2 2 4" xfId="1540" xr:uid="{B9487ED0-E04E-46CB-B45F-168A28BFC083}"/>
    <cellStyle name="Normal 16 2 2 4 2" xfId="3490" xr:uid="{0357BD08-E56A-473A-8ECB-D8B90C4B530E}"/>
    <cellStyle name="Normal 16 2 2 4 2 2" xfId="14156" xr:uid="{04EA4751-9945-445C-9D59-78A905C59BC1}"/>
    <cellStyle name="Normal 16 2 2 4 2 3" xfId="8570" xr:uid="{36FBEA0B-A66C-4E8C-9054-ACD141981DAA}"/>
    <cellStyle name="Normal 16 2 2 4 3" xfId="8571" xr:uid="{D43700CB-3ECB-47EB-8CF2-79744FB42378}"/>
    <cellStyle name="Normal 16 2 2 4 4" xfId="7129" xr:uid="{0E27F865-05A6-43AE-9721-E53E112BD466}"/>
    <cellStyle name="Normal 16 2 2 4 5" xfId="12343" xr:uid="{C95CEEC8-A2ED-4200-B50D-A8567697A657}"/>
    <cellStyle name="Normal 16 2 2 4 6" xfId="5304" xr:uid="{7A6CEF78-B78C-483F-81E8-AC7D9C11BE48}"/>
    <cellStyle name="Normal 16 2 2 5" xfId="2269" xr:uid="{69BCC7DB-3FD9-4025-B052-3848B35C4A64}"/>
    <cellStyle name="Normal 16 2 2 5 2" xfId="4125" xr:uid="{6CCBE646-7BE9-4CB6-A78F-872149A0A606}"/>
    <cellStyle name="Normal 16 2 2 5 2 2" xfId="14788" xr:uid="{5453CC74-1F07-47AA-B1AC-CEC6EED2E3EE}"/>
    <cellStyle name="Normal 16 2 2 5 2 3" xfId="8572" xr:uid="{71C1D9E3-E6D5-4136-8EC0-B70E3ABABFDB}"/>
    <cellStyle name="Normal 16 2 2 5 3" xfId="8573" xr:uid="{AE1ED180-8EDC-4C63-91C1-4D369E896855}"/>
    <cellStyle name="Normal 16 2 2 5 4" xfId="7764" xr:uid="{1E575AE9-3B1B-42EB-8BA7-E31BE2724CB4}"/>
    <cellStyle name="Normal 16 2 2 5 5" xfId="12975" xr:uid="{C16ED593-72C9-488E-8CD3-707CFB62DF70}"/>
    <cellStyle name="Normal 16 2 2 5 6" xfId="5936" xr:uid="{6B00C11A-1F6A-438A-A24D-D2225DC1C6E8}"/>
    <cellStyle name="Normal 16 2 2 6" xfId="2417" xr:uid="{98FA6AF3-0989-4EB5-ADF1-C62B21D58B74}"/>
    <cellStyle name="Normal 16 2 2 6 2" xfId="4261" xr:uid="{042CADC0-5A32-4175-9607-882D7272993E}"/>
    <cellStyle name="Normal 16 2 2 6 2 2" xfId="14924" xr:uid="{01D3ACF0-059F-497A-B1C2-3CC76048B669}"/>
    <cellStyle name="Normal 16 2 2 6 2 3" xfId="8574" xr:uid="{1D4D65D6-B600-4A50-8064-AF2117C86695}"/>
    <cellStyle name="Normal 16 2 2 6 3" xfId="7900" xr:uid="{1D35AB59-C21F-4A83-AC52-312322CE1144}"/>
    <cellStyle name="Normal 16 2 2 6 4" xfId="13111" xr:uid="{DBA18401-39D0-4934-92DB-2CD9CDCE2248}"/>
    <cellStyle name="Normal 16 2 2 6 5" xfId="6072" xr:uid="{5C5EC209-B253-46EE-8A53-C5B1366E273D}"/>
    <cellStyle name="Normal 16 2 2 7" xfId="2745" xr:uid="{A4033C0A-6C24-4C35-B1AD-B204F1CC6F7A}"/>
    <cellStyle name="Normal 16 2 2 7 2" xfId="13411" xr:uid="{57A5090A-FC41-4BA3-B6F3-DCE005BF4452}"/>
    <cellStyle name="Normal 16 2 2 7 3" xfId="8575" xr:uid="{7C597870-96CF-44AC-97FD-41592E026AEA}"/>
    <cellStyle name="Normal 16 2 2 8" xfId="8576" xr:uid="{6E9BA559-BFA9-4A9C-A801-5F95945D0EE0}"/>
    <cellStyle name="Normal 16 2 2 9" xfId="6384" xr:uid="{BA5EC847-54E8-4647-A75B-90B70293AE34}"/>
    <cellStyle name="Normal 16 2 3" xfId="723" xr:uid="{951D4777-1006-4F6E-BB2A-905F8257E5EB}"/>
    <cellStyle name="Normal 16 2 3 10" xfId="11641" xr:uid="{FBCB6AD5-D02D-4D7A-8904-FF9B81AF9273}"/>
    <cellStyle name="Normal 16 2 3 11" xfId="4602" xr:uid="{0E2340D8-72A3-45F9-A91A-1991C85CA711}"/>
    <cellStyle name="Normal 16 2 3 2" xfId="865" xr:uid="{98EE5F25-7178-4BA8-8E36-3DD42ACEEE4F}"/>
    <cellStyle name="Normal 16 2 3 2 2" xfId="1328" xr:uid="{FE93E2EA-FEB7-492F-AFAB-2965FC9B0F2B}"/>
    <cellStyle name="Normal 16 2 3 2 2 2" xfId="1546" xr:uid="{DDEA50FE-219C-4862-9A03-919040DD3205}"/>
    <cellStyle name="Normal 16 2 3 2 2 2 2" xfId="3496" xr:uid="{262544FE-BA08-4CDC-A585-FD0CBF8BB4AF}"/>
    <cellStyle name="Normal 16 2 3 2 2 2 2 2" xfId="14162" xr:uid="{CE315EDB-AD78-45F6-B50A-B5AD80E01FD7}"/>
    <cellStyle name="Normal 16 2 3 2 2 2 2 3" xfId="8577" xr:uid="{6D862E38-EDBA-4AB1-B521-5FD7179C9FE0}"/>
    <cellStyle name="Normal 16 2 3 2 2 2 3" xfId="8578" xr:uid="{036886BC-0F22-488D-81F4-B97BE20137A5}"/>
    <cellStyle name="Normal 16 2 3 2 2 2 4" xfId="7135" xr:uid="{5C058662-B238-454B-8D0E-C507E243033A}"/>
    <cellStyle name="Normal 16 2 3 2 2 2 5" xfId="12349" xr:uid="{A775CCB9-F0A2-4BFC-A0FD-B07C6CD09687}"/>
    <cellStyle name="Normal 16 2 3 2 2 2 6" xfId="5310" xr:uid="{FF903250-CE09-44CA-8598-0266DB392C3C}"/>
    <cellStyle name="Normal 16 2 3 2 2 3" xfId="3290" xr:uid="{0D4EDC18-EE24-49F3-894D-251C1DA5B06A}"/>
    <cellStyle name="Normal 16 2 3 2 2 3 2" xfId="13956" xr:uid="{BCCFB027-FD10-4FE1-BAF8-EF548F9A8D97}"/>
    <cellStyle name="Normal 16 2 3 2 2 3 3" xfId="8579" xr:uid="{4E602701-8DC5-4307-9085-6854A3D48F92}"/>
    <cellStyle name="Normal 16 2 3 2 2 4" xfId="8580" xr:uid="{46AEBED3-0DD5-4ABC-8B5B-24738DC0566B}"/>
    <cellStyle name="Normal 16 2 3 2 2 5" xfId="6929" xr:uid="{4038BC05-C2C5-4D95-9BC0-9E1C8B83FD4F}"/>
    <cellStyle name="Normal 16 2 3 2 2 6" xfId="12143" xr:uid="{A437875D-8E4A-4E93-8587-488406EC0104}"/>
    <cellStyle name="Normal 16 2 3 2 2 7" xfId="5104" xr:uid="{17CDFD54-C418-4C22-810B-CCB56F411A44}"/>
    <cellStyle name="Normal 16 2 3 2 3" xfId="1545" xr:uid="{4CF3C80F-CDAD-4D63-BBD5-A853A1551CE5}"/>
    <cellStyle name="Normal 16 2 3 2 3 2" xfId="3495" xr:uid="{F5F68A25-54DD-4676-8FC5-465347BD9C47}"/>
    <cellStyle name="Normal 16 2 3 2 3 2 2" xfId="14161" xr:uid="{4122200D-EBFC-49D4-9549-01A66B7CA67C}"/>
    <cellStyle name="Normal 16 2 3 2 3 2 3" xfId="8581" xr:uid="{CE291982-5B7E-400A-BA0A-D67BDF8D14D2}"/>
    <cellStyle name="Normal 16 2 3 2 3 3" xfId="8582" xr:uid="{11896A76-FC35-4C9B-A3A6-D5EC890F3CE6}"/>
    <cellStyle name="Normal 16 2 3 2 3 4" xfId="7134" xr:uid="{03B0E29F-30C0-4FF6-8CF4-6EFB78A1D489}"/>
    <cellStyle name="Normal 16 2 3 2 3 5" xfId="12348" xr:uid="{379FE420-67C5-46A8-8ED9-2B5F16EF9476}"/>
    <cellStyle name="Normal 16 2 3 2 3 6" xfId="5309" xr:uid="{5E4E94B5-4A21-4540-BAA2-672B08B2E9B8}"/>
    <cellStyle name="Normal 16 2 3 2 4" xfId="2923" xr:uid="{AEA5BFA2-8B88-4DB8-A17D-45AC3167656C}"/>
    <cellStyle name="Normal 16 2 3 2 4 2" xfId="13589" xr:uid="{534DD455-2DCA-4708-86EA-6F493C02728D}"/>
    <cellStyle name="Normal 16 2 3 2 4 3" xfId="8583" xr:uid="{06DF8C93-66DA-457A-9652-674A022706F9}"/>
    <cellStyle name="Normal 16 2 3 2 5" xfId="8584" xr:uid="{93B2B618-A79B-487C-97BF-697F29FE920F}"/>
    <cellStyle name="Normal 16 2 3 2 6" xfId="6562" xr:uid="{4ED80099-F7DE-4962-B3F0-728E0B8A6311}"/>
    <cellStyle name="Normal 16 2 3 2 7" xfId="11776" xr:uid="{C4FA1304-05D0-44B8-9BF5-B1DD0A73C5D3}"/>
    <cellStyle name="Normal 16 2 3 2 8" xfId="4737" xr:uid="{9D4B512B-1733-4554-B006-05C81C1D5BA3}"/>
    <cellStyle name="Normal 16 2 3 3" xfId="1018" xr:uid="{CE67B3E3-820E-4E0B-93AC-DE456225FFB0}"/>
    <cellStyle name="Normal 16 2 3 3 2" xfId="1547" xr:uid="{68032590-8DDC-4C07-BC13-4E4C5B31D126}"/>
    <cellStyle name="Normal 16 2 3 3 2 2" xfId="3497" xr:uid="{138A4FA3-C78E-495D-AA8E-6B09A3F7E6C5}"/>
    <cellStyle name="Normal 16 2 3 3 2 2 2" xfId="14163" xr:uid="{AD1F1E1E-456C-488A-8CAF-CEE07DB9AC3B}"/>
    <cellStyle name="Normal 16 2 3 3 2 2 3" xfId="8585" xr:uid="{F0FF31F2-3915-4C01-B0D4-4581F6A7C07E}"/>
    <cellStyle name="Normal 16 2 3 3 2 3" xfId="8586" xr:uid="{3906FB89-4550-44E5-8A12-5B29D104EDFB}"/>
    <cellStyle name="Normal 16 2 3 3 2 4" xfId="7136" xr:uid="{3EB43D9C-C16C-4B5F-A761-5063B6D6AABD}"/>
    <cellStyle name="Normal 16 2 3 3 2 5" xfId="12350" xr:uid="{CDD9820E-82C0-45F4-9AAF-D35D9EC2CA0A}"/>
    <cellStyle name="Normal 16 2 3 3 2 6" xfId="5311" xr:uid="{6B256696-16A0-4442-BE02-8B3708A117B7}"/>
    <cellStyle name="Normal 16 2 3 3 3" xfId="3061" xr:uid="{8CA8052E-16FD-4AF8-B4C2-0EB4E9A61EA9}"/>
    <cellStyle name="Normal 16 2 3 3 3 2" xfId="13727" xr:uid="{419CAE13-3A52-485C-8947-EC52E5647758}"/>
    <cellStyle name="Normal 16 2 3 3 3 3" xfId="8587" xr:uid="{F8573AC1-694D-491E-9F9E-472C5D1A3465}"/>
    <cellStyle name="Normal 16 2 3 3 4" xfId="8588" xr:uid="{50DAB487-CC8C-402A-AA17-44D3DBE36872}"/>
    <cellStyle name="Normal 16 2 3 3 5" xfId="6700" xr:uid="{58D6A877-DC8F-4482-899D-18189A3EC996}"/>
    <cellStyle name="Normal 16 2 3 3 6" xfId="11914" xr:uid="{D20FB0CD-BC7D-4870-B961-641C81A546F3}"/>
    <cellStyle name="Normal 16 2 3 3 7" xfId="4875" xr:uid="{9353AB22-C312-49CD-811E-A0F061DF72FC}"/>
    <cellStyle name="Normal 16 2 3 4" xfId="1544" xr:uid="{EDEB0600-6BDD-4111-BAEA-49B14CCA710E}"/>
    <cellStyle name="Normal 16 2 3 4 2" xfId="3494" xr:uid="{6B882D0E-BC63-43DF-AD91-4D8B33E55C88}"/>
    <cellStyle name="Normal 16 2 3 4 2 2" xfId="14160" xr:uid="{8A56F6D8-35B8-4511-A9D9-2C7EB2BFDEBB}"/>
    <cellStyle name="Normal 16 2 3 4 2 3" xfId="8589" xr:uid="{F649B861-E434-4C5D-8BF1-428BC6B147B4}"/>
    <cellStyle name="Normal 16 2 3 4 3" xfId="8590" xr:uid="{1C56C5B8-3EBF-4018-9AE1-61BA8C9CB11A}"/>
    <cellStyle name="Normal 16 2 3 4 4" xfId="7133" xr:uid="{DEF03223-4BD3-4EEC-B516-B7597839BFBB}"/>
    <cellStyle name="Normal 16 2 3 4 5" xfId="12347" xr:uid="{B4A86342-051B-44D3-A52F-6246DF19ECFA}"/>
    <cellStyle name="Normal 16 2 3 4 6" xfId="5308" xr:uid="{F9DCDF29-A85B-458B-808B-67CB0707686C}"/>
    <cellStyle name="Normal 16 2 3 5" xfId="2316" xr:uid="{344C83C3-4222-4E94-9D03-A57A1317E924}"/>
    <cellStyle name="Normal 16 2 3 5 2" xfId="4169" xr:uid="{F0B1A95B-1ACF-49F5-80E2-FDEF00D5A5EE}"/>
    <cellStyle name="Normal 16 2 3 5 2 2" xfId="14832" xr:uid="{2304911F-D027-4123-B680-D2F7D0C444A6}"/>
    <cellStyle name="Normal 16 2 3 5 2 3" xfId="8591" xr:uid="{76603485-B57A-485B-8768-AB3A1C962EF8}"/>
    <cellStyle name="Normal 16 2 3 5 3" xfId="8592" xr:uid="{93996348-F3E7-43B5-9441-753AEFC078D6}"/>
    <cellStyle name="Normal 16 2 3 5 4" xfId="7808" xr:uid="{B1507E7F-7711-4E3D-9152-A8185F934F64}"/>
    <cellStyle name="Normal 16 2 3 5 5" xfId="13019" xr:uid="{0B049A12-38F5-4B42-A0B3-64C4B972763D}"/>
    <cellStyle name="Normal 16 2 3 5 6" xfId="5980" xr:uid="{5BA6DD8E-8AC2-4E5F-8E02-145D8005B7DB}"/>
    <cellStyle name="Normal 16 2 3 6" xfId="2460" xr:uid="{FC2A72CB-5EC7-4748-9313-91D91B38DD4A}"/>
    <cellStyle name="Normal 16 2 3 6 2" xfId="4304" xr:uid="{70D84530-CF02-48B9-9C47-DD528211202A}"/>
    <cellStyle name="Normal 16 2 3 6 2 2" xfId="14967" xr:uid="{23743360-4B16-4EAF-A5FC-F72794F3CF7D}"/>
    <cellStyle name="Normal 16 2 3 6 2 3" xfId="8593" xr:uid="{162B96F4-E8C5-4C86-9C57-08D90D5ADF35}"/>
    <cellStyle name="Normal 16 2 3 6 3" xfId="7943" xr:uid="{09B3E74F-6E14-4F65-BDE5-3150FD489E3E}"/>
    <cellStyle name="Normal 16 2 3 6 4" xfId="13154" xr:uid="{12202104-82D8-4FB5-8BA8-8A052EC46E78}"/>
    <cellStyle name="Normal 16 2 3 6 5" xfId="6115" xr:uid="{5B8C8E2C-D8B3-4950-8A9D-25B321DB6CE5}"/>
    <cellStyle name="Normal 16 2 3 7" xfId="2788" xr:uid="{EFF4FC60-4DA2-4DD4-99F0-FDD269353F1A}"/>
    <cellStyle name="Normal 16 2 3 7 2" xfId="13454" xr:uid="{7326254D-CE59-4459-8962-CBD37E48A8FD}"/>
    <cellStyle name="Normal 16 2 3 7 3" xfId="8594" xr:uid="{5E74E586-1989-46B3-B3F5-D04A0FD329A8}"/>
    <cellStyle name="Normal 16 2 3 8" xfId="8595" xr:uid="{ADC34329-10C0-44EE-A27F-598D413F3EFF}"/>
    <cellStyle name="Normal 16 2 3 9" xfId="6427" xr:uid="{78420142-A541-4304-9141-7DBB15CBF74A}"/>
    <cellStyle name="Normal 16 2 4" xfId="557" xr:uid="{818A5D8B-7867-4B00-9ACE-703B203C455D}"/>
    <cellStyle name="Normal 16 2 4 2" xfId="1126" xr:uid="{4926DC2F-B280-48C2-8841-F4A015AB03EA}"/>
    <cellStyle name="Normal 16 2 4 2 2" xfId="1549" xr:uid="{7B1E39AE-975A-4045-B8B0-800A69E4360B}"/>
    <cellStyle name="Normal 16 2 4 2 2 2" xfId="3499" xr:uid="{E576755A-6D12-449E-BB50-68FF2ED397CE}"/>
    <cellStyle name="Normal 16 2 4 2 2 2 2" xfId="14165" xr:uid="{84581B3D-2F96-4068-8055-4CBB6251BB5B}"/>
    <cellStyle name="Normal 16 2 4 2 2 2 3" xfId="8596" xr:uid="{80C5DD51-1D10-4732-BD8F-EFBE92E5E76A}"/>
    <cellStyle name="Normal 16 2 4 2 2 3" xfId="8597" xr:uid="{FEA87B25-B89B-4899-931E-8DB19895CEAA}"/>
    <cellStyle name="Normal 16 2 4 2 2 4" xfId="7138" xr:uid="{77BDF5B0-5B9E-48A9-ACC8-5D6F422CFD64}"/>
    <cellStyle name="Normal 16 2 4 2 2 5" xfId="12352" xr:uid="{45039AD4-3716-4FBA-82B5-128D10C7A175}"/>
    <cellStyle name="Normal 16 2 4 2 2 6" xfId="5313" xr:uid="{425E45BF-A1DA-4852-BF37-17CDDC3DD76D}"/>
    <cellStyle name="Normal 16 2 4 2 3" xfId="3151" xr:uid="{E801915B-0A6F-4545-9368-01D62033D480}"/>
    <cellStyle name="Normal 16 2 4 2 3 2" xfId="13817" xr:uid="{14303415-0450-4728-B64F-CD34DC1E0F51}"/>
    <cellStyle name="Normal 16 2 4 2 3 3" xfId="8598" xr:uid="{B1D048FC-D8DE-4A60-888C-EE00E00E09A5}"/>
    <cellStyle name="Normal 16 2 4 2 4" xfId="8599" xr:uid="{A9E8123B-14C8-409A-8579-8477FD1228C5}"/>
    <cellStyle name="Normal 16 2 4 2 5" xfId="6790" xr:uid="{BD5D742C-AC97-4739-8F9A-B991CCDF5AD2}"/>
    <cellStyle name="Normal 16 2 4 2 6" xfId="12004" xr:uid="{950F4D98-FB9D-4F7E-AA73-457730D67796}"/>
    <cellStyle name="Normal 16 2 4 2 7" xfId="4965" xr:uid="{60485C2A-0017-44F3-A795-38DCAAA4750B}"/>
    <cellStyle name="Normal 16 2 4 3" xfId="1548" xr:uid="{7B844047-1343-4322-986D-0806204E6441}"/>
    <cellStyle name="Normal 16 2 4 3 2" xfId="3498" xr:uid="{2711603D-1A10-4ED1-8BC4-A95BCC298A2F}"/>
    <cellStyle name="Normal 16 2 4 3 2 2" xfId="14164" xr:uid="{34E7A78D-A32C-407B-AB6A-E92748F516AA}"/>
    <cellStyle name="Normal 16 2 4 3 2 3" xfId="8600" xr:uid="{B336409A-132F-440D-A1DE-029EBE3E9B95}"/>
    <cellStyle name="Normal 16 2 4 3 3" xfId="8601" xr:uid="{07AA51C6-F2D4-4E32-A002-8E927DEEBF10}"/>
    <cellStyle name="Normal 16 2 4 3 4" xfId="7137" xr:uid="{19AD5A43-EFBD-4DE1-AD47-EE073FBCF3E6}"/>
    <cellStyle name="Normal 16 2 4 3 5" xfId="12351" xr:uid="{36B1B544-7D95-4C88-81E1-031789E21DB0}"/>
    <cellStyle name="Normal 16 2 4 3 6" xfId="5312" xr:uid="{E978075D-5E0A-4576-A173-4B700F1C7390}"/>
    <cellStyle name="Normal 16 2 4 4" xfId="2699" xr:uid="{394E146E-E3AF-42DD-B519-4225FB485ED7}"/>
    <cellStyle name="Normal 16 2 4 4 2" xfId="13365" xr:uid="{4F137C4B-C515-4F73-9E15-5F59D4F82BFE}"/>
    <cellStyle name="Normal 16 2 4 4 3" xfId="8602" xr:uid="{9A490660-0E53-4E86-B981-6FD0276516F2}"/>
    <cellStyle name="Normal 16 2 4 5" xfId="8603" xr:uid="{EA13BBF8-1D0E-4661-98B8-6AAE507A4ADE}"/>
    <cellStyle name="Normal 16 2 4 6" xfId="6338" xr:uid="{17F40E94-0581-41D2-9A4E-B0D7EFF7D749}"/>
    <cellStyle name="Normal 16 2 4 7" xfId="11552" xr:uid="{EF417C3A-07A9-4753-AFBF-82692C5FDBE7}"/>
    <cellStyle name="Normal 16 2 4 8" xfId="4513" xr:uid="{D5671CFE-2875-47D9-97D8-D93E02165984}"/>
    <cellStyle name="Normal 16 2 5" xfId="775" xr:uid="{07FDA6F2-ADC9-42CE-A3E5-940DEDB1D6B6}"/>
    <cellStyle name="Normal 16 2 5 2" xfId="1239" xr:uid="{3F64F414-9FFA-4EB0-8F93-D27A5D997E67}"/>
    <cellStyle name="Normal 16 2 5 2 2" xfId="1551" xr:uid="{263DEB5B-C31D-4E75-8415-69FF9B4BE4BA}"/>
    <cellStyle name="Normal 16 2 5 2 2 2" xfId="3501" xr:uid="{D6624461-0C0C-43B8-9A43-1EC27586CB01}"/>
    <cellStyle name="Normal 16 2 5 2 2 2 2" xfId="14167" xr:uid="{40EA77DD-94A5-434B-A49E-0AD12DDF3893}"/>
    <cellStyle name="Normal 16 2 5 2 2 2 3" xfId="8604" xr:uid="{2F7E900E-DCAC-414F-B1F4-A44C72B88B23}"/>
    <cellStyle name="Normal 16 2 5 2 2 3" xfId="8605" xr:uid="{DA6DCF69-6B5B-4E02-B165-E8AB9442BF47}"/>
    <cellStyle name="Normal 16 2 5 2 2 4" xfId="7140" xr:uid="{5AB584A1-4359-4550-86B6-4BB7D528ADA6}"/>
    <cellStyle name="Normal 16 2 5 2 2 5" xfId="12354" xr:uid="{D81A5BE3-CAF5-414B-8316-EA0F5C709383}"/>
    <cellStyle name="Normal 16 2 5 2 2 6" xfId="5315" xr:uid="{5346881E-1BDE-4CF7-9361-74B167533D2B}"/>
    <cellStyle name="Normal 16 2 5 2 3" xfId="3201" xr:uid="{85FE7490-861A-4E20-8107-BF2822E02B3B}"/>
    <cellStyle name="Normal 16 2 5 2 3 2" xfId="13867" xr:uid="{B4D12F1E-60D5-44B3-A07C-EFCC1DF80B81}"/>
    <cellStyle name="Normal 16 2 5 2 3 3" xfId="8606" xr:uid="{F3D66FF2-B0A4-48B4-907C-7E9FCD19807A}"/>
    <cellStyle name="Normal 16 2 5 2 4" xfId="8607" xr:uid="{23CE1020-BC39-4111-8923-A0CC9AC38FCA}"/>
    <cellStyle name="Normal 16 2 5 2 5" xfId="6840" xr:uid="{292709C5-4BC8-4C7E-AE26-68524A0FE27D}"/>
    <cellStyle name="Normal 16 2 5 2 6" xfId="12054" xr:uid="{083B6378-19EB-4A1E-806D-E2C70CECC177}"/>
    <cellStyle name="Normal 16 2 5 2 7" xfId="5015" xr:uid="{28374DBE-A310-4FBE-BA52-6818B0CFCFED}"/>
    <cellStyle name="Normal 16 2 5 3" xfId="1550" xr:uid="{664A0E93-E282-4195-B482-BE3F63117145}"/>
    <cellStyle name="Normal 16 2 5 3 2" xfId="3500" xr:uid="{424AB87F-B94A-4C78-8613-7252F0B19623}"/>
    <cellStyle name="Normal 16 2 5 3 2 2" xfId="14166" xr:uid="{4E6803E6-D206-4A3B-9D8C-B23C68C031DA}"/>
    <cellStyle name="Normal 16 2 5 3 2 3" xfId="8608" xr:uid="{0B9A4F80-24A7-4149-942E-C879B46E860D}"/>
    <cellStyle name="Normal 16 2 5 3 3" xfId="8609" xr:uid="{08816D58-C4E3-4EE0-9A87-A864C154C46E}"/>
    <cellStyle name="Normal 16 2 5 3 4" xfId="7139" xr:uid="{81C83CBB-CF9C-4E5B-B633-DFD76F45A239}"/>
    <cellStyle name="Normal 16 2 5 3 5" xfId="12353" xr:uid="{9C5F9175-4CBF-41F3-BA8F-163067DA916E}"/>
    <cellStyle name="Normal 16 2 5 3 6" xfId="5314" xr:uid="{0962384A-195B-42C1-9638-5C77B4EF31A5}"/>
    <cellStyle name="Normal 16 2 5 4" xfId="2834" xr:uid="{026CFCFB-D0D7-4B4B-A6C6-06C9CB75B423}"/>
    <cellStyle name="Normal 16 2 5 4 2" xfId="13500" xr:uid="{AE779DC0-A4D2-49C6-999D-EFC94A9201C9}"/>
    <cellStyle name="Normal 16 2 5 4 3" xfId="8610" xr:uid="{768D6CDB-E620-426A-AA98-7885D40C5ABD}"/>
    <cellStyle name="Normal 16 2 5 5" xfId="8611" xr:uid="{E23CA1B5-7F06-4369-9297-BFA4FC366D04}"/>
    <cellStyle name="Normal 16 2 5 6" xfId="6473" xr:uid="{D07B8461-2F7B-4CA7-BA2E-93C8150FE2AB}"/>
    <cellStyle name="Normal 16 2 5 7" xfId="11687" xr:uid="{3A4ADEC4-F3E1-4563-9BA2-EC99C09438CC}"/>
    <cellStyle name="Normal 16 2 5 8" xfId="4648" xr:uid="{86975513-7630-486D-8FD7-58CDC87E6480}"/>
    <cellStyle name="Normal 16 2 6" xfId="441" xr:uid="{4630F573-B5B5-4C79-AF36-5E75B9504DEC}"/>
    <cellStyle name="Normal 16 2 6 2" xfId="1069" xr:uid="{D9EA6F33-BBA0-4BC1-8EF1-1660A21A7C24}"/>
    <cellStyle name="Normal 16 2 6 2 2" xfId="1553" xr:uid="{6B905C76-D641-4D59-81E3-E3E6D46E9340}"/>
    <cellStyle name="Normal 16 2 6 2 2 2" xfId="3503" xr:uid="{99E1ED93-7093-4FA4-9738-A4F8CE3E8322}"/>
    <cellStyle name="Normal 16 2 6 2 2 2 2" xfId="14169" xr:uid="{E9F8A5B2-D8D2-46B4-AC41-106A85214FE0}"/>
    <cellStyle name="Normal 16 2 6 2 2 2 3" xfId="8612" xr:uid="{B36FAA98-8549-4EDD-8EA3-9AF6B2B14D35}"/>
    <cellStyle name="Normal 16 2 6 2 2 3" xfId="8613" xr:uid="{93B53410-2174-4446-B72C-A3CA383C2339}"/>
    <cellStyle name="Normal 16 2 6 2 2 4" xfId="7142" xr:uid="{3F9053D4-1F6E-4837-87BF-9E89EBFAA6CD}"/>
    <cellStyle name="Normal 16 2 6 2 2 5" xfId="12356" xr:uid="{C0E86766-8586-4037-9670-A34DCF80BD73}"/>
    <cellStyle name="Normal 16 2 6 2 2 6" xfId="5317" xr:uid="{1E7F150D-79A3-4F5B-B79F-B72DC69C0D0A}"/>
    <cellStyle name="Normal 16 2 6 2 3" xfId="3107" xr:uid="{010E73BB-8504-4F3A-98DB-13B59CB8D0CE}"/>
    <cellStyle name="Normal 16 2 6 2 3 2" xfId="13773" xr:uid="{21D2CF60-07D9-4010-B3B6-7246C6C477CF}"/>
    <cellStyle name="Normal 16 2 6 2 3 3" xfId="8614" xr:uid="{F2E03E90-51A4-4E47-A9D6-1F4369E154C0}"/>
    <cellStyle name="Normal 16 2 6 2 4" xfId="8615" xr:uid="{6B812F98-3AB6-40C1-A887-29128E337B9D}"/>
    <cellStyle name="Normal 16 2 6 2 5" xfId="6746" xr:uid="{8F97DC9F-949C-4A1E-A552-67903F0C783D}"/>
    <cellStyle name="Normal 16 2 6 2 6" xfId="11960" xr:uid="{D8C412B4-7337-4543-A122-6478F1BE2EE2}"/>
    <cellStyle name="Normal 16 2 6 2 7" xfId="4921" xr:uid="{F9282997-2794-430B-A4E5-743954516BDE}"/>
    <cellStyle name="Normal 16 2 6 3" xfId="1552" xr:uid="{789C5F01-9B90-4AD8-B91B-5232014E28CB}"/>
    <cellStyle name="Normal 16 2 6 3 2" xfId="3502" xr:uid="{95C22315-0E55-4C41-B337-7462E0429B10}"/>
    <cellStyle name="Normal 16 2 6 3 2 2" xfId="14168" xr:uid="{E17EA28A-E39B-4C2D-BE44-892C3DD7A975}"/>
    <cellStyle name="Normal 16 2 6 3 2 3" xfId="8616" xr:uid="{9A227063-6045-4A39-830F-ACF58C4B48B1}"/>
    <cellStyle name="Normal 16 2 6 3 3" xfId="8617" xr:uid="{7662405D-A6FA-451C-BAD6-CA902FAFEEEE}"/>
    <cellStyle name="Normal 16 2 6 3 4" xfId="7141" xr:uid="{DDED443E-D55E-418D-97E3-5EE214524ACB}"/>
    <cellStyle name="Normal 16 2 6 3 5" xfId="12355" xr:uid="{D71C71EB-61A2-4844-80CC-082E9871C2F5}"/>
    <cellStyle name="Normal 16 2 6 3 6" xfId="5316" xr:uid="{27FEF295-DD61-4288-8A42-CE3FC1260209}"/>
    <cellStyle name="Normal 16 2 6 4" xfId="2650" xr:uid="{73CD2D3E-E830-4C2D-BEE9-55DD7957DCC8}"/>
    <cellStyle name="Normal 16 2 6 4 2" xfId="13316" xr:uid="{4381CEC5-385E-4C35-A303-688C7830DB60}"/>
    <cellStyle name="Normal 16 2 6 4 3" xfId="8618" xr:uid="{9C5118B2-75D6-46C3-91F3-FC92B24FF386}"/>
    <cellStyle name="Normal 16 2 6 5" xfId="8619" xr:uid="{518F16D3-1795-4D91-A498-39C1DCBD912C}"/>
    <cellStyle name="Normal 16 2 6 6" xfId="6289" xr:uid="{BF7A57AF-8E0D-4312-B76B-3566BD689830}"/>
    <cellStyle name="Normal 16 2 6 7" xfId="11503" xr:uid="{E2808E9F-645D-4425-947C-D86FD440F45D}"/>
    <cellStyle name="Normal 16 2 6 8" xfId="4464" xr:uid="{3C41F665-2FE8-499A-9CB0-2C2EBE10E50E}"/>
    <cellStyle name="Normal 16 2 7" xfId="924" xr:uid="{59FE108F-8EF1-49DC-9F75-B6112A1E2B4F}"/>
    <cellStyle name="Normal 16 2 7 2" xfId="1554" xr:uid="{9DF3F3DF-9BA2-4867-BEF6-AE2F49494362}"/>
    <cellStyle name="Normal 16 2 7 2 2" xfId="3504" xr:uid="{86507B54-6E93-454F-A91D-438534934E9C}"/>
    <cellStyle name="Normal 16 2 7 2 2 2" xfId="14170" xr:uid="{56EE8D16-4BFF-4322-B4BD-1A8C19C09751}"/>
    <cellStyle name="Normal 16 2 7 2 2 3" xfId="8620" xr:uid="{25AB3D91-13AF-46FC-A1C5-07831DB0B2F1}"/>
    <cellStyle name="Normal 16 2 7 2 3" xfId="8621" xr:uid="{D750B82C-85A3-4D1A-BD76-D8C421885F63}"/>
    <cellStyle name="Normal 16 2 7 2 4" xfId="7143" xr:uid="{E9435DB0-90AE-4D5F-AF94-18ABD9877A88}"/>
    <cellStyle name="Normal 16 2 7 2 5" xfId="12357" xr:uid="{A17131AD-65B6-41CC-BD7F-93EDF3657E6D}"/>
    <cellStyle name="Normal 16 2 7 2 6" xfId="5318" xr:uid="{F0CF6E62-7CD0-44E9-8408-3E7E8C7047CD}"/>
    <cellStyle name="Normal 16 2 7 3" xfId="2972" xr:uid="{B55A3219-2622-43D8-A5CC-2895F51C3087}"/>
    <cellStyle name="Normal 16 2 7 3 2" xfId="13638" xr:uid="{CD2C681D-AC62-419B-82CD-57055B7E2CE7}"/>
    <cellStyle name="Normal 16 2 7 3 3" xfId="8622" xr:uid="{2BA1543E-0261-4464-9682-52EC6F085CD4}"/>
    <cellStyle name="Normal 16 2 7 4" xfId="8623" xr:uid="{60327BC6-FC43-4595-A084-95C1529BCE83}"/>
    <cellStyle name="Normal 16 2 7 5" xfId="6611" xr:uid="{8EF5DA74-E369-4929-B31F-FF98E7AF3E60}"/>
    <cellStyle name="Normal 16 2 7 6" xfId="11825" xr:uid="{065AF6D4-A3A1-4C5A-9A98-B45063E7F491}"/>
    <cellStyle name="Normal 16 2 7 7" xfId="4786" xr:uid="{A56A9EB1-C5FB-4E1D-BFF1-93EA5A7D87B8}"/>
    <cellStyle name="Normal 16 2 8" xfId="1389" xr:uid="{66590DA4-60D1-40AD-BEAD-BC99EF051DAB}"/>
    <cellStyle name="Normal 16 2 8 2" xfId="3339" xr:uid="{D12340BD-8374-436A-85E8-3F430750E900}"/>
    <cellStyle name="Normal 16 2 8 2 2" xfId="14005" xr:uid="{66104B5E-E338-4462-B872-52C8DE553AC1}"/>
    <cellStyle name="Normal 16 2 8 2 3" xfId="8624" xr:uid="{2507EFCB-68AC-410F-92E7-4E56E45FD243}"/>
    <cellStyle name="Normal 16 2 8 3" xfId="8625" xr:uid="{47E1A8DE-8DF7-4762-AF26-34195B52F4A4}"/>
    <cellStyle name="Normal 16 2 8 4" xfId="6978" xr:uid="{02FD075D-C978-49DF-A7B2-707817929C5C}"/>
    <cellStyle name="Normal 16 2 8 5" xfId="12192" xr:uid="{C2807E94-E849-498A-823E-E3ECE7E1148D}"/>
    <cellStyle name="Normal 16 2 8 6" xfId="5153" xr:uid="{A7B36AE8-CC94-4674-8207-116B333C5904}"/>
    <cellStyle name="Normal 16 2 9" xfId="335" xr:uid="{6684BA2B-A000-4C42-B1E8-FD07A43F0F90}"/>
    <cellStyle name="Normal 16 2 9 2" xfId="2605" xr:uid="{7C70DB65-49C7-414B-A93A-731DB5EEBFF5}"/>
    <cellStyle name="Normal 16 2 9 2 2" xfId="13272" xr:uid="{87C5308D-D454-4369-8202-EC959D5FA3EA}"/>
    <cellStyle name="Normal 16 2 9 2 3" xfId="8626" xr:uid="{1B46406F-5292-4921-8412-C82F14C6ADF1}"/>
    <cellStyle name="Normal 16 2 9 3" xfId="8627" xr:uid="{42DEB782-7436-4F4E-B2B2-236176EF725E}"/>
    <cellStyle name="Normal 16 2 9 4" xfId="6244" xr:uid="{9DA92B49-6BC9-427C-9A34-BEE07E2050DA}"/>
    <cellStyle name="Normal 16 2 9 5" xfId="11459" xr:uid="{AB685941-7E93-4598-974B-FB64508DB3CC}"/>
    <cellStyle name="Normal 16 2 9 6" xfId="4420" xr:uid="{9DDDD727-EDCA-4CD5-9C44-8CFE8DDE7A4B}"/>
    <cellStyle name="Normal 16 3" xfId="267" xr:uid="{0EE0DF81-6849-4816-8E26-935CEF92345A}"/>
    <cellStyle name="Normal 16 3 10" xfId="2221" xr:uid="{431CB48C-B8A8-43AF-B9D2-9D420FED0B2C}"/>
    <cellStyle name="Normal 16 3 10 2" xfId="4080" xr:uid="{09DB2330-5870-44A0-83B0-4C49529563DF}"/>
    <cellStyle name="Normal 16 3 10 2 2" xfId="14743" xr:uid="{747F0F11-AAFB-4544-92B4-16F1CEB71B3B}"/>
    <cellStyle name="Normal 16 3 10 2 3" xfId="8628" xr:uid="{DF1854E7-FFF6-4C6B-89FA-6AE03110899E}"/>
    <cellStyle name="Normal 16 3 10 3" xfId="8629" xr:uid="{B83F37AE-92BD-4C68-A64A-97AEE6FAEBF3}"/>
    <cellStyle name="Normal 16 3 10 4" xfId="7719" xr:uid="{7F011B8B-0CC9-4F93-BB18-512255A849D2}"/>
    <cellStyle name="Normal 16 3 10 5" xfId="12930" xr:uid="{271076C3-148D-48D4-871B-C71619407597}"/>
    <cellStyle name="Normal 16 3 10 6" xfId="5891" xr:uid="{C3924908-4E53-4F98-8626-42E3F490F1C7}"/>
    <cellStyle name="Normal 16 3 11" xfId="2372" xr:uid="{C6F108FC-5C9E-4D81-9DC5-19B7C89E5EDF}"/>
    <cellStyle name="Normal 16 3 11 2" xfId="4216" xr:uid="{723058FE-270F-492B-9A74-BA2F54D1E656}"/>
    <cellStyle name="Normal 16 3 11 2 2" xfId="14879" xr:uid="{94AA81D3-007C-418A-BD3F-7F9822592796}"/>
    <cellStyle name="Normal 16 3 11 2 3" xfId="8630" xr:uid="{76043D7C-EE52-49D2-8C01-6862EE6BC3C5}"/>
    <cellStyle name="Normal 16 3 11 3" xfId="7855" xr:uid="{577484B8-EE1F-42F7-ADB3-9CE7A00E1EF1}"/>
    <cellStyle name="Normal 16 3 11 4" xfId="13066" xr:uid="{9F1D21AE-DF5F-4C55-8A65-2106223D2383}"/>
    <cellStyle name="Normal 16 3 11 5" xfId="6027" xr:uid="{F3300895-14C6-4928-A011-24B8F48F46DD}"/>
    <cellStyle name="Normal 16 3 12" xfId="2592" xr:uid="{FFE4C931-EA80-46CB-BF0A-8EE1D55FF0EE}"/>
    <cellStyle name="Normal 16 3 12 2" xfId="8631" xr:uid="{FD40E925-892C-442A-A57F-36AA7AB8912D}"/>
    <cellStyle name="Normal 16 3 12 3" xfId="13260" xr:uid="{071BE391-FCDE-4521-9605-3D928B8AF5B9}"/>
    <cellStyle name="Normal 16 3 12 4" xfId="6172" xr:uid="{28786420-EDFC-4C36-90B2-C9AD72D72134}"/>
    <cellStyle name="Normal 16 3 13" xfId="8632" xr:uid="{E9F70E50-7931-47AC-9AA7-4E5ED6921F60}"/>
    <cellStyle name="Normal 16 3 14" xfId="6231" xr:uid="{74F5DAC3-10B3-42EA-9360-B58D1B3DC31D}"/>
    <cellStyle name="Normal 16 3 15" xfId="11447" xr:uid="{AE6075B1-9A1D-47E1-BAF8-640FABB0A331}"/>
    <cellStyle name="Normal 16 3 16" xfId="4408" xr:uid="{543B0430-3B4C-4859-B353-D55BC6BF58EB}"/>
    <cellStyle name="Normal 16 3 2" xfId="617" xr:uid="{0187F600-DE10-4C67-AA40-A22D491510E1}"/>
    <cellStyle name="Normal 16 3 2 10" xfId="11599" xr:uid="{0644E0BA-3626-473B-813F-258D6A44B54C}"/>
    <cellStyle name="Normal 16 3 2 11" xfId="4560" xr:uid="{0D365CAF-3904-431D-8A89-3C6998416EC2}"/>
    <cellStyle name="Normal 16 3 2 2" xfId="822" xr:uid="{7FB92AAA-661E-41A2-A9C6-BD6A8094DDDC}"/>
    <cellStyle name="Normal 16 3 2 2 2" xfId="1286" xr:uid="{2C4FE7FD-9BD3-4AD0-B1D2-95CA58C4526E}"/>
    <cellStyle name="Normal 16 3 2 2 2 2" xfId="1557" xr:uid="{DB0E488A-3EA6-42BE-9D2F-BACD2BDC6100}"/>
    <cellStyle name="Normal 16 3 2 2 2 2 2" xfId="3507" xr:uid="{00B764CE-8D10-465B-905D-3B9CDFDD9B14}"/>
    <cellStyle name="Normal 16 3 2 2 2 2 2 2" xfId="14173" xr:uid="{99BDA1A3-E4DE-4F71-98D6-B203290A6E1C}"/>
    <cellStyle name="Normal 16 3 2 2 2 2 2 3" xfId="8633" xr:uid="{6BF82BAB-BA83-4297-92A2-C66DA3E1DF25}"/>
    <cellStyle name="Normal 16 3 2 2 2 2 3" xfId="8634" xr:uid="{F30A5E98-A319-4052-8E76-6F2A5608F7F2}"/>
    <cellStyle name="Normal 16 3 2 2 2 2 4" xfId="7146" xr:uid="{994847B4-0738-4690-9981-5C8CCEAFBEFC}"/>
    <cellStyle name="Normal 16 3 2 2 2 2 5" xfId="12360" xr:uid="{911BD206-CA4C-4D41-8D6E-211EBE43E4C4}"/>
    <cellStyle name="Normal 16 3 2 2 2 2 6" xfId="5321" xr:uid="{8BF62D4F-011A-4910-92B2-67C076317F7B}"/>
    <cellStyle name="Normal 16 3 2 2 2 3" xfId="3248" xr:uid="{5723A973-54D3-4282-BC7D-6D2CC0E628B4}"/>
    <cellStyle name="Normal 16 3 2 2 2 3 2" xfId="13914" xr:uid="{48C2E146-3789-4604-881C-F5EB8DF0ECE2}"/>
    <cellStyle name="Normal 16 3 2 2 2 3 3" xfId="8635" xr:uid="{43A1D752-CBFE-461E-8E78-EFF6586F2EF3}"/>
    <cellStyle name="Normal 16 3 2 2 2 4" xfId="8636" xr:uid="{DE29E4C7-704F-4EE1-B041-923CFA3E1FDB}"/>
    <cellStyle name="Normal 16 3 2 2 2 5" xfId="6887" xr:uid="{AB86D77C-A3E0-4DC4-AF88-B6464DC31896}"/>
    <cellStyle name="Normal 16 3 2 2 2 6" xfId="12101" xr:uid="{FC542545-B5D2-4FD7-AEE8-FD74DEF06A59}"/>
    <cellStyle name="Normal 16 3 2 2 2 7" xfId="5062" xr:uid="{8D519121-7614-4EE9-A231-FE2785DE569D}"/>
    <cellStyle name="Normal 16 3 2 2 3" xfId="1556" xr:uid="{868021BE-89CC-407B-959B-CEBB73FD2609}"/>
    <cellStyle name="Normal 16 3 2 2 3 2" xfId="3506" xr:uid="{7AB2BF60-947E-49B9-88CD-E314E4B7B018}"/>
    <cellStyle name="Normal 16 3 2 2 3 2 2" xfId="14172" xr:uid="{E4F5AF97-8077-44A3-9D9A-1BD2B15BEF26}"/>
    <cellStyle name="Normal 16 3 2 2 3 2 3" xfId="8637" xr:uid="{8D1D7176-6B53-45F6-B273-54032759A6AB}"/>
    <cellStyle name="Normal 16 3 2 2 3 3" xfId="8638" xr:uid="{0F9B3C98-0021-4113-9681-1ED77ADE98F3}"/>
    <cellStyle name="Normal 16 3 2 2 3 4" xfId="7145" xr:uid="{46967449-80FC-4D56-B5A6-569613802CF0}"/>
    <cellStyle name="Normal 16 3 2 2 3 5" xfId="12359" xr:uid="{9E9DC593-67B0-4CF5-B45A-9C641006A86F}"/>
    <cellStyle name="Normal 16 3 2 2 3 6" xfId="5320" xr:uid="{CD368797-93A5-4C67-BCCD-58D0A89B5206}"/>
    <cellStyle name="Normal 16 3 2 2 4" xfId="2881" xr:uid="{1405DCBD-69A3-4594-B78C-05F3452B0252}"/>
    <cellStyle name="Normal 16 3 2 2 4 2" xfId="13547" xr:uid="{012628E9-6FEB-4654-A61A-FD7F9BD95315}"/>
    <cellStyle name="Normal 16 3 2 2 4 3" xfId="8639" xr:uid="{4B2F97F8-65A7-4E19-82B2-CF4EA0284178}"/>
    <cellStyle name="Normal 16 3 2 2 5" xfId="8640" xr:uid="{32DCCEE1-F6A8-465C-A24D-7312F92EB356}"/>
    <cellStyle name="Normal 16 3 2 2 6" xfId="6520" xr:uid="{57857482-2D3A-4B05-9647-DA6F11BFF958}"/>
    <cellStyle name="Normal 16 3 2 2 7" xfId="11734" xr:uid="{B0F8A57A-6CF3-4D75-B628-14B5E4D3DA96}"/>
    <cellStyle name="Normal 16 3 2 2 8" xfId="4695" xr:uid="{5BFB8C8A-4D1F-4BD6-82BC-96E9665F5723}"/>
    <cellStyle name="Normal 16 3 2 3" xfId="973" xr:uid="{A20672D5-2DE6-4821-B722-EBDEE94C2BEC}"/>
    <cellStyle name="Normal 16 3 2 3 2" xfId="1558" xr:uid="{CE979E8B-2CF1-4CF9-A4C0-03B82B888CAD}"/>
    <cellStyle name="Normal 16 3 2 3 2 2" xfId="3508" xr:uid="{D6FFA3F5-7C94-43B8-94CC-11012D2BB677}"/>
    <cellStyle name="Normal 16 3 2 3 2 2 2" xfId="14174" xr:uid="{AAE5F5F0-2893-4E4F-8471-9D3BFF4D6C76}"/>
    <cellStyle name="Normal 16 3 2 3 2 2 3" xfId="8641" xr:uid="{031B9AE7-7A27-46FB-BD5D-5A71DA5ECF92}"/>
    <cellStyle name="Normal 16 3 2 3 2 3" xfId="8642" xr:uid="{C3C81459-4039-45DB-ACFA-A8AA6E28043C}"/>
    <cellStyle name="Normal 16 3 2 3 2 4" xfId="7147" xr:uid="{2ECA5219-A4A1-423B-AC36-3AF7B6E9EDFF}"/>
    <cellStyle name="Normal 16 3 2 3 2 5" xfId="12361" xr:uid="{710DFB91-4734-4299-91F6-026BB5DC2671}"/>
    <cellStyle name="Normal 16 3 2 3 2 6" xfId="5322" xr:uid="{5208E61B-7808-4257-B5A2-1F0C2ADF9AC0}"/>
    <cellStyle name="Normal 16 3 2 3 3" xfId="3019" xr:uid="{08935AC4-3738-4A70-955D-D96E9E323E7A}"/>
    <cellStyle name="Normal 16 3 2 3 3 2" xfId="13685" xr:uid="{64D37D2F-F5FD-4264-92F0-01DAF3955A90}"/>
    <cellStyle name="Normal 16 3 2 3 3 3" xfId="8643" xr:uid="{D3F802F7-334D-4D12-9E6A-0BBEA0D2A335}"/>
    <cellStyle name="Normal 16 3 2 3 4" xfId="8644" xr:uid="{3B315CE2-2C02-40A4-98F3-899E1F0470D6}"/>
    <cellStyle name="Normal 16 3 2 3 5" xfId="6658" xr:uid="{2B45C9B6-A732-4B30-9DA9-4932A193CDC7}"/>
    <cellStyle name="Normal 16 3 2 3 6" xfId="11872" xr:uid="{46CABE1B-CFE8-405A-BDA4-961B63C1FD04}"/>
    <cellStyle name="Normal 16 3 2 3 7" xfId="4833" xr:uid="{5018AF2C-85B4-4737-9F97-8FA117104D45}"/>
    <cellStyle name="Normal 16 3 2 4" xfId="1555" xr:uid="{D9F06D35-8DAE-4403-8588-4A2C5953D141}"/>
    <cellStyle name="Normal 16 3 2 4 2" xfId="3505" xr:uid="{02A3FBD7-0E17-4459-A7DE-B0ED61B83BE5}"/>
    <cellStyle name="Normal 16 3 2 4 2 2" xfId="14171" xr:uid="{D79996E7-24F7-466C-B4E1-7DD43C703D22}"/>
    <cellStyle name="Normal 16 3 2 4 2 3" xfId="8645" xr:uid="{A3E122F6-575E-4B08-9054-887C4BD22442}"/>
    <cellStyle name="Normal 16 3 2 4 3" xfId="8646" xr:uid="{CF9DD747-4B21-4655-A9C6-CD50278FA86B}"/>
    <cellStyle name="Normal 16 3 2 4 4" xfId="7144" xr:uid="{B0F3835C-21A7-40D1-85A1-3522CA5C1040}"/>
    <cellStyle name="Normal 16 3 2 4 5" xfId="12358" xr:uid="{A97A3459-6B85-4E5D-8AD7-7B521F0CFC81}"/>
    <cellStyle name="Normal 16 3 2 4 6" xfId="5319" xr:uid="{D2FCF7C5-E144-4300-863B-BAA24EFF56D4}"/>
    <cellStyle name="Normal 16 3 2 5" xfId="2270" xr:uid="{42ACF3BB-62FE-40FD-B309-EBD3B12D41F8}"/>
    <cellStyle name="Normal 16 3 2 5 2" xfId="4126" xr:uid="{6A57C5E1-A4C1-49E0-8B9E-091D138CB5E6}"/>
    <cellStyle name="Normal 16 3 2 5 2 2" xfId="14789" xr:uid="{9F37624D-E5BC-431B-AEEF-6B22C764A253}"/>
    <cellStyle name="Normal 16 3 2 5 2 3" xfId="8647" xr:uid="{D49FBE1E-333C-4813-BCFD-301B730BA9C2}"/>
    <cellStyle name="Normal 16 3 2 5 3" xfId="8648" xr:uid="{D99FBD3C-6FBC-47AA-AE65-3B5B3CC95B6E}"/>
    <cellStyle name="Normal 16 3 2 5 4" xfId="7765" xr:uid="{A3C693EA-5F21-476D-82A0-A924DA1FDB03}"/>
    <cellStyle name="Normal 16 3 2 5 5" xfId="12976" xr:uid="{331BF09A-FB78-4A7B-8DE7-DF527DE4A27B}"/>
    <cellStyle name="Normal 16 3 2 5 6" xfId="5937" xr:uid="{C2204F7F-D48E-4FC9-A4E9-9D5B32149943}"/>
    <cellStyle name="Normal 16 3 2 6" xfId="2418" xr:uid="{CC75FCA5-0702-4DD6-9DFF-8BC6EA5D9ADC}"/>
    <cellStyle name="Normal 16 3 2 6 2" xfId="4262" xr:uid="{81CCE466-B7A8-4E18-9F63-199D8D1BF215}"/>
    <cellStyle name="Normal 16 3 2 6 2 2" xfId="14925" xr:uid="{834E6998-CD97-449A-AE60-61553E3A7DDD}"/>
    <cellStyle name="Normal 16 3 2 6 2 3" xfId="8649" xr:uid="{BB9B3FFD-3759-4326-9D84-60C19317BD54}"/>
    <cellStyle name="Normal 16 3 2 6 3" xfId="7901" xr:uid="{EB05DA01-31D4-44B0-8E7B-895340010F0C}"/>
    <cellStyle name="Normal 16 3 2 6 4" xfId="13112" xr:uid="{97E68950-0F35-4094-82C0-A8F89E43349A}"/>
    <cellStyle name="Normal 16 3 2 6 5" xfId="6073" xr:uid="{585A8761-D6B8-4298-9145-DDE421C56077}"/>
    <cellStyle name="Normal 16 3 2 7" xfId="2746" xr:uid="{5EAFF3C6-8A0B-4E88-AF76-D3A82A07BC4E}"/>
    <cellStyle name="Normal 16 3 2 7 2" xfId="13412" xr:uid="{3855592B-3015-420A-80BB-5BA91A3A2225}"/>
    <cellStyle name="Normal 16 3 2 7 3" xfId="8650" xr:uid="{F063F9C7-32AD-4861-A672-E3F2FE6A31A9}"/>
    <cellStyle name="Normal 16 3 2 8" xfId="8651" xr:uid="{00214C80-369D-457D-8CE5-DE3D6F5ACC3D}"/>
    <cellStyle name="Normal 16 3 2 9" xfId="6385" xr:uid="{899D2B70-587B-4FAD-AB8A-DD362452BF36}"/>
    <cellStyle name="Normal 16 3 3" xfId="724" xr:uid="{F8CC3C60-6C98-43A0-A90E-1C8647161B06}"/>
    <cellStyle name="Normal 16 3 3 10" xfId="11642" xr:uid="{243422B9-0831-4A82-A097-B22CA1FA6CEF}"/>
    <cellStyle name="Normal 16 3 3 11" xfId="4603" xr:uid="{3369C103-411F-407A-962A-3C996AF5C092}"/>
    <cellStyle name="Normal 16 3 3 2" xfId="866" xr:uid="{66286402-F18D-4BA1-951C-6AE22E413029}"/>
    <cellStyle name="Normal 16 3 3 2 2" xfId="1329" xr:uid="{AB364B9A-F4E0-4AD5-9C08-CADAF0F09A1E}"/>
    <cellStyle name="Normal 16 3 3 2 2 2" xfId="1561" xr:uid="{55E008B1-8490-4B6F-B4F4-B6F07EF64B52}"/>
    <cellStyle name="Normal 16 3 3 2 2 2 2" xfId="3511" xr:uid="{4C3E3E43-15A7-4326-BDEF-4E7AFB0B3272}"/>
    <cellStyle name="Normal 16 3 3 2 2 2 2 2" xfId="14177" xr:uid="{A93A4677-756F-4459-AA18-4A553560822B}"/>
    <cellStyle name="Normal 16 3 3 2 2 2 2 3" xfId="8652" xr:uid="{1ABA97E3-9F42-4C07-A89D-76939801A4CB}"/>
    <cellStyle name="Normal 16 3 3 2 2 2 3" xfId="8653" xr:uid="{224BF0B8-5C9B-406A-A1C3-F4EFCCC0044C}"/>
    <cellStyle name="Normal 16 3 3 2 2 2 4" xfId="7150" xr:uid="{D4C7E182-882C-49BA-9F08-FC6B238CE39F}"/>
    <cellStyle name="Normal 16 3 3 2 2 2 5" xfId="12364" xr:uid="{E7D7B9B8-333D-49BB-A965-67813CD1CAAB}"/>
    <cellStyle name="Normal 16 3 3 2 2 2 6" xfId="5325" xr:uid="{9C1EF10D-1177-46BD-972F-BAC6AC001461}"/>
    <cellStyle name="Normal 16 3 3 2 2 3" xfId="3291" xr:uid="{46B69702-31AA-4A03-95A0-1E4FC54630C3}"/>
    <cellStyle name="Normal 16 3 3 2 2 3 2" xfId="13957" xr:uid="{C35F3568-5D01-493E-96F0-58C934BA7C3A}"/>
    <cellStyle name="Normal 16 3 3 2 2 3 3" xfId="8654" xr:uid="{DBD8AD2B-6D73-4BC0-B675-68AB0A578E6F}"/>
    <cellStyle name="Normal 16 3 3 2 2 4" xfId="8655" xr:uid="{1A87AAAC-B2F1-47D8-AF43-D86C58B668AA}"/>
    <cellStyle name="Normal 16 3 3 2 2 5" xfId="6930" xr:uid="{555A9866-1C0B-4CA8-B24C-C0FA700793CD}"/>
    <cellStyle name="Normal 16 3 3 2 2 6" xfId="12144" xr:uid="{5B73DEDF-CC2A-4419-BDA3-948F693B66F9}"/>
    <cellStyle name="Normal 16 3 3 2 2 7" xfId="5105" xr:uid="{5BB0103F-1D3F-4A2E-89D4-9B029C733FC7}"/>
    <cellStyle name="Normal 16 3 3 2 3" xfId="1560" xr:uid="{B4592BCD-3C38-4428-95BA-7568E4CC7F5B}"/>
    <cellStyle name="Normal 16 3 3 2 3 2" xfId="3510" xr:uid="{D7DC63A7-F0F5-4BAF-9A9B-51DB34D530DA}"/>
    <cellStyle name="Normal 16 3 3 2 3 2 2" xfId="14176" xr:uid="{734A4173-6DA9-4B30-841C-660E2A3DFF0A}"/>
    <cellStyle name="Normal 16 3 3 2 3 2 3" xfId="8656" xr:uid="{1B551FF7-5BD4-4A20-9A66-906258318BC9}"/>
    <cellStyle name="Normal 16 3 3 2 3 3" xfId="8657" xr:uid="{08014196-27CE-4605-B1EB-00B7D437C6F1}"/>
    <cellStyle name="Normal 16 3 3 2 3 4" xfId="7149" xr:uid="{D0332E74-AA94-49E0-856C-26D04B6A5C33}"/>
    <cellStyle name="Normal 16 3 3 2 3 5" xfId="12363" xr:uid="{EBC4F3DC-9EC4-4C0D-AF52-21811BD50193}"/>
    <cellStyle name="Normal 16 3 3 2 3 6" xfId="5324" xr:uid="{88C2E674-088E-4CB4-8497-A78CC84E1ECE}"/>
    <cellStyle name="Normal 16 3 3 2 4" xfId="2924" xr:uid="{6D9CC58E-524B-4845-B169-ED571D224F90}"/>
    <cellStyle name="Normal 16 3 3 2 4 2" xfId="13590" xr:uid="{8F8BBADB-98F8-4A34-BF21-70459C7DB1C2}"/>
    <cellStyle name="Normal 16 3 3 2 4 3" xfId="8658" xr:uid="{C3BD93DE-8FF3-4903-BBEE-02F99DD1D497}"/>
    <cellStyle name="Normal 16 3 3 2 5" xfId="8659" xr:uid="{5B975F4D-01B1-4EAA-907D-FDD4FE261514}"/>
    <cellStyle name="Normal 16 3 3 2 6" xfId="6563" xr:uid="{5CFE220B-15C3-4495-AA42-D2DC78E8538A}"/>
    <cellStyle name="Normal 16 3 3 2 7" xfId="11777" xr:uid="{9A39D47F-C898-4410-A0D0-3C2F42E21030}"/>
    <cellStyle name="Normal 16 3 3 2 8" xfId="4738" xr:uid="{9F6F83F9-6676-4F67-A425-A88AD915A1C8}"/>
    <cellStyle name="Normal 16 3 3 3" xfId="1019" xr:uid="{3084D84C-C89A-4B38-A3B3-498993FC4998}"/>
    <cellStyle name="Normal 16 3 3 3 2" xfId="1562" xr:uid="{E03A9DE2-F95A-45A4-BB5B-EA1C4CD03ECE}"/>
    <cellStyle name="Normal 16 3 3 3 2 2" xfId="3512" xr:uid="{B4801FEC-5698-4622-811D-DBF55BED5D32}"/>
    <cellStyle name="Normal 16 3 3 3 2 2 2" xfId="14178" xr:uid="{6F26B3D2-F187-410B-A7BB-02EA1F5E9F55}"/>
    <cellStyle name="Normal 16 3 3 3 2 2 3" xfId="8660" xr:uid="{C5F1E650-FD95-402E-9A9D-5BE93437F2F1}"/>
    <cellStyle name="Normal 16 3 3 3 2 3" xfId="8661" xr:uid="{48BC97E2-2076-4544-8B3E-2106FC346785}"/>
    <cellStyle name="Normal 16 3 3 3 2 4" xfId="7151" xr:uid="{C75120F9-CAC4-4E44-B51B-C1D6AA4D7DB4}"/>
    <cellStyle name="Normal 16 3 3 3 2 5" xfId="12365" xr:uid="{3A9C2DD3-7A8D-431B-9290-DCD12556DA80}"/>
    <cellStyle name="Normal 16 3 3 3 2 6" xfId="5326" xr:uid="{49E9F0CE-26F8-43CE-9A26-863A2D5AE2E0}"/>
    <cellStyle name="Normal 16 3 3 3 3" xfId="3062" xr:uid="{759A6AD5-F54C-47B1-BF9B-94C5A4B4CB53}"/>
    <cellStyle name="Normal 16 3 3 3 3 2" xfId="13728" xr:uid="{A8861C8B-C73D-444B-B071-09BF8D418716}"/>
    <cellStyle name="Normal 16 3 3 3 3 3" xfId="8662" xr:uid="{888B1DFD-3546-4EB6-9749-A47CA04FC7BD}"/>
    <cellStyle name="Normal 16 3 3 3 4" xfId="8663" xr:uid="{21C5C9FE-FF7D-4B29-B47A-D9F37A29F9CA}"/>
    <cellStyle name="Normal 16 3 3 3 5" xfId="6701" xr:uid="{2F5F9AD6-6043-409C-9347-2504F9630EDD}"/>
    <cellStyle name="Normal 16 3 3 3 6" xfId="11915" xr:uid="{8E5C821F-339F-4E76-AADC-7763E6E4146B}"/>
    <cellStyle name="Normal 16 3 3 3 7" xfId="4876" xr:uid="{EC490A6B-22AF-4D84-B733-B50537558DB2}"/>
    <cellStyle name="Normal 16 3 3 4" xfId="1559" xr:uid="{6A5BF737-A965-47D9-8964-75BE50732AB6}"/>
    <cellStyle name="Normal 16 3 3 4 2" xfId="3509" xr:uid="{C0E48DB8-C998-4B1E-AC78-0E20D5A1D878}"/>
    <cellStyle name="Normal 16 3 3 4 2 2" xfId="14175" xr:uid="{96827457-2935-4D50-AA89-B7CC310307A1}"/>
    <cellStyle name="Normal 16 3 3 4 2 3" xfId="8664" xr:uid="{AF87B306-12D9-45ED-9583-73D4FDD1DE14}"/>
    <cellStyle name="Normal 16 3 3 4 3" xfId="8665" xr:uid="{48DE7F18-D3CD-4520-AC89-54EABF88582D}"/>
    <cellStyle name="Normal 16 3 3 4 4" xfId="7148" xr:uid="{590D240F-0AA3-47CF-A7E5-776EF849B054}"/>
    <cellStyle name="Normal 16 3 3 4 5" xfId="12362" xr:uid="{BC733D8C-67F0-497D-B885-464126D073AE}"/>
    <cellStyle name="Normal 16 3 3 4 6" xfId="5323" xr:uid="{69E10B85-9C02-4D88-A72D-F10CF7E06FF2}"/>
    <cellStyle name="Normal 16 3 3 5" xfId="2317" xr:uid="{755CE154-07B2-45E5-A9C2-FB15AB5EDC66}"/>
    <cellStyle name="Normal 16 3 3 5 2" xfId="4170" xr:uid="{1F3F9AF3-444C-4C6F-BD57-AE4911E601B6}"/>
    <cellStyle name="Normal 16 3 3 5 2 2" xfId="14833" xr:uid="{752490C0-99C8-4C32-9DAF-6494E24448EB}"/>
    <cellStyle name="Normal 16 3 3 5 2 3" xfId="8666" xr:uid="{1D977292-522C-438F-8E31-32990D67A261}"/>
    <cellStyle name="Normal 16 3 3 5 3" xfId="8667" xr:uid="{2B228F0D-1693-4E7C-BB09-F837AB652E77}"/>
    <cellStyle name="Normal 16 3 3 5 4" xfId="7809" xr:uid="{9FE019CF-DC64-4C4A-8170-308CFCBC403C}"/>
    <cellStyle name="Normal 16 3 3 5 5" xfId="13020" xr:uid="{7261BB7B-1371-406F-8BEA-3D5674EEC48E}"/>
    <cellStyle name="Normal 16 3 3 5 6" xfId="5981" xr:uid="{00494505-CB68-4A09-9310-FCC03AD67EF2}"/>
    <cellStyle name="Normal 16 3 3 6" xfId="2461" xr:uid="{16EC28B1-7621-441E-A534-81C17173426E}"/>
    <cellStyle name="Normal 16 3 3 6 2" xfId="4305" xr:uid="{67C82CD7-DC8D-41D9-AE49-2ADD78E6B1E0}"/>
    <cellStyle name="Normal 16 3 3 6 2 2" xfId="14968" xr:uid="{B6CC9227-A232-4A2D-A2CD-23A095E48485}"/>
    <cellStyle name="Normal 16 3 3 6 2 3" xfId="8668" xr:uid="{0F16AE20-FD92-4590-AD8F-8A5CDECE2136}"/>
    <cellStyle name="Normal 16 3 3 6 3" xfId="7944" xr:uid="{45AFE30F-9F14-4ED5-BB4A-AB4C4DA5A81C}"/>
    <cellStyle name="Normal 16 3 3 6 4" xfId="13155" xr:uid="{30D536CB-14F5-42EA-BEE1-01B789E32235}"/>
    <cellStyle name="Normal 16 3 3 6 5" xfId="6116" xr:uid="{28704200-BEED-4C8E-AA04-72F799ED0675}"/>
    <cellStyle name="Normal 16 3 3 7" xfId="2789" xr:uid="{862D5862-2B46-46E1-A9D7-E8AF4B464283}"/>
    <cellStyle name="Normal 16 3 3 7 2" xfId="13455" xr:uid="{C9FFF1AE-8E2E-4785-9DBA-0FBFCD705D35}"/>
    <cellStyle name="Normal 16 3 3 7 3" xfId="8669" xr:uid="{462C37E3-2EAE-4D22-940D-BAE5C6C4D1F8}"/>
    <cellStyle name="Normal 16 3 3 8" xfId="8670" xr:uid="{24CC8ADD-397A-4317-9F6E-650E1CC03CBF}"/>
    <cellStyle name="Normal 16 3 3 9" xfId="6428" xr:uid="{3822A52B-9D7D-4162-8E32-B9C87EC9544D}"/>
    <cellStyle name="Normal 16 3 4" xfId="558" xr:uid="{CF802BB0-EA63-42C5-93EC-495025443B79}"/>
    <cellStyle name="Normal 16 3 4 2" xfId="1127" xr:uid="{0C70A695-646B-4876-B752-2DDB6E6E7BB7}"/>
    <cellStyle name="Normal 16 3 4 2 2" xfId="1564" xr:uid="{90F63340-6F0B-4E02-9F69-41D6CCC6C13A}"/>
    <cellStyle name="Normal 16 3 4 2 2 2" xfId="3514" xr:uid="{53262703-431D-43BC-B4C8-210D2F534960}"/>
    <cellStyle name="Normal 16 3 4 2 2 2 2" xfId="14180" xr:uid="{C01F780F-00D0-41BD-87BE-7B93FD7A0A08}"/>
    <cellStyle name="Normal 16 3 4 2 2 2 3" xfId="8671" xr:uid="{F4BFC906-DC83-464F-BC8D-7478BB7C6E03}"/>
    <cellStyle name="Normal 16 3 4 2 2 3" xfId="8672" xr:uid="{CDCF83C4-BD23-49AE-8AA8-EAE2E6089EB6}"/>
    <cellStyle name="Normal 16 3 4 2 2 4" xfId="7153" xr:uid="{F186A608-3418-4C4A-8994-D13276BF2A89}"/>
    <cellStyle name="Normal 16 3 4 2 2 5" xfId="12367" xr:uid="{0E98A82C-7FC0-4D96-B10A-AB5166810BB0}"/>
    <cellStyle name="Normal 16 3 4 2 2 6" xfId="5328" xr:uid="{B0273B5D-E645-4255-82F2-C56CAAE2A7E0}"/>
    <cellStyle name="Normal 16 3 4 2 3" xfId="3152" xr:uid="{D61333BF-36F9-4D40-9A83-45EAA01F3004}"/>
    <cellStyle name="Normal 16 3 4 2 3 2" xfId="13818" xr:uid="{3020B356-AB1D-4FD2-A519-67A02E7CB223}"/>
    <cellStyle name="Normal 16 3 4 2 3 3" xfId="8673" xr:uid="{11F18E02-53B7-4078-93A3-CDEB13D0C878}"/>
    <cellStyle name="Normal 16 3 4 2 4" xfId="8674" xr:uid="{124D6964-28AD-4199-9953-F8E13F6522A7}"/>
    <cellStyle name="Normal 16 3 4 2 5" xfId="6791" xr:uid="{9C8C2E2A-C849-421B-AC29-AB52711CB3CF}"/>
    <cellStyle name="Normal 16 3 4 2 6" xfId="12005" xr:uid="{0E06D007-C04B-4D16-995B-BDB42DAE851B}"/>
    <cellStyle name="Normal 16 3 4 2 7" xfId="4966" xr:uid="{308393D2-2006-4494-BB05-FF4B64678BE6}"/>
    <cellStyle name="Normal 16 3 4 3" xfId="1563" xr:uid="{009FAED6-678D-4344-BA66-B9CAEEE8DBBF}"/>
    <cellStyle name="Normal 16 3 4 3 2" xfId="3513" xr:uid="{9A660904-4727-4199-A97E-D2D57B87141E}"/>
    <cellStyle name="Normal 16 3 4 3 2 2" xfId="14179" xr:uid="{E67B5899-C7D0-4F65-B9DA-A4F1823E0564}"/>
    <cellStyle name="Normal 16 3 4 3 2 3" xfId="8675" xr:uid="{25BDAE84-FBB3-4310-824B-6C8C74DCD971}"/>
    <cellStyle name="Normal 16 3 4 3 3" xfId="8676" xr:uid="{122F4CA6-B3C5-4036-8EEB-1827191E8715}"/>
    <cellStyle name="Normal 16 3 4 3 4" xfId="7152" xr:uid="{3FE644CB-5B0A-401D-89D6-182EED46E989}"/>
    <cellStyle name="Normal 16 3 4 3 5" xfId="12366" xr:uid="{01A8741C-B56F-4F24-9D0D-8302CCA2FA21}"/>
    <cellStyle name="Normal 16 3 4 3 6" xfId="5327" xr:uid="{FFD8A4CA-0F5E-4E29-8804-304D18B2C0F9}"/>
    <cellStyle name="Normal 16 3 4 4" xfId="2700" xr:uid="{725D045F-2EC7-419A-B96A-5140E7E962F4}"/>
    <cellStyle name="Normal 16 3 4 4 2" xfId="13366" xr:uid="{B1BE785F-2719-4D61-BE5F-C74AEACBDD2D}"/>
    <cellStyle name="Normal 16 3 4 4 3" xfId="8677" xr:uid="{7ABF3D78-6D21-4874-A093-18CD194806C7}"/>
    <cellStyle name="Normal 16 3 4 5" xfId="8678" xr:uid="{C81E927A-4FB6-4FB8-B6E7-9D1A241C3749}"/>
    <cellStyle name="Normal 16 3 4 6" xfId="6339" xr:uid="{3BB626A6-370B-4460-B50B-029265F3E597}"/>
    <cellStyle name="Normal 16 3 4 7" xfId="11553" xr:uid="{C89C2374-8173-46CC-826A-986B54B7007B}"/>
    <cellStyle name="Normal 16 3 4 8" xfId="4514" xr:uid="{1D0AEDA0-FF0E-433F-AA57-3FEC9224CA14}"/>
    <cellStyle name="Normal 16 3 5" xfId="776" xr:uid="{171689E1-BA7A-49A3-92A0-64348AAE8DA8}"/>
    <cellStyle name="Normal 16 3 5 2" xfId="1240" xr:uid="{96B839D8-D5E6-4C26-9D72-7AE1F29628B9}"/>
    <cellStyle name="Normal 16 3 5 2 2" xfId="1566" xr:uid="{D3160801-F20A-4B2F-A7C0-67D4E0044D89}"/>
    <cellStyle name="Normal 16 3 5 2 2 2" xfId="3516" xr:uid="{36EEDF20-3132-4846-B180-D72636BF6D02}"/>
    <cellStyle name="Normal 16 3 5 2 2 2 2" xfId="14182" xr:uid="{1E1B9FCD-596D-49DC-AA45-8EE5C5E380DA}"/>
    <cellStyle name="Normal 16 3 5 2 2 2 3" xfId="8679" xr:uid="{89D06733-BA0E-4221-8984-F2E1B5E6BF14}"/>
    <cellStyle name="Normal 16 3 5 2 2 3" xfId="8680" xr:uid="{96210062-DC92-4B3D-97E3-43BAEEDD043A}"/>
    <cellStyle name="Normal 16 3 5 2 2 4" xfId="7155" xr:uid="{0F81B6E3-80C8-4647-BDFE-58E5A64F33CA}"/>
    <cellStyle name="Normal 16 3 5 2 2 5" xfId="12369" xr:uid="{25E97CF6-F62B-4629-A7BC-F939EE5732C1}"/>
    <cellStyle name="Normal 16 3 5 2 2 6" xfId="5330" xr:uid="{DD87E6A3-D275-48A5-B2D4-657A930D1DCF}"/>
    <cellStyle name="Normal 16 3 5 2 3" xfId="3202" xr:uid="{8315D8C1-B161-43ED-934E-44E0EF4C5E09}"/>
    <cellStyle name="Normal 16 3 5 2 3 2" xfId="13868" xr:uid="{1C3E0755-8919-4E99-A353-81BE3C7D0000}"/>
    <cellStyle name="Normal 16 3 5 2 3 3" xfId="8681" xr:uid="{90EEE65B-8B15-4687-BE8B-E22404768E14}"/>
    <cellStyle name="Normal 16 3 5 2 4" xfId="8682" xr:uid="{7D41D793-2DD1-410C-A410-28103991B9DC}"/>
    <cellStyle name="Normal 16 3 5 2 5" xfId="6841" xr:uid="{8DECFAE3-84F2-4CB9-BBC7-D61203938897}"/>
    <cellStyle name="Normal 16 3 5 2 6" xfId="12055" xr:uid="{0AD00CD0-00CB-4EE2-B2C0-EFC215FB1B92}"/>
    <cellStyle name="Normal 16 3 5 2 7" xfId="5016" xr:uid="{01C4D8D4-6D2F-4E20-A398-277577C9C1DF}"/>
    <cellStyle name="Normal 16 3 5 3" xfId="1565" xr:uid="{85768E1D-8ED8-4E71-B7AE-EA70E9CBF3DA}"/>
    <cellStyle name="Normal 16 3 5 3 2" xfId="3515" xr:uid="{B7706AEC-AFA4-464C-A324-DAF3AF3F8B3B}"/>
    <cellStyle name="Normal 16 3 5 3 2 2" xfId="14181" xr:uid="{78A1D26E-B99B-4350-8CEE-833DE0767934}"/>
    <cellStyle name="Normal 16 3 5 3 2 3" xfId="8683" xr:uid="{829BF1F8-D374-4EA7-A3EE-FA5D96F7C694}"/>
    <cellStyle name="Normal 16 3 5 3 3" xfId="8684" xr:uid="{D3E3CD21-BC66-4AE2-A4CC-94296E0A4A2E}"/>
    <cellStyle name="Normal 16 3 5 3 4" xfId="7154" xr:uid="{6100F27D-47AF-49DE-8DC3-6345C2010EC1}"/>
    <cellStyle name="Normal 16 3 5 3 5" xfId="12368" xr:uid="{C565EE73-43F8-4522-B2E2-D69FF66557B3}"/>
    <cellStyle name="Normal 16 3 5 3 6" xfId="5329" xr:uid="{FA2A31B2-E495-40E8-BB34-0D4761B02214}"/>
    <cellStyle name="Normal 16 3 5 4" xfId="2835" xr:uid="{F895E254-972D-4B2E-82A7-BFCD58E4CFA1}"/>
    <cellStyle name="Normal 16 3 5 4 2" xfId="13501" xr:uid="{6B6A9DEE-3494-421A-AA58-1E7700D69D7A}"/>
    <cellStyle name="Normal 16 3 5 4 3" xfId="8685" xr:uid="{A8266EEA-D5F9-4BEA-A253-EE0D765ED305}"/>
    <cellStyle name="Normal 16 3 5 5" xfId="8686" xr:uid="{57A0F97B-D943-4F89-B711-20BB0F6332C3}"/>
    <cellStyle name="Normal 16 3 5 6" xfId="6474" xr:uid="{56FCB931-9182-4294-9B66-33F4FC4A965A}"/>
    <cellStyle name="Normal 16 3 5 7" xfId="11688" xr:uid="{0D03564B-F8C3-481F-B149-A78A2C882723}"/>
    <cellStyle name="Normal 16 3 5 8" xfId="4649" xr:uid="{9281BAAC-8EAF-41CF-888E-DC2AF854DC1F}"/>
    <cellStyle name="Normal 16 3 6" xfId="442" xr:uid="{10CEC453-7917-4D59-9458-93775C0ADD9E}"/>
    <cellStyle name="Normal 16 3 6 2" xfId="1070" xr:uid="{D4609186-4E49-46C8-8468-F54A4198B937}"/>
    <cellStyle name="Normal 16 3 6 2 2" xfId="1568" xr:uid="{291F5F03-608C-4429-A076-CB789D3D12E7}"/>
    <cellStyle name="Normal 16 3 6 2 2 2" xfId="3518" xr:uid="{96984B07-DFE4-4632-80E7-2A10B8DFF9A4}"/>
    <cellStyle name="Normal 16 3 6 2 2 2 2" xfId="14184" xr:uid="{1AB8B2CE-2527-4FD5-8B20-60D0886FE02A}"/>
    <cellStyle name="Normal 16 3 6 2 2 2 3" xfId="8687" xr:uid="{7D81BF52-B7A0-410E-97E5-91220CDFF145}"/>
    <cellStyle name="Normal 16 3 6 2 2 3" xfId="8688" xr:uid="{A3B76964-51FA-4AA5-892D-1BC0AAFEFB45}"/>
    <cellStyle name="Normal 16 3 6 2 2 4" xfId="7157" xr:uid="{F59CEAAF-DDA0-47E7-BA56-5FFDC4C38820}"/>
    <cellStyle name="Normal 16 3 6 2 2 5" xfId="12371" xr:uid="{74051172-CD28-4838-A6D9-57A9D4ED5307}"/>
    <cellStyle name="Normal 16 3 6 2 2 6" xfId="5332" xr:uid="{56969264-68B4-42F7-AD3C-1C6735F96F78}"/>
    <cellStyle name="Normal 16 3 6 2 3" xfId="3108" xr:uid="{560460FC-02EA-497D-86C9-28F65C679831}"/>
    <cellStyle name="Normal 16 3 6 2 3 2" xfId="13774" xr:uid="{6CDA36C3-9846-4E20-A18F-D41FB623208E}"/>
    <cellStyle name="Normal 16 3 6 2 3 3" xfId="8689" xr:uid="{2BC99927-EA19-4559-926F-FA5ED6FC84A7}"/>
    <cellStyle name="Normal 16 3 6 2 4" xfId="8690" xr:uid="{2EFEDCF6-C7AF-4EE0-B9D0-843399FED733}"/>
    <cellStyle name="Normal 16 3 6 2 5" xfId="6747" xr:uid="{062BC098-F3A5-4216-8C98-6753D7AFDF86}"/>
    <cellStyle name="Normal 16 3 6 2 6" xfId="11961" xr:uid="{57EABC20-ECF2-4DB4-8549-F77406B8C452}"/>
    <cellStyle name="Normal 16 3 6 2 7" xfId="4922" xr:uid="{C5F37A9D-034F-4852-9992-581A7ACA8001}"/>
    <cellStyle name="Normal 16 3 6 3" xfId="1567" xr:uid="{F6B38365-9A20-43A3-BD17-D6D92C1AD223}"/>
    <cellStyle name="Normal 16 3 6 3 2" xfId="3517" xr:uid="{90067C4C-CA0D-411F-AEC0-4E353AC1EF96}"/>
    <cellStyle name="Normal 16 3 6 3 2 2" xfId="14183" xr:uid="{7EF8F4F2-8A65-4EE7-8FB0-76D6F00330B3}"/>
    <cellStyle name="Normal 16 3 6 3 2 3" xfId="8691" xr:uid="{82F67BB7-9EEC-454F-8508-49641077DC2E}"/>
    <cellStyle name="Normal 16 3 6 3 3" xfId="8692" xr:uid="{802C5EE3-7C74-4D6E-9205-DA0D8DCAEC8D}"/>
    <cellStyle name="Normal 16 3 6 3 4" xfId="7156" xr:uid="{E754825D-D083-4AE5-97DA-444EE807F21F}"/>
    <cellStyle name="Normal 16 3 6 3 5" xfId="12370" xr:uid="{7404BE15-59A7-4D65-B513-A734A0597D82}"/>
    <cellStyle name="Normal 16 3 6 3 6" xfId="5331" xr:uid="{0996C497-2DE0-4A00-A503-3D770D4E25A2}"/>
    <cellStyle name="Normal 16 3 6 4" xfId="2651" xr:uid="{CFEA2EB6-1504-4DA9-B1AE-F79A87198DF5}"/>
    <cellStyle name="Normal 16 3 6 4 2" xfId="13317" xr:uid="{6B8E8BBB-98F1-4520-B918-097D3D74FA55}"/>
    <cellStyle name="Normal 16 3 6 4 3" xfId="8693" xr:uid="{A8D76030-E33C-4589-8523-1825CEA7C51F}"/>
    <cellStyle name="Normal 16 3 6 5" xfId="8694" xr:uid="{2F67AAB4-1C3E-42C2-AEC8-7E53CE55F98D}"/>
    <cellStyle name="Normal 16 3 6 6" xfId="6290" xr:uid="{822867B8-FE91-4859-8546-89F7C7A64463}"/>
    <cellStyle name="Normal 16 3 6 7" xfId="11504" xr:uid="{62F5FBB2-8A34-43F7-B4E1-5FF489FE8EB7}"/>
    <cellStyle name="Normal 16 3 6 8" xfId="4465" xr:uid="{ECD7B605-C590-4697-8BC4-5BADBD2952CE}"/>
    <cellStyle name="Normal 16 3 7" xfId="925" xr:uid="{77BE2673-571C-4D12-BFBF-F7B29EBFEEBC}"/>
    <cellStyle name="Normal 16 3 7 2" xfId="1569" xr:uid="{569988EB-B917-4AD1-83BE-59F03189FABC}"/>
    <cellStyle name="Normal 16 3 7 2 2" xfId="3519" xr:uid="{C3C08A6B-DB20-427F-90B4-C21B02928115}"/>
    <cellStyle name="Normal 16 3 7 2 2 2" xfId="14185" xr:uid="{1BB3E907-4E7A-4FBE-B3AD-63E2AB69748E}"/>
    <cellStyle name="Normal 16 3 7 2 2 3" xfId="8695" xr:uid="{2277C245-4DFD-4293-AEF5-818793C62552}"/>
    <cellStyle name="Normal 16 3 7 2 3" xfId="8696" xr:uid="{E273DCB0-243D-465B-9652-BFA3072FC7FB}"/>
    <cellStyle name="Normal 16 3 7 2 4" xfId="7158" xr:uid="{ADB8B7DA-348C-4E8C-90CA-E705B179A199}"/>
    <cellStyle name="Normal 16 3 7 2 5" xfId="12372" xr:uid="{7633151C-5393-4F8B-804F-880CE5E06B9C}"/>
    <cellStyle name="Normal 16 3 7 2 6" xfId="5333" xr:uid="{83D12370-27D9-4FC8-AB92-4AB9335215D8}"/>
    <cellStyle name="Normal 16 3 7 3" xfId="2973" xr:uid="{BC26AFC5-3D9C-43D4-A6A2-5ADD0A79963C}"/>
    <cellStyle name="Normal 16 3 7 3 2" xfId="13639" xr:uid="{D3E81E8C-5BE6-4917-A77E-370E7F465393}"/>
    <cellStyle name="Normal 16 3 7 3 3" xfId="8697" xr:uid="{E8D0D1B3-55B2-43B9-8531-1409BEA5FEFE}"/>
    <cellStyle name="Normal 16 3 7 4" xfId="8698" xr:uid="{E171A605-B91B-4DEB-9FB0-BA765E9D573C}"/>
    <cellStyle name="Normal 16 3 7 5" xfId="6612" xr:uid="{35272577-CC13-4DC1-AC3A-ACD918B2BE28}"/>
    <cellStyle name="Normal 16 3 7 6" xfId="11826" xr:uid="{9DA7B184-2DA6-42F4-AC50-B35B38CA9FCE}"/>
    <cellStyle name="Normal 16 3 7 7" xfId="4787" xr:uid="{510AE17C-72EB-4F3F-99B5-10F660F6A5F0}"/>
    <cellStyle name="Normal 16 3 8" xfId="1390" xr:uid="{2DB3C71B-8A35-4411-889F-2214D70B8FEC}"/>
    <cellStyle name="Normal 16 3 8 2" xfId="3340" xr:uid="{14217C59-53B9-468A-8FD1-2E6CD68E5D1B}"/>
    <cellStyle name="Normal 16 3 8 2 2" xfId="14006" xr:uid="{C68C7D00-6F42-4202-97D0-6FAD3432824B}"/>
    <cellStyle name="Normal 16 3 8 2 3" xfId="8699" xr:uid="{779CB061-368E-40C7-B700-9A37D2C42616}"/>
    <cellStyle name="Normal 16 3 8 3" xfId="8700" xr:uid="{56125560-6A71-4224-BABD-F1308C7148B2}"/>
    <cellStyle name="Normal 16 3 8 4" xfId="6979" xr:uid="{3A2C7571-3DB8-423D-8B7E-CDC7180CDFB3}"/>
    <cellStyle name="Normal 16 3 8 5" xfId="12193" xr:uid="{2366D82A-B381-4E02-83EF-FD42C637F3DB}"/>
    <cellStyle name="Normal 16 3 8 6" xfId="5154" xr:uid="{BC5F439D-9CD9-4919-8301-63BC77ADEC01}"/>
    <cellStyle name="Normal 16 3 9" xfId="336" xr:uid="{C113B4B0-0C63-49C6-B128-9055774BE877}"/>
    <cellStyle name="Normal 16 3 9 2" xfId="2606" xr:uid="{CF43A9D4-BCE7-44F1-82E7-F1B355B81345}"/>
    <cellStyle name="Normal 16 3 9 2 2" xfId="13273" xr:uid="{848CAC57-3F7A-465F-82AA-0ACC127AD77C}"/>
    <cellStyle name="Normal 16 3 9 2 3" xfId="8701" xr:uid="{5F349670-57ED-44E9-9AF8-5D3A34F72D2A}"/>
    <cellStyle name="Normal 16 3 9 3" xfId="8702" xr:uid="{8D87FDF0-7CFC-4C1D-BE0F-AB7D24B1E50E}"/>
    <cellStyle name="Normal 16 3 9 4" xfId="6245" xr:uid="{93C16657-9173-4DA3-98D8-FFF9C469D61F}"/>
    <cellStyle name="Normal 16 3 9 5" xfId="11460" xr:uid="{FF157F7A-2F74-425C-80F9-0732E30BFC90}"/>
    <cellStyle name="Normal 16 3 9 6" xfId="4421" xr:uid="{CC1C9FAE-AB69-425E-8D70-B4E7088864C4}"/>
    <cellStyle name="Normal 16 4" xfId="615" xr:uid="{9CA49619-5593-49FA-8EBB-41FC144AB6C2}"/>
    <cellStyle name="Normal 16 4 10" xfId="11597" xr:uid="{52CDBA54-B33B-438D-9EDE-DE5229CEC70E}"/>
    <cellStyle name="Normal 16 4 11" xfId="4558" xr:uid="{FDD7BA63-188E-4E98-BC3C-8DF28459E0B7}"/>
    <cellStyle name="Normal 16 4 2" xfId="820" xr:uid="{F5E2FB08-FDA0-45D3-AD09-6BD72AC68721}"/>
    <cellStyle name="Normal 16 4 2 2" xfId="1284" xr:uid="{BE0D5AD4-4B69-4E5C-B67F-30FD31C367A0}"/>
    <cellStyle name="Normal 16 4 2 2 2" xfId="1572" xr:uid="{1C584C9F-DF29-452A-A138-3D4C21529A37}"/>
    <cellStyle name="Normal 16 4 2 2 2 2" xfId="3522" xr:uid="{A57C48AE-9CDD-44E1-9952-C4B6D66C9212}"/>
    <cellStyle name="Normal 16 4 2 2 2 2 2" xfId="14188" xr:uid="{CCC1A427-921D-43ED-9D1A-49BE4D3C1ADC}"/>
    <cellStyle name="Normal 16 4 2 2 2 2 3" xfId="8703" xr:uid="{4DF24E5F-5C91-49D9-9D6E-45387379F68B}"/>
    <cellStyle name="Normal 16 4 2 2 2 3" xfId="8704" xr:uid="{4798DBF4-8C74-4B54-A310-5E001F91DA16}"/>
    <cellStyle name="Normal 16 4 2 2 2 4" xfId="7161" xr:uid="{47F47012-FFDC-4A05-968F-23DAF6BBD617}"/>
    <cellStyle name="Normal 16 4 2 2 2 5" xfId="12375" xr:uid="{085035D5-69DC-4228-B3E2-AF0EAC0EEA95}"/>
    <cellStyle name="Normal 16 4 2 2 2 6" xfId="5336" xr:uid="{DD9C9730-0B64-4DC3-8A20-6C91526BB1EA}"/>
    <cellStyle name="Normal 16 4 2 2 3" xfId="3246" xr:uid="{C2619A3A-9665-4EA3-8495-DB38DA025212}"/>
    <cellStyle name="Normal 16 4 2 2 3 2" xfId="13912" xr:uid="{7EAC6FA8-8DFB-4796-BC4E-44D4B9799D96}"/>
    <cellStyle name="Normal 16 4 2 2 3 3" xfId="8705" xr:uid="{37386DEA-B775-4237-9360-F251619C7DCC}"/>
    <cellStyle name="Normal 16 4 2 2 4" xfId="8706" xr:uid="{1B8B6764-EA52-4A5E-A3B3-E9E0631B0ACB}"/>
    <cellStyle name="Normal 16 4 2 2 5" xfId="6885" xr:uid="{57B2D2B9-C767-47CE-869A-3C60D42A4B5F}"/>
    <cellStyle name="Normal 16 4 2 2 6" xfId="12099" xr:uid="{29EBB1DF-7D59-43C7-BD54-9536F5EC6D41}"/>
    <cellStyle name="Normal 16 4 2 2 7" xfId="5060" xr:uid="{CE0B9124-9BEE-4E32-83E5-317A5A7FAE57}"/>
    <cellStyle name="Normal 16 4 2 3" xfId="1571" xr:uid="{A45E2659-1C04-49BD-A3E1-988BEF9A3384}"/>
    <cellStyle name="Normal 16 4 2 3 2" xfId="3521" xr:uid="{6F012657-35AA-4A2B-8E51-BB37974EC027}"/>
    <cellStyle name="Normal 16 4 2 3 2 2" xfId="14187" xr:uid="{C6B21B99-C1E3-466D-BD9A-53C0F75181D3}"/>
    <cellStyle name="Normal 16 4 2 3 2 3" xfId="8707" xr:uid="{E5E4D341-F833-4B84-8499-78970E89CD3A}"/>
    <cellStyle name="Normal 16 4 2 3 3" xfId="8708" xr:uid="{6278B0BC-8080-4D4C-898F-46D469542DF7}"/>
    <cellStyle name="Normal 16 4 2 3 4" xfId="7160" xr:uid="{BF96105F-B1BF-42E9-8F7E-DD6762B7EA75}"/>
    <cellStyle name="Normal 16 4 2 3 5" xfId="12374" xr:uid="{FA9441DD-0409-4AAC-BC66-76054D82D1C7}"/>
    <cellStyle name="Normal 16 4 2 3 6" xfId="5335" xr:uid="{5778A7E5-2D5F-427B-B8BC-CA7176AC60EE}"/>
    <cellStyle name="Normal 16 4 2 4" xfId="2879" xr:uid="{18D4565C-C227-431A-B033-90E944FF849F}"/>
    <cellStyle name="Normal 16 4 2 4 2" xfId="13545" xr:uid="{7D37E2A7-D5C5-424A-B5EB-7F4322109668}"/>
    <cellStyle name="Normal 16 4 2 4 3" xfId="8709" xr:uid="{48F689FD-8741-4E03-8FA0-0DBAC5752E9D}"/>
    <cellStyle name="Normal 16 4 2 5" xfId="8710" xr:uid="{9348D6CF-D15F-4140-AFB0-63548D093C15}"/>
    <cellStyle name="Normal 16 4 2 6" xfId="6518" xr:uid="{411880C7-1FA4-46A6-B656-2D19105284DA}"/>
    <cellStyle name="Normal 16 4 2 7" xfId="11732" xr:uid="{6A19398F-903A-4F68-9922-B5EF3AC45DFF}"/>
    <cellStyle name="Normal 16 4 2 8" xfId="4693" xr:uid="{49FB9BD1-C598-4861-A292-75AA3CF981E6}"/>
    <cellStyle name="Normal 16 4 3" xfId="971" xr:uid="{2A1AAF29-82A6-45D5-86EF-EDFC49BC5672}"/>
    <cellStyle name="Normal 16 4 3 2" xfId="1573" xr:uid="{F059A882-5CD5-4D1A-A7D1-4C70A7A573B6}"/>
    <cellStyle name="Normal 16 4 3 2 2" xfId="3523" xr:uid="{7BD75D06-18E0-479D-838F-B9B7FCDD3986}"/>
    <cellStyle name="Normal 16 4 3 2 2 2" xfId="14189" xr:uid="{BA4C6925-061C-4914-96C3-1571CE46EF1B}"/>
    <cellStyle name="Normal 16 4 3 2 2 3" xfId="8711" xr:uid="{E54BAB07-748C-45A7-B948-D44BE70AAFAD}"/>
    <cellStyle name="Normal 16 4 3 2 3" xfId="8712" xr:uid="{67E19D9D-A981-432D-99B7-6E3FDD321ACE}"/>
    <cellStyle name="Normal 16 4 3 2 4" xfId="7162" xr:uid="{49F5087B-ED70-4477-A359-B710C5463EC8}"/>
    <cellStyle name="Normal 16 4 3 2 5" xfId="12376" xr:uid="{0897EF55-2D47-42D8-9570-F24BE598744C}"/>
    <cellStyle name="Normal 16 4 3 2 6" xfId="5337" xr:uid="{E2325AB5-E655-4ACE-B7C2-09503E8C05A2}"/>
    <cellStyle name="Normal 16 4 3 3" xfId="3017" xr:uid="{BA3E30F9-D5B9-40BA-9364-76C90E301B4F}"/>
    <cellStyle name="Normal 16 4 3 3 2" xfId="13683" xr:uid="{56750720-057E-46EA-ABB2-06D765B87A3C}"/>
    <cellStyle name="Normal 16 4 3 3 3" xfId="8713" xr:uid="{151A892F-9D80-4F59-B44C-684E27E018BE}"/>
    <cellStyle name="Normal 16 4 3 4" xfId="8714" xr:uid="{42B68AD7-CEBA-4037-B918-CECACA151A45}"/>
    <cellStyle name="Normal 16 4 3 5" xfId="6656" xr:uid="{650269AC-E5DC-49C5-83B5-50712F13B62C}"/>
    <cellStyle name="Normal 16 4 3 6" xfId="11870" xr:uid="{28FD1F50-09DD-40D1-B323-EAB6924F897F}"/>
    <cellStyle name="Normal 16 4 3 7" xfId="4831" xr:uid="{C1F7DB12-8F93-4290-988B-A94155E88629}"/>
    <cellStyle name="Normal 16 4 4" xfId="1570" xr:uid="{EB5EB76D-A2CD-4879-AA35-6D9178935B5D}"/>
    <cellStyle name="Normal 16 4 4 2" xfId="3520" xr:uid="{C27CB542-56D2-4148-BBE6-B48A9E210B0A}"/>
    <cellStyle name="Normal 16 4 4 2 2" xfId="14186" xr:uid="{FFE1F30B-D1CD-443D-B3DE-53F68654217B}"/>
    <cellStyle name="Normal 16 4 4 2 3" xfId="8715" xr:uid="{0102326E-3D0B-435F-B022-7CF6F09B204E}"/>
    <cellStyle name="Normal 16 4 4 3" xfId="8716" xr:uid="{F5E2EFB8-6F20-4E01-926A-9C5A9C7BFCDA}"/>
    <cellStyle name="Normal 16 4 4 4" xfId="7159" xr:uid="{F20741BC-272B-438F-82D5-4E16FFA13C3D}"/>
    <cellStyle name="Normal 16 4 4 5" xfId="12373" xr:uid="{3409A3B6-628D-478B-8A82-6E5CCF251709}"/>
    <cellStyle name="Normal 16 4 4 6" xfId="5334" xr:uid="{2CA851EF-B2FE-4C73-981A-9A674C65350D}"/>
    <cellStyle name="Normal 16 4 5" xfId="2268" xr:uid="{D58DF101-E659-449E-93E0-736C4F58D3F2}"/>
    <cellStyle name="Normal 16 4 5 2" xfId="4124" xr:uid="{C9DA608F-6CAE-4DAB-A420-5D229F92626F}"/>
    <cellStyle name="Normal 16 4 5 2 2" xfId="14787" xr:uid="{8C1E2589-315D-4049-9613-44A39EE8EB90}"/>
    <cellStyle name="Normal 16 4 5 2 3" xfId="8717" xr:uid="{B512CD32-ABE8-414D-BE0B-310CD6FCF13A}"/>
    <cellStyle name="Normal 16 4 5 3" xfId="8718" xr:uid="{D7DBBAD6-5630-4895-97A2-DD46FBE9B7F1}"/>
    <cellStyle name="Normal 16 4 5 4" xfId="7763" xr:uid="{C2A5788C-1014-4A34-82C8-33DADF475919}"/>
    <cellStyle name="Normal 16 4 5 5" xfId="12974" xr:uid="{A221FA89-9EC9-4FFB-9A99-68F114771586}"/>
    <cellStyle name="Normal 16 4 5 6" xfId="5935" xr:uid="{E72C0FFF-5225-4464-B024-1A4A015D3B97}"/>
    <cellStyle name="Normal 16 4 6" xfId="2416" xr:uid="{AF9EA69B-608E-4203-8EC2-96607F2AF44F}"/>
    <cellStyle name="Normal 16 4 6 2" xfId="4260" xr:uid="{B184B238-D799-4A36-9CF0-8C7933BB9E8C}"/>
    <cellStyle name="Normal 16 4 6 2 2" xfId="14923" xr:uid="{D34DBD57-886D-4AE4-B823-9A04D1A80F9C}"/>
    <cellStyle name="Normal 16 4 6 2 3" xfId="8719" xr:uid="{EAC7B8CD-6492-4197-8C44-5448F1E0B897}"/>
    <cellStyle name="Normal 16 4 6 3" xfId="7899" xr:uid="{C0DD5103-8691-44B4-B586-3BC18553039D}"/>
    <cellStyle name="Normal 16 4 6 4" xfId="13110" xr:uid="{E9C5A401-4DFA-4709-9C59-BDB44214DCDC}"/>
    <cellStyle name="Normal 16 4 6 5" xfId="6071" xr:uid="{2174538D-830C-4C77-919B-E00901545BA4}"/>
    <cellStyle name="Normal 16 4 7" xfId="2744" xr:uid="{519C25BC-19B8-4D66-85C0-EC2FC50BAEA1}"/>
    <cellStyle name="Normal 16 4 7 2" xfId="13410" xr:uid="{3228C6F9-0366-435A-9885-24114BDBE6B1}"/>
    <cellStyle name="Normal 16 4 7 3" xfId="8720" xr:uid="{34594978-4EA8-43A0-A8E2-F1D277525260}"/>
    <cellStyle name="Normal 16 4 8" xfId="8721" xr:uid="{91A0315E-0870-4237-B38F-E054713126EE}"/>
    <cellStyle name="Normal 16 4 9" xfId="6383" xr:uid="{2CC83837-FD6D-41CE-AD74-AB7DECD42A0E}"/>
    <cellStyle name="Normal 16 5" xfId="722" xr:uid="{E995C123-6CB6-4CDB-9F51-85EFBD3D0677}"/>
    <cellStyle name="Normal 16 5 10" xfId="11640" xr:uid="{CD85D3C1-F66B-42AE-84A5-4FF2AB54D87C}"/>
    <cellStyle name="Normal 16 5 11" xfId="4601" xr:uid="{10D0DEA6-0C23-4209-B899-78EB150CA630}"/>
    <cellStyle name="Normal 16 5 2" xfId="864" xr:uid="{C6CE015C-9D38-45C3-83C2-B69A5C7588B7}"/>
    <cellStyle name="Normal 16 5 2 2" xfId="1327" xr:uid="{01F48C3A-D1B8-4EA0-9506-5072A560632B}"/>
    <cellStyle name="Normal 16 5 2 2 2" xfId="1576" xr:uid="{7F51B77A-CAEA-42B7-B940-4E57ECBF1022}"/>
    <cellStyle name="Normal 16 5 2 2 2 2" xfId="3526" xr:uid="{901C12DB-4538-4443-AC8E-620FBFCB4152}"/>
    <cellStyle name="Normal 16 5 2 2 2 2 2" xfId="14192" xr:uid="{F35D6C44-DB4E-4709-91CE-345004327325}"/>
    <cellStyle name="Normal 16 5 2 2 2 2 3" xfId="8722" xr:uid="{E777199D-539D-4295-A503-8B3273FFA61E}"/>
    <cellStyle name="Normal 16 5 2 2 2 3" xfId="8723" xr:uid="{7EACC50B-A807-438F-B2A9-9EA1817CF6D2}"/>
    <cellStyle name="Normal 16 5 2 2 2 4" xfId="7165" xr:uid="{0E78BAE3-1342-44DB-B2C7-0D5B39A11EDC}"/>
    <cellStyle name="Normal 16 5 2 2 2 5" xfId="12379" xr:uid="{2633C05F-40FE-408A-BAE5-F05942FA774A}"/>
    <cellStyle name="Normal 16 5 2 2 2 6" xfId="5340" xr:uid="{CB798CF2-0754-41AB-B929-3D0D0A3E25A8}"/>
    <cellStyle name="Normal 16 5 2 2 3" xfId="3289" xr:uid="{E15CADCC-5064-46DC-9DB1-224F34401388}"/>
    <cellStyle name="Normal 16 5 2 2 3 2" xfId="13955" xr:uid="{6D9AF1D3-9930-43B0-A46C-BF9A81702739}"/>
    <cellStyle name="Normal 16 5 2 2 3 3" xfId="8724" xr:uid="{12B58C9B-3713-4BF9-A8B8-F4010B9BE087}"/>
    <cellStyle name="Normal 16 5 2 2 4" xfId="8725" xr:uid="{5D0FD397-9E45-4944-95B7-EF577A1DEA6F}"/>
    <cellStyle name="Normal 16 5 2 2 5" xfId="6928" xr:uid="{47AA7E07-93DA-4741-A0A5-6208388D5323}"/>
    <cellStyle name="Normal 16 5 2 2 6" xfId="12142" xr:uid="{39B276A2-17CC-4C1B-8874-86131C7D82D9}"/>
    <cellStyle name="Normal 16 5 2 2 7" xfId="5103" xr:uid="{96040B29-491D-4DD5-A0F2-69A05C29F061}"/>
    <cellStyle name="Normal 16 5 2 3" xfId="1575" xr:uid="{E4318189-99A7-4485-8FF3-1184413355B4}"/>
    <cellStyle name="Normal 16 5 2 3 2" xfId="3525" xr:uid="{7FF0BD00-5124-41E7-91F6-4EC376A3270F}"/>
    <cellStyle name="Normal 16 5 2 3 2 2" xfId="14191" xr:uid="{4DEEA598-971E-4F32-B366-F3116C0F4035}"/>
    <cellStyle name="Normal 16 5 2 3 2 3" xfId="8726" xr:uid="{FA767248-0BE0-44E8-BFBD-18EC6A6B91BB}"/>
    <cellStyle name="Normal 16 5 2 3 3" xfId="8727" xr:uid="{B44A5E87-E4C8-40BD-BF97-64DE8DB404D6}"/>
    <cellStyle name="Normal 16 5 2 3 4" xfId="7164" xr:uid="{0C60290B-3953-45D1-B5A8-3194A3820499}"/>
    <cellStyle name="Normal 16 5 2 3 5" xfId="12378" xr:uid="{4D1A11B8-147F-4B7A-B9AB-38ECBF29A395}"/>
    <cellStyle name="Normal 16 5 2 3 6" xfId="5339" xr:uid="{BC9B2C8E-D6DE-48BB-89FB-C8E2CBA8134F}"/>
    <cellStyle name="Normal 16 5 2 4" xfId="2922" xr:uid="{FBCB63E6-595D-44CC-BC50-5CDB549C9E5F}"/>
    <cellStyle name="Normal 16 5 2 4 2" xfId="13588" xr:uid="{C25B9FC4-0D28-4C1B-B63D-3441623D461A}"/>
    <cellStyle name="Normal 16 5 2 4 3" xfId="8728" xr:uid="{BC261FA6-A9C7-4B16-A457-D2BBAC0491D1}"/>
    <cellStyle name="Normal 16 5 2 5" xfId="8729" xr:uid="{40FDC902-47CC-4FE1-AFA9-79604FDA9E03}"/>
    <cellStyle name="Normal 16 5 2 6" xfId="6561" xr:uid="{A5576E42-1C93-455D-95AB-9E2D9C9CAB34}"/>
    <cellStyle name="Normal 16 5 2 7" xfId="11775" xr:uid="{BE478182-9253-4B92-A1E5-3556365688BC}"/>
    <cellStyle name="Normal 16 5 2 8" xfId="4736" xr:uid="{CDE248F7-9056-490C-8A70-58453342FA29}"/>
    <cellStyle name="Normal 16 5 3" xfId="1017" xr:uid="{802EF212-A05E-4917-9194-A64AAEADD357}"/>
    <cellStyle name="Normal 16 5 3 2" xfId="1577" xr:uid="{A6976624-B057-48AA-B293-2D9E502A254D}"/>
    <cellStyle name="Normal 16 5 3 2 2" xfId="3527" xr:uid="{D57147E0-847A-4CAF-AA4D-7D13A32AEAAA}"/>
    <cellStyle name="Normal 16 5 3 2 2 2" xfId="14193" xr:uid="{E1743769-1A42-4671-A961-967170D65B88}"/>
    <cellStyle name="Normal 16 5 3 2 2 3" xfId="8730" xr:uid="{9C0496E0-1671-450F-84CD-5F4A09A7290D}"/>
    <cellStyle name="Normal 16 5 3 2 3" xfId="8731" xr:uid="{DD6085EF-61DA-41FF-87D0-65607626B1D1}"/>
    <cellStyle name="Normal 16 5 3 2 4" xfId="7166" xr:uid="{8DCE6A21-7776-4326-B8D1-F4A201905DAE}"/>
    <cellStyle name="Normal 16 5 3 2 5" xfId="12380" xr:uid="{2C0DCCBC-7BA2-4CE4-9A46-EA37BA6B150C}"/>
    <cellStyle name="Normal 16 5 3 2 6" xfId="5341" xr:uid="{92EFF3B2-3EAF-404D-823B-CD13344832F6}"/>
    <cellStyle name="Normal 16 5 3 3" xfId="3060" xr:uid="{B4BFEEB4-1FEE-4BD6-A1FA-F360F2C95B47}"/>
    <cellStyle name="Normal 16 5 3 3 2" xfId="13726" xr:uid="{75852ABF-91BC-4F93-AE9D-C22C8ABBED2A}"/>
    <cellStyle name="Normal 16 5 3 3 3" xfId="8732" xr:uid="{4BE7ED78-FFE1-4BEC-953D-44B3728C1F4F}"/>
    <cellStyle name="Normal 16 5 3 4" xfId="8733" xr:uid="{70800391-CFB4-4896-85E0-63C2E5185026}"/>
    <cellStyle name="Normal 16 5 3 5" xfId="6699" xr:uid="{22CA3FDF-9D31-4818-83F2-2BC37C9A1A0E}"/>
    <cellStyle name="Normal 16 5 3 6" xfId="11913" xr:uid="{5C30C904-2E42-4883-9C1B-846EB6C92B67}"/>
    <cellStyle name="Normal 16 5 3 7" xfId="4874" xr:uid="{A1677588-22A9-4B34-A1C1-1C21E5F0A129}"/>
    <cellStyle name="Normal 16 5 4" xfId="1574" xr:uid="{76D3EE73-BBD9-4493-8125-EB659A2CED6D}"/>
    <cellStyle name="Normal 16 5 4 2" xfId="3524" xr:uid="{1BDF24B9-88D6-4EB4-9524-EC47586C1CC8}"/>
    <cellStyle name="Normal 16 5 4 2 2" xfId="14190" xr:uid="{9CFA99AA-627E-411A-A0DD-AF3C89DD957D}"/>
    <cellStyle name="Normal 16 5 4 2 3" xfId="8734" xr:uid="{9DE662FC-9E9B-4777-BABE-3008A99ED5B8}"/>
    <cellStyle name="Normal 16 5 4 3" xfId="8735" xr:uid="{6E53CDF9-5E12-408C-AA24-895AE87FAD46}"/>
    <cellStyle name="Normal 16 5 4 4" xfId="7163" xr:uid="{EE1502B2-E033-48BA-8D44-066496BD036C}"/>
    <cellStyle name="Normal 16 5 4 5" xfId="12377" xr:uid="{6B72891E-7EA7-4A02-B68C-EC8EE2F462A9}"/>
    <cellStyle name="Normal 16 5 4 6" xfId="5338" xr:uid="{6587234F-0774-4D8E-82A8-15896F72A4EE}"/>
    <cellStyle name="Normal 16 5 5" xfId="2315" xr:uid="{11CD2A28-22ED-462B-9FF3-BA38AE81EF82}"/>
    <cellStyle name="Normal 16 5 5 2" xfId="4168" xr:uid="{76C0C1FE-DF4D-41AF-9BC0-401BA4DC3660}"/>
    <cellStyle name="Normal 16 5 5 2 2" xfId="14831" xr:uid="{B4058916-F5D9-41CA-9D57-DC8F865F6425}"/>
    <cellStyle name="Normal 16 5 5 2 3" xfId="8736" xr:uid="{F97E095D-0426-42D3-A46A-2F23C37D932C}"/>
    <cellStyle name="Normal 16 5 5 3" xfId="8737" xr:uid="{39E0FFF9-2787-4334-AA94-D86BC66E0E47}"/>
    <cellStyle name="Normal 16 5 5 4" xfId="7807" xr:uid="{73C540C5-D2A2-4086-862D-D9E90F5709E3}"/>
    <cellStyle name="Normal 16 5 5 5" xfId="13018" xr:uid="{5083AC76-3A01-4C5D-A55C-9C740322191C}"/>
    <cellStyle name="Normal 16 5 5 6" xfId="5979" xr:uid="{BBBA9FE5-16DB-4DB9-A40C-449EB44C8A91}"/>
    <cellStyle name="Normal 16 5 6" xfId="2459" xr:uid="{5D23A16E-8143-4EDC-94FE-6ACA8720C376}"/>
    <cellStyle name="Normal 16 5 6 2" xfId="4303" xr:uid="{8EF68974-6D37-49F4-BEB6-824ADE1882A6}"/>
    <cellStyle name="Normal 16 5 6 2 2" xfId="14966" xr:uid="{A1EF3D6B-36DB-4DA1-BB54-51ADCE71C2E9}"/>
    <cellStyle name="Normal 16 5 6 2 3" xfId="8738" xr:uid="{FFB3F112-237E-4FED-B32E-94A2D0349C19}"/>
    <cellStyle name="Normal 16 5 6 3" xfId="7942" xr:uid="{03E2D36E-34EF-4600-AD2D-B52618EBCE25}"/>
    <cellStyle name="Normal 16 5 6 4" xfId="13153" xr:uid="{B7727625-D88E-4CA6-9212-FF6A3EE26A0A}"/>
    <cellStyle name="Normal 16 5 6 5" xfId="6114" xr:uid="{C02A7DD4-BE31-4D77-AAA0-4EDE2FE99F4D}"/>
    <cellStyle name="Normal 16 5 7" xfId="2787" xr:uid="{AD57643C-AD4B-4CCD-9D70-0AB2F7C606E6}"/>
    <cellStyle name="Normal 16 5 7 2" xfId="13453" xr:uid="{AC5F794A-671B-4DF5-A421-A91E46D3F6FB}"/>
    <cellStyle name="Normal 16 5 7 3" xfId="8739" xr:uid="{41E7F996-01D1-448A-AFFF-E6F9C3FB8046}"/>
    <cellStyle name="Normal 16 5 8" xfId="8740" xr:uid="{E270CC49-FC35-4DFB-AD4C-DF555CD615F8}"/>
    <cellStyle name="Normal 16 5 9" xfId="6426" xr:uid="{BADA9BC2-2EDE-4C02-89AD-EC4507E8FB8D}"/>
    <cellStyle name="Normal 16 6" xfId="556" xr:uid="{9E0B7CB6-8604-47CA-A2C9-99EFE741EEBA}"/>
    <cellStyle name="Normal 16 6 2" xfId="1125" xr:uid="{88060E62-799A-4FA8-BC13-874EFEC48225}"/>
    <cellStyle name="Normal 16 6 2 2" xfId="1579" xr:uid="{D9D164E3-93D3-4F63-868E-A7631B91FBAF}"/>
    <cellStyle name="Normal 16 6 2 2 2" xfId="3529" xr:uid="{E151D639-C682-4398-9B7E-DBE95314145D}"/>
    <cellStyle name="Normal 16 6 2 2 2 2" xfId="14195" xr:uid="{383D625B-A0EB-43A8-8101-4E75F29EF75C}"/>
    <cellStyle name="Normal 16 6 2 2 2 3" xfId="8741" xr:uid="{64B363A1-C28A-414A-ADBA-C6BEBAA10AAE}"/>
    <cellStyle name="Normal 16 6 2 2 3" xfId="8742" xr:uid="{289FC11F-A638-4B81-8D4B-F031970CE595}"/>
    <cellStyle name="Normal 16 6 2 2 4" xfId="7168" xr:uid="{F918834C-094D-40A7-ADBC-8681377FB954}"/>
    <cellStyle name="Normal 16 6 2 2 5" xfId="12382" xr:uid="{E465977F-EB34-45A2-9E23-21E752A54A3E}"/>
    <cellStyle name="Normal 16 6 2 2 6" xfId="5343" xr:uid="{350DF78A-DA8A-4409-90ED-A682F9D48ABC}"/>
    <cellStyle name="Normal 16 6 2 3" xfId="3150" xr:uid="{97403F95-25E1-470E-902A-45AA7B03EBEF}"/>
    <cellStyle name="Normal 16 6 2 3 2" xfId="13816" xr:uid="{64F76100-4309-4086-8422-5A6E642F3B4B}"/>
    <cellStyle name="Normal 16 6 2 3 3" xfId="8743" xr:uid="{166E90A8-A581-4F2B-A79E-2D8019591988}"/>
    <cellStyle name="Normal 16 6 2 4" xfId="8744" xr:uid="{B7D0AAD4-F51F-41D8-9523-6AEC92A34645}"/>
    <cellStyle name="Normal 16 6 2 5" xfId="6789" xr:uid="{77E86D1D-44EB-4F8D-9EF2-130B46433747}"/>
    <cellStyle name="Normal 16 6 2 6" xfId="12003" xr:uid="{FCE00021-4BE2-40F4-9845-5821A2BA3396}"/>
    <cellStyle name="Normal 16 6 2 7" xfId="4964" xr:uid="{73A415AC-9426-435A-A4C2-748204B136B0}"/>
    <cellStyle name="Normal 16 6 3" xfId="1578" xr:uid="{303C9D65-E490-4899-8CAD-D03D718C115A}"/>
    <cellStyle name="Normal 16 6 3 2" xfId="3528" xr:uid="{C6D926C9-5D7E-4AB6-B5CC-29B56093C3D7}"/>
    <cellStyle name="Normal 16 6 3 2 2" xfId="14194" xr:uid="{AAEC5E17-9BFE-47DA-B832-DEAC4D8391B0}"/>
    <cellStyle name="Normal 16 6 3 2 3" xfId="8745" xr:uid="{AF2029AD-0C33-45A0-B856-4FC5608DD915}"/>
    <cellStyle name="Normal 16 6 3 3" xfId="8746" xr:uid="{D49F7A1B-3D9F-475B-B231-20FB69E5AB48}"/>
    <cellStyle name="Normal 16 6 3 4" xfId="7167" xr:uid="{8244252E-66C6-40F2-AA84-DF51516966EB}"/>
    <cellStyle name="Normal 16 6 3 5" xfId="12381" xr:uid="{2C93D714-73D8-4CD0-BDC0-071675627C7A}"/>
    <cellStyle name="Normal 16 6 3 6" xfId="5342" xr:uid="{26822EFE-BA40-404B-A55D-7F3FBA5FE60C}"/>
    <cellStyle name="Normal 16 6 4" xfId="2698" xr:uid="{FF161419-39E1-4B5D-B2AA-47C9947A3562}"/>
    <cellStyle name="Normal 16 6 4 2" xfId="13364" xr:uid="{697D655B-198D-4ED8-8AA1-06710D9D478B}"/>
    <cellStyle name="Normal 16 6 4 3" xfId="8747" xr:uid="{E6EB7B78-C914-4FFD-B716-CA1350C5129A}"/>
    <cellStyle name="Normal 16 6 5" xfId="8748" xr:uid="{538F744D-9C31-40A2-95A3-FC8F6B652D7E}"/>
    <cellStyle name="Normal 16 6 6" xfId="6337" xr:uid="{E53B8F3C-8E31-4D12-800B-BCB818564F81}"/>
    <cellStyle name="Normal 16 6 7" xfId="11551" xr:uid="{89F99EFB-FB4F-478B-B093-733A65C5CD7B}"/>
    <cellStyle name="Normal 16 6 8" xfId="4512" xr:uid="{6E2E9AED-EC58-461D-A236-8903D01C2889}"/>
    <cellStyle name="Normal 16 7" xfId="774" xr:uid="{D8C5165E-1E20-42C7-AB7B-4160EA1AAF94}"/>
    <cellStyle name="Normal 16 7 2" xfId="1238" xr:uid="{1B7814CF-3FC5-4A89-A8F7-4C5206795795}"/>
    <cellStyle name="Normal 16 7 2 2" xfId="1581" xr:uid="{73A43ADC-7E80-47CC-99C8-3320BDD40C72}"/>
    <cellStyle name="Normal 16 7 2 2 2" xfId="3531" xr:uid="{2D8AF546-1891-4CEE-91C4-7A2F50659D5F}"/>
    <cellStyle name="Normal 16 7 2 2 2 2" xfId="14197" xr:uid="{22D1D70C-5832-456B-849C-42C549871D9F}"/>
    <cellStyle name="Normal 16 7 2 2 2 3" xfId="8749" xr:uid="{8AE18E25-1B99-49E0-8F0E-A9E856599CFA}"/>
    <cellStyle name="Normal 16 7 2 2 3" xfId="8750" xr:uid="{19FA6A9B-7E8C-4B18-A5A0-7BAF9FEDB5A2}"/>
    <cellStyle name="Normal 16 7 2 2 4" xfId="7170" xr:uid="{CA3E4E60-BE1E-4A28-9758-CAEBF9C93CD5}"/>
    <cellStyle name="Normal 16 7 2 2 5" xfId="12384" xr:uid="{EF588733-6149-4B34-A7A7-FF5F28FB6BD2}"/>
    <cellStyle name="Normal 16 7 2 2 6" xfId="5345" xr:uid="{1C7E86FE-17A0-46C4-A5EC-11B8357181CD}"/>
    <cellStyle name="Normal 16 7 2 3" xfId="3200" xr:uid="{9F1C5E8A-CD0D-4F0B-96CA-16198B7B0E0F}"/>
    <cellStyle name="Normal 16 7 2 3 2" xfId="13866" xr:uid="{BD5A7B01-EF60-4FB8-A562-85E763410D12}"/>
    <cellStyle name="Normal 16 7 2 3 3" xfId="8751" xr:uid="{FEF5F083-AF05-4696-BC70-2B75383F9074}"/>
    <cellStyle name="Normal 16 7 2 4" xfId="8752" xr:uid="{4781C215-A773-4464-95D3-38915F88ABC5}"/>
    <cellStyle name="Normal 16 7 2 5" xfId="6839" xr:uid="{E294D553-685E-4DCF-84A8-1B95E5D5C718}"/>
    <cellStyle name="Normal 16 7 2 6" xfId="12053" xr:uid="{68CE161C-D7A2-4C3D-A9C5-821580A27CCA}"/>
    <cellStyle name="Normal 16 7 2 7" xfId="5014" xr:uid="{93C71EAC-33B9-42C4-B0EB-210B5DCA5775}"/>
    <cellStyle name="Normal 16 7 3" xfId="1580" xr:uid="{66958121-A2CA-4468-B0FA-D0AB819A9C16}"/>
    <cellStyle name="Normal 16 7 3 2" xfId="3530" xr:uid="{CA13EFCE-E654-4806-A77D-7B0D78CBE407}"/>
    <cellStyle name="Normal 16 7 3 2 2" xfId="14196" xr:uid="{1D811C53-175D-4BE5-A459-0DBED1201285}"/>
    <cellStyle name="Normal 16 7 3 2 3" xfId="8753" xr:uid="{54DA06AB-BC27-4C00-846A-B79247107789}"/>
    <cellStyle name="Normal 16 7 3 3" xfId="8754" xr:uid="{C0313FE8-E586-43CE-9011-A70B800B0ECD}"/>
    <cellStyle name="Normal 16 7 3 4" xfId="7169" xr:uid="{B2F52AED-52A0-4A0C-8378-6C20BC3A6209}"/>
    <cellStyle name="Normal 16 7 3 5" xfId="12383" xr:uid="{F0BF900A-50B6-4D08-8017-57E61626A8BD}"/>
    <cellStyle name="Normal 16 7 3 6" xfId="5344" xr:uid="{86D7A46B-2059-40EA-9624-45142DD91A04}"/>
    <cellStyle name="Normal 16 7 4" xfId="2833" xr:uid="{771C50B2-7359-42D7-95B0-E86CAFF960D6}"/>
    <cellStyle name="Normal 16 7 4 2" xfId="13499" xr:uid="{2B32B92F-53F7-4B65-ACBD-3913886BAEF5}"/>
    <cellStyle name="Normal 16 7 4 3" xfId="8755" xr:uid="{2DF7F81B-AF00-43DE-98CC-43D82730575B}"/>
    <cellStyle name="Normal 16 7 5" xfId="8756" xr:uid="{7F291CBA-39F0-424A-8F80-3ADB8018B4CE}"/>
    <cellStyle name="Normal 16 7 6" xfId="6472" xr:uid="{9E910F9E-BD46-45B4-BFF5-B2C535C3B713}"/>
    <cellStyle name="Normal 16 7 7" xfId="11686" xr:uid="{28A0A681-021F-4E41-9F50-356FAF3DC935}"/>
    <cellStyle name="Normal 16 7 8" xfId="4647" xr:uid="{75AA5421-DDC1-4841-9F15-F5231DCB0098}"/>
    <cellStyle name="Normal 16 8" xfId="440" xr:uid="{6A15F902-C2B0-43D6-A8CB-015036EFD3CB}"/>
    <cellStyle name="Normal 16 8 2" xfId="1068" xr:uid="{73EC9DFC-955C-444D-B671-F01CB2B8A2DC}"/>
    <cellStyle name="Normal 16 8 2 2" xfId="1583" xr:uid="{0087F8CA-8A57-45E1-8D82-C7977420A826}"/>
    <cellStyle name="Normal 16 8 2 2 2" xfId="3533" xr:uid="{7BD1AA36-F1D7-41C9-B988-B369279CF90D}"/>
    <cellStyle name="Normal 16 8 2 2 2 2" xfId="14199" xr:uid="{C32EEFED-7EB5-47AD-8F35-E232D80F78B9}"/>
    <cellStyle name="Normal 16 8 2 2 2 3" xfId="8757" xr:uid="{24314317-33F2-4DC9-8EF9-76CB93BC4095}"/>
    <cellStyle name="Normal 16 8 2 2 3" xfId="8758" xr:uid="{CCA9A5B9-66AD-44AA-8362-75CB8BF28169}"/>
    <cellStyle name="Normal 16 8 2 2 4" xfId="7172" xr:uid="{28CA43EB-5BCE-4AE2-B08A-C6EC90CF28C4}"/>
    <cellStyle name="Normal 16 8 2 2 5" xfId="12386" xr:uid="{681A1CAB-7614-411D-A068-E73B26B67890}"/>
    <cellStyle name="Normal 16 8 2 2 6" xfId="5347" xr:uid="{E166EFE9-B145-47CF-A927-9B17A2AB0939}"/>
    <cellStyle name="Normal 16 8 2 3" xfId="3106" xr:uid="{BECEB556-6355-474D-88DA-CBFD98E0B215}"/>
    <cellStyle name="Normal 16 8 2 3 2" xfId="13772" xr:uid="{65C3D2E0-6E5A-41B2-BA9C-3B9A8458080F}"/>
    <cellStyle name="Normal 16 8 2 3 3" xfId="8759" xr:uid="{7932F9E7-29EF-4D17-B7CC-1EA62345F718}"/>
    <cellStyle name="Normal 16 8 2 4" xfId="8760" xr:uid="{4C6C928F-3768-452E-844A-DF6B956625E9}"/>
    <cellStyle name="Normal 16 8 2 5" xfId="6745" xr:uid="{E6CD89AC-9F3C-4236-B36C-40903161C2FB}"/>
    <cellStyle name="Normal 16 8 2 6" xfId="11959" xr:uid="{E6191D99-9489-460A-855B-CB9428C59D4C}"/>
    <cellStyle name="Normal 16 8 2 7" xfId="4920" xr:uid="{4DA6D52D-CD4D-4086-984C-DFB6A0971DEB}"/>
    <cellStyle name="Normal 16 8 3" xfId="1582" xr:uid="{6440AFE1-3F3D-4969-A8E1-29C05F7FEBB0}"/>
    <cellStyle name="Normal 16 8 3 2" xfId="3532" xr:uid="{1B7822B8-FBD5-47BD-A3C0-E2B248E56D79}"/>
    <cellStyle name="Normal 16 8 3 2 2" xfId="14198" xr:uid="{0DF1CF97-3966-4F39-9443-B126E2D0018D}"/>
    <cellStyle name="Normal 16 8 3 2 3" xfId="8761" xr:uid="{2A7AFA13-FA95-4F0F-A936-40AF673BE19E}"/>
    <cellStyle name="Normal 16 8 3 3" xfId="8762" xr:uid="{F363C241-9A3F-4B05-84F5-AED982CD478B}"/>
    <cellStyle name="Normal 16 8 3 4" xfId="7171" xr:uid="{0CD33199-CEC4-4EA8-B6A6-8A014F0AB27E}"/>
    <cellStyle name="Normal 16 8 3 5" xfId="12385" xr:uid="{2EAEE9D5-4569-4367-A130-59E4EBDB4A22}"/>
    <cellStyle name="Normal 16 8 3 6" xfId="5346" xr:uid="{AD002F88-B902-405F-8FCE-46409E4C5919}"/>
    <cellStyle name="Normal 16 8 4" xfId="2649" xr:uid="{2F14412E-17E8-4BE0-BAA1-33D3DFD015ED}"/>
    <cellStyle name="Normal 16 8 4 2" xfId="13315" xr:uid="{4D8C6501-D7D2-404B-B32A-9E1CBF496FA2}"/>
    <cellStyle name="Normal 16 8 4 3" xfId="8763" xr:uid="{29A3D466-034B-4390-B905-23C2211FEA7A}"/>
    <cellStyle name="Normal 16 8 5" xfId="8764" xr:uid="{303C7FEF-5809-4DF6-B481-4CA70ADD6224}"/>
    <cellStyle name="Normal 16 8 6" xfId="6288" xr:uid="{C938AF6C-D0C3-4365-A778-41E78CFFB6AD}"/>
    <cellStyle name="Normal 16 8 7" xfId="11502" xr:uid="{7E547F33-9973-4C80-BD11-FE7B817B63D5}"/>
    <cellStyle name="Normal 16 8 8" xfId="4463" xr:uid="{4329D08F-7AB5-463C-9480-8E99D7AEA157}"/>
    <cellStyle name="Normal 16 9" xfId="923" xr:uid="{641B99E4-AE2D-49E9-B508-6BE3A3C82714}"/>
    <cellStyle name="Normal 16 9 2" xfId="1584" xr:uid="{9A096501-8F9C-47D0-A7B5-D4E77468A0A6}"/>
    <cellStyle name="Normal 16 9 2 2" xfId="3534" xr:uid="{09556C8F-8C60-4670-AA3F-312A14E8886A}"/>
    <cellStyle name="Normal 16 9 2 2 2" xfId="14200" xr:uid="{1B056B93-EC4C-43A4-83FC-0ED6A9765663}"/>
    <cellStyle name="Normal 16 9 2 2 3" xfId="8765" xr:uid="{02B71711-47C3-435D-8296-349FFEE5FAAA}"/>
    <cellStyle name="Normal 16 9 2 3" xfId="8766" xr:uid="{63B8B164-80A7-4F2A-ACB9-470D3E6CADF9}"/>
    <cellStyle name="Normal 16 9 2 4" xfId="7173" xr:uid="{2B32328F-177A-4976-8E5E-777D073C6E99}"/>
    <cellStyle name="Normal 16 9 2 5" xfId="12387" xr:uid="{D02A3370-6A1B-46A6-A724-C8A3F7FB79BD}"/>
    <cellStyle name="Normal 16 9 2 6" xfId="5348" xr:uid="{CA3B16AA-35A3-4B3C-85B7-E4E57A939DAC}"/>
    <cellStyle name="Normal 16 9 3" xfId="2971" xr:uid="{BFA26C00-AFEC-4517-9020-B54B3C1403D9}"/>
    <cellStyle name="Normal 16 9 3 2" xfId="13637" xr:uid="{73DA458B-FC2D-4B73-AF2A-70B7939B6147}"/>
    <cellStyle name="Normal 16 9 3 3" xfId="8767" xr:uid="{12995374-A945-4146-A332-D525F483229D}"/>
    <cellStyle name="Normal 16 9 4" xfId="8768" xr:uid="{69397366-7518-4BDB-A12F-B4B18C5A4287}"/>
    <cellStyle name="Normal 16 9 5" xfId="6610" xr:uid="{D931E359-68F3-4378-B141-B8942D64F0FC}"/>
    <cellStyle name="Normal 16 9 6" xfId="11824" xr:uid="{539A8935-6041-48E2-AC06-BF4272157EC0}"/>
    <cellStyle name="Normal 16 9 7" xfId="4785" xr:uid="{94AA100B-5C56-4311-A383-DCDDBA81AEFC}"/>
    <cellStyle name="Normal 160" xfId="2147" xr:uid="{9085F6A0-996D-464C-868E-0ADB15C9D9D4}"/>
    <cellStyle name="Normal 161" xfId="2170" xr:uid="{83A8290B-7601-4D03-9F02-E626E6828D22}"/>
    <cellStyle name="Normal 162" xfId="2171" xr:uid="{E5C28C9C-2C3D-40CF-8393-246DA7E304BC}"/>
    <cellStyle name="Normal 163" xfId="2211" xr:uid="{4DC3159B-6707-4F7C-90D5-9350C2D22923}"/>
    <cellStyle name="Normal 164" xfId="2255" xr:uid="{FA09FE0F-4FF9-45A0-9043-A4845CA0F58E}"/>
    <cellStyle name="Normal 165" xfId="2272" xr:uid="{7BB2ECD9-19B2-4C72-8451-2096B47DDE60}"/>
    <cellStyle name="Normal 166" xfId="2283" xr:uid="{B98B55B6-8333-4CA9-A152-F862BBA42B52}"/>
    <cellStyle name="Normal 167" xfId="2356" xr:uid="{F42F59F8-1F40-4AB8-B80D-A4A146EEA88D}"/>
    <cellStyle name="Normal 168" xfId="2360" xr:uid="{4B97A4DC-CD97-4F25-829E-FD31EBFB5B27}"/>
    <cellStyle name="Normal 169" xfId="2359" xr:uid="{2ACECF9B-CD78-47CE-AB54-B80828415E6A}"/>
    <cellStyle name="Normal 17" xfId="233" xr:uid="{C5AFAA9B-1BF3-4EF5-B24C-F4BF16618B59}"/>
    <cellStyle name="Normal 17 2" xfId="618" xr:uid="{DCDA63B2-0C20-4DAB-8516-4D3091E0159B}"/>
    <cellStyle name="Normal 17 2 2" xfId="1167" xr:uid="{1FDE0C1A-BA69-47E4-A468-440CF354325C}"/>
    <cellStyle name="Normal 17 3" xfId="522" xr:uid="{7C621479-87F5-4E44-B549-694233730419}"/>
    <cellStyle name="Normal 17 4" xfId="406" xr:uid="{DFE92E1C-8658-4F0C-8634-C7F8EAE6E626}"/>
    <cellStyle name="Normal 170" xfId="2358" xr:uid="{37241771-D508-4089-AD1A-0A50D2A94BD7}"/>
    <cellStyle name="Normal 171" xfId="2271" xr:uid="{759A148F-D26E-42EF-829A-AB99FD52D98A}"/>
    <cellStyle name="Normal 172" xfId="2361" xr:uid="{DCD02F1B-8717-4D8A-9FD8-68799EA009B0}"/>
    <cellStyle name="Normal 173" xfId="2362" xr:uid="{8ACB8B46-A82A-4B05-8698-D3C255AF6275}"/>
    <cellStyle name="Normal 174" xfId="2498" xr:uid="{9FCE7D77-FB9F-4337-9806-19646EC995A3}"/>
    <cellStyle name="Normal 174 2" xfId="4342" xr:uid="{8B35B6CA-59E0-474C-945F-C7E3F122EC37}"/>
    <cellStyle name="Normal 174 2 2" xfId="15005" xr:uid="{500FF8E9-62AC-4574-96E1-792D13339A17}"/>
    <cellStyle name="Normal 174 3" xfId="13192" xr:uid="{4D9CF258-75EF-42AD-8C4E-8EA325D350F2}"/>
    <cellStyle name="Normal 175" xfId="2550" xr:uid="{F6D725C0-B4FA-46E5-95E3-5D1484883BBD}"/>
    <cellStyle name="Normal 175 2" xfId="4367" xr:uid="{EFDD1764-168C-4AA3-9A7A-420BC310D896}"/>
    <cellStyle name="Normal 175 2 2" xfId="15030" xr:uid="{DF191831-AB3A-4991-B8CA-6CB1C20550E9}"/>
    <cellStyle name="Normal 175 3" xfId="13218" xr:uid="{12B890D7-B089-45B5-B8E2-4A173F281351}"/>
    <cellStyle name="Normal 176" xfId="2552" xr:uid="{6DBD34A6-4167-4D8D-B275-48D99263B3FC}"/>
    <cellStyle name="Normal 176 2" xfId="4369" xr:uid="{1375152E-0258-4360-835E-12796F7A720B}"/>
    <cellStyle name="Normal 176 2 2" xfId="15032" xr:uid="{66CB050C-BEDE-468B-B112-45B38A0B9E8B}"/>
    <cellStyle name="Normal 176 3" xfId="13220" xr:uid="{A34CBBF4-3F3A-4083-9522-18FC51E01D48}"/>
    <cellStyle name="Normal 177" xfId="2553" xr:uid="{BF91E932-EE77-405A-B125-4A6190E13EA5}"/>
    <cellStyle name="Normal 177 2" xfId="4370" xr:uid="{58688770-76F8-43AE-91D1-927A6C77772F}"/>
    <cellStyle name="Normal 177 2 2" xfId="15033" xr:uid="{F9EDD010-1573-465C-9AB4-4E6A17588794}"/>
    <cellStyle name="Normal 177 3" xfId="13221" xr:uid="{6F89B0FD-8D00-40E1-84BE-8BCC06F86942}"/>
    <cellStyle name="Normal 178" xfId="2551" xr:uid="{9EAC8EF8-5663-4ADD-91BB-74730525E5E8}"/>
    <cellStyle name="Normal 178 2" xfId="4368" xr:uid="{83736833-A9C8-4BBC-8D81-707D67AFA86D}"/>
    <cellStyle name="Normal 178 2 2" xfId="15031" xr:uid="{FCA2BF82-016F-4227-ACC8-211352B82352}"/>
    <cellStyle name="Normal 178 3" xfId="13219" xr:uid="{70E990AD-A37F-4AA3-9C61-330FB56DFFD8}"/>
    <cellStyle name="Normal 179" xfId="2554" xr:uid="{46B1E275-213C-4CCB-AC19-F8D1EBC291F5}"/>
    <cellStyle name="Normal 179 2" xfId="13222" xr:uid="{633B40C3-8DFC-44B4-82E8-0584D33D9E18}"/>
    <cellStyle name="Normal 18" xfId="234" xr:uid="{3584A4F3-E2ED-404E-A73D-A34DE5844899}"/>
    <cellStyle name="Normal 18 2" xfId="619" xr:uid="{F47150EE-150F-4381-AA42-63BF3C778479}"/>
    <cellStyle name="Normal 18 2 2" xfId="1168" xr:uid="{3A437B5C-AD01-434D-9C9C-83D9BAD7B6AE}"/>
    <cellStyle name="Normal 18 3" xfId="532" xr:uid="{0B3A48CE-C14D-4CDF-A34D-71D0D9602121}"/>
    <cellStyle name="Normal 18 4" xfId="416" xr:uid="{6C27F126-DED9-42D0-9F67-AA9F51F47715}"/>
    <cellStyle name="Normal 180" xfId="15034" xr:uid="{1A681B74-2479-44E2-8F54-FA8E63B4A02F}"/>
    <cellStyle name="Normal 181" xfId="15035" xr:uid="{877799A2-4A9B-42BA-9449-4148FBC3C03F}"/>
    <cellStyle name="Normal 182" xfId="127" xr:uid="{77EF72F3-7D55-47E7-B129-76DC5ECFFA44}"/>
    <cellStyle name="Normal 183" xfId="15037" xr:uid="{2BFB4CC1-E901-40FA-A339-002C905FF7D3}"/>
    <cellStyle name="Normal 184" xfId="15038" xr:uid="{57CD7AC4-BD82-4538-A31D-739AA7B292E9}"/>
    <cellStyle name="Normal 185" xfId="6" xr:uid="{F8F2FED8-915A-4EEA-B91E-B7C2E91612A1}"/>
    <cellStyle name="Normal 19" xfId="235" xr:uid="{A8CF2849-9A0A-4EE7-865B-7364DF934264}"/>
    <cellStyle name="Normal 19 2" xfId="620" xr:uid="{4449BD9A-1E69-4663-A827-AD743891402C}"/>
    <cellStyle name="Normal 19 2 2" xfId="1169" xr:uid="{30E885D4-2BEB-4121-93DC-54462E94D107}"/>
    <cellStyle name="Normal 19 3" xfId="513" xr:uid="{03F93D8E-1663-4A85-AB3C-FD560E7205A1}"/>
    <cellStyle name="Normal 19 4" xfId="397" xr:uid="{1B7D071D-0555-4AE9-BA9A-1877558D0084}"/>
    <cellStyle name="Normal 2" xfId="2" xr:uid="{24A51009-2BE0-4A76-B1BE-FD768777C7D3}"/>
    <cellStyle name="Normal 2 2" xfId="16" xr:uid="{20835885-5ED9-468F-AA04-451C1FB1E107}"/>
    <cellStyle name="Normal 2 2 2" xfId="26" xr:uid="{4F70289F-DA95-4A90-95CD-A8F3A3C4263B}"/>
    <cellStyle name="Normal 2 2 2 2" xfId="948" xr:uid="{2BAC6750-8C3D-4073-B8F8-DDC8F6E7FDB9}"/>
    <cellStyle name="Normal 2 2 2 3" xfId="2532" xr:uid="{EDD5C58E-905E-497A-B1BB-3DC2E6DED2BA}"/>
    <cellStyle name="Normal 2 2 2 3 2" xfId="4357" xr:uid="{829F73F0-BB24-4AA0-8C39-B13CF6EEB3FD}"/>
    <cellStyle name="Normal 2 2 2 3 2 2" xfId="15020" xr:uid="{F0574E27-041E-4A04-A152-8A5F5729E6C2}"/>
    <cellStyle name="Normal 2 2 2 3 3" xfId="13207" xr:uid="{3E2DDACC-E2AC-475E-A461-D16E5E37CE25}"/>
    <cellStyle name="Normal 2 2 3" xfId="2205" xr:uid="{F5DA50E6-343E-4328-AFC0-6A9DCEAFE499}"/>
    <cellStyle name="Normal 2 2 3 2" xfId="4069" xr:uid="{E346932F-6D22-4245-8BA8-B3CF6165A2E3}"/>
    <cellStyle name="Normal 2 2 3 2 2" xfId="14732" xr:uid="{EF14B715-6163-46D3-B7DC-C933675F8E43}"/>
    <cellStyle name="Normal 2 2 3 2 3" xfId="8769" xr:uid="{4E8DF3E9-A672-4EAB-87D3-96F2B496F77F}"/>
    <cellStyle name="Normal 2 2 3 3" xfId="8770" xr:uid="{8602828F-9D38-4EB3-B533-B40266B1A4F5}"/>
    <cellStyle name="Normal 2 2 3 4" xfId="7708" xr:uid="{0FFBE6A9-DEB8-4E47-AE1E-798B2CD6843F}"/>
    <cellStyle name="Normal 2 2 3 5" xfId="12919" xr:uid="{9DB80F70-0B37-4470-AF8A-EC511DB3CA03}"/>
    <cellStyle name="Normal 2 2 3 6" xfId="5880" xr:uid="{A3D2D874-175C-4F2F-B96C-AF0F0CDAD12A}"/>
    <cellStyle name="Normal 2 2 4" xfId="2531" xr:uid="{CF11E1B6-CC02-40A4-83B9-ACE7C62667E2}"/>
    <cellStyle name="Normal 2 2 4 2" xfId="4356" xr:uid="{BA167C71-4DF7-4A02-A34E-630C784B8912}"/>
    <cellStyle name="Normal 2 2 4 2 2" xfId="15019" xr:uid="{06A1F94D-6472-475E-81B1-9584C09EEBB8}"/>
    <cellStyle name="Normal 2 2 4 3" xfId="13206" xr:uid="{ED32A462-F266-4E77-91FE-D6E0AB1891DB}"/>
    <cellStyle name="Normal 2 3" xfId="23" xr:uid="{19F9956F-3FD9-4E20-BEB0-911B6094D8E9}"/>
    <cellStyle name="Normal 2 3 2" xfId="2533" xr:uid="{9E7F809C-B320-43E0-BF9C-BE61C8A9AC4D}"/>
    <cellStyle name="Normal 2 3 2 2" xfId="4358" xr:uid="{902D26E1-53FE-47B3-B4AD-DEBE6068532E}"/>
    <cellStyle name="Normal 2 3 2 2 2" xfId="15021" xr:uid="{5026709D-3ECF-487E-88C1-373E78D33FD1}"/>
    <cellStyle name="Normal 2 3 2 3" xfId="13208" xr:uid="{E4AB2A05-7A34-4F12-A4AA-FBFB9B5ECD96}"/>
    <cellStyle name="Normal 2 3 3" xfId="916" xr:uid="{CD77747C-97C5-44F4-BDE4-34E3AB79BF54}"/>
    <cellStyle name="Normal 2 4" xfId="33" xr:uid="{DDFA6490-9184-440C-ACE4-4202DA0740E0}"/>
    <cellStyle name="Normal 2 4 2" xfId="2534" xr:uid="{7CFDD63D-CD52-4195-BE19-112A626485E9}"/>
    <cellStyle name="Normal 2 4 2 2" xfId="4359" xr:uid="{5BFDB893-B72D-4BDA-94E2-F739063C29D4}"/>
    <cellStyle name="Normal 2 4 2 2 2" xfId="15022" xr:uid="{0A43B024-B24F-404C-83F7-ECD8625553A3}"/>
    <cellStyle name="Normal 2 4 2 3" xfId="13209" xr:uid="{46E9DFD5-34C6-4437-A317-ECF121599387}"/>
    <cellStyle name="Normal 2 4 2 4" xfId="8771" xr:uid="{1865592B-3552-4A52-97A8-8056CE671918}"/>
    <cellStyle name="Normal 2 4 3" xfId="4067" xr:uid="{70002D61-0DF9-40AD-AA74-41D91838DA6A}"/>
    <cellStyle name="Normal 2 4 3 2" xfId="14730" xr:uid="{11960709-B0DF-4D38-B03A-BFB5BD5A9387}"/>
    <cellStyle name="Normal 2 4 3 3" xfId="8772" xr:uid="{895D49FE-3BE9-4CA4-B436-C2F4AF22FDB9}"/>
    <cellStyle name="Normal 2 4 4" xfId="7706" xr:uid="{45B172F0-98E4-4D56-9AD6-79D5D49957B1}"/>
    <cellStyle name="Normal 2 4 5" xfId="12917" xr:uid="{10840297-76A2-4B62-AB33-A73DA608A488}"/>
    <cellStyle name="Normal 2 4 6" xfId="5878" xr:uid="{A22860DB-A9AA-45AA-B974-9D0BF5CB6C47}"/>
    <cellStyle name="Normal 2 4 7" xfId="2172" xr:uid="{8855475A-D1C1-42AE-A8B9-12CA1C4FB068}"/>
    <cellStyle name="Normal 2 5" xfId="45" xr:uid="{1C75DB09-3EAC-48B5-B3FB-55C08661E4E7}"/>
    <cellStyle name="Normal 2 6" xfId="10" xr:uid="{48B8CFD0-4904-49D4-B6A1-CE7FDD950DC9}"/>
    <cellStyle name="Normal 20" xfId="236" xr:uid="{22F474B6-AD96-4B0F-AA8F-2BD78B76B1BF}"/>
    <cellStyle name="Normal 20 2" xfId="621" xr:uid="{32598DC0-29B2-48D3-B5E1-99C6AC29C30D}"/>
    <cellStyle name="Normal 20 2 2" xfId="1170" xr:uid="{78CAE882-A3CD-470E-A1F3-22FDFE2662D2}"/>
    <cellStyle name="Normal 20 3" xfId="518" xr:uid="{AB40F4B6-DE85-438A-90F4-206D91ED2222}"/>
    <cellStyle name="Normal 20 4" xfId="402" xr:uid="{76A5A7E1-9A5B-465F-9CBD-E690A678D214}"/>
    <cellStyle name="Normal 21" xfId="237" xr:uid="{A9CB7D2C-1ACF-4EA9-8B1B-8B49E656F55B}"/>
    <cellStyle name="Normal 21 2" xfId="622" xr:uid="{609B4CB3-3294-4428-B827-047AF2A101D4}"/>
    <cellStyle name="Normal 21 2 2" xfId="1171" xr:uid="{6AC1793D-53AD-4DC2-BA04-09FA3B796282}"/>
    <cellStyle name="Normal 21 3" xfId="527" xr:uid="{ABB60465-E43B-4BC8-A80E-10E0478164A1}"/>
    <cellStyle name="Normal 21 4" xfId="411" xr:uid="{BC668DF3-42E0-452F-A180-69EC6E1E325D}"/>
    <cellStyle name="Normal 22" xfId="238" xr:uid="{8DF90D38-7D91-41F9-9B90-B79C09C35BA7}"/>
    <cellStyle name="Normal 22 2" xfId="623" xr:uid="{5D42A85A-93D8-4300-9E3C-CCA2DE3C453F}"/>
    <cellStyle name="Normal 22 2 2" xfId="1172" xr:uid="{415D5730-0CF1-404A-92F0-7FE5BBD03DD4}"/>
    <cellStyle name="Normal 22 3" xfId="509" xr:uid="{2F9AB8C3-C9EE-4964-B608-A905BBD8904E}"/>
    <cellStyle name="Normal 22 4" xfId="393" xr:uid="{03F1D968-4D8F-4A9B-91B0-BBEC02EF325C}"/>
    <cellStyle name="Normal 23" xfId="239" xr:uid="{B199A15B-E8CC-4DFE-A195-160EA619C8DB}"/>
    <cellStyle name="Normal 23 2" xfId="624" xr:uid="{0C9C7C6A-791F-4D80-8153-38296687E1F6}"/>
    <cellStyle name="Normal 23 2 2" xfId="1173" xr:uid="{5E4B1B30-5E7F-4C82-8274-0D5B8C32F211}"/>
    <cellStyle name="Normal 23 3" xfId="505" xr:uid="{9C615D4E-B4AD-48FD-8360-00E4BF0255A2}"/>
    <cellStyle name="Normal 23 4" xfId="389" xr:uid="{E0ADC75B-FB0D-47BD-8EFE-2C3C4B0F3B24}"/>
    <cellStyle name="Normal 24" xfId="240" xr:uid="{ED6D529F-FDFD-4868-BBE2-25438B34D4FF}"/>
    <cellStyle name="Normal 24 2" xfId="625" xr:uid="{A26D5045-0920-43DA-91C2-7919B7BDC626}"/>
    <cellStyle name="Normal 24 2 2" xfId="1174" xr:uid="{ED55E602-5D7F-43D3-A154-E8BA4E3C81CF}"/>
    <cellStyle name="Normal 24 3" xfId="507" xr:uid="{A4AAC9E8-DC16-49D8-9E2A-733E48759EAC}"/>
    <cellStyle name="Normal 24 4" xfId="391" xr:uid="{1706DBA5-39F2-4C95-9D6A-A66F6C8CC8AC}"/>
    <cellStyle name="Normal 25" xfId="241" xr:uid="{B466B66A-AF9C-43BA-BFFF-EF1A53580E4C}"/>
    <cellStyle name="Normal 25 2" xfId="626" xr:uid="{66D3699A-ABCC-4CF1-BC86-2F58661785E8}"/>
    <cellStyle name="Normal 25 2 2" xfId="1175" xr:uid="{53B402D6-3AA5-4494-9D71-8104575B67F7}"/>
    <cellStyle name="Normal 25 3" xfId="536" xr:uid="{B1FBC9E5-F810-49C3-84BF-3541778E695F}"/>
    <cellStyle name="Normal 25 4" xfId="420" xr:uid="{E2306DCF-55AE-4C24-8D1D-35629F608153}"/>
    <cellStyle name="Normal 26" xfId="242" xr:uid="{4CC01555-9E0B-4D28-9FAE-6F728E6BE800}"/>
    <cellStyle name="Normal 26 2" xfId="627" xr:uid="{720F03CD-7B2E-48ED-B821-F6600003821E}"/>
    <cellStyle name="Normal 26 2 2" xfId="1176" xr:uid="{B32D4471-BC7A-498F-84FD-C66592DC23F9}"/>
    <cellStyle name="Normal 26 3" xfId="547" xr:uid="{9DDFF215-FC6B-4088-8ED5-360673CB2705}"/>
    <cellStyle name="Normal 26 4" xfId="431" xr:uid="{C9C50C36-25A3-4CC5-A2FE-4B51B1AA2D94}"/>
    <cellStyle name="Normal 27" xfId="243" xr:uid="{3B696F12-3839-47B5-ABAD-D0E232D4BB20}"/>
    <cellStyle name="Normal 27 2" xfId="628" xr:uid="{38632F1E-8AB5-41F7-A03C-504670940391}"/>
    <cellStyle name="Normal 27 2 2" xfId="1177" xr:uid="{EF31723B-6647-4E9F-9EDA-A7292B822915}"/>
    <cellStyle name="Normal 27 3" xfId="541" xr:uid="{3D69EB01-D4D4-4F20-AD86-2D64CFE33BD1}"/>
    <cellStyle name="Normal 27 4" xfId="425" xr:uid="{89BE2128-524E-476B-B303-91903E2E531F}"/>
    <cellStyle name="Normal 28" xfId="244" xr:uid="{8E13625F-B2A5-40FA-BA54-46520EBAAB0B}"/>
    <cellStyle name="Normal 28 2" xfId="629" xr:uid="{99A00180-A7C6-4406-9EAD-97BBB477F9D5}"/>
    <cellStyle name="Normal 28 2 2" xfId="1178" xr:uid="{2BA07A30-471B-4A66-BE1C-4735BA5D2DE9}"/>
    <cellStyle name="Normal 28 3" xfId="538" xr:uid="{228AF18D-0A7C-4A14-9E8E-4F942DB1EF9C}"/>
    <cellStyle name="Normal 28 4" xfId="422" xr:uid="{9D9BB3E0-EA80-49E9-944F-0B0D3E5FF38B}"/>
    <cellStyle name="Normal 29" xfId="245" xr:uid="{1E1EF03A-EC92-4C5B-BD04-3797FFD6A027}"/>
    <cellStyle name="Normal 29 2" xfId="630" xr:uid="{D617933A-D399-4923-80A4-7585DFEA0DA3}"/>
    <cellStyle name="Normal 29 2 2" xfId="1179" xr:uid="{7B1E2619-832D-44D8-9FD0-C29E1913CEE8}"/>
    <cellStyle name="Normal 29 3" xfId="529" xr:uid="{B99F7305-DCA0-4118-B883-8724571C12CF}"/>
    <cellStyle name="Normal 29 4" xfId="413" xr:uid="{B982A44E-02BD-42F1-B890-E50D2A0CFBD9}"/>
    <cellStyle name="Normal 3" xfId="3" xr:uid="{C6D295EC-CC7C-4340-8B7E-5D80BD52CBC8}"/>
    <cellStyle name="Normal 3 2" xfId="14" xr:uid="{11B48878-18BB-4FD6-8333-94C0259FD54B}"/>
    <cellStyle name="Normal 3 2 2" xfId="25" xr:uid="{0B402F6B-AAE0-4BCD-8E11-47E019DBCC20}"/>
    <cellStyle name="Normal 3 2 2 2" xfId="1181" xr:uid="{DD4BF157-3578-4E37-88D7-1FB0E3DE6C87}"/>
    <cellStyle name="Normal 3 2 2 3" xfId="632" xr:uid="{8671354D-544C-4A26-87B9-159EB50037DB}"/>
    <cellStyle name="Normal 3 2 3" xfId="559" xr:uid="{97932478-2D61-4938-86C0-5CAB52BE98F9}"/>
    <cellStyle name="Normal 3 2 4" xfId="443" xr:uid="{38EBF201-4566-4894-B8EB-5CC4E713D9EA}"/>
    <cellStyle name="Normal 3 2 5" xfId="143" xr:uid="{BB66E987-B23F-4A7E-82ED-C77A2775E3E9}"/>
    <cellStyle name="Normal 3 3" xfId="17" xr:uid="{18C1C281-EBFD-45B1-BE3A-5687FFDFE8AF}"/>
    <cellStyle name="Normal 3 3 2" xfId="27" xr:uid="{63982F8B-720E-4F60-B0A4-D6ECB17BECC6}"/>
    <cellStyle name="Normal 3 3 3" xfId="151" xr:uid="{CCF1FF4B-FEAA-4B91-B878-945EB20E9056}"/>
    <cellStyle name="Normal 3 4" xfId="24" xr:uid="{641CC6FB-A5E1-420B-BDF4-AD1F1FF69769}"/>
    <cellStyle name="Normal 3 4 2" xfId="1180" xr:uid="{8533FF29-10DF-4956-8DD6-D643EBDABAA9}"/>
    <cellStyle name="Normal 3 4 3" xfId="631" xr:uid="{647F9076-E5E3-4E39-A45F-9114323A0C49}"/>
    <cellStyle name="Normal 3 5" xfId="32" xr:uid="{F4CFD549-8433-4318-9F59-172B74C66D81}"/>
    <cellStyle name="Normal 3 6" xfId="44" xr:uid="{ADBC9DE4-E84C-4E3D-A27B-D2A5D7E28545}"/>
    <cellStyle name="Normal 3 7" xfId="142" xr:uid="{6D0651CC-94A5-431B-8C1C-8C59B243B9D8}"/>
    <cellStyle name="Normal 3 8" xfId="13" xr:uid="{3DE4B5A5-1FC6-40F8-B686-D454DE79D83C}"/>
    <cellStyle name="Normal 30" xfId="246" xr:uid="{367CC993-9EB8-45BF-AAFF-EA11DC82287B}"/>
    <cellStyle name="Normal 30 2" xfId="633" xr:uid="{FC0B2158-750C-4BCD-BD46-7ADBB3DA90E2}"/>
    <cellStyle name="Normal 30 2 2" xfId="1182" xr:uid="{47E32E98-3AE4-4756-89D4-280B2A15C559}"/>
    <cellStyle name="Normal 30 3" xfId="503" xr:uid="{3D3D525E-130B-4C8F-A2A1-D8B5B2384C1A}"/>
    <cellStyle name="Normal 30 4" xfId="387" xr:uid="{9BB4DB53-EFA8-4DE5-BC74-AE92421D8958}"/>
    <cellStyle name="Normal 31" xfId="247" xr:uid="{0A75D2A1-1D6B-48F3-BF4B-6769C37B97A3}"/>
    <cellStyle name="Normal 31 2" xfId="634" xr:uid="{BA6250D0-677E-4B87-9965-3AB4DB958357}"/>
    <cellStyle name="Normal 31 2 2" xfId="1183" xr:uid="{E73D7412-A839-4569-BF50-C24F9A50EB9F}"/>
    <cellStyle name="Normal 31 3" xfId="534" xr:uid="{8E42882B-D758-4C71-8B78-1701E954CE3D}"/>
    <cellStyle name="Normal 31 4" xfId="418" xr:uid="{F2951FA6-F1FA-4361-8BCF-11C58DAE5F0F}"/>
    <cellStyle name="Normal 32" xfId="248" xr:uid="{A0105032-D252-42CD-82D4-F490176A5764}"/>
    <cellStyle name="Normal 32 2" xfId="635" xr:uid="{B0E2F997-C3A0-4BDB-8229-3CF35E6D80CD}"/>
    <cellStyle name="Normal 32 2 2" xfId="1184" xr:uid="{F6AA6572-4988-4B8C-BEDD-9819AA37C232}"/>
    <cellStyle name="Normal 32 3" xfId="511" xr:uid="{2627BCD6-4DE2-4551-B35C-9B0E799C4E56}"/>
    <cellStyle name="Normal 32 4" xfId="395" xr:uid="{6B632834-0F80-45CF-89FF-A76FF54C57E1}"/>
    <cellStyle name="Normal 33" xfId="249" xr:uid="{483DE29E-2291-43E3-8BB6-32B8332ECAD9}"/>
    <cellStyle name="Normal 33 2" xfId="636" xr:uid="{26594A7D-34F7-4912-9101-C93854430092}"/>
    <cellStyle name="Normal 33 2 2" xfId="1185" xr:uid="{56F05A94-800C-4E1B-9A27-8CE7A8F4FB06}"/>
    <cellStyle name="Normal 33 3" xfId="520" xr:uid="{CA7ACF40-B0F7-4797-B80F-047EF8094D95}"/>
    <cellStyle name="Normal 33 4" xfId="404" xr:uid="{FB7DC995-708E-494A-9E16-9796DA08FABF}"/>
    <cellStyle name="Normal 34" xfId="250" xr:uid="{0225A8CC-3356-4CE2-8AA2-1A977B9EF1FD}"/>
    <cellStyle name="Normal 34 2" xfId="637" xr:uid="{77041E54-7CD2-4E66-99B8-B931386B1940}"/>
    <cellStyle name="Normal 34 2 2" xfId="1186" xr:uid="{0F1DF576-0092-4C6D-A3D3-090E82DE0A12}"/>
    <cellStyle name="Normal 34 3" xfId="545" xr:uid="{E096C08F-ADAA-4A23-B4B4-721EE6EC33B3}"/>
    <cellStyle name="Normal 34 4" xfId="429" xr:uid="{48C19513-04E3-49B2-BF59-A64FBF944232}"/>
    <cellStyle name="Normal 35" xfId="251" xr:uid="{32E29FB1-D8E4-4DAB-B45F-3A92CA830A92}"/>
    <cellStyle name="Normal 35 2" xfId="638" xr:uid="{1C518208-4E37-484A-A000-A848016E1AD0}"/>
    <cellStyle name="Normal 35 2 2" xfId="1187" xr:uid="{3BACB488-538B-4F00-925D-0D357602E1AE}"/>
    <cellStyle name="Normal 35 3" xfId="530" xr:uid="{E0C9780A-09D1-41D9-8CE7-3A3A3B3759EF}"/>
    <cellStyle name="Normal 35 4" xfId="414" xr:uid="{29B1260D-9528-4025-ABA1-4B8AA6EFACC1}"/>
    <cellStyle name="Normal 36" xfId="252" xr:uid="{C966FBC2-3C0A-4985-9D70-0BE26164649B}"/>
    <cellStyle name="Normal 36 2" xfId="639" xr:uid="{8B8D8DB5-C401-4495-960E-A8A4744D220B}"/>
    <cellStyle name="Normal 36 2 2" xfId="1188" xr:uid="{8A234D7D-31C3-4CA6-8728-88C133B58A7C}"/>
    <cellStyle name="Normal 36 3" xfId="516" xr:uid="{1DECC154-3DE6-4158-B377-70A19198F178}"/>
    <cellStyle name="Normal 36 4" xfId="400" xr:uid="{EAC6A6D5-9890-4153-A1A0-4A77D3AFCD5A}"/>
    <cellStyle name="Normal 37" xfId="254" xr:uid="{37111456-CB1F-4945-86A9-524A14DE8D61}"/>
    <cellStyle name="Normal 37 10" xfId="337" xr:uid="{F93BF958-57FD-490F-B180-732B63090C81}"/>
    <cellStyle name="Normal 37 10 2" xfId="2607" xr:uid="{8CC143DE-8C8D-49F2-BEF6-FAF7628974E3}"/>
    <cellStyle name="Normal 37 10 2 2" xfId="13274" xr:uid="{00187627-5595-45AA-A0C1-C0994866BEDC}"/>
    <cellStyle name="Normal 37 10 2 3" xfId="8773" xr:uid="{124A0FC3-B4EF-4C5B-B092-1300A6EA933B}"/>
    <cellStyle name="Normal 37 10 3" xfId="8774" xr:uid="{52FD5738-97AE-49BA-8E9D-DFE1B8FCE572}"/>
    <cellStyle name="Normal 37 10 4" xfId="6246" xr:uid="{A26776DA-08A1-4012-886E-00E632A459B6}"/>
    <cellStyle name="Normal 37 10 5" xfId="11461" xr:uid="{5215E1BD-4EA8-4205-B33B-AFEE4A0178A0}"/>
    <cellStyle name="Normal 37 10 6" xfId="4422" xr:uid="{8B08CF70-087A-4858-A5D7-4C2E25E3EBBC}"/>
    <cellStyle name="Normal 37 11" xfId="2222" xr:uid="{AA488EC7-C3F6-41E8-9D4E-BEBA3A1C41CA}"/>
    <cellStyle name="Normal 37 11 2" xfId="4081" xr:uid="{3949ADAE-DF1B-45E7-9BB9-3638AF95469D}"/>
    <cellStyle name="Normal 37 11 2 2" xfId="14744" xr:uid="{F934B5A6-C509-4823-AA6B-90555E7CAD0F}"/>
    <cellStyle name="Normal 37 11 2 3" xfId="8775" xr:uid="{61ECE347-411E-4E24-A21C-F5D7B4FB016F}"/>
    <cellStyle name="Normal 37 11 3" xfId="8776" xr:uid="{80ECF875-56AE-459C-AE5B-401E6A2F0F92}"/>
    <cellStyle name="Normal 37 11 4" xfId="7720" xr:uid="{6331551D-D592-4C05-9E74-F868E4210C20}"/>
    <cellStyle name="Normal 37 11 5" xfId="12931" xr:uid="{29D9C15D-C0C4-4DC1-A5D6-900802018658}"/>
    <cellStyle name="Normal 37 11 6" xfId="5892" xr:uid="{802C4ED1-2081-4F4B-BD50-CA3D4AA68AB8}"/>
    <cellStyle name="Normal 37 12" xfId="2373" xr:uid="{C4614E38-F7FC-4415-A3D6-7255C8DB3C48}"/>
    <cellStyle name="Normal 37 12 2" xfId="4217" xr:uid="{7D712081-FD37-428D-AA79-6A7050B79DBE}"/>
    <cellStyle name="Normal 37 12 2 2" xfId="14880" xr:uid="{06576C88-54E1-4818-BAA2-3F1ECFE1D902}"/>
    <cellStyle name="Normal 37 12 2 3" xfId="8777" xr:uid="{0441FD5B-03CF-431C-9FC6-D64E642D9082}"/>
    <cellStyle name="Normal 37 12 3" xfId="7856" xr:uid="{38C96BA3-D94D-4DE5-B738-653ABCD031D7}"/>
    <cellStyle name="Normal 37 12 4" xfId="13067" xr:uid="{5C366896-CF09-468E-80DA-598C0CE528F1}"/>
    <cellStyle name="Normal 37 12 5" xfId="6028" xr:uid="{34816807-13BE-4F59-A120-C8CB6149EEA5}"/>
    <cellStyle name="Normal 37 13" xfId="2579" xr:uid="{1B5929FF-95B4-4C65-BC01-4D629871D4AF}"/>
    <cellStyle name="Normal 37 13 2" xfId="8778" xr:uid="{EBDBCB6E-F3B4-4F41-B567-B27312DC33A7}"/>
    <cellStyle name="Normal 37 13 3" xfId="13247" xr:uid="{BCB50904-01A3-43CD-B6F9-2800808C22C9}"/>
    <cellStyle name="Normal 37 13 4" xfId="6166" xr:uid="{CFF29B35-C11F-48C9-87BB-D9C8AA8184F6}"/>
    <cellStyle name="Normal 37 14" xfId="8779" xr:uid="{34E23A8B-9300-4A9D-BBE7-BA4F6D759198}"/>
    <cellStyle name="Normal 37 15" xfId="6218" xr:uid="{B859D624-E58A-491F-ACA9-4207E4AE9422}"/>
    <cellStyle name="Normal 37 16" xfId="11434" xr:uid="{A5B7CD3A-5716-43C9-BF4E-FFFB718D6F57}"/>
    <cellStyle name="Normal 37 17" xfId="4395" xr:uid="{7894F240-3B82-4328-A116-A6932A7AA612}"/>
    <cellStyle name="Normal 37 2" xfId="270" xr:uid="{78C80CAC-793A-4D9D-A0C0-3C7512EB0F5B}"/>
    <cellStyle name="Normal 37 2 10" xfId="2223" xr:uid="{6709FB33-FA2A-43A0-9D1A-B05F1DC351BD}"/>
    <cellStyle name="Normal 37 2 10 2" xfId="4082" xr:uid="{0B9427AF-321C-40FB-83A4-D1DC89B3F624}"/>
    <cellStyle name="Normal 37 2 10 2 2" xfId="14745" xr:uid="{E0245413-BD2A-4F32-9575-6B36A1CE9E2B}"/>
    <cellStyle name="Normal 37 2 10 2 3" xfId="8780" xr:uid="{982F4855-A217-4E35-BC35-DC0E9BAADAA7}"/>
    <cellStyle name="Normal 37 2 10 3" xfId="8781" xr:uid="{1E460F62-9157-496C-BB77-13E3FAA5FD7F}"/>
    <cellStyle name="Normal 37 2 10 4" xfId="7721" xr:uid="{5839B258-D3DC-42FA-B624-AC0B1F12C14C}"/>
    <cellStyle name="Normal 37 2 10 5" xfId="12932" xr:uid="{788E4A2C-74F0-41FD-A90B-5FD5588BB579}"/>
    <cellStyle name="Normal 37 2 10 6" xfId="5893" xr:uid="{D4A619CA-64B4-46C4-93F3-3F3EB95EC712}"/>
    <cellStyle name="Normal 37 2 11" xfId="2374" xr:uid="{AB60755B-A1C7-4EDA-BA9F-4962401C0D8B}"/>
    <cellStyle name="Normal 37 2 11 2" xfId="4218" xr:uid="{720906D3-8419-40C6-A33E-30C749B6DFE3}"/>
    <cellStyle name="Normal 37 2 11 2 2" xfId="14881" xr:uid="{F5ABB7E0-A9BF-4FC0-8C6D-2C012CC6DD23}"/>
    <cellStyle name="Normal 37 2 11 2 3" xfId="8782" xr:uid="{20D95B10-B23F-4932-A1AD-9D36DA45FFDD}"/>
    <cellStyle name="Normal 37 2 11 3" xfId="7857" xr:uid="{0AED2861-CB3C-4DFD-A20B-2F77888ADAD1}"/>
    <cellStyle name="Normal 37 2 11 4" xfId="13068" xr:uid="{B534CFD6-F299-47DA-A736-9B6927582FBE}"/>
    <cellStyle name="Normal 37 2 11 5" xfId="6029" xr:uid="{9A0508C5-A0AC-4096-90F5-35BEE96336E3}"/>
    <cellStyle name="Normal 37 2 12" xfId="2595" xr:uid="{42C7A6AE-2DFD-4579-A375-1F619A642B87}"/>
    <cellStyle name="Normal 37 2 12 2" xfId="8783" xr:uid="{E671D351-CA3D-4113-A1A1-26D5238F1F6B}"/>
    <cellStyle name="Normal 37 2 12 3" xfId="13263" xr:uid="{D2930A71-2809-483C-8BC1-203A66B06B74}"/>
    <cellStyle name="Normal 37 2 12 4" xfId="6173" xr:uid="{053F0D0F-080B-4842-AE74-EC97D6B05701}"/>
    <cellStyle name="Normal 37 2 13" xfId="8784" xr:uid="{8DDA8315-52CA-476A-B59C-EE57B44CEC09}"/>
    <cellStyle name="Normal 37 2 14" xfId="6234" xr:uid="{90144CE5-A192-47A7-92B0-7D21CCE890B1}"/>
    <cellStyle name="Normal 37 2 15" xfId="11450" xr:uid="{ECCAA944-D625-4398-B61C-903FC60729C0}"/>
    <cellStyle name="Normal 37 2 16" xfId="4411" xr:uid="{1C4325A8-1F13-4F42-BAE0-00C741453EDB}"/>
    <cellStyle name="Normal 37 2 2" xfId="641" xr:uid="{0878474F-AF4C-48DB-9102-B829C65E2124}"/>
    <cellStyle name="Normal 37 2 2 10" xfId="11601" xr:uid="{CA0401A7-A585-4483-9706-72E9560EFE20}"/>
    <cellStyle name="Normal 37 2 2 11" xfId="4562" xr:uid="{9FA4D340-685C-45D9-9B4F-9D2B298E39A5}"/>
    <cellStyle name="Normal 37 2 2 2" xfId="824" xr:uid="{8C20649A-2F99-4DDD-919C-BE1A74DC210D}"/>
    <cellStyle name="Normal 37 2 2 2 2" xfId="1288" xr:uid="{978B04FD-FE94-4778-869E-CAAA5D732F3C}"/>
    <cellStyle name="Normal 37 2 2 2 2 2" xfId="1587" xr:uid="{0ECBE35D-8C67-4FAD-9078-083A7F6A7D94}"/>
    <cellStyle name="Normal 37 2 2 2 2 2 2" xfId="3537" xr:uid="{B5B03BA8-A062-431F-B0A0-5A4BF789C178}"/>
    <cellStyle name="Normal 37 2 2 2 2 2 2 2" xfId="14203" xr:uid="{74FB6883-23C6-42D8-96CA-D90A41A80579}"/>
    <cellStyle name="Normal 37 2 2 2 2 2 2 3" xfId="8785" xr:uid="{3F78BCD1-1887-4727-8E80-A9E77BAE586C}"/>
    <cellStyle name="Normal 37 2 2 2 2 2 3" xfId="8786" xr:uid="{47CF7E86-B29F-4E1B-AA57-CC6E4BE700A2}"/>
    <cellStyle name="Normal 37 2 2 2 2 2 4" xfId="7176" xr:uid="{03FDADE8-1A67-44D9-9817-7C7726BECE02}"/>
    <cellStyle name="Normal 37 2 2 2 2 2 5" xfId="12390" xr:uid="{CF5FFB3C-A0D4-45C0-BB91-4A7DE54BB728}"/>
    <cellStyle name="Normal 37 2 2 2 2 2 6" xfId="5351" xr:uid="{2B26EAF5-9F15-4AD8-9E98-D0BF3BF768A0}"/>
    <cellStyle name="Normal 37 2 2 2 2 3" xfId="3250" xr:uid="{B93D2C21-79BB-4A65-9192-BDD4395155C8}"/>
    <cellStyle name="Normal 37 2 2 2 2 3 2" xfId="13916" xr:uid="{F095B398-1C71-4455-9D3D-3A9F44A72DA0}"/>
    <cellStyle name="Normal 37 2 2 2 2 3 3" xfId="8787" xr:uid="{05D22751-E856-45ED-8C7E-D20BD35B8A6A}"/>
    <cellStyle name="Normal 37 2 2 2 2 4" xfId="8788" xr:uid="{358B6139-9AF5-4B83-97B8-607ABF6F3687}"/>
    <cellStyle name="Normal 37 2 2 2 2 5" xfId="6889" xr:uid="{0B3B6928-529B-4D6C-96E5-FE5BDFAB3849}"/>
    <cellStyle name="Normal 37 2 2 2 2 6" xfId="12103" xr:uid="{60659ECE-FEE1-477A-AAB4-290799D1DE8C}"/>
    <cellStyle name="Normal 37 2 2 2 2 7" xfId="5064" xr:uid="{898F90C4-FCA8-4853-BC8C-E8AA7813AF6E}"/>
    <cellStyle name="Normal 37 2 2 2 3" xfId="1586" xr:uid="{C953CF1B-31BF-4822-B960-2FC265332413}"/>
    <cellStyle name="Normal 37 2 2 2 3 2" xfId="3536" xr:uid="{F521B99C-0692-4264-8CBC-3293DE03EBC3}"/>
    <cellStyle name="Normal 37 2 2 2 3 2 2" xfId="14202" xr:uid="{7C201DE0-5138-48FA-9A6B-6EC411FB70B2}"/>
    <cellStyle name="Normal 37 2 2 2 3 2 3" xfId="8789" xr:uid="{6BF6BA39-468F-4050-8CFB-F09C1947F345}"/>
    <cellStyle name="Normal 37 2 2 2 3 3" xfId="8790" xr:uid="{941E8E5A-8D95-4288-A574-B6C958059F19}"/>
    <cellStyle name="Normal 37 2 2 2 3 4" xfId="7175" xr:uid="{5F59695A-902A-46CA-819E-C76C28A6D75E}"/>
    <cellStyle name="Normal 37 2 2 2 3 5" xfId="12389" xr:uid="{92CAEC44-E470-4317-9219-3963CBE9DBE5}"/>
    <cellStyle name="Normal 37 2 2 2 3 6" xfId="5350" xr:uid="{343CCF40-152A-418B-9993-00B8041C2C3E}"/>
    <cellStyle name="Normal 37 2 2 2 4" xfId="2883" xr:uid="{890EE679-D57C-4093-8117-1FC700D14F56}"/>
    <cellStyle name="Normal 37 2 2 2 4 2" xfId="13549" xr:uid="{13CB982D-0D89-42ED-887F-1DF5B88996E6}"/>
    <cellStyle name="Normal 37 2 2 2 4 3" xfId="8791" xr:uid="{C820DA6B-C0E2-42D9-B07C-1F49AD80D481}"/>
    <cellStyle name="Normal 37 2 2 2 5" xfId="8792" xr:uid="{A2E9FA74-4F89-469C-9984-77E3CEA418EE}"/>
    <cellStyle name="Normal 37 2 2 2 6" xfId="6522" xr:uid="{71C1B7BE-459D-478D-BE84-6AAE0183262D}"/>
    <cellStyle name="Normal 37 2 2 2 7" xfId="11736" xr:uid="{E8A0A022-82B4-4079-9B08-5D9C8777A794}"/>
    <cellStyle name="Normal 37 2 2 2 8" xfId="4697" xr:uid="{FB5FB1F7-8C7E-4651-B557-8126E21ECCE8}"/>
    <cellStyle name="Normal 37 2 2 3" xfId="976" xr:uid="{B3484484-8838-4F19-AE54-2A30F89BF684}"/>
    <cellStyle name="Normal 37 2 2 3 2" xfId="1588" xr:uid="{C48D1EC3-A9B2-4083-B91F-E55F517186DD}"/>
    <cellStyle name="Normal 37 2 2 3 2 2" xfId="3538" xr:uid="{93FC0319-9184-40E6-AD5F-F32C41F0EEAC}"/>
    <cellStyle name="Normal 37 2 2 3 2 2 2" xfId="14204" xr:uid="{E3818485-09FA-47A3-AA04-59092ADC06C5}"/>
    <cellStyle name="Normal 37 2 2 3 2 2 3" xfId="8793" xr:uid="{946EF809-1F09-4188-923A-1D667E811314}"/>
    <cellStyle name="Normal 37 2 2 3 2 3" xfId="8794" xr:uid="{51B54FE5-4CBA-42DD-B57E-24D4090DC1FA}"/>
    <cellStyle name="Normal 37 2 2 3 2 4" xfId="7177" xr:uid="{27FC14F1-A28E-45DE-86B5-3C51332E4051}"/>
    <cellStyle name="Normal 37 2 2 3 2 5" xfId="12391" xr:uid="{AE0B9DF7-5A2D-4419-8F18-0341399DFA85}"/>
    <cellStyle name="Normal 37 2 2 3 2 6" xfId="5352" xr:uid="{EAAD7367-17D8-47A7-A951-AEA237AA319B}"/>
    <cellStyle name="Normal 37 2 2 3 3" xfId="3021" xr:uid="{50B96BE3-AF16-42DB-A129-D2792AF16A7A}"/>
    <cellStyle name="Normal 37 2 2 3 3 2" xfId="13687" xr:uid="{E0CF3B45-7937-49BE-B883-082238FC2951}"/>
    <cellStyle name="Normal 37 2 2 3 3 3" xfId="8795" xr:uid="{038794A3-591D-4FEF-BAE8-95819D50FB5A}"/>
    <cellStyle name="Normal 37 2 2 3 4" xfId="8796" xr:uid="{F26AC354-556D-4425-AACE-72BD931E8318}"/>
    <cellStyle name="Normal 37 2 2 3 5" xfId="6660" xr:uid="{740BD392-31BB-45C1-A69F-B47E88FBF231}"/>
    <cellStyle name="Normal 37 2 2 3 6" xfId="11874" xr:uid="{EDBFF29C-E82C-4F9A-B9BD-8400BD3B6541}"/>
    <cellStyle name="Normal 37 2 2 3 7" xfId="4835" xr:uid="{1C093687-24E4-4B13-A041-5E6AA0F48649}"/>
    <cellStyle name="Normal 37 2 2 4" xfId="1585" xr:uid="{E28F354B-F26D-458D-9598-909101DA1F94}"/>
    <cellStyle name="Normal 37 2 2 4 2" xfId="3535" xr:uid="{DD12FEE0-C95E-4595-BE31-AED08D7130A6}"/>
    <cellStyle name="Normal 37 2 2 4 2 2" xfId="14201" xr:uid="{2057C036-B8A2-4E1B-BB9E-6C555F764E4B}"/>
    <cellStyle name="Normal 37 2 2 4 2 3" xfId="8797" xr:uid="{D723C65C-6E47-4F8E-BC52-4679F0910AEB}"/>
    <cellStyle name="Normal 37 2 2 4 3" xfId="8798" xr:uid="{1572284D-9230-418B-8CDD-9CA838843711}"/>
    <cellStyle name="Normal 37 2 2 4 4" xfId="7174" xr:uid="{FBF35070-55F4-4726-9583-D2D51FA4CC0E}"/>
    <cellStyle name="Normal 37 2 2 4 5" xfId="12388" xr:uid="{4C2535D4-47C1-4B81-9A52-AB46A9CC7E32}"/>
    <cellStyle name="Normal 37 2 2 4 6" xfId="5349" xr:uid="{750ECC71-649B-4A0D-A40B-E951563B233F}"/>
    <cellStyle name="Normal 37 2 2 5" xfId="2275" xr:uid="{579B7C8E-9FE0-4EE8-8E7E-774E9D6C81C8}"/>
    <cellStyle name="Normal 37 2 2 5 2" xfId="4129" xr:uid="{D5251864-0767-4199-86ED-0A9BA7E77810}"/>
    <cellStyle name="Normal 37 2 2 5 2 2" xfId="14792" xr:uid="{7ABD97AC-BBC8-42D6-958D-A6B2A1FBE2E1}"/>
    <cellStyle name="Normal 37 2 2 5 2 3" xfId="8799" xr:uid="{ADABA943-5D63-4922-957B-2868003AFE7A}"/>
    <cellStyle name="Normal 37 2 2 5 3" xfId="8800" xr:uid="{C50EA99A-562B-4802-B0FF-541ABEE69949}"/>
    <cellStyle name="Normal 37 2 2 5 4" xfId="7768" xr:uid="{CF2CB99E-7FF0-45BA-88F5-C044D4BB4B0E}"/>
    <cellStyle name="Normal 37 2 2 5 5" xfId="12979" xr:uid="{8578619E-2944-40D7-88B0-BE0F1A8EC859}"/>
    <cellStyle name="Normal 37 2 2 5 6" xfId="5940" xr:uid="{30BD4FD0-7847-4041-9FC5-FAE8EF03978F}"/>
    <cellStyle name="Normal 37 2 2 6" xfId="2420" xr:uid="{7376E7ED-0CF1-4EAF-83E8-9455219356C6}"/>
    <cellStyle name="Normal 37 2 2 6 2" xfId="4264" xr:uid="{1D46F846-9FC2-4673-B66C-9146629511B3}"/>
    <cellStyle name="Normal 37 2 2 6 2 2" xfId="14927" xr:uid="{DACBA734-82CD-45F9-9F21-9CAF4DB85372}"/>
    <cellStyle name="Normal 37 2 2 6 2 3" xfId="8801" xr:uid="{E98A00E2-625D-4741-9525-A392C18014C6}"/>
    <cellStyle name="Normal 37 2 2 6 3" xfId="7903" xr:uid="{67BB95DA-2A6D-4204-B450-E661BA384A25}"/>
    <cellStyle name="Normal 37 2 2 6 4" xfId="13114" xr:uid="{3788B14A-4B80-4D08-B71E-CA4BFFB42D78}"/>
    <cellStyle name="Normal 37 2 2 6 5" xfId="6075" xr:uid="{34A8759A-7796-42BF-8118-F817D3589023}"/>
    <cellStyle name="Normal 37 2 2 7" xfId="2748" xr:uid="{F7B05584-56B9-41FF-800C-609F4B4D68C9}"/>
    <cellStyle name="Normal 37 2 2 7 2" xfId="13414" xr:uid="{931B4999-237A-4291-BA39-7D1D1A31587C}"/>
    <cellStyle name="Normal 37 2 2 7 3" xfId="8802" xr:uid="{3CAC8ECD-4016-45E1-92E7-10FF9648AAAB}"/>
    <cellStyle name="Normal 37 2 2 8" xfId="8803" xr:uid="{A69AB2D9-C48F-414D-B96C-0BD149D56C74}"/>
    <cellStyle name="Normal 37 2 2 9" xfId="6387" xr:uid="{A6015A5C-69F7-4562-A2EC-04F4C171D372}"/>
    <cellStyle name="Normal 37 2 3" xfId="726" xr:uid="{559CB3AA-C736-4BE7-9A6D-E62EF92440DF}"/>
    <cellStyle name="Normal 37 2 3 10" xfId="11644" xr:uid="{43D60A99-7802-4334-843D-DA971D4E07B7}"/>
    <cellStyle name="Normal 37 2 3 11" xfId="4605" xr:uid="{4BC08C7F-AF36-4971-8C31-C6BD8A3D859B}"/>
    <cellStyle name="Normal 37 2 3 2" xfId="868" xr:uid="{C2979150-72C1-4E66-8884-B775C115E1C6}"/>
    <cellStyle name="Normal 37 2 3 2 2" xfId="1331" xr:uid="{FE561737-5742-4A95-A255-D1313F169815}"/>
    <cellStyle name="Normal 37 2 3 2 2 2" xfId="1591" xr:uid="{37FD4F0D-C640-46B9-BECE-71CD9415B71C}"/>
    <cellStyle name="Normal 37 2 3 2 2 2 2" xfId="3541" xr:uid="{722DB830-7B3A-4519-BFDC-3AB9B85078C6}"/>
    <cellStyle name="Normal 37 2 3 2 2 2 2 2" xfId="14207" xr:uid="{E5830B04-D56B-4541-A575-189B9AE14CC1}"/>
    <cellStyle name="Normal 37 2 3 2 2 2 2 3" xfId="8804" xr:uid="{F50A76B0-7765-4FD3-961A-14782E1300C0}"/>
    <cellStyle name="Normal 37 2 3 2 2 2 3" xfId="8805" xr:uid="{517C000E-D45A-4FA0-8B55-ACB4D17EA58B}"/>
    <cellStyle name="Normal 37 2 3 2 2 2 4" xfId="7180" xr:uid="{49DC2085-5ECD-444A-9353-2F39FE16C4ED}"/>
    <cellStyle name="Normal 37 2 3 2 2 2 5" xfId="12394" xr:uid="{E298C924-BC87-4C99-9D79-9AE480D0BCBC}"/>
    <cellStyle name="Normal 37 2 3 2 2 2 6" xfId="5355" xr:uid="{8C8FC1B2-A5D6-4411-9630-6DBBF30E43C0}"/>
    <cellStyle name="Normal 37 2 3 2 2 3" xfId="3293" xr:uid="{A272A056-7755-4568-A9CF-7BDA7A956B61}"/>
    <cellStyle name="Normal 37 2 3 2 2 3 2" xfId="13959" xr:uid="{7CF62783-8E00-43EE-8D9C-511C78EBF5CD}"/>
    <cellStyle name="Normal 37 2 3 2 2 3 3" xfId="8806" xr:uid="{3D2774DC-AA65-4F47-A4FF-3D3B92D24866}"/>
    <cellStyle name="Normal 37 2 3 2 2 4" xfId="8807" xr:uid="{ED7E0A53-A449-4F35-9609-71450A8E0CE8}"/>
    <cellStyle name="Normal 37 2 3 2 2 5" xfId="6932" xr:uid="{3E14A880-6D4C-44B6-9545-DB9C2ABC7DB9}"/>
    <cellStyle name="Normal 37 2 3 2 2 6" xfId="12146" xr:uid="{96DF27FE-0015-4013-B626-D6032CC8E502}"/>
    <cellStyle name="Normal 37 2 3 2 2 7" xfId="5107" xr:uid="{291685A0-5243-4756-BEA2-9D7E7BF0E3AB}"/>
    <cellStyle name="Normal 37 2 3 2 3" xfId="1590" xr:uid="{20DEA264-91A5-444E-8387-EC927055E47E}"/>
    <cellStyle name="Normal 37 2 3 2 3 2" xfId="3540" xr:uid="{5F0EDD1F-1DAA-42C6-880C-A6A2318FAD7C}"/>
    <cellStyle name="Normal 37 2 3 2 3 2 2" xfId="14206" xr:uid="{837A0B9D-011D-495E-A6BA-632DBC522208}"/>
    <cellStyle name="Normal 37 2 3 2 3 2 3" xfId="8808" xr:uid="{9190E39B-AFBB-488D-BF1C-80D1C048A11E}"/>
    <cellStyle name="Normal 37 2 3 2 3 3" xfId="8809" xr:uid="{7765EE85-46D2-4FDA-9039-AF4EDBE8424B}"/>
    <cellStyle name="Normal 37 2 3 2 3 4" xfId="7179" xr:uid="{A741A21C-D623-48E8-B392-3E45CC362858}"/>
    <cellStyle name="Normal 37 2 3 2 3 5" xfId="12393" xr:uid="{1D05F97E-67B4-47A2-8146-AC6BF090CD04}"/>
    <cellStyle name="Normal 37 2 3 2 3 6" xfId="5354" xr:uid="{EDF79C33-FA8C-4665-8161-933E2D73A9B0}"/>
    <cellStyle name="Normal 37 2 3 2 4" xfId="2926" xr:uid="{24AF48D9-260E-4A56-8792-125A93BB5CEC}"/>
    <cellStyle name="Normal 37 2 3 2 4 2" xfId="13592" xr:uid="{86008384-CA35-4F67-9A85-F74359141989}"/>
    <cellStyle name="Normal 37 2 3 2 4 3" xfId="8810" xr:uid="{01E9A76D-9409-4E93-8506-3FB3BC88EEED}"/>
    <cellStyle name="Normal 37 2 3 2 5" xfId="8811" xr:uid="{7EC7AFE9-FB22-4EEB-AF1C-1393ED7C079D}"/>
    <cellStyle name="Normal 37 2 3 2 6" xfId="6565" xr:uid="{A051C95A-9F53-4851-8F1A-097D72E0B75E}"/>
    <cellStyle name="Normal 37 2 3 2 7" xfId="11779" xr:uid="{05DA8BEF-7901-46E0-9CEA-25038359D2F2}"/>
    <cellStyle name="Normal 37 2 3 2 8" xfId="4740" xr:uid="{8CEA1B60-05DF-4C90-AC96-DB2174EE73C2}"/>
    <cellStyle name="Normal 37 2 3 3" xfId="1021" xr:uid="{4B3B1DC8-AD23-4CA9-95AB-F51936419CA7}"/>
    <cellStyle name="Normal 37 2 3 3 2" xfId="1592" xr:uid="{B45C9011-3445-446D-BA71-51F009044B87}"/>
    <cellStyle name="Normal 37 2 3 3 2 2" xfId="3542" xr:uid="{3DEFBAA2-932B-46CF-AB7E-EA174534EFFA}"/>
    <cellStyle name="Normal 37 2 3 3 2 2 2" xfId="14208" xr:uid="{8B6ABA3E-5248-4A0D-B96B-97D6FD523AAF}"/>
    <cellStyle name="Normal 37 2 3 3 2 2 3" xfId="8812" xr:uid="{2E7E43EA-8682-4EBA-8307-C7F938E3DF97}"/>
    <cellStyle name="Normal 37 2 3 3 2 3" xfId="8813" xr:uid="{97F3A825-9103-429D-B6E6-C088315C15C8}"/>
    <cellStyle name="Normal 37 2 3 3 2 4" xfId="7181" xr:uid="{6950C726-F529-4A14-A5FE-E74ECF572D6F}"/>
    <cellStyle name="Normal 37 2 3 3 2 5" xfId="12395" xr:uid="{5973E864-3C6E-43F5-9862-D2F7ECB1C888}"/>
    <cellStyle name="Normal 37 2 3 3 2 6" xfId="5356" xr:uid="{767C2921-5FCF-41D6-BA09-B5E70B11F552}"/>
    <cellStyle name="Normal 37 2 3 3 3" xfId="3064" xr:uid="{EAD1A7EC-5F3A-4BBA-BADD-8ADB6B0ABFBD}"/>
    <cellStyle name="Normal 37 2 3 3 3 2" xfId="13730" xr:uid="{987C8ACD-229D-4071-93E3-9CE2B2ABAA2C}"/>
    <cellStyle name="Normal 37 2 3 3 3 3" xfId="8814" xr:uid="{4EF446F3-FF34-4252-8F41-F43612A41120}"/>
    <cellStyle name="Normal 37 2 3 3 4" xfId="8815" xr:uid="{35D115F6-56F5-4A11-951A-A9BC5107FEE3}"/>
    <cellStyle name="Normal 37 2 3 3 5" xfId="6703" xr:uid="{B6027EEA-95E4-420B-BA01-D1DF3FD9A2C2}"/>
    <cellStyle name="Normal 37 2 3 3 6" xfId="11917" xr:uid="{FDDEECBE-EEAF-48DB-986A-4C430223B8B9}"/>
    <cellStyle name="Normal 37 2 3 3 7" xfId="4878" xr:uid="{C718CCD4-BD6A-4F22-9A79-BA43DF2F73C0}"/>
    <cellStyle name="Normal 37 2 3 4" xfId="1589" xr:uid="{B7A3D24E-016C-49B2-B7D1-08E5E1D315D7}"/>
    <cellStyle name="Normal 37 2 3 4 2" xfId="3539" xr:uid="{AD9BF201-46EF-437E-BCC4-C1C38F123FC6}"/>
    <cellStyle name="Normal 37 2 3 4 2 2" xfId="14205" xr:uid="{375DF184-E5E9-4445-A958-3C8CE4BBAA51}"/>
    <cellStyle name="Normal 37 2 3 4 2 3" xfId="8816" xr:uid="{156F9C46-B006-4B3B-9B77-35EB24543AF6}"/>
    <cellStyle name="Normal 37 2 3 4 3" xfId="8817" xr:uid="{C754D423-4060-462C-988F-E0743BFC8A5A}"/>
    <cellStyle name="Normal 37 2 3 4 4" xfId="7178" xr:uid="{09F5EBD5-E5EA-4715-A98E-C0AED1082D77}"/>
    <cellStyle name="Normal 37 2 3 4 5" xfId="12392" xr:uid="{C60E13F8-4F17-4FC7-B4F5-0A2556277174}"/>
    <cellStyle name="Normal 37 2 3 4 6" xfId="5353" xr:uid="{E9299507-BF00-4133-9643-37C1F7545F10}"/>
    <cellStyle name="Normal 37 2 3 5" xfId="2319" xr:uid="{625304FB-3C4E-4CB5-8FDE-C3E2DB57E60B}"/>
    <cellStyle name="Normal 37 2 3 5 2" xfId="4172" xr:uid="{E21921B5-AC48-4606-9D1C-D248FFB1FB5E}"/>
    <cellStyle name="Normal 37 2 3 5 2 2" xfId="14835" xr:uid="{1D6BE069-F33E-48B3-8BC6-8F84A5B17603}"/>
    <cellStyle name="Normal 37 2 3 5 2 3" xfId="8818" xr:uid="{23C2B09E-7CB3-42D2-8E59-9DC852343FD4}"/>
    <cellStyle name="Normal 37 2 3 5 3" xfId="8819" xr:uid="{C605971A-F291-40AD-BE2F-5308F214DC6C}"/>
    <cellStyle name="Normal 37 2 3 5 4" xfId="7811" xr:uid="{47F1AB16-D8DA-4C96-8BBC-BF19F7A2938C}"/>
    <cellStyle name="Normal 37 2 3 5 5" xfId="13022" xr:uid="{3D414F2E-6714-4507-84C4-9C8B93B36141}"/>
    <cellStyle name="Normal 37 2 3 5 6" xfId="5983" xr:uid="{6C07E373-0936-476D-992B-3B5DBD2F4496}"/>
    <cellStyle name="Normal 37 2 3 6" xfId="2463" xr:uid="{DAF8D8C8-3AF3-47A6-99F9-9566D1A2B674}"/>
    <cellStyle name="Normal 37 2 3 6 2" xfId="4307" xr:uid="{1C8CFE23-A7A2-4169-AC34-72428540C32D}"/>
    <cellStyle name="Normal 37 2 3 6 2 2" xfId="14970" xr:uid="{51386B40-D754-424D-BD09-600207534486}"/>
    <cellStyle name="Normal 37 2 3 6 2 3" xfId="8820" xr:uid="{94F4872B-22E5-4AD7-8BC2-D8B15371F540}"/>
    <cellStyle name="Normal 37 2 3 6 3" xfId="7946" xr:uid="{BA4E8E92-ED27-45C2-BBD0-B482DBAC91E2}"/>
    <cellStyle name="Normal 37 2 3 6 4" xfId="13157" xr:uid="{E4BA776D-7679-488A-8F0B-4C39D480C26F}"/>
    <cellStyle name="Normal 37 2 3 6 5" xfId="6118" xr:uid="{5E2DAF57-9EFD-445D-B09E-1240BD1A828D}"/>
    <cellStyle name="Normal 37 2 3 7" xfId="2791" xr:uid="{293D1304-0790-4214-A9FA-E6DA40D1C118}"/>
    <cellStyle name="Normal 37 2 3 7 2" xfId="13457" xr:uid="{9F0107DE-3CBB-4EB6-862D-920FC5C80CCD}"/>
    <cellStyle name="Normal 37 2 3 7 3" xfId="8821" xr:uid="{F7D3AC20-3097-4B97-A457-E0A49A6349FB}"/>
    <cellStyle name="Normal 37 2 3 8" xfId="8822" xr:uid="{3844BBED-8F62-4136-A6B2-B7D205FF1999}"/>
    <cellStyle name="Normal 37 2 3 9" xfId="6430" xr:uid="{2D51EBF4-4412-43A9-86CC-CAB566D77818}"/>
    <cellStyle name="Normal 37 2 4" xfId="561" xr:uid="{A6244C75-9336-4849-AB8C-97730FD77AC0}"/>
    <cellStyle name="Normal 37 2 4 2" xfId="1129" xr:uid="{B85D70A1-3ECA-463A-A93D-9E502B77B937}"/>
    <cellStyle name="Normal 37 2 4 2 2" xfId="1594" xr:uid="{4487F381-3540-48B1-BB8A-BB2A86BD90D2}"/>
    <cellStyle name="Normal 37 2 4 2 2 2" xfId="3544" xr:uid="{0B0D4FFA-47A0-47F3-8A28-ACF699CF8263}"/>
    <cellStyle name="Normal 37 2 4 2 2 2 2" xfId="14210" xr:uid="{9C54287E-EBF6-45DC-86BB-E594FD69E4BD}"/>
    <cellStyle name="Normal 37 2 4 2 2 2 3" xfId="8823" xr:uid="{50DCA52B-F58E-4052-99B5-A576DA736217}"/>
    <cellStyle name="Normal 37 2 4 2 2 3" xfId="8824" xr:uid="{3597A695-4058-4434-99CB-DAFB92B85756}"/>
    <cellStyle name="Normal 37 2 4 2 2 4" xfId="7183" xr:uid="{FCC7EFF8-FEB3-4036-BD33-5198D96B0805}"/>
    <cellStyle name="Normal 37 2 4 2 2 5" xfId="12397" xr:uid="{4EDCDC2D-01C7-4D56-9284-FD6C113EF346}"/>
    <cellStyle name="Normal 37 2 4 2 2 6" xfId="5358" xr:uid="{1AEC8C96-BCB4-40F6-B436-711CAF0D28A2}"/>
    <cellStyle name="Normal 37 2 4 2 3" xfId="3154" xr:uid="{1785032B-52D9-40A8-A926-9FFEE02721E6}"/>
    <cellStyle name="Normal 37 2 4 2 3 2" xfId="13820" xr:uid="{97B4C4A7-9852-4135-90BA-D534A9C111EF}"/>
    <cellStyle name="Normal 37 2 4 2 3 3" xfId="8825" xr:uid="{12E00344-0849-467B-AE8E-980AE008A1F2}"/>
    <cellStyle name="Normal 37 2 4 2 4" xfId="8826" xr:uid="{292B1192-13E9-407A-935E-1198404966A2}"/>
    <cellStyle name="Normal 37 2 4 2 5" xfId="6793" xr:uid="{A460C4B2-8E7F-4DA6-8E2E-5C64D55EE77F}"/>
    <cellStyle name="Normal 37 2 4 2 6" xfId="12007" xr:uid="{775FF945-B99B-402D-B12F-F63AC10F49C4}"/>
    <cellStyle name="Normal 37 2 4 2 7" xfId="4968" xr:uid="{233C43C7-E1C7-43C5-93E7-0D82A69DB3C4}"/>
    <cellStyle name="Normal 37 2 4 3" xfId="1593" xr:uid="{00477888-8F89-4670-A2DD-724A83E9429B}"/>
    <cellStyle name="Normal 37 2 4 3 2" xfId="3543" xr:uid="{58298D64-B5FF-49BA-8329-DE88759E6FD6}"/>
    <cellStyle name="Normal 37 2 4 3 2 2" xfId="14209" xr:uid="{9325C4FF-1FD4-4683-8434-AB851D3789A6}"/>
    <cellStyle name="Normal 37 2 4 3 2 3" xfId="8827" xr:uid="{B89FA03E-C11B-4FDA-B9E2-EDF7A4258BB2}"/>
    <cellStyle name="Normal 37 2 4 3 3" xfId="8828" xr:uid="{21322A70-0CEB-4F9D-BB80-0C94ABDB9E85}"/>
    <cellStyle name="Normal 37 2 4 3 4" xfId="7182" xr:uid="{52FDBBD9-38A9-4A31-B43E-41CF3C05E835}"/>
    <cellStyle name="Normal 37 2 4 3 5" xfId="12396" xr:uid="{29628B4E-06C9-4A50-A3C4-D655E69435D1}"/>
    <cellStyle name="Normal 37 2 4 3 6" xfId="5357" xr:uid="{99CA3D37-4C60-4B29-9719-75444490231D}"/>
    <cellStyle name="Normal 37 2 4 4" xfId="2702" xr:uid="{87E081E0-97F7-4069-AA94-DAD75E13F322}"/>
    <cellStyle name="Normal 37 2 4 4 2" xfId="13368" xr:uid="{27C8D86D-6D6D-4F01-806D-16096504D737}"/>
    <cellStyle name="Normal 37 2 4 4 3" xfId="8829" xr:uid="{83108E42-6C9C-4BEE-BCB2-EEEEF94867B6}"/>
    <cellStyle name="Normal 37 2 4 5" xfId="8830" xr:uid="{465CB08E-5F4C-43E5-95EB-007F6530FFBD}"/>
    <cellStyle name="Normal 37 2 4 6" xfId="6341" xr:uid="{C93FD18F-340F-4053-B661-917840A72778}"/>
    <cellStyle name="Normal 37 2 4 7" xfId="11555" xr:uid="{40C44238-F82A-4679-8EFF-9816C7ECB839}"/>
    <cellStyle name="Normal 37 2 4 8" xfId="4516" xr:uid="{B23DDE38-0EC6-4817-A60A-327277024638}"/>
    <cellStyle name="Normal 37 2 5" xfId="778" xr:uid="{C0AF50D9-B431-44FB-BE46-2B31563E3881}"/>
    <cellStyle name="Normal 37 2 5 2" xfId="1242" xr:uid="{E9AB9205-0A76-4C8A-B014-DD2402574674}"/>
    <cellStyle name="Normal 37 2 5 2 2" xfId="1596" xr:uid="{E5E5453F-23BA-4D19-9ADF-A72A907D1E7D}"/>
    <cellStyle name="Normal 37 2 5 2 2 2" xfId="3546" xr:uid="{64653BE9-0A52-42D8-A791-755419EDAF2C}"/>
    <cellStyle name="Normal 37 2 5 2 2 2 2" xfId="14212" xr:uid="{DF9E7218-E084-45FA-AF17-8604E2B57D06}"/>
    <cellStyle name="Normal 37 2 5 2 2 2 3" xfId="8831" xr:uid="{22B8F02D-C3E6-4733-8A71-7556E57FAFAE}"/>
    <cellStyle name="Normal 37 2 5 2 2 3" xfId="8832" xr:uid="{08BB2C7D-417B-4439-B5DD-D286A6EEE22D}"/>
    <cellStyle name="Normal 37 2 5 2 2 4" xfId="7185" xr:uid="{5DBDF53C-EC0D-440A-B987-A02E4E608881}"/>
    <cellStyle name="Normal 37 2 5 2 2 5" xfId="12399" xr:uid="{044F9821-DA66-4902-8CDC-EE03CBFADEB3}"/>
    <cellStyle name="Normal 37 2 5 2 2 6" xfId="5360" xr:uid="{EC20F1B9-3B54-4180-847F-7C2FD7597643}"/>
    <cellStyle name="Normal 37 2 5 2 3" xfId="3204" xr:uid="{9F4B9DE0-01FC-4D0B-95D2-5BB41A538F7A}"/>
    <cellStyle name="Normal 37 2 5 2 3 2" xfId="13870" xr:uid="{A9558FBE-715C-46DA-B75E-02F0E40460CF}"/>
    <cellStyle name="Normal 37 2 5 2 3 3" xfId="8833" xr:uid="{C5A70342-B37E-48EA-8BEB-0BB680FCF7B2}"/>
    <cellStyle name="Normal 37 2 5 2 4" xfId="8834" xr:uid="{410E1FB7-4828-4F52-BB9A-742A66C3B794}"/>
    <cellStyle name="Normal 37 2 5 2 5" xfId="6843" xr:uid="{0A2BF203-A201-467F-B256-47C8D0C22D8E}"/>
    <cellStyle name="Normal 37 2 5 2 6" xfId="12057" xr:uid="{DAD1180D-5A5C-4AB8-BF76-5A565DF9CBA6}"/>
    <cellStyle name="Normal 37 2 5 2 7" xfId="5018" xr:uid="{A771A76E-BA44-42A9-9E13-E7206211BF30}"/>
    <cellStyle name="Normal 37 2 5 3" xfId="1595" xr:uid="{3FB43784-8599-4CE7-BEBF-BF351F26B7B7}"/>
    <cellStyle name="Normal 37 2 5 3 2" xfId="3545" xr:uid="{2BACEDA9-6F66-47F4-8382-A7DF582150E6}"/>
    <cellStyle name="Normal 37 2 5 3 2 2" xfId="14211" xr:uid="{4DC7BCFD-7E57-4B2A-9B6A-D2AF59E4DC88}"/>
    <cellStyle name="Normal 37 2 5 3 2 3" xfId="8835" xr:uid="{A1C52D79-45E9-4A09-861B-09B41FF1F02C}"/>
    <cellStyle name="Normal 37 2 5 3 3" xfId="8836" xr:uid="{691537BA-F29D-4535-B0E8-D233B8F82DB2}"/>
    <cellStyle name="Normal 37 2 5 3 4" xfId="7184" xr:uid="{4A1732BE-BFA1-47AF-9F42-38CEE0E22662}"/>
    <cellStyle name="Normal 37 2 5 3 5" xfId="12398" xr:uid="{B62F7C01-8861-4852-B926-180359F33FD8}"/>
    <cellStyle name="Normal 37 2 5 3 6" xfId="5359" xr:uid="{E82FFCCA-B93C-438E-94DC-86C48E572F27}"/>
    <cellStyle name="Normal 37 2 5 4" xfId="2837" xr:uid="{2CA46E7C-C6F0-42C1-8F80-2797A68ED4A5}"/>
    <cellStyle name="Normal 37 2 5 4 2" xfId="13503" xr:uid="{E072FC6E-7700-4E51-8175-AC63617B62E0}"/>
    <cellStyle name="Normal 37 2 5 4 3" xfId="8837" xr:uid="{FE035535-BD49-4D7C-A176-5223644721E5}"/>
    <cellStyle name="Normal 37 2 5 5" xfId="8838" xr:uid="{00C4BCA6-F3E2-406A-BA5B-1772D504910C}"/>
    <cellStyle name="Normal 37 2 5 6" xfId="6476" xr:uid="{7E8E4B99-730F-4D42-B3F3-59EB3250E6AE}"/>
    <cellStyle name="Normal 37 2 5 7" xfId="11690" xr:uid="{461DB7B4-1B2C-46C0-9F1F-E9787319467C}"/>
    <cellStyle name="Normal 37 2 5 8" xfId="4651" xr:uid="{3A9BAC6A-8BE5-4326-A321-E2A4E541AF55}"/>
    <cellStyle name="Normal 37 2 6" xfId="445" xr:uid="{D55B6129-DC89-4482-B908-362AAE0148B0}"/>
    <cellStyle name="Normal 37 2 6 2" xfId="1072" xr:uid="{4A37FD07-FAEC-4D51-8A6A-258E53AD9065}"/>
    <cellStyle name="Normal 37 2 6 2 2" xfId="1598" xr:uid="{A5BD849D-424D-4BD8-9500-41EB09DF96B2}"/>
    <cellStyle name="Normal 37 2 6 2 2 2" xfId="3548" xr:uid="{546B8313-7756-4B8A-B626-828646B2E231}"/>
    <cellStyle name="Normal 37 2 6 2 2 2 2" xfId="14214" xr:uid="{FF7C6B4D-C731-4DEF-802F-E06E343580EE}"/>
    <cellStyle name="Normal 37 2 6 2 2 2 3" xfId="8839" xr:uid="{33CDD350-BDA1-4B0D-95EF-482B9861C7A9}"/>
    <cellStyle name="Normal 37 2 6 2 2 3" xfId="8840" xr:uid="{99C1AD58-098B-4229-9381-2768A22D246C}"/>
    <cellStyle name="Normal 37 2 6 2 2 4" xfId="7187" xr:uid="{C6057EE1-E567-41B0-AE72-AA57E6D8F016}"/>
    <cellStyle name="Normal 37 2 6 2 2 5" xfId="12401" xr:uid="{C4809FBC-3B63-4A05-B2A5-E534ED20D9EF}"/>
    <cellStyle name="Normal 37 2 6 2 2 6" xfId="5362" xr:uid="{16356799-435B-45E6-AA49-1A172551E0AE}"/>
    <cellStyle name="Normal 37 2 6 2 3" xfId="3110" xr:uid="{3D5950A9-E73E-4BFD-BC99-EE214AF68272}"/>
    <cellStyle name="Normal 37 2 6 2 3 2" xfId="13776" xr:uid="{4F5F5D6A-5349-4026-A97C-B5E8CA79B22F}"/>
    <cellStyle name="Normal 37 2 6 2 3 3" xfId="8841" xr:uid="{DB0086E1-D668-4F9C-9F80-D871C3D74C46}"/>
    <cellStyle name="Normal 37 2 6 2 4" xfId="8842" xr:uid="{3D57B3C0-F049-4758-93A3-D6626E3F9D73}"/>
    <cellStyle name="Normal 37 2 6 2 5" xfId="6749" xr:uid="{829FB346-6D24-452B-BF92-3C18130599BB}"/>
    <cellStyle name="Normal 37 2 6 2 6" xfId="11963" xr:uid="{1880BDB8-33BC-4727-B47B-C32FCDA6A5AA}"/>
    <cellStyle name="Normal 37 2 6 2 7" xfId="4924" xr:uid="{05DCE16D-BCA8-410B-8B97-A31F3FC5C1E6}"/>
    <cellStyle name="Normal 37 2 6 3" xfId="1597" xr:uid="{5FA61DDE-590B-4838-8AED-F0CFF4F85045}"/>
    <cellStyle name="Normal 37 2 6 3 2" xfId="3547" xr:uid="{AADA4529-5460-41AC-8F96-2D57F787A5E9}"/>
    <cellStyle name="Normal 37 2 6 3 2 2" xfId="14213" xr:uid="{19AC3CAB-F75C-4761-9243-37A09E887E2F}"/>
    <cellStyle name="Normal 37 2 6 3 2 3" xfId="8843" xr:uid="{FC5F31D1-E908-4A1F-87BB-53C69B06D7F2}"/>
    <cellStyle name="Normal 37 2 6 3 3" xfId="8844" xr:uid="{F2E591B8-A672-4BAA-952F-E933E42640BA}"/>
    <cellStyle name="Normal 37 2 6 3 4" xfId="7186" xr:uid="{0F5E6D8C-A8D4-4FB5-B342-BC3F28A7C6F3}"/>
    <cellStyle name="Normal 37 2 6 3 5" xfId="12400" xr:uid="{74DCA4DD-0850-4C73-94E4-C02E4E1B0CEB}"/>
    <cellStyle name="Normal 37 2 6 3 6" xfId="5361" xr:uid="{4CE2D98D-328C-438A-9AA7-B90FCA03A549}"/>
    <cellStyle name="Normal 37 2 6 4" xfId="2653" xr:uid="{55B6BB30-F70C-4B1E-8708-9D682D600FB7}"/>
    <cellStyle name="Normal 37 2 6 4 2" xfId="13319" xr:uid="{15007CC7-34F0-447C-90FE-7F70E9A71ECA}"/>
    <cellStyle name="Normal 37 2 6 4 3" xfId="8845" xr:uid="{39E0D78D-98D0-48E4-9B96-1819CE7CAC8A}"/>
    <cellStyle name="Normal 37 2 6 5" xfId="8846" xr:uid="{0B0A8BDE-262E-4A86-8F86-EF9BD90D14ED}"/>
    <cellStyle name="Normal 37 2 6 6" xfId="6292" xr:uid="{A00EB312-9D69-4BDD-AEED-55E0A5B8D0FD}"/>
    <cellStyle name="Normal 37 2 6 7" xfId="11506" xr:uid="{3364DDAB-FC32-4E84-A5AD-FFEA6B0DFD58}"/>
    <cellStyle name="Normal 37 2 6 8" xfId="4467" xr:uid="{D6C9948F-6AE1-4526-A8AB-4ADB0ACAB06F}"/>
    <cellStyle name="Normal 37 2 7" xfId="927" xr:uid="{260AE7F4-62B0-456D-B96A-AE384EC527A0}"/>
    <cellStyle name="Normal 37 2 7 2" xfId="1599" xr:uid="{960E9080-3F7B-46EB-9A5A-9CB6070961B6}"/>
    <cellStyle name="Normal 37 2 7 2 2" xfId="3549" xr:uid="{074449A3-5812-4491-90EE-3C4B25114A7E}"/>
    <cellStyle name="Normal 37 2 7 2 2 2" xfId="14215" xr:uid="{13B6E947-F806-436A-8FA8-5EFFEDC275D0}"/>
    <cellStyle name="Normal 37 2 7 2 2 3" xfId="8847" xr:uid="{C7A0385B-7096-4954-97DB-535BF5314BEC}"/>
    <cellStyle name="Normal 37 2 7 2 3" xfId="8848" xr:uid="{28BCFEDA-6758-4B95-A4C3-0C2BA00DF0B3}"/>
    <cellStyle name="Normal 37 2 7 2 4" xfId="7188" xr:uid="{1B4EF631-EBCE-4CE8-BFFE-22D767BCDCBD}"/>
    <cellStyle name="Normal 37 2 7 2 5" xfId="12402" xr:uid="{FFFB0C1E-A715-4B0E-A374-91EB8CB44645}"/>
    <cellStyle name="Normal 37 2 7 2 6" xfId="5363" xr:uid="{1AAE0CF7-4699-4F35-B81D-9252FF20A104}"/>
    <cellStyle name="Normal 37 2 7 3" xfId="2975" xr:uid="{566DDDA1-F232-4D0B-9C26-B0AD3FCF1BF6}"/>
    <cellStyle name="Normal 37 2 7 3 2" xfId="13641" xr:uid="{EF91BD6C-E3E4-4546-96ED-86FE41AF4A78}"/>
    <cellStyle name="Normal 37 2 7 3 3" xfId="8849" xr:uid="{1ABA0A76-0881-4721-B490-07B8E4209B43}"/>
    <cellStyle name="Normal 37 2 7 4" xfId="8850" xr:uid="{1C75F57D-BCA5-45B2-A56B-6D766514451F}"/>
    <cellStyle name="Normal 37 2 7 5" xfId="6614" xr:uid="{357E0791-76C6-4877-9209-C6227504C3D5}"/>
    <cellStyle name="Normal 37 2 7 6" xfId="11828" xr:uid="{469E28B0-B16C-4FF1-8054-B0B25C555747}"/>
    <cellStyle name="Normal 37 2 7 7" xfId="4789" xr:uid="{C6CA90EB-8B7E-417D-ABC0-CCDD782F2FE5}"/>
    <cellStyle name="Normal 37 2 8" xfId="1392" xr:uid="{6D8796A3-F968-462E-9401-B29485862D24}"/>
    <cellStyle name="Normal 37 2 8 2" xfId="3342" xr:uid="{485D06FC-9583-4A8C-83BA-B02AF677418C}"/>
    <cellStyle name="Normal 37 2 8 2 2" xfId="14008" xr:uid="{D679C49B-FD86-408A-9CD9-F12D54FAB83A}"/>
    <cellStyle name="Normal 37 2 8 2 3" xfId="8851" xr:uid="{A0A0AD0C-54F9-4F7F-856D-B095738DA3E0}"/>
    <cellStyle name="Normal 37 2 8 3" xfId="8852" xr:uid="{E2160003-1511-40FF-B16C-805A2C540B60}"/>
    <cellStyle name="Normal 37 2 8 4" xfId="6981" xr:uid="{4A8E3C63-0AD8-4EEC-B1EA-55C31962D79F}"/>
    <cellStyle name="Normal 37 2 8 5" xfId="12195" xr:uid="{EBD31855-B599-4BA5-BF4C-1827B722D72D}"/>
    <cellStyle name="Normal 37 2 8 6" xfId="5156" xr:uid="{9EA0B3AC-66F8-4D43-8FAA-E665FA5AE94F}"/>
    <cellStyle name="Normal 37 2 9" xfId="338" xr:uid="{73DDB914-7406-4BD2-96E5-8F870C8E1C12}"/>
    <cellStyle name="Normal 37 2 9 2" xfId="2608" xr:uid="{FFA372CF-FF56-4365-BCE9-22DC1DC6FCF8}"/>
    <cellStyle name="Normal 37 2 9 2 2" xfId="13275" xr:uid="{BADB8FC7-DE42-4CD2-BE31-50D0647217F7}"/>
    <cellStyle name="Normal 37 2 9 2 3" xfId="8853" xr:uid="{A2A2C8FC-85D2-4CF7-8395-8B276D200EFF}"/>
    <cellStyle name="Normal 37 2 9 3" xfId="8854" xr:uid="{4F6E6C6C-8B45-41E3-BEF0-20BA3A12AD9E}"/>
    <cellStyle name="Normal 37 2 9 4" xfId="6247" xr:uid="{A449FA41-D1C6-4A5F-88E4-9C63E9F908C6}"/>
    <cellStyle name="Normal 37 2 9 5" xfId="11462" xr:uid="{1783013E-C80F-425E-AB42-FA9F85595B15}"/>
    <cellStyle name="Normal 37 2 9 6" xfId="4423" xr:uid="{638BD4E1-5650-491A-AD76-A8B2C4A55350}"/>
    <cellStyle name="Normal 37 3" xfId="640" xr:uid="{0EAB7EE3-84DB-4E68-9DF3-ABCA117E5BD4}"/>
    <cellStyle name="Normal 37 3 10" xfId="11600" xr:uid="{F4738046-89AF-4887-A77F-711123E1EAF8}"/>
    <cellStyle name="Normal 37 3 11" xfId="4561" xr:uid="{612F041F-B842-41EF-84D0-AB47254DB121}"/>
    <cellStyle name="Normal 37 3 2" xfId="823" xr:uid="{59141FE6-68CE-4C02-AA77-954067B9100F}"/>
    <cellStyle name="Normal 37 3 2 2" xfId="1287" xr:uid="{1AC8889B-C8A6-41CC-ABC8-082AA35DC331}"/>
    <cellStyle name="Normal 37 3 2 2 2" xfId="1602" xr:uid="{2414877A-6EE2-4713-9A56-7FD740AE20D4}"/>
    <cellStyle name="Normal 37 3 2 2 2 2" xfId="3552" xr:uid="{97105919-1D15-4DAF-AF0E-A818F7E3BC8B}"/>
    <cellStyle name="Normal 37 3 2 2 2 2 2" xfId="14218" xr:uid="{8E00F6CF-818A-4384-9692-C89ADC0BCA78}"/>
    <cellStyle name="Normal 37 3 2 2 2 2 3" xfId="8855" xr:uid="{A2CB4D6E-0874-493D-8294-C4EBB8DAC019}"/>
    <cellStyle name="Normal 37 3 2 2 2 3" xfId="8856" xr:uid="{E6DD86AF-337F-4888-909C-318683A7CEA0}"/>
    <cellStyle name="Normal 37 3 2 2 2 4" xfId="7191" xr:uid="{3A9E871C-3C45-4B9A-AEB3-65C6B7A97CA3}"/>
    <cellStyle name="Normal 37 3 2 2 2 5" xfId="12405" xr:uid="{4187C08D-331B-474C-B7BE-C8D2500868D9}"/>
    <cellStyle name="Normal 37 3 2 2 2 6" xfId="5366" xr:uid="{BD25B298-BE3C-44BF-AEAC-00F9BA5591A8}"/>
    <cellStyle name="Normal 37 3 2 2 3" xfId="3249" xr:uid="{BE60A7AB-656D-4CCB-968C-AA502740A6A3}"/>
    <cellStyle name="Normal 37 3 2 2 3 2" xfId="13915" xr:uid="{B33E32F1-AE2E-400C-AE47-7327559C8DEC}"/>
    <cellStyle name="Normal 37 3 2 2 3 3" xfId="8857" xr:uid="{91C5A95A-D213-4D33-86D8-CDF9F3231254}"/>
    <cellStyle name="Normal 37 3 2 2 4" xfId="8858" xr:uid="{B210F7DC-E5A7-4A59-8B4C-A1640E812EA6}"/>
    <cellStyle name="Normal 37 3 2 2 5" xfId="6888" xr:uid="{C3BA9BAE-8D6A-4739-AFE7-4B41B2564AA3}"/>
    <cellStyle name="Normal 37 3 2 2 6" xfId="12102" xr:uid="{75FB7D86-3215-4FF1-86BE-466B5934B95B}"/>
    <cellStyle name="Normal 37 3 2 2 7" xfId="5063" xr:uid="{6A5CFDEB-F293-48BF-A940-76EF27FD6D73}"/>
    <cellStyle name="Normal 37 3 2 3" xfId="1601" xr:uid="{14C7FA79-DF95-4C84-B783-63D36B72239B}"/>
    <cellStyle name="Normal 37 3 2 3 2" xfId="3551" xr:uid="{D156654A-DE88-4D68-959C-2B06E50E523A}"/>
    <cellStyle name="Normal 37 3 2 3 2 2" xfId="14217" xr:uid="{481D72AF-71C8-42C1-AADA-E27619F4DF7F}"/>
    <cellStyle name="Normal 37 3 2 3 2 3" xfId="8859" xr:uid="{4A595238-DCC9-4A20-9EE1-3D7247F70701}"/>
    <cellStyle name="Normal 37 3 2 3 3" xfId="8860" xr:uid="{B34B29A5-FFAC-4401-9827-BB41D5065454}"/>
    <cellStyle name="Normal 37 3 2 3 4" xfId="7190" xr:uid="{1BC6B6BF-09BF-4C9D-A692-39146A7C9B3B}"/>
    <cellStyle name="Normal 37 3 2 3 5" xfId="12404" xr:uid="{10398BBA-9F41-4D49-9171-E986D818A9E4}"/>
    <cellStyle name="Normal 37 3 2 3 6" xfId="5365" xr:uid="{96400EE8-D0F5-4610-AEA3-53CCCB5C32CD}"/>
    <cellStyle name="Normal 37 3 2 4" xfId="2882" xr:uid="{A29F7217-E2AD-43EC-9CFA-2CA337B2F419}"/>
    <cellStyle name="Normal 37 3 2 4 2" xfId="13548" xr:uid="{1BE4415B-372F-4D3C-B4F2-E5F0A634B297}"/>
    <cellStyle name="Normal 37 3 2 4 3" xfId="8861" xr:uid="{31691CB4-9E42-47CF-9B6A-631A1AC2A6FD}"/>
    <cellStyle name="Normal 37 3 2 5" xfId="8862" xr:uid="{7BE7935F-AB5D-4B5D-B647-AA40C238179A}"/>
    <cellStyle name="Normal 37 3 2 6" xfId="6521" xr:uid="{1597BFF3-8922-4DB9-B3C1-3D8727E10632}"/>
    <cellStyle name="Normal 37 3 2 7" xfId="11735" xr:uid="{718B5941-ACE6-42B8-94A4-27C2DB014BEA}"/>
    <cellStyle name="Normal 37 3 2 8" xfId="4696" xr:uid="{6556BE18-AEAB-4B62-B0B4-5DB4C3DBB563}"/>
    <cellStyle name="Normal 37 3 3" xfId="975" xr:uid="{D5AEDDD1-A563-47D0-8FF9-F21DF7C874AD}"/>
    <cellStyle name="Normal 37 3 3 2" xfId="1603" xr:uid="{D92B9905-2DA0-45BD-9FDD-460D58755063}"/>
    <cellStyle name="Normal 37 3 3 2 2" xfId="3553" xr:uid="{D5CA34E0-672E-4947-9873-C9A6AA53D486}"/>
    <cellStyle name="Normal 37 3 3 2 2 2" xfId="14219" xr:uid="{F4997A66-47B9-439D-BF55-03B9D60625FE}"/>
    <cellStyle name="Normal 37 3 3 2 2 3" xfId="8863" xr:uid="{62B39681-792D-42E4-A758-957C34A286AB}"/>
    <cellStyle name="Normal 37 3 3 2 3" xfId="8864" xr:uid="{EC1BD099-5A22-499B-A19F-B2670150740B}"/>
    <cellStyle name="Normal 37 3 3 2 4" xfId="7192" xr:uid="{C2900889-35E4-4C16-84DA-F311CC60632D}"/>
    <cellStyle name="Normal 37 3 3 2 5" xfId="12406" xr:uid="{0AA48371-F695-458B-AF8C-633E63123744}"/>
    <cellStyle name="Normal 37 3 3 2 6" xfId="5367" xr:uid="{55C6558D-EE97-4F37-A701-55BA6C3FC55B}"/>
    <cellStyle name="Normal 37 3 3 3" xfId="3020" xr:uid="{9FB68D04-0B13-4B48-A0E7-09C8974A3E57}"/>
    <cellStyle name="Normal 37 3 3 3 2" xfId="13686" xr:uid="{6BE89780-E391-469C-9F73-E431F347A27C}"/>
    <cellStyle name="Normal 37 3 3 3 3" xfId="8865" xr:uid="{B2A1A645-D6CA-49A7-90A9-1758D1B801C3}"/>
    <cellStyle name="Normal 37 3 3 4" xfId="8866" xr:uid="{8E64A712-11B1-4867-8FBB-7432E0EC42D1}"/>
    <cellStyle name="Normal 37 3 3 5" xfId="6659" xr:uid="{A7233254-ABF1-4C04-A769-90D6139B3F39}"/>
    <cellStyle name="Normal 37 3 3 6" xfId="11873" xr:uid="{3A35D55D-CC79-4621-A338-C9E24B7A5FB5}"/>
    <cellStyle name="Normal 37 3 3 7" xfId="4834" xr:uid="{39C4BD49-DB6B-4E4A-BD67-7C965EE2C29C}"/>
    <cellStyle name="Normal 37 3 4" xfId="1600" xr:uid="{C1A57C02-2EAF-4777-8244-D376C630E74C}"/>
    <cellStyle name="Normal 37 3 4 2" xfId="3550" xr:uid="{0E92C7C5-FFD7-4D2D-84FF-82FE4DB108E6}"/>
    <cellStyle name="Normal 37 3 4 2 2" xfId="14216" xr:uid="{A05621B8-CA80-4AEC-8CE5-F508BB610CC7}"/>
    <cellStyle name="Normal 37 3 4 2 3" xfId="8867" xr:uid="{97163948-DCF4-4C44-A3A6-15D7C765F966}"/>
    <cellStyle name="Normal 37 3 4 3" xfId="8868" xr:uid="{4DBE859F-1A1C-4DBB-B432-0984C122970F}"/>
    <cellStyle name="Normal 37 3 4 4" xfId="7189" xr:uid="{5890D54C-F66C-443E-ADEE-9F87AE997FAB}"/>
    <cellStyle name="Normal 37 3 4 5" xfId="12403" xr:uid="{1990FB15-83E7-4B13-95B7-E9F3B1627F24}"/>
    <cellStyle name="Normal 37 3 4 6" xfId="5364" xr:uid="{8892BD75-8D37-4930-A3C9-40CB46E0EF26}"/>
    <cellStyle name="Normal 37 3 5" xfId="2274" xr:uid="{04BB60EC-90F0-44E5-B4AC-0E46FACC1534}"/>
    <cellStyle name="Normal 37 3 5 2" xfId="4128" xr:uid="{000B74B2-E584-4A00-9B56-B256BFFBB3FA}"/>
    <cellStyle name="Normal 37 3 5 2 2" xfId="14791" xr:uid="{ADBC7F23-6733-47C8-833F-43CC7903E2A7}"/>
    <cellStyle name="Normal 37 3 5 2 3" xfId="8869" xr:uid="{1EC1C4D5-F2F6-452A-A84B-0392368FBD2E}"/>
    <cellStyle name="Normal 37 3 5 3" xfId="8870" xr:uid="{4E2A675C-A35F-49BE-9CED-AB87579D3F02}"/>
    <cellStyle name="Normal 37 3 5 4" xfId="7767" xr:uid="{B6D59FF1-C42E-422A-896D-F317459206A8}"/>
    <cellStyle name="Normal 37 3 5 5" xfId="12978" xr:uid="{11B77AFC-2D37-439B-B9A3-4232F30A2EFA}"/>
    <cellStyle name="Normal 37 3 5 6" xfId="5939" xr:uid="{7B94518B-2A77-4ED6-B8ED-641EE6D77ADC}"/>
    <cellStyle name="Normal 37 3 6" xfId="2419" xr:uid="{7D6AE2D2-C4E7-4C95-9F56-4D7762E6C36B}"/>
    <cellStyle name="Normal 37 3 6 2" xfId="4263" xr:uid="{9BCA2D99-1CD1-42C5-BCE4-A84BDDE3EB6F}"/>
    <cellStyle name="Normal 37 3 6 2 2" xfId="14926" xr:uid="{AE8EFECC-513C-4894-964C-01FA595C89CE}"/>
    <cellStyle name="Normal 37 3 6 2 3" xfId="8871" xr:uid="{6F976A8B-4186-4BA1-898C-CBC6AD62C19B}"/>
    <cellStyle name="Normal 37 3 6 3" xfId="7902" xr:uid="{F50D5326-7B5D-4A20-B3BF-A00757F1DF41}"/>
    <cellStyle name="Normal 37 3 6 4" xfId="13113" xr:uid="{FF206CAB-ABBA-47ED-A248-3EA3A163116C}"/>
    <cellStyle name="Normal 37 3 6 5" xfId="6074" xr:uid="{6F787E58-D5B8-44E6-82D2-F894717AD8C0}"/>
    <cellStyle name="Normal 37 3 7" xfId="2747" xr:uid="{AF08413C-277B-4F36-88C8-26F7D99FA679}"/>
    <cellStyle name="Normal 37 3 7 2" xfId="13413" xr:uid="{8C6CC904-D298-4660-AAD8-0959198CF08C}"/>
    <cellStyle name="Normal 37 3 7 3" xfId="8872" xr:uid="{A7E8478B-F281-4F64-9F6F-2B37A6DFB935}"/>
    <cellStyle name="Normal 37 3 8" xfId="8873" xr:uid="{722A98E2-4440-4C88-928B-4D07FC348413}"/>
    <cellStyle name="Normal 37 3 9" xfId="6386" xr:uid="{93CA6BDF-B322-4993-98BF-2F7C65BD42CF}"/>
    <cellStyle name="Normal 37 4" xfId="725" xr:uid="{50E58983-1383-4E58-81DC-42695F47A9EB}"/>
    <cellStyle name="Normal 37 4 10" xfId="11643" xr:uid="{56BD642D-EE58-4CE8-AEFF-C4E7068B797C}"/>
    <cellStyle name="Normal 37 4 11" xfId="4604" xr:uid="{099BFF32-7700-4191-AF02-EF4317FC9E0F}"/>
    <cellStyle name="Normal 37 4 2" xfId="867" xr:uid="{B1989840-A676-4A3C-B84A-2C52AEDF0B6B}"/>
    <cellStyle name="Normal 37 4 2 2" xfId="1330" xr:uid="{93971286-30A1-4D1B-B3AF-F8E15EE774CF}"/>
    <cellStyle name="Normal 37 4 2 2 2" xfId="1606" xr:uid="{70A1FD86-AB12-4530-BA6B-E74C3C75C4AD}"/>
    <cellStyle name="Normal 37 4 2 2 2 2" xfId="3556" xr:uid="{2CCE9419-8655-47E6-91CD-0A5B7224ED9C}"/>
    <cellStyle name="Normal 37 4 2 2 2 2 2" xfId="14222" xr:uid="{8ED5017D-648A-4F36-8BE0-6AFC99B26827}"/>
    <cellStyle name="Normal 37 4 2 2 2 2 3" xfId="8874" xr:uid="{162DC621-259A-4432-B34D-A2A213809A12}"/>
    <cellStyle name="Normal 37 4 2 2 2 3" xfId="8875" xr:uid="{2F20C20D-F8EE-42B2-B0B8-3172821EFE2D}"/>
    <cellStyle name="Normal 37 4 2 2 2 4" xfId="7195" xr:uid="{C3285776-4283-4598-A000-5AEA7081D3E9}"/>
    <cellStyle name="Normal 37 4 2 2 2 5" xfId="12409" xr:uid="{DF5285CF-C0FA-4D69-AD87-F0519EC9A072}"/>
    <cellStyle name="Normal 37 4 2 2 2 6" xfId="5370" xr:uid="{1759E1EA-0E18-4B78-8E94-20854609C060}"/>
    <cellStyle name="Normal 37 4 2 2 3" xfId="3292" xr:uid="{DD5FBEDE-621A-43D3-B9AD-C14373D69CAA}"/>
    <cellStyle name="Normal 37 4 2 2 3 2" xfId="13958" xr:uid="{A379EC0A-5C42-40FC-AD5D-E15FEE6718AE}"/>
    <cellStyle name="Normal 37 4 2 2 3 3" xfId="8876" xr:uid="{B4D220BD-41D0-4CEA-8EC4-61D8792EEF06}"/>
    <cellStyle name="Normal 37 4 2 2 4" xfId="8877" xr:uid="{7818A4D2-76F0-4508-B1ED-1EFC63A315E6}"/>
    <cellStyle name="Normal 37 4 2 2 5" xfId="6931" xr:uid="{0279D149-1131-4D09-87F5-C9BE32947CB2}"/>
    <cellStyle name="Normal 37 4 2 2 6" xfId="12145" xr:uid="{FF2D4049-536B-46AA-A158-167F773F5F66}"/>
    <cellStyle name="Normal 37 4 2 2 7" xfId="5106" xr:uid="{5C77D74B-F1EB-4104-9B19-A4CBDC54350C}"/>
    <cellStyle name="Normal 37 4 2 3" xfId="1605" xr:uid="{8D958CB9-AB0E-402A-958B-5633A5579D6E}"/>
    <cellStyle name="Normal 37 4 2 3 2" xfId="3555" xr:uid="{6242627C-36CB-43E5-9F31-5E24E1CC9E7C}"/>
    <cellStyle name="Normal 37 4 2 3 2 2" xfId="14221" xr:uid="{26B90B0E-A13A-41AC-BACC-314DDEA2E752}"/>
    <cellStyle name="Normal 37 4 2 3 2 3" xfId="8878" xr:uid="{9C367FD3-B690-4FD2-8EAB-1DF15A83C841}"/>
    <cellStyle name="Normal 37 4 2 3 3" xfId="8879" xr:uid="{F510037B-1E7A-4F62-A29B-9870EE8A476F}"/>
    <cellStyle name="Normal 37 4 2 3 4" xfId="7194" xr:uid="{99C7A933-F4AB-4F05-8B0B-BFEE3665BAF6}"/>
    <cellStyle name="Normal 37 4 2 3 5" xfId="12408" xr:uid="{4C2C88F3-A4C3-4213-A9AE-6F5558B435EE}"/>
    <cellStyle name="Normal 37 4 2 3 6" xfId="5369" xr:uid="{3B54D139-4B05-46A7-9FBE-27C41CB85F92}"/>
    <cellStyle name="Normal 37 4 2 4" xfId="2925" xr:uid="{CC870307-5235-4D24-A721-28CBFE844FE4}"/>
    <cellStyle name="Normal 37 4 2 4 2" xfId="13591" xr:uid="{46C1BD72-CA22-4484-B306-175CE63BD14D}"/>
    <cellStyle name="Normal 37 4 2 4 3" xfId="8880" xr:uid="{9C003AC3-9279-4BB1-BED8-B3BE8A3224BD}"/>
    <cellStyle name="Normal 37 4 2 5" xfId="8881" xr:uid="{F20B3225-642F-41B5-AB6C-8C0D1D73CDA4}"/>
    <cellStyle name="Normal 37 4 2 6" xfId="6564" xr:uid="{2C33D808-9868-459F-8DF5-C76EA0C96420}"/>
    <cellStyle name="Normal 37 4 2 7" xfId="11778" xr:uid="{DE20F07F-1616-4BE2-9763-C05B8AE967EC}"/>
    <cellStyle name="Normal 37 4 2 8" xfId="4739" xr:uid="{0991F8DF-8383-4F33-9A8F-3731D0D752C2}"/>
    <cellStyle name="Normal 37 4 3" xfId="1020" xr:uid="{B4D686D4-9325-4605-89B4-7FD7CAA12DAF}"/>
    <cellStyle name="Normal 37 4 3 2" xfId="1607" xr:uid="{E3832153-81D2-4D7B-A3CD-9E6A7E3E95AC}"/>
    <cellStyle name="Normal 37 4 3 2 2" xfId="3557" xr:uid="{1F862666-99E5-4330-8582-2967C2A7C161}"/>
    <cellStyle name="Normal 37 4 3 2 2 2" xfId="14223" xr:uid="{B08C9E20-7018-4F6B-A4B5-DC94AAEE6624}"/>
    <cellStyle name="Normal 37 4 3 2 2 3" xfId="8882" xr:uid="{77732FA7-5403-4CCD-909C-89EF942D8996}"/>
    <cellStyle name="Normal 37 4 3 2 3" xfId="8883" xr:uid="{814FD609-C640-4CD5-9486-9F9A9205CA49}"/>
    <cellStyle name="Normal 37 4 3 2 4" xfId="7196" xr:uid="{8CA626AC-4FF5-4BFD-B7F0-810EF583F8AC}"/>
    <cellStyle name="Normal 37 4 3 2 5" xfId="12410" xr:uid="{B8C5D389-5AFB-4089-B4A9-2C871BF2C7AB}"/>
    <cellStyle name="Normal 37 4 3 2 6" xfId="5371" xr:uid="{EEB7A1E4-B1F2-46BA-A4D2-E3BE68C79C76}"/>
    <cellStyle name="Normal 37 4 3 3" xfId="3063" xr:uid="{E0C8601E-6302-4BA7-9ACA-C76FA9ACCB96}"/>
    <cellStyle name="Normal 37 4 3 3 2" xfId="13729" xr:uid="{74DBD73E-FCE7-481F-8405-E8B28C3C2F4F}"/>
    <cellStyle name="Normal 37 4 3 3 3" xfId="8884" xr:uid="{DC12399F-CCAA-4A98-B808-5880EFA1ADFE}"/>
    <cellStyle name="Normal 37 4 3 4" xfId="8885" xr:uid="{178A6DE3-DC53-4563-9821-C2197FD1C0A3}"/>
    <cellStyle name="Normal 37 4 3 5" xfId="6702" xr:uid="{D1396B98-985B-405E-8FC4-9EAC1EF9DEF6}"/>
    <cellStyle name="Normal 37 4 3 6" xfId="11916" xr:uid="{2A83B1A0-DCDB-4B5B-B0B4-FD730CFE1563}"/>
    <cellStyle name="Normal 37 4 3 7" xfId="4877" xr:uid="{7DA97148-601D-45B2-94D1-0A72162003CA}"/>
    <cellStyle name="Normal 37 4 4" xfId="1604" xr:uid="{97B226B5-F4B1-451D-A148-D5FD522D292D}"/>
    <cellStyle name="Normal 37 4 4 2" xfId="3554" xr:uid="{D932824A-F725-4140-810A-B48A83C5EDD0}"/>
    <cellStyle name="Normal 37 4 4 2 2" xfId="14220" xr:uid="{95DB5C86-8AD2-4F04-9B0B-2233AC543773}"/>
    <cellStyle name="Normal 37 4 4 2 3" xfId="8886" xr:uid="{4A3E8176-9CFC-448E-AE22-D8E807E7964B}"/>
    <cellStyle name="Normal 37 4 4 3" xfId="8887" xr:uid="{D9BBE307-C346-40F3-B43F-93994EBA2D06}"/>
    <cellStyle name="Normal 37 4 4 4" xfId="7193" xr:uid="{C9451645-3444-4A8F-AA01-D5F11A28680D}"/>
    <cellStyle name="Normal 37 4 4 5" xfId="12407" xr:uid="{FD5FFA71-5187-4743-9A8D-74700B3544C2}"/>
    <cellStyle name="Normal 37 4 4 6" xfId="5368" xr:uid="{34714901-FA34-4867-B090-3BC601E90A71}"/>
    <cellStyle name="Normal 37 4 5" xfId="2318" xr:uid="{4516441D-9779-43B9-BD18-CE14DE950EEC}"/>
    <cellStyle name="Normal 37 4 5 2" xfId="4171" xr:uid="{BAA2AB2C-677F-40BA-8E80-AE5FA5FF117F}"/>
    <cellStyle name="Normal 37 4 5 2 2" xfId="14834" xr:uid="{36DF62F7-20F2-4C12-A238-5D5F105D8CB8}"/>
    <cellStyle name="Normal 37 4 5 2 3" xfId="8888" xr:uid="{51572254-B914-4099-9B62-01D533BF838D}"/>
    <cellStyle name="Normal 37 4 5 3" xfId="8889" xr:uid="{530A7FD9-6F03-411F-B81B-C3CC31C821C5}"/>
    <cellStyle name="Normal 37 4 5 4" xfId="7810" xr:uid="{E8B8EF47-BE2D-4404-9F84-9FA27DE337B9}"/>
    <cellStyle name="Normal 37 4 5 5" xfId="13021" xr:uid="{CDF37B6A-5A82-4D65-9B28-9FBDD1216948}"/>
    <cellStyle name="Normal 37 4 5 6" xfId="5982" xr:uid="{E42E15E8-49B7-4EB1-A5CA-67DC1E7FEEA4}"/>
    <cellStyle name="Normal 37 4 6" xfId="2462" xr:uid="{2AAF2733-37F8-404F-A91B-B5671BDFABEB}"/>
    <cellStyle name="Normal 37 4 6 2" xfId="4306" xr:uid="{B15C4560-4AE2-4880-B124-FE029CED7C97}"/>
    <cellStyle name="Normal 37 4 6 2 2" xfId="14969" xr:uid="{DD326BB4-60A1-414C-94F5-FC93BE62D83E}"/>
    <cellStyle name="Normal 37 4 6 2 3" xfId="8890" xr:uid="{5FCDB17C-58EA-444B-ADA6-8AA7EA5BCC1B}"/>
    <cellStyle name="Normal 37 4 6 3" xfId="7945" xr:uid="{B90A1213-3731-4B71-B877-9F7DFCBAE819}"/>
    <cellStyle name="Normal 37 4 6 4" xfId="13156" xr:uid="{95C619AB-FD67-4A7B-B774-F98B1D049700}"/>
    <cellStyle name="Normal 37 4 6 5" xfId="6117" xr:uid="{8DCD572B-DE3E-410A-9A4D-80F410E4C35C}"/>
    <cellStyle name="Normal 37 4 7" xfId="2790" xr:uid="{CE5E9697-DB63-49CB-8F27-510B7A27F7BC}"/>
    <cellStyle name="Normal 37 4 7 2" xfId="13456" xr:uid="{7863D096-2BEB-44B6-8E84-687C100ECF06}"/>
    <cellStyle name="Normal 37 4 7 3" xfId="8891" xr:uid="{CE4A5617-A710-4829-8CDD-CB07FF3292B6}"/>
    <cellStyle name="Normal 37 4 8" xfId="8892" xr:uid="{EBC446AB-D3CB-4C99-8144-06E85A334887}"/>
    <cellStyle name="Normal 37 4 9" xfId="6429" xr:uid="{842AA2E0-5FBE-45D9-A18B-11B2F0B47ECC}"/>
    <cellStyle name="Normal 37 5" xfId="560" xr:uid="{CE6C09CD-9E62-4BC3-9E84-E50A6E8D00BD}"/>
    <cellStyle name="Normal 37 5 2" xfId="1128" xr:uid="{69A2EC2B-9168-4ACA-9EB8-4120FA353A09}"/>
    <cellStyle name="Normal 37 5 2 2" xfId="1609" xr:uid="{FF377FB4-4C5A-4958-AD0D-16E1CCEBCFE2}"/>
    <cellStyle name="Normal 37 5 2 2 2" xfId="3559" xr:uid="{513D59B5-C158-4C01-93D8-CD26B9F35392}"/>
    <cellStyle name="Normal 37 5 2 2 2 2" xfId="14225" xr:uid="{4A8C59A9-7180-4668-87E2-C1EEAF8668E7}"/>
    <cellStyle name="Normal 37 5 2 2 2 3" xfId="8893" xr:uid="{977EB334-ADDE-4C90-AF41-E7BC02842223}"/>
    <cellStyle name="Normal 37 5 2 2 3" xfId="8894" xr:uid="{643C7FDB-F8D7-447A-8D87-412278033839}"/>
    <cellStyle name="Normal 37 5 2 2 4" xfId="7198" xr:uid="{874C3FBF-6746-4D6A-8057-010AD15C2134}"/>
    <cellStyle name="Normal 37 5 2 2 5" xfId="12412" xr:uid="{99924319-E29A-4523-81FF-7F1421DFF016}"/>
    <cellStyle name="Normal 37 5 2 2 6" xfId="5373" xr:uid="{E5F8B1AB-07D6-4471-89B5-4E32178ACD0D}"/>
    <cellStyle name="Normal 37 5 2 3" xfId="3153" xr:uid="{16B32418-C5C5-465A-964D-16FE950C452F}"/>
    <cellStyle name="Normal 37 5 2 3 2" xfId="13819" xr:uid="{4DF57538-8B1C-41A8-A011-B637B09AB0AF}"/>
    <cellStyle name="Normal 37 5 2 3 3" xfId="8895" xr:uid="{6BDF18E7-C14D-42D1-96F3-3019B33AE3E6}"/>
    <cellStyle name="Normal 37 5 2 4" xfId="8896" xr:uid="{8FFEA4ED-9A0A-4F84-933A-0F8D7C87E222}"/>
    <cellStyle name="Normal 37 5 2 5" xfId="6792" xr:uid="{6F0A53D1-C800-4890-9A26-2F84995C99C5}"/>
    <cellStyle name="Normal 37 5 2 6" xfId="12006" xr:uid="{FC4A6672-0DA5-488F-81AA-AE0A80CB8543}"/>
    <cellStyle name="Normal 37 5 2 7" xfId="4967" xr:uid="{78ACD051-6034-49AA-AAFC-7CD6227C1BDE}"/>
    <cellStyle name="Normal 37 5 3" xfId="1608" xr:uid="{8B95560C-5E8A-41C4-A798-31B7A00F34EE}"/>
    <cellStyle name="Normal 37 5 3 2" xfId="3558" xr:uid="{0AE3827C-C406-4FFB-B9A1-3842B33E1DC0}"/>
    <cellStyle name="Normal 37 5 3 2 2" xfId="14224" xr:uid="{F9ADDCE4-4C99-45D6-BA95-E3C930B3DB6B}"/>
    <cellStyle name="Normal 37 5 3 2 3" xfId="8897" xr:uid="{D22DF735-709A-4C3F-A039-613531B3C93D}"/>
    <cellStyle name="Normal 37 5 3 3" xfId="8898" xr:uid="{C519A4CA-086B-4F30-939B-03979AFB970A}"/>
    <cellStyle name="Normal 37 5 3 4" xfId="7197" xr:uid="{06DE5453-74DA-4BDE-91D7-EFDB760105E4}"/>
    <cellStyle name="Normal 37 5 3 5" xfId="12411" xr:uid="{A5057CB0-40D9-4556-8799-5ABC5BF41528}"/>
    <cellStyle name="Normal 37 5 3 6" xfId="5372" xr:uid="{09507BC1-E50F-4CD9-B381-19D36D21903E}"/>
    <cellStyle name="Normal 37 5 4" xfId="2701" xr:uid="{9FF2A549-FB41-4D25-BC5C-20B9F80B71FB}"/>
    <cellStyle name="Normal 37 5 4 2" xfId="13367" xr:uid="{E5B68710-0EB0-4DD8-A479-C9172D2F1C16}"/>
    <cellStyle name="Normal 37 5 4 3" xfId="8899" xr:uid="{BAB3DAA7-B239-476E-94F9-220C74150E01}"/>
    <cellStyle name="Normal 37 5 5" xfId="8900" xr:uid="{56B1E219-23AD-4756-A662-7B23464A0AC9}"/>
    <cellStyle name="Normal 37 5 6" xfId="6340" xr:uid="{19C6A925-0029-4D1A-88BF-27FCADB04BDF}"/>
    <cellStyle name="Normal 37 5 7" xfId="11554" xr:uid="{F7EC0001-B441-4CB5-ACB7-EC9ABF5F2748}"/>
    <cellStyle name="Normal 37 5 8" xfId="4515" xr:uid="{2A2A9875-C7DD-4EEB-8382-790183C674C2}"/>
    <cellStyle name="Normal 37 6" xfId="777" xr:uid="{3F214033-9FDB-4738-B258-0E1C2A2D55D2}"/>
    <cellStyle name="Normal 37 6 2" xfId="1241" xr:uid="{3AF8C770-5A2D-48A7-B09D-574BA04354DD}"/>
    <cellStyle name="Normal 37 6 2 2" xfId="1611" xr:uid="{440A163C-1B92-4595-8F6A-9FA3FD896AE6}"/>
    <cellStyle name="Normal 37 6 2 2 2" xfId="3561" xr:uid="{DB7B284A-299E-4F02-B924-FD9351FD00B6}"/>
    <cellStyle name="Normal 37 6 2 2 2 2" xfId="14227" xr:uid="{00AA1E6F-0899-4342-A249-BC11085D1630}"/>
    <cellStyle name="Normal 37 6 2 2 2 3" xfId="8901" xr:uid="{B8804E9A-640E-47F2-8656-9F99C51B0EA3}"/>
    <cellStyle name="Normal 37 6 2 2 3" xfId="8902" xr:uid="{D18C625D-3FE6-4B83-B64C-470D07E9B8F4}"/>
    <cellStyle name="Normal 37 6 2 2 4" xfId="7200" xr:uid="{3B289386-658F-42C8-BFDC-B59DBA670DAC}"/>
    <cellStyle name="Normal 37 6 2 2 5" xfId="12414" xr:uid="{4DDA4490-1B4B-443E-9B87-C0F751F9FE8B}"/>
    <cellStyle name="Normal 37 6 2 2 6" xfId="5375" xr:uid="{FF00BBED-BD28-4833-9676-20724FE7A781}"/>
    <cellStyle name="Normal 37 6 2 3" xfId="3203" xr:uid="{C023AEE7-F0BA-4E24-B2AF-6D837F425771}"/>
    <cellStyle name="Normal 37 6 2 3 2" xfId="13869" xr:uid="{33ACC3D1-5874-4B96-8F21-FF55F486D51A}"/>
    <cellStyle name="Normal 37 6 2 3 3" xfId="8903" xr:uid="{10E0ED6B-346D-4671-A709-FB24D2ED1469}"/>
    <cellStyle name="Normal 37 6 2 4" xfId="8904" xr:uid="{E79B299C-2DED-42E4-BFE6-670B32339334}"/>
    <cellStyle name="Normal 37 6 2 5" xfId="6842" xr:uid="{EF451F09-BADA-4B17-9800-19202B93B03E}"/>
    <cellStyle name="Normal 37 6 2 6" xfId="12056" xr:uid="{AE413151-12DC-470E-954C-040A00EE2B11}"/>
    <cellStyle name="Normal 37 6 2 7" xfId="5017" xr:uid="{56DE8182-8EBE-4854-A8AF-997951DF75BF}"/>
    <cellStyle name="Normal 37 6 3" xfId="1610" xr:uid="{71521E96-4656-4BC1-AA9E-8FDA6BD279EE}"/>
    <cellStyle name="Normal 37 6 3 2" xfId="3560" xr:uid="{FC721B71-2600-466E-A1B9-B5C7E169A7BE}"/>
    <cellStyle name="Normal 37 6 3 2 2" xfId="14226" xr:uid="{54254DE6-9741-45B0-9397-416DC2CC31CE}"/>
    <cellStyle name="Normal 37 6 3 2 3" xfId="8905" xr:uid="{B9BAD91E-A492-4800-BA60-5BC13CAF5FFB}"/>
    <cellStyle name="Normal 37 6 3 3" xfId="8906" xr:uid="{4EA90225-92CF-46B5-B8E0-2063175781AF}"/>
    <cellStyle name="Normal 37 6 3 4" xfId="7199" xr:uid="{626C04FA-2E52-4777-92F3-AEE696D43A8C}"/>
    <cellStyle name="Normal 37 6 3 5" xfId="12413" xr:uid="{2C25534B-7A19-427A-BF1A-729EED3BB4EB}"/>
    <cellStyle name="Normal 37 6 3 6" xfId="5374" xr:uid="{2E4F52F1-0CF4-45CB-85DA-84CBC34A4D3D}"/>
    <cellStyle name="Normal 37 6 4" xfId="2836" xr:uid="{9CCEC0A2-61B8-4358-A805-D965E03D3675}"/>
    <cellStyle name="Normal 37 6 4 2" xfId="13502" xr:uid="{E1279858-15AC-4FBC-88BD-DAA0F442FCE1}"/>
    <cellStyle name="Normal 37 6 4 3" xfId="8907" xr:uid="{9EACFFB7-97BD-471C-A49C-A29440AB7A20}"/>
    <cellStyle name="Normal 37 6 5" xfId="8908" xr:uid="{3E99453E-5E9D-475E-ADB3-74B3688B6236}"/>
    <cellStyle name="Normal 37 6 6" xfId="6475" xr:uid="{11E75DC2-71A2-4321-A5E6-C99ECCB2E6B7}"/>
    <cellStyle name="Normal 37 6 7" xfId="11689" xr:uid="{082EF844-BB31-48A3-A132-4FD2F8FD96D2}"/>
    <cellStyle name="Normal 37 6 8" xfId="4650" xr:uid="{D70161B0-C0A4-4378-9A42-CB90F5104E3E}"/>
    <cellStyle name="Normal 37 7" xfId="444" xr:uid="{E518F54F-74C5-4C7A-9B51-D9C37889E2D1}"/>
    <cellStyle name="Normal 37 7 2" xfId="1071" xr:uid="{751532A6-C71A-4F2A-BB5D-4419E407E661}"/>
    <cellStyle name="Normal 37 7 2 2" xfId="1613" xr:uid="{B1137CB6-0A50-46DC-8383-38FC617821E8}"/>
    <cellStyle name="Normal 37 7 2 2 2" xfId="3563" xr:uid="{EE6C0FFC-8EA3-4A54-8008-4B0C97EDFECB}"/>
    <cellStyle name="Normal 37 7 2 2 2 2" xfId="14229" xr:uid="{45B3E794-79D8-4892-8F48-A5FF054AE7E9}"/>
    <cellStyle name="Normal 37 7 2 2 2 3" xfId="8909" xr:uid="{2340ED1F-9E03-4498-81C8-CAA5126CC9AE}"/>
    <cellStyle name="Normal 37 7 2 2 3" xfId="8910" xr:uid="{84103032-3B83-4001-9B98-FF6CB99EE7DE}"/>
    <cellStyle name="Normal 37 7 2 2 4" xfId="7202" xr:uid="{312E77CD-B6ED-4EED-A2CB-72B703AC1D08}"/>
    <cellStyle name="Normal 37 7 2 2 5" xfId="12416" xr:uid="{3B509A53-8215-4661-8C42-E0FAC5CA8271}"/>
    <cellStyle name="Normal 37 7 2 2 6" xfId="5377" xr:uid="{3BC528A0-89DD-499B-B2E4-1D17E091E2FC}"/>
    <cellStyle name="Normal 37 7 2 3" xfId="3109" xr:uid="{456DE091-2FDA-45C0-A5F9-F2AC8B8D7990}"/>
    <cellStyle name="Normal 37 7 2 3 2" xfId="13775" xr:uid="{FCF8E9F2-A0F9-4442-9197-8881BD367433}"/>
    <cellStyle name="Normal 37 7 2 3 3" xfId="8911" xr:uid="{1802C6C0-447D-4238-88A3-472721C61E7E}"/>
    <cellStyle name="Normal 37 7 2 4" xfId="8912" xr:uid="{E84A727E-E425-4277-B4AA-F52CA4E0A3A3}"/>
    <cellStyle name="Normal 37 7 2 5" xfId="6748" xr:uid="{B6889A02-5E91-4913-BF2B-CC8973C26694}"/>
    <cellStyle name="Normal 37 7 2 6" xfId="11962" xr:uid="{7C50A7DF-C994-469D-8FF3-AE26DDE7B8EE}"/>
    <cellStyle name="Normal 37 7 2 7" xfId="4923" xr:uid="{E496B266-6EEE-4726-94A5-6E5E65A01794}"/>
    <cellStyle name="Normal 37 7 3" xfId="1612" xr:uid="{CE62FA14-883B-4EA6-9D32-1CC64D79B21A}"/>
    <cellStyle name="Normal 37 7 3 2" xfId="3562" xr:uid="{1D866B49-70BF-4FC9-B11C-DDD945C464F4}"/>
    <cellStyle name="Normal 37 7 3 2 2" xfId="14228" xr:uid="{02DE9EB0-1858-4932-B52C-3E4D30B48155}"/>
    <cellStyle name="Normal 37 7 3 2 3" xfId="8913" xr:uid="{CE65EAA4-F7D5-4B10-AD50-FBA97FC2687A}"/>
    <cellStyle name="Normal 37 7 3 3" xfId="8914" xr:uid="{6A1C36BB-D919-472E-9AC6-927F0B767752}"/>
    <cellStyle name="Normal 37 7 3 4" xfId="7201" xr:uid="{F0AFA673-99F7-47C7-9B6B-DEFFA09E3E24}"/>
    <cellStyle name="Normal 37 7 3 5" xfId="12415" xr:uid="{E8E86F51-17E4-4F34-8132-BA91C1F3A695}"/>
    <cellStyle name="Normal 37 7 3 6" xfId="5376" xr:uid="{63E5FE4E-7591-4279-BD01-F7C47BDA3142}"/>
    <cellStyle name="Normal 37 7 4" xfId="2652" xr:uid="{9654CDD6-B647-4D5B-B873-B03398766CB1}"/>
    <cellStyle name="Normal 37 7 4 2" xfId="13318" xr:uid="{AFECA230-B5B9-4146-A360-DEA1B3EB4879}"/>
    <cellStyle name="Normal 37 7 4 3" xfId="8915" xr:uid="{212A19E4-EDC8-4350-95B9-9E719249B252}"/>
    <cellStyle name="Normal 37 7 5" xfId="8916" xr:uid="{58FC9E7E-3955-4C5A-9416-BC85D2F1A115}"/>
    <cellStyle name="Normal 37 7 6" xfId="6291" xr:uid="{C4A98B36-2812-4E9D-8BE2-7A2A2F080541}"/>
    <cellStyle name="Normal 37 7 7" xfId="11505" xr:uid="{B015A51A-3FD5-46CE-8D83-6115B7721D9F}"/>
    <cellStyle name="Normal 37 7 8" xfId="4466" xr:uid="{0D7BFE07-A36F-4B26-817D-F28F7DFE7879}"/>
    <cellStyle name="Normal 37 8" xfId="926" xr:uid="{27313628-DC42-4717-B653-6136286F1F25}"/>
    <cellStyle name="Normal 37 8 2" xfId="1614" xr:uid="{7018FB25-51BD-4ED5-B836-3C44909ACCDC}"/>
    <cellStyle name="Normal 37 8 2 2" xfId="3564" xr:uid="{71783522-7B44-4300-A2C9-CEECEF607BF8}"/>
    <cellStyle name="Normal 37 8 2 2 2" xfId="14230" xr:uid="{F9A402FE-E7FF-4504-8869-7D024C65BDD2}"/>
    <cellStyle name="Normal 37 8 2 2 3" xfId="8917" xr:uid="{356AF388-0188-4086-96CE-A6DF103D2E56}"/>
    <cellStyle name="Normal 37 8 2 3" xfId="8918" xr:uid="{7F924F94-64F7-4595-A38E-B99510DD5FEA}"/>
    <cellStyle name="Normal 37 8 2 4" xfId="7203" xr:uid="{67BE0CA3-ED80-4D25-9755-770159254C51}"/>
    <cellStyle name="Normal 37 8 2 5" xfId="12417" xr:uid="{EAF3ED86-C2B6-480B-B118-B2A52001B57E}"/>
    <cellStyle name="Normal 37 8 2 6" xfId="5378" xr:uid="{EB0081B2-4398-433D-9760-71DA07A1A359}"/>
    <cellStyle name="Normal 37 8 3" xfId="2974" xr:uid="{4F61B752-F94C-4A4F-9537-6F45DC182828}"/>
    <cellStyle name="Normal 37 8 3 2" xfId="13640" xr:uid="{FE2C25BD-F2BB-431E-99DB-EB9018861B01}"/>
    <cellStyle name="Normal 37 8 3 3" xfId="8919" xr:uid="{F5A144D0-4495-442F-A14C-EEC7B96C0AA0}"/>
    <cellStyle name="Normal 37 8 4" xfId="8920" xr:uid="{C8AAD8D6-AF8E-4DB2-95E0-B10550379B55}"/>
    <cellStyle name="Normal 37 8 5" xfId="6613" xr:uid="{EB71CDF6-2F36-4AE7-9E66-48CCCDF08E2B}"/>
    <cellStyle name="Normal 37 8 6" xfId="11827" xr:uid="{7440B48D-0C0F-4ABB-9EFE-A36675BC1A00}"/>
    <cellStyle name="Normal 37 8 7" xfId="4788" xr:uid="{49A36F49-084F-48E3-B1A0-9D481417AD92}"/>
    <cellStyle name="Normal 37 9" xfId="1391" xr:uid="{590296D0-4E62-44E2-ABE5-A8B0FDE35647}"/>
    <cellStyle name="Normal 37 9 2" xfId="3341" xr:uid="{576329F0-CC1B-459E-967A-EF2E314B0A18}"/>
    <cellStyle name="Normal 37 9 2 2" xfId="14007" xr:uid="{A7C222D0-C89F-4BDE-81BB-889403AB1381}"/>
    <cellStyle name="Normal 37 9 2 3" xfId="8921" xr:uid="{387A7927-08CB-4687-B3AF-3D4FE5B0BC92}"/>
    <cellStyle name="Normal 37 9 3" xfId="8922" xr:uid="{4E9539E0-FC4B-4DAB-B3FA-9D63961B6D6C}"/>
    <cellStyle name="Normal 37 9 4" xfId="6980" xr:uid="{D426167F-7AA3-4677-BB29-B2A69D8DFD07}"/>
    <cellStyle name="Normal 37 9 5" xfId="12194" xr:uid="{665B9477-DFE8-4F6E-A1DC-A62AA7A6FBE1}"/>
    <cellStyle name="Normal 37 9 6" xfId="5155" xr:uid="{A5C813C6-FEC9-4290-9C5B-B7878DF8A0EC}"/>
    <cellStyle name="Normal 38" xfId="255" xr:uid="{2487474B-767D-4880-B0D0-E47541342EA7}"/>
    <cellStyle name="Normal 38 10" xfId="2224" xr:uid="{38EEC7B5-2F03-4376-9B6D-E6E91668E4CA}"/>
    <cellStyle name="Normal 38 10 2" xfId="4083" xr:uid="{DFD6C031-AB8A-4026-9650-CDE2C9A2B736}"/>
    <cellStyle name="Normal 38 10 2 2" xfId="14746" xr:uid="{F8B1D888-BE76-4FAD-818C-32F57D773126}"/>
    <cellStyle name="Normal 38 10 2 3" xfId="8923" xr:uid="{7FA69EDC-E029-4B03-9C7B-FA7D87DC34CC}"/>
    <cellStyle name="Normal 38 10 3" xfId="8924" xr:uid="{00620F33-F4E1-40F4-88C1-DC294284FBC4}"/>
    <cellStyle name="Normal 38 10 4" xfId="7722" xr:uid="{AA160CE4-B51E-49C4-91BF-1069E0E73300}"/>
    <cellStyle name="Normal 38 10 5" xfId="12933" xr:uid="{CD950BB4-99DE-44AD-93EB-618EF0FE73CF}"/>
    <cellStyle name="Normal 38 10 6" xfId="5894" xr:uid="{80156D0B-0D9F-4BE2-AF31-290E413A0ACB}"/>
    <cellStyle name="Normal 38 11" xfId="2375" xr:uid="{D6FF44E6-DC52-4F36-B799-F13A6A9E127D}"/>
    <cellStyle name="Normal 38 11 2" xfId="4219" xr:uid="{97B2268A-27BA-402B-835B-7BEC85A72536}"/>
    <cellStyle name="Normal 38 11 2 2" xfId="14882" xr:uid="{1BCC33A6-3A99-44B5-BD30-48AD97D22FE8}"/>
    <cellStyle name="Normal 38 11 2 3" xfId="8925" xr:uid="{A1E88232-0D36-4B2B-96A4-77D2967CAE35}"/>
    <cellStyle name="Normal 38 11 3" xfId="7858" xr:uid="{6C715DBE-6168-4ECE-92FF-7D99DFC474DB}"/>
    <cellStyle name="Normal 38 11 4" xfId="13069" xr:uid="{57524AD7-861E-4E12-A07F-6E90B6DF11C1}"/>
    <cellStyle name="Normal 38 11 5" xfId="6030" xr:uid="{869F5053-D5E3-480C-B1AF-449B5C859FD6}"/>
    <cellStyle name="Normal 38 12" xfId="2580" xr:uid="{0A086F6F-9055-4787-83CE-DABA6269CF28}"/>
    <cellStyle name="Normal 38 12 2" xfId="8926" xr:uid="{4B785ADD-9B65-4812-B62B-23CBA68C557E}"/>
    <cellStyle name="Normal 38 12 3" xfId="13248" xr:uid="{1494BBB7-9BE3-46C8-A277-1BD2D8029D3A}"/>
    <cellStyle name="Normal 38 12 4" xfId="6174" xr:uid="{4EB4D93F-3284-4EBB-8B6B-E2CEE8A81B94}"/>
    <cellStyle name="Normal 38 13" xfId="8927" xr:uid="{64EF515D-36E4-4C37-85BB-0472CA43B264}"/>
    <cellStyle name="Normal 38 14" xfId="6219" xr:uid="{0EA3F56D-9657-4BAC-A99B-C9CC39AFCBD2}"/>
    <cellStyle name="Normal 38 15" xfId="11435" xr:uid="{ADD45D9D-2016-408C-93FF-0DD767EF1846}"/>
    <cellStyle name="Normal 38 16" xfId="4396" xr:uid="{175E2BFF-88C6-45FC-9351-F79B405D6DE7}"/>
    <cellStyle name="Normal 38 2" xfId="642" xr:uid="{10145C08-0024-40A7-AB18-2B8C7FA96E1E}"/>
    <cellStyle name="Normal 38 2 10" xfId="11602" xr:uid="{F6A9F98C-D9D3-40BE-83AF-9B7BE0444477}"/>
    <cellStyle name="Normal 38 2 11" xfId="4563" xr:uid="{CB3B8805-330A-4C58-BEE4-84A43BEFFC6F}"/>
    <cellStyle name="Normal 38 2 2" xfId="825" xr:uid="{3C87E286-0455-484F-8E67-A670C0B4306B}"/>
    <cellStyle name="Normal 38 2 2 2" xfId="1289" xr:uid="{5FA972D2-5E49-48C3-83EE-A368F59D6005}"/>
    <cellStyle name="Normal 38 2 2 2 2" xfId="1617" xr:uid="{5B96EF6E-6F42-497A-A331-850470FB5525}"/>
    <cellStyle name="Normal 38 2 2 2 2 2" xfId="3567" xr:uid="{95C53566-84BF-487D-A158-0E361C7DA861}"/>
    <cellStyle name="Normal 38 2 2 2 2 2 2" xfId="14233" xr:uid="{1B495CBD-6A42-45CC-8B00-A194EE8D5505}"/>
    <cellStyle name="Normal 38 2 2 2 2 2 3" xfId="8928" xr:uid="{B673A4AB-41CE-4DC2-AC77-8B9F7AA19701}"/>
    <cellStyle name="Normal 38 2 2 2 2 3" xfId="8929" xr:uid="{FCD78700-862F-4FE4-809A-24D6BCAA39BC}"/>
    <cellStyle name="Normal 38 2 2 2 2 4" xfId="7206" xr:uid="{BE4CE7C2-FD89-4038-8981-1E66F6B45230}"/>
    <cellStyle name="Normal 38 2 2 2 2 5" xfId="12420" xr:uid="{15FC6ED4-C8D5-424F-B7F2-0DAA1159B135}"/>
    <cellStyle name="Normal 38 2 2 2 2 6" xfId="5381" xr:uid="{7D1244C2-A143-4534-A60C-5657F6D9BB6A}"/>
    <cellStyle name="Normal 38 2 2 2 3" xfId="3251" xr:uid="{EE5A355E-6C2F-4E29-83BA-CF7E0C3B1ACB}"/>
    <cellStyle name="Normal 38 2 2 2 3 2" xfId="13917" xr:uid="{0ED00078-1A51-4461-8A15-0AA167995B12}"/>
    <cellStyle name="Normal 38 2 2 2 3 3" xfId="8930" xr:uid="{2A9F9B85-9633-4477-B62B-89785CC78413}"/>
    <cellStyle name="Normal 38 2 2 2 4" xfId="8931" xr:uid="{1F780E65-2E2E-48EB-AEC1-1878943008DD}"/>
    <cellStyle name="Normal 38 2 2 2 5" xfId="6890" xr:uid="{22F6AB1A-C52C-4FCF-888B-AC6077FED4D8}"/>
    <cellStyle name="Normal 38 2 2 2 6" xfId="12104" xr:uid="{379A0DE5-C97B-4F63-B483-3F44C6663AE5}"/>
    <cellStyle name="Normal 38 2 2 2 7" xfId="5065" xr:uid="{520368D2-99A8-4C9D-AFF0-ADA87E199EB6}"/>
    <cellStyle name="Normal 38 2 2 3" xfId="1616" xr:uid="{ABE6B6C7-5955-459E-9D1A-7331EF25D825}"/>
    <cellStyle name="Normal 38 2 2 3 2" xfId="3566" xr:uid="{B5EEC14F-6933-40A6-A45E-10D7FCDE27D7}"/>
    <cellStyle name="Normal 38 2 2 3 2 2" xfId="14232" xr:uid="{457A7A3B-AD36-4149-BB86-CF88B6833420}"/>
    <cellStyle name="Normal 38 2 2 3 2 3" xfId="8932" xr:uid="{6BE86737-284C-4677-AE39-625A6476C130}"/>
    <cellStyle name="Normal 38 2 2 3 3" xfId="8933" xr:uid="{95DF48F5-8B10-447C-9FB2-BC04D3275BC1}"/>
    <cellStyle name="Normal 38 2 2 3 4" xfId="7205" xr:uid="{AA865C4E-27EF-4B07-8899-46E2793F706C}"/>
    <cellStyle name="Normal 38 2 2 3 5" xfId="12419" xr:uid="{767D2B66-51D8-4019-86DA-D4290EB663CF}"/>
    <cellStyle name="Normal 38 2 2 3 6" xfId="5380" xr:uid="{333F7C20-137E-4724-A7E3-144B5CA68E74}"/>
    <cellStyle name="Normal 38 2 2 4" xfId="2884" xr:uid="{2EE6CBBE-B68F-4E0A-810F-E5868E2CEB5E}"/>
    <cellStyle name="Normal 38 2 2 4 2" xfId="13550" xr:uid="{282CEEE3-F0DA-4FCC-81B8-628A10A78A0A}"/>
    <cellStyle name="Normal 38 2 2 4 3" xfId="8934" xr:uid="{0EAC7D33-31C7-468A-83A7-9E0EECD82B26}"/>
    <cellStyle name="Normal 38 2 2 5" xfId="8935" xr:uid="{8DE5B959-01D5-4C34-99F8-32B290751264}"/>
    <cellStyle name="Normal 38 2 2 6" xfId="6523" xr:uid="{201D5CE6-ECB6-4788-A43D-7AFE0BBC1B23}"/>
    <cellStyle name="Normal 38 2 2 7" xfId="11737" xr:uid="{56B23212-E5F4-443C-8D38-E263627012FD}"/>
    <cellStyle name="Normal 38 2 2 8" xfId="4698" xr:uid="{07428C87-5D25-4D9E-B8F1-9B4FFA3821C4}"/>
    <cellStyle name="Normal 38 2 3" xfId="977" xr:uid="{4D240C1A-00AB-4AFB-A890-DDF91DE17C53}"/>
    <cellStyle name="Normal 38 2 3 2" xfId="1618" xr:uid="{28E9B2F9-B63A-495D-9B0B-33A4312DA376}"/>
    <cellStyle name="Normal 38 2 3 2 2" xfId="3568" xr:uid="{0914870F-D441-49B9-8095-0CEF43C3C858}"/>
    <cellStyle name="Normal 38 2 3 2 2 2" xfId="14234" xr:uid="{357992BC-85ED-49EF-AF44-905045A6528C}"/>
    <cellStyle name="Normal 38 2 3 2 2 3" xfId="8936" xr:uid="{6E0954D7-BED3-4F28-8E9D-2D9F4412BEF4}"/>
    <cellStyle name="Normal 38 2 3 2 3" xfId="8937" xr:uid="{B70DA1AC-23B8-4A65-BCEB-AF2A9C516365}"/>
    <cellStyle name="Normal 38 2 3 2 4" xfId="7207" xr:uid="{B16AA6DE-AB5C-4C28-8D03-4556A7CC26EA}"/>
    <cellStyle name="Normal 38 2 3 2 5" xfId="12421" xr:uid="{BB1AB512-2080-432F-BA17-6AF6BB4EB109}"/>
    <cellStyle name="Normal 38 2 3 2 6" xfId="5382" xr:uid="{F1A9F5D1-14E2-4676-A7B4-2F31E1043B64}"/>
    <cellStyle name="Normal 38 2 3 3" xfId="3022" xr:uid="{E1A7BAF0-E62B-4095-9DB1-C2D70083624B}"/>
    <cellStyle name="Normal 38 2 3 3 2" xfId="13688" xr:uid="{734FB3E3-3680-4A6C-8483-7A4E7D28F8CE}"/>
    <cellStyle name="Normal 38 2 3 3 3" xfId="8938" xr:uid="{AAD16960-DD59-4E87-BEF0-6F99A7C5E521}"/>
    <cellStyle name="Normal 38 2 3 4" xfId="8939" xr:uid="{0F985977-26EB-4D1B-876E-54B5CF4AC307}"/>
    <cellStyle name="Normal 38 2 3 5" xfId="6661" xr:uid="{AA3029B3-E89E-4B5A-AF35-26B72D98B87B}"/>
    <cellStyle name="Normal 38 2 3 6" xfId="11875" xr:uid="{361E843C-85ED-4419-AD64-68AEEC59DD13}"/>
    <cellStyle name="Normal 38 2 3 7" xfId="4836" xr:uid="{D3FEDCAF-A80A-44DE-B961-223B3DD14F18}"/>
    <cellStyle name="Normal 38 2 4" xfId="1615" xr:uid="{30A5BD6D-4BED-4E51-8859-3C30B3E974D9}"/>
    <cellStyle name="Normal 38 2 4 2" xfId="3565" xr:uid="{DF9479A7-5BE6-4296-A318-137C59E895DB}"/>
    <cellStyle name="Normal 38 2 4 2 2" xfId="14231" xr:uid="{71A72357-3584-4A08-AA03-CE966295BE10}"/>
    <cellStyle name="Normal 38 2 4 2 3" xfId="8940" xr:uid="{81F80728-4F4F-4242-9343-2C0B1526ED67}"/>
    <cellStyle name="Normal 38 2 4 3" xfId="8941" xr:uid="{500EEEC8-E005-497D-9A5A-549E28124175}"/>
    <cellStyle name="Normal 38 2 4 4" xfId="7204" xr:uid="{88424478-EF89-4A21-97A5-B975209B2A5A}"/>
    <cellStyle name="Normal 38 2 4 5" xfId="12418" xr:uid="{879C8846-323F-4A6B-9E86-9FD86B266BC6}"/>
    <cellStyle name="Normal 38 2 4 6" xfId="5379" xr:uid="{3BD6226A-8A4A-43FB-85F2-4B76E041B35C}"/>
    <cellStyle name="Normal 38 2 5" xfId="2276" xr:uid="{C887B410-D474-4034-B81A-E2969966B111}"/>
    <cellStyle name="Normal 38 2 5 2" xfId="4130" xr:uid="{5B103880-3C5B-4B1E-A963-5697F76213F0}"/>
    <cellStyle name="Normal 38 2 5 2 2" xfId="14793" xr:uid="{75EB21E6-D71F-4392-9191-F762BF9CF3A1}"/>
    <cellStyle name="Normal 38 2 5 2 3" xfId="8942" xr:uid="{A23ABBA0-3F05-457D-89F7-7289E54B4B05}"/>
    <cellStyle name="Normal 38 2 5 3" xfId="8943" xr:uid="{D58815F2-1250-4D55-9F7E-860CCAEADD7C}"/>
    <cellStyle name="Normal 38 2 5 4" xfId="7769" xr:uid="{DB4C46F1-5459-41A0-A481-004BEA3DA04C}"/>
    <cellStyle name="Normal 38 2 5 5" xfId="12980" xr:uid="{64119F63-31EF-450C-8D03-28E8B8F76F06}"/>
    <cellStyle name="Normal 38 2 5 6" xfId="5941" xr:uid="{9B8B43F3-8430-458F-8EBC-E981FAEA385E}"/>
    <cellStyle name="Normal 38 2 6" xfId="2421" xr:uid="{757D3D96-B1AF-463A-ACA9-4ECE6D62D1B6}"/>
    <cellStyle name="Normal 38 2 6 2" xfId="4265" xr:uid="{1FD4F047-8B65-4ED0-AAB8-4D22F72C3EBC}"/>
    <cellStyle name="Normal 38 2 6 2 2" xfId="14928" xr:uid="{5CA6BE0B-5F9A-467B-A56B-FFE27F97D39C}"/>
    <cellStyle name="Normal 38 2 6 2 3" xfId="8944" xr:uid="{56FC320D-68F9-4231-BE14-CC6D54292A99}"/>
    <cellStyle name="Normal 38 2 6 3" xfId="7904" xr:uid="{B9271634-3CCC-447E-9FAC-FDD7426D441A}"/>
    <cellStyle name="Normal 38 2 6 4" xfId="13115" xr:uid="{9609B10C-E8AE-42A8-920D-2238EDF9F134}"/>
    <cellStyle name="Normal 38 2 6 5" xfId="6076" xr:uid="{BA7EA100-0B03-4FAD-93D2-FE55B732C35F}"/>
    <cellStyle name="Normal 38 2 7" xfId="2749" xr:uid="{B2465095-BAB0-40B4-A8D0-EA1DB279B851}"/>
    <cellStyle name="Normal 38 2 7 2" xfId="13415" xr:uid="{0D2914CF-C75C-4CF2-997A-EDAA246965A7}"/>
    <cellStyle name="Normal 38 2 7 3" xfId="8945" xr:uid="{74D04D37-7B83-435E-BAFA-33BD556AD1D4}"/>
    <cellStyle name="Normal 38 2 8" xfId="8946" xr:uid="{B0097B75-7C5C-4CED-96CE-E54633BB29DD}"/>
    <cellStyle name="Normal 38 2 9" xfId="6388" xr:uid="{C54763F0-B39D-4D3B-8522-38E84399A118}"/>
    <cellStyle name="Normal 38 3" xfId="727" xr:uid="{2416C957-26FC-4D08-A607-833092E363E4}"/>
    <cellStyle name="Normal 38 3 10" xfId="11645" xr:uid="{0A255192-5FDF-48FA-A444-CC103D81DFF9}"/>
    <cellStyle name="Normal 38 3 11" xfId="4606" xr:uid="{09CC4068-D680-4F8B-8578-2167DBE9767F}"/>
    <cellStyle name="Normal 38 3 2" xfId="869" xr:uid="{B9071461-47AE-4E4D-AFEE-AA5F058959F9}"/>
    <cellStyle name="Normal 38 3 2 2" xfId="1332" xr:uid="{63CD603F-735B-4C5E-BB1E-65FEBED99480}"/>
    <cellStyle name="Normal 38 3 2 2 2" xfId="1621" xr:uid="{5E93F80E-CC27-4BEA-9FD8-B16639503656}"/>
    <cellStyle name="Normal 38 3 2 2 2 2" xfId="3571" xr:uid="{EEFE3F4E-0FE1-43EB-8C48-3A539E52D14A}"/>
    <cellStyle name="Normal 38 3 2 2 2 2 2" xfId="14237" xr:uid="{DE672999-ADDF-4FAB-9B00-88A61282DA4A}"/>
    <cellStyle name="Normal 38 3 2 2 2 2 3" xfId="8947" xr:uid="{9BE28C27-B48B-4016-AF2E-916D070FB64B}"/>
    <cellStyle name="Normal 38 3 2 2 2 3" xfId="8948" xr:uid="{41B0BB7E-A98C-47EF-BA96-F136294EFDD1}"/>
    <cellStyle name="Normal 38 3 2 2 2 4" xfId="7210" xr:uid="{7DDD886D-C7AA-46A7-A686-BA2A9000E47E}"/>
    <cellStyle name="Normal 38 3 2 2 2 5" xfId="12424" xr:uid="{5356FFDC-83BE-4835-A6FF-799283C8128C}"/>
    <cellStyle name="Normal 38 3 2 2 2 6" xfId="5385" xr:uid="{3580230D-5283-4181-A7E3-9251535DC8A6}"/>
    <cellStyle name="Normal 38 3 2 2 3" xfId="3294" xr:uid="{BE99161F-0C73-41F4-88E0-087DDA969278}"/>
    <cellStyle name="Normal 38 3 2 2 3 2" xfId="13960" xr:uid="{57451E90-2737-4A37-9C96-CAE435BF7BE4}"/>
    <cellStyle name="Normal 38 3 2 2 3 3" xfId="8949" xr:uid="{92618758-8DDC-4D96-BDB0-EA97923885D6}"/>
    <cellStyle name="Normal 38 3 2 2 4" xfId="8950" xr:uid="{9AC934F0-ABF1-46CA-818E-A8D10707AAB9}"/>
    <cellStyle name="Normal 38 3 2 2 5" xfId="6933" xr:uid="{56464419-F0CB-4155-AFC4-6EF8609E2E94}"/>
    <cellStyle name="Normal 38 3 2 2 6" xfId="12147" xr:uid="{2B643F91-A5D1-4EDF-BB12-4337FCC252DD}"/>
    <cellStyle name="Normal 38 3 2 2 7" xfId="5108" xr:uid="{EC1A2568-9C21-4466-87F9-67682259FF22}"/>
    <cellStyle name="Normal 38 3 2 3" xfId="1620" xr:uid="{40322526-5389-4E66-9AD1-5EA51FC40539}"/>
    <cellStyle name="Normal 38 3 2 3 2" xfId="3570" xr:uid="{852D4018-5885-4DD3-A3E1-FF62D3B2D003}"/>
    <cellStyle name="Normal 38 3 2 3 2 2" xfId="14236" xr:uid="{69ADF55F-122D-4C25-9E10-B09B37ECF669}"/>
    <cellStyle name="Normal 38 3 2 3 2 3" xfId="8951" xr:uid="{274AE7AD-2EB5-452E-8226-27DC785416F9}"/>
    <cellStyle name="Normal 38 3 2 3 3" xfId="8952" xr:uid="{7B8511B8-B450-4F0C-828F-16013DD3573D}"/>
    <cellStyle name="Normal 38 3 2 3 4" xfId="7209" xr:uid="{A2A6F0EF-2743-4F00-B276-BF7C8C3611DC}"/>
    <cellStyle name="Normal 38 3 2 3 5" xfId="12423" xr:uid="{80383CC1-39A2-47CC-8CE9-9F1170F08F29}"/>
    <cellStyle name="Normal 38 3 2 3 6" xfId="5384" xr:uid="{558A2ED3-7A2F-4751-9D6A-38404E26E21A}"/>
    <cellStyle name="Normal 38 3 2 4" xfId="2927" xr:uid="{7CACF0B7-80B2-4A87-B714-F6CBD6200D96}"/>
    <cellStyle name="Normal 38 3 2 4 2" xfId="13593" xr:uid="{4582EBA3-BEA7-4ABD-93B4-D2C1DB7D9DE9}"/>
    <cellStyle name="Normal 38 3 2 4 3" xfId="8953" xr:uid="{43B29226-0BCF-4C0B-A9C2-109FAF9415AF}"/>
    <cellStyle name="Normal 38 3 2 5" xfId="8954" xr:uid="{FA94282C-74FF-41DF-877A-8447B13C2B69}"/>
    <cellStyle name="Normal 38 3 2 6" xfId="6566" xr:uid="{4C2F94A4-BD24-4816-9A4E-703598A3EA62}"/>
    <cellStyle name="Normal 38 3 2 7" xfId="11780" xr:uid="{5B756429-6EA3-4EB0-A4D6-6A59D2CE6A52}"/>
    <cellStyle name="Normal 38 3 2 8" xfId="4741" xr:uid="{941A345C-FEC6-4752-92AD-4513FA2DF4D3}"/>
    <cellStyle name="Normal 38 3 3" xfId="1022" xr:uid="{60278B77-E2B6-442C-8C96-159893B0CDFF}"/>
    <cellStyle name="Normal 38 3 3 2" xfId="1622" xr:uid="{3DC7304A-1483-4433-B842-D5E85B7D910B}"/>
    <cellStyle name="Normal 38 3 3 2 2" xfId="3572" xr:uid="{9190B879-ADF6-4753-BB90-075F21D201FC}"/>
    <cellStyle name="Normal 38 3 3 2 2 2" xfId="14238" xr:uid="{5B6C7187-650E-4F54-BBD2-B7F289CD2273}"/>
    <cellStyle name="Normal 38 3 3 2 2 3" xfId="8955" xr:uid="{5AFA1648-B0BE-4E45-AFE9-FF4CBE5F7B81}"/>
    <cellStyle name="Normal 38 3 3 2 3" xfId="8956" xr:uid="{E6079FFE-F6A5-4D64-B2A1-AB883D39DE6C}"/>
    <cellStyle name="Normal 38 3 3 2 4" xfId="7211" xr:uid="{9EC220B6-4CDD-4993-93F4-F0AC272ADCAA}"/>
    <cellStyle name="Normal 38 3 3 2 5" xfId="12425" xr:uid="{B606CC24-00A2-4166-A465-67967E1E78CA}"/>
    <cellStyle name="Normal 38 3 3 2 6" xfId="5386" xr:uid="{523E8293-BCB7-449C-9F70-2F41D5025104}"/>
    <cellStyle name="Normal 38 3 3 3" xfId="3065" xr:uid="{9B156077-64A2-4637-9B97-B9F53F81C5F4}"/>
    <cellStyle name="Normal 38 3 3 3 2" xfId="13731" xr:uid="{8F275D2A-C31E-4CCA-97D7-CA02EFB26C9E}"/>
    <cellStyle name="Normal 38 3 3 3 3" xfId="8957" xr:uid="{A1D257BA-5D17-4BBE-AC51-C35E327613B6}"/>
    <cellStyle name="Normal 38 3 3 4" xfId="8958" xr:uid="{5A0ACB74-C4A5-44DC-BF95-0BB6D2DCCF98}"/>
    <cellStyle name="Normal 38 3 3 5" xfId="6704" xr:uid="{9A1D0176-F493-436B-8B2F-A1FA5D1E13FC}"/>
    <cellStyle name="Normal 38 3 3 6" xfId="11918" xr:uid="{90F5DE68-FA22-4892-A237-C194DECAC12F}"/>
    <cellStyle name="Normal 38 3 3 7" xfId="4879" xr:uid="{AB8BF8A0-1DEC-4258-A9AD-38BA1177CD24}"/>
    <cellStyle name="Normal 38 3 4" xfId="1619" xr:uid="{A380DF7D-373E-4531-B356-446BFED9C1C1}"/>
    <cellStyle name="Normal 38 3 4 2" xfId="3569" xr:uid="{6FC9806E-FFBC-4040-81BD-3CA16C49DA55}"/>
    <cellStyle name="Normal 38 3 4 2 2" xfId="14235" xr:uid="{092A68B8-3276-4D67-919B-8C70FF8F04CB}"/>
    <cellStyle name="Normal 38 3 4 2 3" xfId="8959" xr:uid="{BFF409FB-38F8-4C1C-B4C8-E7B74694F692}"/>
    <cellStyle name="Normal 38 3 4 3" xfId="8960" xr:uid="{A2F2551B-94B6-4981-94FF-5D22DD7D8EFE}"/>
    <cellStyle name="Normal 38 3 4 4" xfId="7208" xr:uid="{37344CAB-0B0E-4F2B-8968-E8C34B79021B}"/>
    <cellStyle name="Normal 38 3 4 5" xfId="12422" xr:uid="{8D8B47B8-2605-44C4-ABE4-6965914B5FF1}"/>
    <cellStyle name="Normal 38 3 4 6" xfId="5383" xr:uid="{7D628BD4-A523-4D4C-8B5D-D5E5DC5B4BCD}"/>
    <cellStyle name="Normal 38 3 5" xfId="2320" xr:uid="{625BC69B-5815-49BB-B001-9B3F5D63FC52}"/>
    <cellStyle name="Normal 38 3 5 2" xfId="4173" xr:uid="{26E4A319-243C-4DFE-A642-21844766A0FB}"/>
    <cellStyle name="Normal 38 3 5 2 2" xfId="14836" xr:uid="{379E6247-1224-485C-A86D-0E728A6A7C3C}"/>
    <cellStyle name="Normal 38 3 5 2 3" xfId="8961" xr:uid="{C7AC9EC5-9421-4066-AFBE-03C658449101}"/>
    <cellStyle name="Normal 38 3 5 3" xfId="8962" xr:uid="{B9CDD41C-1CAF-49C1-BAFF-7CF047A606F9}"/>
    <cellStyle name="Normal 38 3 5 4" xfId="7812" xr:uid="{6015003C-8959-4026-8A01-EB7FBACCA93B}"/>
    <cellStyle name="Normal 38 3 5 5" xfId="13023" xr:uid="{251DEBD1-E95B-4791-A3B3-37916254657F}"/>
    <cellStyle name="Normal 38 3 5 6" xfId="5984" xr:uid="{8B8B7672-331C-426F-BFBC-DEEDF4B1259F}"/>
    <cellStyle name="Normal 38 3 6" xfId="2464" xr:uid="{C4FE4EA4-A46C-4208-8C55-36CB8D9BA198}"/>
    <cellStyle name="Normal 38 3 6 2" xfId="4308" xr:uid="{EFD744B1-64FE-4A5A-B7C4-FA6BBA450457}"/>
    <cellStyle name="Normal 38 3 6 2 2" xfId="14971" xr:uid="{66FFACE4-07DD-4299-B0D4-B4A14A6C24BA}"/>
    <cellStyle name="Normal 38 3 6 2 3" xfId="8963" xr:uid="{EE8EFC97-C999-4EE7-BD7C-6FDCE0247606}"/>
    <cellStyle name="Normal 38 3 6 3" xfId="7947" xr:uid="{BC30D448-9167-41DC-A3E9-402D4DFCF7CF}"/>
    <cellStyle name="Normal 38 3 6 4" xfId="13158" xr:uid="{8909E7E5-2639-4DBD-9F69-6911E5ED2C3B}"/>
    <cellStyle name="Normal 38 3 6 5" xfId="6119" xr:uid="{DCD68FCE-A736-43CD-81CB-7C8774D40C32}"/>
    <cellStyle name="Normal 38 3 7" xfId="2792" xr:uid="{B7B79C53-90A1-44A6-9E40-6E2543C1089A}"/>
    <cellStyle name="Normal 38 3 7 2" xfId="13458" xr:uid="{0792D0AA-CE3E-4A0C-BC00-3439ED3021AC}"/>
    <cellStyle name="Normal 38 3 7 3" xfId="8964" xr:uid="{117A58B0-E2FE-468C-8818-B87374302AD7}"/>
    <cellStyle name="Normal 38 3 8" xfId="8965" xr:uid="{9DBEA7CB-B91D-438A-9FDE-79B3857447E5}"/>
    <cellStyle name="Normal 38 3 9" xfId="6431" xr:uid="{F9D11059-100B-40D7-A309-E7C1C4953957}"/>
    <cellStyle name="Normal 38 4" xfId="562" xr:uid="{EDFF531E-A2ED-4FC7-A194-EA9B46556890}"/>
    <cellStyle name="Normal 38 4 2" xfId="1130" xr:uid="{84348022-0E44-4BB4-A2E0-139E50A10976}"/>
    <cellStyle name="Normal 38 4 2 2" xfId="1624" xr:uid="{30773E47-A2C3-4314-B090-B454243F6A43}"/>
    <cellStyle name="Normal 38 4 2 2 2" xfId="3574" xr:uid="{96A1C01F-7C81-4B31-9A8A-1721B22D4B37}"/>
    <cellStyle name="Normal 38 4 2 2 2 2" xfId="14240" xr:uid="{D537A113-4E0F-46D9-AC50-A006E6EC2100}"/>
    <cellStyle name="Normal 38 4 2 2 2 3" xfId="8966" xr:uid="{1AD2AF6D-E768-4D97-AAF6-3985ED3F3E9B}"/>
    <cellStyle name="Normal 38 4 2 2 3" xfId="8967" xr:uid="{0BA48ABF-59FE-4ED1-A8BF-0906A9C11536}"/>
    <cellStyle name="Normal 38 4 2 2 4" xfId="7213" xr:uid="{EEDD02AC-00C2-4D71-A6C7-5B8857633051}"/>
    <cellStyle name="Normal 38 4 2 2 5" xfId="12427" xr:uid="{87568901-93CB-4992-8804-F1FC8D8E9109}"/>
    <cellStyle name="Normal 38 4 2 2 6" xfId="5388" xr:uid="{50A0F6E3-AAAB-4AB4-B126-AA68B73BA834}"/>
    <cellStyle name="Normal 38 4 2 3" xfId="3155" xr:uid="{8A24C55D-6FE4-474F-A547-E9D3FCDA0B50}"/>
    <cellStyle name="Normal 38 4 2 3 2" xfId="13821" xr:uid="{25FE476C-CF63-4514-B614-993C11207E3E}"/>
    <cellStyle name="Normal 38 4 2 3 3" xfId="8968" xr:uid="{86D4DB93-20A1-4319-ABED-E8C2FE52CFA9}"/>
    <cellStyle name="Normal 38 4 2 4" xfId="8969" xr:uid="{2DB1A5CC-A574-4D90-9554-AF864B0CCE81}"/>
    <cellStyle name="Normal 38 4 2 5" xfId="6794" xr:uid="{FF878842-2155-4CFD-B45E-3028F45BC205}"/>
    <cellStyle name="Normal 38 4 2 6" xfId="12008" xr:uid="{0DFC7EA5-47AE-47D4-95DF-AB19EA3066E1}"/>
    <cellStyle name="Normal 38 4 2 7" xfId="4969" xr:uid="{072C4565-2B33-4B8B-AA4A-BA5F6C93597C}"/>
    <cellStyle name="Normal 38 4 3" xfId="1623" xr:uid="{278A9E93-0428-44B4-B896-FE44A26935BA}"/>
    <cellStyle name="Normal 38 4 3 2" xfId="3573" xr:uid="{FFE66C87-BBF6-4F7B-98D8-3D050C59616B}"/>
    <cellStyle name="Normal 38 4 3 2 2" xfId="14239" xr:uid="{F34C3A95-2F44-4A19-AA0F-07037AB40748}"/>
    <cellStyle name="Normal 38 4 3 2 3" xfId="8970" xr:uid="{3D9F7A14-E28A-4207-AD2F-D997152DFFE4}"/>
    <cellStyle name="Normal 38 4 3 3" xfId="8971" xr:uid="{5E96E1A0-5E99-4862-B318-2DF958A15D8E}"/>
    <cellStyle name="Normal 38 4 3 4" xfId="7212" xr:uid="{1BC02BB4-BA5B-4042-BC4C-036FE98D9929}"/>
    <cellStyle name="Normal 38 4 3 5" xfId="12426" xr:uid="{D6A864CC-BBDD-4F42-A338-1C09474E2B9F}"/>
    <cellStyle name="Normal 38 4 3 6" xfId="5387" xr:uid="{E929EE38-822E-4738-A767-1C9230C40D19}"/>
    <cellStyle name="Normal 38 4 4" xfId="2703" xr:uid="{C3F2FDD6-B26C-4A6E-84AC-CCCA787F3243}"/>
    <cellStyle name="Normal 38 4 4 2" xfId="13369" xr:uid="{37764EAF-BB04-48CD-93FF-526D23DC5D0A}"/>
    <cellStyle name="Normal 38 4 4 3" xfId="8972" xr:uid="{54D6A13D-AF13-4B51-BB93-3773FAEB6A60}"/>
    <cellStyle name="Normal 38 4 5" xfId="8973" xr:uid="{862D191C-3191-4995-A6AC-28D896F62A18}"/>
    <cellStyle name="Normal 38 4 6" xfId="6342" xr:uid="{BFB85C63-8418-46B1-9765-358DCF811ADE}"/>
    <cellStyle name="Normal 38 4 7" xfId="11556" xr:uid="{15B28D27-5FB0-4D4B-BF31-D5822FCB6821}"/>
    <cellStyle name="Normal 38 4 8" xfId="4517" xr:uid="{C92AACBA-64BA-4628-8523-9E116717C2DE}"/>
    <cellStyle name="Normal 38 5" xfId="779" xr:uid="{C6DA74F6-E1EE-40CB-B981-6E555B8DCCD1}"/>
    <cellStyle name="Normal 38 5 2" xfId="1243" xr:uid="{F20C227C-7F6C-4B36-A3D0-55EC8C7A25F9}"/>
    <cellStyle name="Normal 38 5 2 2" xfId="1626" xr:uid="{7F1B07E0-33CF-4BC4-881D-339ED7788552}"/>
    <cellStyle name="Normal 38 5 2 2 2" xfId="3576" xr:uid="{76D7722B-EA63-4A13-AF30-C331E3E77566}"/>
    <cellStyle name="Normal 38 5 2 2 2 2" xfId="14242" xr:uid="{5175EECD-BD50-49EE-AE2F-920C38FCDDD0}"/>
    <cellStyle name="Normal 38 5 2 2 2 3" xfId="8974" xr:uid="{2CC6418A-30A1-410D-855E-0E1ACB26F0ED}"/>
    <cellStyle name="Normal 38 5 2 2 3" xfId="8975" xr:uid="{EE75302E-2809-4078-BF18-42967572A175}"/>
    <cellStyle name="Normal 38 5 2 2 4" xfId="7215" xr:uid="{0F925DF0-8738-4A14-8A29-62799CEEE885}"/>
    <cellStyle name="Normal 38 5 2 2 5" xfId="12429" xr:uid="{2FDC496C-E5E5-4403-9DBA-916BF162BD24}"/>
    <cellStyle name="Normal 38 5 2 2 6" xfId="5390" xr:uid="{8336F868-8B42-4790-9C09-E8708C0B7D20}"/>
    <cellStyle name="Normal 38 5 2 3" xfId="3205" xr:uid="{D92565B5-5758-4A7F-A358-E88B217DFE1F}"/>
    <cellStyle name="Normal 38 5 2 3 2" xfId="13871" xr:uid="{DFC2331A-65EC-4D6E-ABCD-0CB9D364C9AB}"/>
    <cellStyle name="Normal 38 5 2 3 3" xfId="8976" xr:uid="{11C4AC49-B830-4DD8-B66B-2845855DF2D7}"/>
    <cellStyle name="Normal 38 5 2 4" xfId="8977" xr:uid="{2062A968-F61E-4A92-9EF1-00073CB43BA5}"/>
    <cellStyle name="Normal 38 5 2 5" xfId="6844" xr:uid="{DBBF3497-595D-4F32-B877-47E74239CDE9}"/>
    <cellStyle name="Normal 38 5 2 6" xfId="12058" xr:uid="{951FFF0A-4F0A-4BC3-A967-25CF2742210E}"/>
    <cellStyle name="Normal 38 5 2 7" xfId="5019" xr:uid="{6BD30A8A-DC30-43C2-B9C7-9617BBF27DA0}"/>
    <cellStyle name="Normal 38 5 3" xfId="1625" xr:uid="{A8375FD8-DFF6-4378-BC09-8DA386DA12E8}"/>
    <cellStyle name="Normal 38 5 3 2" xfId="3575" xr:uid="{3F565AAC-A154-4E55-A41E-AFB238D4D78F}"/>
    <cellStyle name="Normal 38 5 3 2 2" xfId="14241" xr:uid="{23B4F609-49CD-4BB6-B0E1-A6FD61609BF7}"/>
    <cellStyle name="Normal 38 5 3 2 3" xfId="8978" xr:uid="{B6F11C03-4884-40C4-9937-F13B158DD9F5}"/>
    <cellStyle name="Normal 38 5 3 3" xfId="8979" xr:uid="{FD548ADC-D8B3-4932-87DD-0C841CED2F59}"/>
    <cellStyle name="Normal 38 5 3 4" xfId="7214" xr:uid="{69226AB1-A0AD-4E3B-8C97-9E4C22AD232F}"/>
    <cellStyle name="Normal 38 5 3 5" xfId="12428" xr:uid="{55B56C1F-D4A8-4396-8972-C994C2F12040}"/>
    <cellStyle name="Normal 38 5 3 6" xfId="5389" xr:uid="{91934F41-9B80-431D-94FF-8193512269DE}"/>
    <cellStyle name="Normal 38 5 4" xfId="2838" xr:uid="{706AB817-CDD3-469B-985E-8CC584BDB432}"/>
    <cellStyle name="Normal 38 5 4 2" xfId="13504" xr:uid="{384C3C23-9ED2-4FCF-9086-0A5C199F03BB}"/>
    <cellStyle name="Normal 38 5 4 3" xfId="8980" xr:uid="{1D6108F7-F922-42DB-A395-D8C2C61CE920}"/>
    <cellStyle name="Normal 38 5 5" xfId="8981" xr:uid="{955F9C89-A38C-4DA9-B7C5-2F5FC79704C4}"/>
    <cellStyle name="Normal 38 5 6" xfId="6477" xr:uid="{3BC1875E-9008-4B2A-949D-15434A6848D5}"/>
    <cellStyle name="Normal 38 5 7" xfId="11691" xr:uid="{9517BF0D-70FD-4936-AF59-F3C8CD3D39CC}"/>
    <cellStyle name="Normal 38 5 8" xfId="4652" xr:uid="{0BB8F1F6-8C68-4D4E-AA44-8D6387E3EBAF}"/>
    <cellStyle name="Normal 38 6" xfId="446" xr:uid="{B23C6E17-D939-43F5-ACBE-8AC857E41B15}"/>
    <cellStyle name="Normal 38 6 2" xfId="1073" xr:uid="{9F03C22F-EACB-4DA5-A50E-818CA0475A23}"/>
    <cellStyle name="Normal 38 6 2 2" xfId="1628" xr:uid="{6D12AC3C-5C31-4897-AD51-3D8DCA7AEC35}"/>
    <cellStyle name="Normal 38 6 2 2 2" xfId="3578" xr:uid="{CDCCFCD5-3628-4D60-8BD0-6826325946B6}"/>
    <cellStyle name="Normal 38 6 2 2 2 2" xfId="14244" xr:uid="{2759C4AC-2F7C-49C0-9B9B-FE13B818AC52}"/>
    <cellStyle name="Normal 38 6 2 2 2 3" xfId="8982" xr:uid="{E10E14F4-F113-4B11-839E-31F970F6A30F}"/>
    <cellStyle name="Normal 38 6 2 2 3" xfId="8983" xr:uid="{85710529-75A5-4E56-BD60-57B47EB00799}"/>
    <cellStyle name="Normal 38 6 2 2 4" xfId="7217" xr:uid="{D095D548-54E7-498F-AE79-50AEB594DCBF}"/>
    <cellStyle name="Normal 38 6 2 2 5" xfId="12431" xr:uid="{F664D080-7B24-4694-80C3-16E1564265B0}"/>
    <cellStyle name="Normal 38 6 2 2 6" xfId="5392" xr:uid="{35186936-674B-4D8A-816F-1C77FFC5E70B}"/>
    <cellStyle name="Normal 38 6 2 3" xfId="3111" xr:uid="{8C7986FB-9C24-4BDF-BD0D-9688145207F7}"/>
    <cellStyle name="Normal 38 6 2 3 2" xfId="13777" xr:uid="{988A8A1C-F369-4B21-A33F-05C5D4372857}"/>
    <cellStyle name="Normal 38 6 2 3 3" xfId="8984" xr:uid="{CC9DFAC0-57C8-404B-8DF0-B05131FB6290}"/>
    <cellStyle name="Normal 38 6 2 4" xfId="8985" xr:uid="{02DAFF93-20CA-4BB6-BFD1-258899A1A74A}"/>
    <cellStyle name="Normal 38 6 2 5" xfId="6750" xr:uid="{41FF2E21-D60B-459B-ACAA-0DB0E2128659}"/>
    <cellStyle name="Normal 38 6 2 6" xfId="11964" xr:uid="{AE3EB7B2-B5BC-4FD9-AF93-A432B782E0DC}"/>
    <cellStyle name="Normal 38 6 2 7" xfId="4925" xr:uid="{4A7B8D5E-1A28-45BE-A50D-20E4E4D149AE}"/>
    <cellStyle name="Normal 38 6 3" xfId="1627" xr:uid="{D1F31F42-BEBE-4FF2-B3FB-80DF26334892}"/>
    <cellStyle name="Normal 38 6 3 2" xfId="3577" xr:uid="{AAFE3C18-0361-4843-8A39-F03E5FF8F750}"/>
    <cellStyle name="Normal 38 6 3 2 2" xfId="14243" xr:uid="{B5F77558-6408-4D34-84BC-F5CFF66E356F}"/>
    <cellStyle name="Normal 38 6 3 2 3" xfId="8986" xr:uid="{F017BC5B-0AB2-44C0-9C4F-CA72A5CBB066}"/>
    <cellStyle name="Normal 38 6 3 3" xfId="8987" xr:uid="{91768A33-410E-4225-A092-764E5AFB6017}"/>
    <cellStyle name="Normal 38 6 3 4" xfId="7216" xr:uid="{2FE64C6C-008D-4585-8097-DA5AF7DA3065}"/>
    <cellStyle name="Normal 38 6 3 5" xfId="12430" xr:uid="{4267E42F-E3D0-4E94-A3A5-ACA8E98D412B}"/>
    <cellStyle name="Normal 38 6 3 6" xfId="5391" xr:uid="{21F70B88-21A5-4193-B4E5-DC74E66ECA80}"/>
    <cellStyle name="Normal 38 6 4" xfId="2654" xr:uid="{8E300089-4E28-4A36-B2D6-E53409043AAC}"/>
    <cellStyle name="Normal 38 6 4 2" xfId="13320" xr:uid="{74D39F2A-7F5A-4406-9F6F-C8EC5B70F7EF}"/>
    <cellStyle name="Normal 38 6 4 3" xfId="8988" xr:uid="{8BD18D8C-B9F3-4004-8BB5-F06A26C17151}"/>
    <cellStyle name="Normal 38 6 5" xfId="8989" xr:uid="{AC80066C-BA3F-477F-A565-44983A5FA455}"/>
    <cellStyle name="Normal 38 6 6" xfId="6293" xr:uid="{92B2CE8F-1BBF-403E-9249-03B4F8D31DF4}"/>
    <cellStyle name="Normal 38 6 7" xfId="11507" xr:uid="{F7DCD7B6-13D6-4412-B817-4A7BD052AC32}"/>
    <cellStyle name="Normal 38 6 8" xfId="4468" xr:uid="{E12CF125-EFE4-4C95-85AC-EDD694CEC9B7}"/>
    <cellStyle name="Normal 38 7" xfId="928" xr:uid="{13E7A3DF-BC0E-4342-AE47-4C37EA454280}"/>
    <cellStyle name="Normal 38 7 2" xfId="1629" xr:uid="{78A9885A-7C2D-4FDC-9161-7B1E3741AA0F}"/>
    <cellStyle name="Normal 38 7 2 2" xfId="3579" xr:uid="{8544C7C8-FE22-4322-A6E0-AF4F1F1E838D}"/>
    <cellStyle name="Normal 38 7 2 2 2" xfId="14245" xr:uid="{89517610-CB58-4849-AC28-F613CEDD4050}"/>
    <cellStyle name="Normal 38 7 2 2 3" xfId="8990" xr:uid="{47C95ADE-7D1B-468F-9D13-86F577925848}"/>
    <cellStyle name="Normal 38 7 2 3" xfId="8991" xr:uid="{D2BCF93D-1967-42B8-8BC0-B9DA82212A21}"/>
    <cellStyle name="Normal 38 7 2 4" xfId="7218" xr:uid="{0307C93D-0272-4E89-BCDA-2EB3E72CC8BF}"/>
    <cellStyle name="Normal 38 7 2 5" xfId="12432" xr:uid="{77E2A0C7-4A0D-490E-8474-6D521D0D92D4}"/>
    <cellStyle name="Normal 38 7 2 6" xfId="5393" xr:uid="{01CDDAC8-63FE-4F97-BD2D-7D71DE6318E1}"/>
    <cellStyle name="Normal 38 7 3" xfId="2976" xr:uid="{FCBB202D-D446-428E-83F2-69AFA30EA9FD}"/>
    <cellStyle name="Normal 38 7 3 2" xfId="13642" xr:uid="{700E397A-BD90-4ADC-8D0F-03C3E116F5D5}"/>
    <cellStyle name="Normal 38 7 3 3" xfId="8992" xr:uid="{4A53C7DF-7727-4779-97E8-95E0A8D93898}"/>
    <cellStyle name="Normal 38 7 4" xfId="8993" xr:uid="{DA05008D-690A-48DA-843C-04DFBD284FB3}"/>
    <cellStyle name="Normal 38 7 5" xfId="6615" xr:uid="{D73A4BD1-44EC-44EF-863B-16A160A877C8}"/>
    <cellStyle name="Normal 38 7 6" xfId="11829" xr:uid="{07FB1988-C428-4FFD-B002-C524B039B1E8}"/>
    <cellStyle name="Normal 38 7 7" xfId="4790" xr:uid="{67655145-567A-4203-9B04-84CBA1077F33}"/>
    <cellStyle name="Normal 38 8" xfId="1393" xr:uid="{5FAE68B7-FBB9-45D6-8968-23443F4DE6C0}"/>
    <cellStyle name="Normal 38 8 2" xfId="3343" xr:uid="{C1062C88-A716-49CA-B558-BA74E5F15116}"/>
    <cellStyle name="Normal 38 8 2 2" xfId="14009" xr:uid="{B765F06E-C5D6-4E9F-A6C8-26C4D549693C}"/>
    <cellStyle name="Normal 38 8 2 3" xfId="8994" xr:uid="{CA3971D7-E466-4556-A77C-C3B685268047}"/>
    <cellStyle name="Normal 38 8 3" xfId="8995" xr:uid="{8DC9820F-6E50-49A6-8772-852AB3BD0340}"/>
    <cellStyle name="Normal 38 8 4" xfId="6982" xr:uid="{364B04BF-4DE9-4D97-A147-919C1DE2C06C}"/>
    <cellStyle name="Normal 38 8 5" xfId="12196" xr:uid="{9C9C2ACA-7FBF-43BC-AA48-02D2B47D9D28}"/>
    <cellStyle name="Normal 38 8 6" xfId="5157" xr:uid="{0465B178-C1E6-4839-A71C-8C6B66560F29}"/>
    <cellStyle name="Normal 38 9" xfId="339" xr:uid="{1E1A3A43-7B90-4CFA-BAFE-27BBE3A40AEF}"/>
    <cellStyle name="Normal 38 9 2" xfId="2609" xr:uid="{D0486109-1F52-4BB7-A209-8AFAEBB8A75F}"/>
    <cellStyle name="Normal 38 9 2 2" xfId="13276" xr:uid="{CDCBA725-D8B1-4E26-941E-854E8FF7E48D}"/>
    <cellStyle name="Normal 38 9 2 3" xfId="8996" xr:uid="{FF27A756-B3CA-4A6D-89FA-6F9D2DCFEC8F}"/>
    <cellStyle name="Normal 38 9 3" xfId="8997" xr:uid="{8788C130-3DA9-4B41-AEF5-6824DDE8B2A6}"/>
    <cellStyle name="Normal 38 9 4" xfId="6248" xr:uid="{8A484774-AD6B-47C0-BB24-6924854BB7E4}"/>
    <cellStyle name="Normal 38 9 5" xfId="11463" xr:uid="{204A3CE5-96CB-4AEA-AB10-9B4C3928739C}"/>
    <cellStyle name="Normal 38 9 6" xfId="4424" xr:uid="{61060086-FC50-48EE-A73B-B9F6CBCC3DB1}"/>
    <cellStyle name="Normal 39" xfId="271" xr:uid="{BE2E78EF-A504-4D59-9C8B-48CF17AF8890}"/>
    <cellStyle name="Normal 39 2" xfId="643" xr:uid="{B90A9AE6-DA45-4FE6-81B2-24183574D37D}"/>
    <cellStyle name="Normal 39 2 2" xfId="1189" xr:uid="{FD4FF727-3873-48E8-BD08-2AA2EF51FC52}"/>
    <cellStyle name="Normal 39 3" xfId="504" xr:uid="{BA3AAC6D-48E5-4C62-9D6F-A8E4CEDA4DFE}"/>
    <cellStyle name="Normal 39 4" xfId="388" xr:uid="{C4D4AA0E-D014-4D85-B375-30D68DCF4749}"/>
    <cellStyle name="Normal 39 5" xfId="303" xr:uid="{DE78EFC5-2D32-401E-A620-6A2385772B8D}"/>
    <cellStyle name="Normal 4" xfId="31" xr:uid="{7632C754-E946-4671-B188-1B4F2324CA71}"/>
    <cellStyle name="Normal 4 2" xfId="297" xr:uid="{775E700D-0392-439C-A4B7-61030C9C1660}"/>
    <cellStyle name="Normal 4 2 2" xfId="1104" xr:uid="{1836EA6E-5088-4FD4-8B72-FB7F4D2C73C2}"/>
    <cellStyle name="Normal 4 3" xfId="644" xr:uid="{036770B0-CD15-4400-9598-264B177FF7F0}"/>
    <cellStyle name="Normal 4 4" xfId="958" xr:uid="{ABDCF8E7-4475-46B9-B0B5-D4AA76D3B29C}"/>
    <cellStyle name="Normal 4 5" xfId="2174" xr:uid="{A19263DF-DD80-4D3C-89D4-B4637A753573}"/>
    <cellStyle name="Normal 4 6" xfId="144" xr:uid="{51B9861C-1ADF-4FE9-8BE1-F6DF25D30285}"/>
    <cellStyle name="Normal 40" xfId="272" xr:uid="{02C8C7F0-E433-4A44-8FC3-5C179FA8D658}"/>
    <cellStyle name="Normal 40 2" xfId="645" xr:uid="{9D7CDCD3-B578-411B-9A65-617568147DE2}"/>
    <cellStyle name="Normal 40 2 2" xfId="1190" xr:uid="{E77AF5C4-74F2-486C-BF16-2A5E5DBE54C9}"/>
    <cellStyle name="Normal 40 3" xfId="506" xr:uid="{6CD9FFC0-F0A3-474F-AB70-CA62331A63E2}"/>
    <cellStyle name="Normal 40 4" xfId="390" xr:uid="{F7E325DB-AAB1-4F90-B17B-E79A8C87E851}"/>
    <cellStyle name="Normal 40 5" xfId="304" xr:uid="{2C711B85-61C7-45CF-B23D-E444A8585132}"/>
    <cellStyle name="Normal 41" xfId="273" xr:uid="{D1A125AC-A327-4E1A-8016-A55CA5FA4FA0}"/>
    <cellStyle name="Normal 41 2" xfId="646" xr:uid="{BC2326C4-28C4-4E19-A2C3-08F137C92F2A}"/>
    <cellStyle name="Normal 41 2 2" xfId="1191" xr:uid="{70AB53D9-6968-41D5-B097-C488B5FA277C}"/>
    <cellStyle name="Normal 41 3" xfId="508" xr:uid="{5A23547B-8319-4208-A91A-EFC356A81DA7}"/>
    <cellStyle name="Normal 41 4" xfId="392" xr:uid="{0E4E2DCB-1C20-4C0F-B536-1D7B732578B3}"/>
    <cellStyle name="Normal 41 5" xfId="305" xr:uid="{4D9BC9A8-484B-4D30-9958-6412AEAC1E42}"/>
    <cellStyle name="Normal 42" xfId="274" xr:uid="{E1340B12-157E-479C-9E22-BAD9AA8B0297}"/>
    <cellStyle name="Normal 42 2" xfId="647" xr:uid="{42C8DFE4-DB4A-4961-9FA6-8D14DD3D0F27}"/>
    <cellStyle name="Normal 42 2 2" xfId="1192" xr:uid="{52E8004E-BBBB-4598-82A5-74281235028F}"/>
    <cellStyle name="Normal 42 3" xfId="510" xr:uid="{68895F5C-EFBE-4253-B822-188BA63D2D5A}"/>
    <cellStyle name="Normal 42 4" xfId="394" xr:uid="{C9379994-04CA-4967-BDF6-FEF1B85C58D2}"/>
    <cellStyle name="Normal 42 5" xfId="306" xr:uid="{38FBB149-35CF-4CB1-9DB7-7A9D549367ED}"/>
    <cellStyle name="Normal 43" xfId="275" xr:uid="{72465EDD-B6E2-475C-BEAD-9F9FF69CC660}"/>
    <cellStyle name="Normal 43 2" xfId="648" xr:uid="{A1C7A813-57D5-4965-AE3E-D642B9D3A39F}"/>
    <cellStyle name="Normal 43 2 2" xfId="1193" xr:uid="{1D9315A9-0015-42F0-ADF1-5A91F4E1BAA5}"/>
    <cellStyle name="Normal 43 3" xfId="512" xr:uid="{815F59E0-C325-4E72-8E7E-FC519929A4E6}"/>
    <cellStyle name="Normal 43 4" xfId="396" xr:uid="{22F22188-4505-4907-B86A-4C1961C431A8}"/>
    <cellStyle name="Normal 43 5" xfId="307" xr:uid="{E8C827A3-159C-4D70-A934-98089684682F}"/>
    <cellStyle name="Normal 44" xfId="276" xr:uid="{2B7A7E5B-7186-4DA9-9A84-6F2805165707}"/>
    <cellStyle name="Normal 44 2" xfId="649" xr:uid="{85477993-4257-4AB8-9CCB-0A6A5E944B1A}"/>
    <cellStyle name="Normal 44 2 2" xfId="1194" xr:uid="{E9764E96-0674-4892-B96E-F52F21ABE1FE}"/>
    <cellStyle name="Normal 44 3" xfId="514" xr:uid="{BBA731F9-3CD5-4105-A5AE-1532F846F687}"/>
    <cellStyle name="Normal 44 4" xfId="398" xr:uid="{F1C3DE73-510B-4EFB-B461-31A6A9BDDD90}"/>
    <cellStyle name="Normal 44 5" xfId="308" xr:uid="{3506AA2E-7676-47D6-B3EF-D67BE9E39445}"/>
    <cellStyle name="Normal 45" xfId="277" xr:uid="{76FED8A9-DA15-4675-8791-9357A796D5C3}"/>
    <cellStyle name="Normal 45 2" xfId="650" xr:uid="{E6D989BF-B060-4D64-90C9-6517DD240929}"/>
    <cellStyle name="Normal 45 2 2" xfId="1195" xr:uid="{58E65A91-E46F-4AFC-9869-DC1767CB0FDE}"/>
    <cellStyle name="Normal 45 3" xfId="515" xr:uid="{6C650789-22BB-49E9-8CD1-2441780E133E}"/>
    <cellStyle name="Normal 45 4" xfId="399" xr:uid="{4F458F20-D6B9-4722-9FDC-D51C6D70E995}"/>
    <cellStyle name="Normal 45 5" xfId="309" xr:uid="{6AADFA7F-D5BE-44D6-986F-65ED052BE66C}"/>
    <cellStyle name="Normal 46" xfId="278" xr:uid="{BA5D2E48-BC9B-48C1-B869-E515BD263E13}"/>
    <cellStyle name="Normal 46 2" xfId="651" xr:uid="{0758AB82-FA3F-47CC-BE8E-E6B7A546A09C}"/>
    <cellStyle name="Normal 46 2 2" xfId="1196" xr:uid="{D4317DB8-9DC8-457F-9B33-87B30823F268}"/>
    <cellStyle name="Normal 46 3" xfId="517" xr:uid="{B9566966-8246-437A-914F-AF52A2CB1308}"/>
    <cellStyle name="Normal 46 4" xfId="401" xr:uid="{0C230E5B-C81F-4A1C-82EC-4556B0303F47}"/>
    <cellStyle name="Normal 46 5" xfId="310" xr:uid="{E05D93A2-C53A-48A4-AD4E-003A2C4A61E9}"/>
    <cellStyle name="Normal 47" xfId="279" xr:uid="{59E5BB49-EFDC-43AD-9011-DBC9FBF94833}"/>
    <cellStyle name="Normal 47 2" xfId="652" xr:uid="{B5574B48-92A6-4D9C-ACE2-B7A650E063C4}"/>
    <cellStyle name="Normal 47 2 2" xfId="1197" xr:uid="{355B0E17-507F-4126-A0D5-A7C9EC658CA0}"/>
    <cellStyle name="Normal 47 3" xfId="519" xr:uid="{6CDAFF58-D0B4-42F5-A37A-FE37FF5B50A8}"/>
    <cellStyle name="Normal 47 4" xfId="403" xr:uid="{76B04A30-818C-4842-97F9-F31819B50AB6}"/>
    <cellStyle name="Normal 47 5" xfId="311" xr:uid="{14801D15-F962-4348-97F9-AE38A5064EE5}"/>
    <cellStyle name="Normal 48" xfId="280" xr:uid="{C91A688C-2F86-4F28-84A4-1EE4DD645BB4}"/>
    <cellStyle name="Normal 48 2" xfId="653" xr:uid="{EE9A0D61-E6F8-4F5F-B40B-90428CF2033A}"/>
    <cellStyle name="Normal 48 2 2" xfId="1198" xr:uid="{F4D5835E-E3BB-4177-81FD-A2477A9BB895}"/>
    <cellStyle name="Normal 48 3" xfId="521" xr:uid="{927BB964-86FD-455D-A477-42931C3B2A5F}"/>
    <cellStyle name="Normal 48 4" xfId="405" xr:uid="{04F8A2C8-B60B-4E10-843B-136BBB82EA50}"/>
    <cellStyle name="Normal 48 5" xfId="312" xr:uid="{E53358B1-1341-43D6-9419-44CDA1E5613D}"/>
    <cellStyle name="Normal 49" xfId="281" xr:uid="{503E1CE3-5604-4EFC-8868-691CEABF8D0B}"/>
    <cellStyle name="Normal 49 2" xfId="654" xr:uid="{CF9FE62F-368D-413F-BF89-50CBA6F63FBB}"/>
    <cellStyle name="Normal 49 2 2" xfId="1199" xr:uid="{7502E7D4-BBEB-4D0D-9B48-73916781A2B5}"/>
    <cellStyle name="Normal 49 3" xfId="523" xr:uid="{E78BCA65-5CFC-42D6-A1B4-FEC4999508BC}"/>
    <cellStyle name="Normal 49 4" xfId="407" xr:uid="{21F03A85-CEC6-4D4C-B4C4-1B5B6FD8685D}"/>
    <cellStyle name="Normal 49 5" xfId="313" xr:uid="{9CAB0401-7813-44E1-85AC-B304C17C4FB0}"/>
    <cellStyle name="Normal 5" xfId="147" xr:uid="{9FD2DD29-56E7-4637-A62F-F538CCC1353F}"/>
    <cellStyle name="Normal 5 10" xfId="929" xr:uid="{BD9C6629-1BED-4F5D-9370-EE16DBCF7854}"/>
    <cellStyle name="Normal 5 10 2" xfId="1630" xr:uid="{B2FDECEE-6C64-4E1F-9C76-2CD222229BE2}"/>
    <cellStyle name="Normal 5 10 2 2" xfId="3580" xr:uid="{11754ECD-0F62-4CB0-9DAE-AB5FCCDDF80E}"/>
    <cellStyle name="Normal 5 10 2 2 2" xfId="14246" xr:uid="{9C876BD5-6E96-42B0-B62D-3A3283C7CB5C}"/>
    <cellStyle name="Normal 5 10 2 2 3" xfId="8998" xr:uid="{AC3C9338-77C5-41BC-AEC3-A6E862F7ACF6}"/>
    <cellStyle name="Normal 5 10 2 3" xfId="8999" xr:uid="{E44B24A6-88FE-499F-8DA6-F2FE055A38F5}"/>
    <cellStyle name="Normal 5 10 2 4" xfId="7219" xr:uid="{C3ACF002-616E-4E26-A5CB-2283C7BF6953}"/>
    <cellStyle name="Normal 5 10 2 5" xfId="12433" xr:uid="{ACAE93D2-5657-4BA1-9762-1CD2AF9C02BD}"/>
    <cellStyle name="Normal 5 10 2 6" xfId="5394" xr:uid="{D33C05B8-CBA4-41CA-A6A9-051DBA9010A2}"/>
    <cellStyle name="Normal 5 10 3" xfId="2977" xr:uid="{B55F1842-6770-45D3-B855-0D9523A3E17C}"/>
    <cellStyle name="Normal 5 10 3 2" xfId="13643" xr:uid="{9120FA32-D28A-42A0-BBCC-2339F853CF10}"/>
    <cellStyle name="Normal 5 10 3 3" xfId="9000" xr:uid="{307AF13E-97EC-46F0-BF67-3330BE49F4F1}"/>
    <cellStyle name="Normal 5 10 4" xfId="9001" xr:uid="{9FDFE6F3-FDC7-4315-809B-CDD94470846C}"/>
    <cellStyle name="Normal 5 10 5" xfId="6616" xr:uid="{A2A17CB0-9F45-4336-91A5-C69744A5E4D5}"/>
    <cellStyle name="Normal 5 10 6" xfId="11830" xr:uid="{39D5CAB1-E453-4FFF-9B51-67FE5BF6C654}"/>
    <cellStyle name="Normal 5 10 7" xfId="4791" xr:uid="{CC42CC33-F116-42BB-BFDD-21CBADA3DF8F}"/>
    <cellStyle name="Normal 5 11" xfId="1394" xr:uid="{786676E5-F600-4A9D-ACE3-BF870AB750EE}"/>
    <cellStyle name="Normal 5 11 2" xfId="3344" xr:uid="{91E96744-4724-4888-BD32-51577D2C67A3}"/>
    <cellStyle name="Normal 5 11 2 2" xfId="14010" xr:uid="{7061EF0E-CCBB-4B40-8FB1-18E420CDDF0F}"/>
    <cellStyle name="Normal 5 11 2 3" xfId="9002" xr:uid="{B218CB9E-5597-4375-AC51-4CC98EA748B9}"/>
    <cellStyle name="Normal 5 11 3" xfId="9003" xr:uid="{E64DD90E-7EF3-4154-83ED-E4BD0A597B62}"/>
    <cellStyle name="Normal 5 11 4" xfId="6983" xr:uid="{386396C6-E861-4847-8A37-6D3DE438DCA0}"/>
    <cellStyle name="Normal 5 11 5" xfId="12197" xr:uid="{3A1FFB54-2B33-4F9D-93A6-10F5364A655D}"/>
    <cellStyle name="Normal 5 11 6" xfId="5158" xr:uid="{7963D363-7063-4C75-A9D9-E63C76290CCE}"/>
    <cellStyle name="Normal 5 12" xfId="340" xr:uid="{F93E41AF-ADBC-4754-9F1F-109E12983195}"/>
    <cellStyle name="Normal 5 12 2" xfId="2610" xr:uid="{2A702766-395A-451E-BAE7-865B683B3ECE}"/>
    <cellStyle name="Normal 5 12 2 2" xfId="13277" xr:uid="{8D007560-2B7D-41F9-A032-EF1759E5DD8F}"/>
    <cellStyle name="Normal 5 12 2 3" xfId="9004" xr:uid="{06105CA6-FF14-4DF6-808C-AFC90275DF16}"/>
    <cellStyle name="Normal 5 12 3" xfId="9005" xr:uid="{7C8C1BA8-E0C2-4108-AA90-617DA2FB6AED}"/>
    <cellStyle name="Normal 5 12 4" xfId="6249" xr:uid="{109B3CAA-4DC5-4C9E-A682-505ED24BA535}"/>
    <cellStyle name="Normal 5 12 5" xfId="11464" xr:uid="{67738189-AB3D-4ADF-A76E-5765D004920A}"/>
    <cellStyle name="Normal 5 12 6" xfId="4425" xr:uid="{2E85B727-1923-4A5C-94D2-9207E4585F02}"/>
    <cellStyle name="Normal 5 13" xfId="2206" xr:uid="{482F95FF-DE3E-45AE-A767-834A6A8FBE6F}"/>
    <cellStyle name="Normal 5 14" xfId="2225" xr:uid="{56B7785C-FED4-4EB3-9A73-23A34DB8F785}"/>
    <cellStyle name="Normal 5 14 2" xfId="4084" xr:uid="{87AFF329-85F0-4E23-88F1-06D97D1A45ED}"/>
    <cellStyle name="Normal 5 14 2 2" xfId="14747" xr:uid="{18D2FA44-DAF8-4DB7-A02E-62EADCE6F6DE}"/>
    <cellStyle name="Normal 5 14 2 3" xfId="9006" xr:uid="{6F05FEDB-7B74-432E-A9BD-F2000D02688E}"/>
    <cellStyle name="Normal 5 14 3" xfId="9007" xr:uid="{5F020BEC-7DC5-409A-BEEE-847F5125CA75}"/>
    <cellStyle name="Normal 5 14 4" xfId="7723" xr:uid="{DC4F0680-8085-47FA-B534-B156C736B2F9}"/>
    <cellStyle name="Normal 5 14 5" xfId="12934" xr:uid="{1D1CA4DD-8BA1-44D7-BF73-EEF41DD5EA0D}"/>
    <cellStyle name="Normal 5 14 6" xfId="5895" xr:uid="{FFE49DB7-D321-418C-BBED-6506EBAA275E}"/>
    <cellStyle name="Normal 5 15" xfId="2376" xr:uid="{7BFA9135-20DF-4359-AEA4-323A57CD5D06}"/>
    <cellStyle name="Normal 5 15 2" xfId="4220" xr:uid="{BCC85E69-E07A-4E3F-8E7C-14C244FE4C4D}"/>
    <cellStyle name="Normal 5 15 2 2" xfId="14883" xr:uid="{D34011DC-3F18-4E00-9D31-F499EEBF42F6}"/>
    <cellStyle name="Normal 5 15 2 3" xfId="9008" xr:uid="{BD540F62-59B8-497E-8C43-E809F92FF874}"/>
    <cellStyle name="Normal 5 15 3" xfId="7859" xr:uid="{7B65CA4D-5D2B-447D-988C-6E295B91007E}"/>
    <cellStyle name="Normal 5 15 4" xfId="13070" xr:uid="{B389EC6D-5CDF-4947-99FB-87E6E9B84DA0}"/>
    <cellStyle name="Normal 5 15 5" xfId="6031" xr:uid="{4619AB60-DC90-488E-96B0-1EB0AA8794BE}"/>
    <cellStyle name="Normal 5 16" xfId="2555" xr:uid="{3DA406F4-ABE0-4E47-9086-E7BC10206A40}"/>
    <cellStyle name="Normal 5 16 2" xfId="9009" xr:uid="{35C92CE8-7BA6-4455-A807-25D3750BD136}"/>
    <cellStyle name="Normal 5 16 3" xfId="13223" xr:uid="{351AE43A-27B9-4665-9CD5-2CFE22038DDD}"/>
    <cellStyle name="Normal 5 16 4" xfId="6153" xr:uid="{5CDE2095-A1D7-4EE0-A05D-71385B57D244}"/>
    <cellStyle name="Normal 5 17" xfId="9010" xr:uid="{055BE448-8788-46D9-8BE1-086C642A94E9}"/>
    <cellStyle name="Normal 5 18" xfId="6194" xr:uid="{7A292116-76EB-43C6-BF0F-44E5D7B1867D}"/>
    <cellStyle name="Normal 5 19" xfId="11410" xr:uid="{68A2773B-0656-4A05-8815-86DD650477D1}"/>
    <cellStyle name="Normal 5 2" xfId="177" xr:uid="{9F48583D-59E6-4A6D-9BE0-AB7C08F0F780}"/>
    <cellStyle name="Normal 5 2 10" xfId="1395" xr:uid="{9C4FF2E1-5AF2-42F2-B461-A20C940FEE70}"/>
    <cellStyle name="Normal 5 2 10 2" xfId="3345" xr:uid="{D15BFB41-E05F-4190-8DBA-99326B0B3870}"/>
    <cellStyle name="Normal 5 2 10 2 2" xfId="14011" xr:uid="{65650334-7345-40C2-8CB7-0AD67D779D06}"/>
    <cellStyle name="Normal 5 2 10 2 3" xfId="9011" xr:uid="{39703B14-9C28-4BC5-A68D-3EE266D86080}"/>
    <cellStyle name="Normal 5 2 10 3" xfId="9012" xr:uid="{83E62518-787A-4201-9F75-70E8590337C1}"/>
    <cellStyle name="Normal 5 2 10 4" xfId="6984" xr:uid="{AD0CB664-404F-4009-B815-BCEC6DDF0647}"/>
    <cellStyle name="Normal 5 2 10 5" xfId="12198" xr:uid="{75B18AFD-5BA1-4643-9ADC-D3AC3F41F7D6}"/>
    <cellStyle name="Normal 5 2 10 6" xfId="5159" xr:uid="{FF0917D1-5DC1-4C0D-AA52-2C62BB827D2B}"/>
    <cellStyle name="Normal 5 2 11" xfId="341" xr:uid="{B35A3FC2-DDB4-4101-A190-907CF27C206E}"/>
    <cellStyle name="Normal 5 2 11 2" xfId="2611" xr:uid="{1EB2D21B-B711-4107-A911-1C8D87549200}"/>
    <cellStyle name="Normal 5 2 11 2 2" xfId="13278" xr:uid="{B54D7A7B-AD90-49B1-AB76-3119AED9884C}"/>
    <cellStyle name="Normal 5 2 11 2 3" xfId="9013" xr:uid="{6EF3535A-4BE0-4E62-97AC-4B8E927CCEED}"/>
    <cellStyle name="Normal 5 2 11 3" xfId="9014" xr:uid="{DEBA558C-4678-4817-969B-9EC9F268D924}"/>
    <cellStyle name="Normal 5 2 11 4" xfId="6250" xr:uid="{B3F2DE89-B59A-42D6-95C2-723B24080774}"/>
    <cellStyle name="Normal 5 2 11 5" xfId="11465" xr:uid="{D6B0080C-60C7-42AF-A090-81987ED31012}"/>
    <cellStyle name="Normal 5 2 11 6" xfId="4426" xr:uid="{35C2F6C1-60E2-421E-B2EE-69BA166F926A}"/>
    <cellStyle name="Normal 5 2 12" xfId="2226" xr:uid="{7E8A649F-97F0-49DD-83F3-4AF017E66C09}"/>
    <cellStyle name="Normal 5 2 12 2" xfId="4085" xr:uid="{C9E782D3-A563-45FE-BA7A-F3F5B3FE2318}"/>
    <cellStyle name="Normal 5 2 12 2 2" xfId="14748" xr:uid="{9C4C47EE-0E2B-482C-BB38-A0230CFD549C}"/>
    <cellStyle name="Normal 5 2 12 2 3" xfId="9015" xr:uid="{543CAA4F-253E-4CBC-A524-ED21077AD89E}"/>
    <cellStyle name="Normal 5 2 12 3" xfId="9016" xr:uid="{2645CB2A-2F8A-41A4-9901-6F4C0FDC5758}"/>
    <cellStyle name="Normal 5 2 12 4" xfId="7724" xr:uid="{FA674FC4-7C19-4D31-ACA0-8EBD9AE011DB}"/>
    <cellStyle name="Normal 5 2 12 5" xfId="12935" xr:uid="{15E8CA30-A5D3-435E-AF4A-CF33AC258F62}"/>
    <cellStyle name="Normal 5 2 12 6" xfId="5896" xr:uid="{2A2FF693-3602-4AE0-BC51-1EFEBAF078D8}"/>
    <cellStyle name="Normal 5 2 13" xfId="2377" xr:uid="{2717F795-7D4B-419F-A323-D1C365ABC431}"/>
    <cellStyle name="Normal 5 2 13 2" xfId="4221" xr:uid="{E32B199E-5661-45F2-A8A7-1EE3F5508892}"/>
    <cellStyle name="Normal 5 2 13 2 2" xfId="14884" xr:uid="{DF106DAF-AD22-49A1-AC13-FBE1986DEFCE}"/>
    <cellStyle name="Normal 5 2 13 2 3" xfId="9017" xr:uid="{F46B5C4C-88CB-4240-9329-33F71C7E9807}"/>
    <cellStyle name="Normal 5 2 13 3" xfId="7860" xr:uid="{E4B714F0-4F78-4C6E-AC54-B379A387AC32}"/>
    <cellStyle name="Normal 5 2 13 4" xfId="13071" xr:uid="{DC02BA7A-1F4B-4D31-BBF9-EEC0FD41A56E}"/>
    <cellStyle name="Normal 5 2 13 5" xfId="6032" xr:uid="{F4BF013C-C5BE-4A27-B2CA-8DC5FC558F86}"/>
    <cellStyle name="Normal 5 2 14" xfId="2535" xr:uid="{11C11E58-0A09-41CA-9674-7ACFF12EF54B}"/>
    <cellStyle name="Normal 5 2 14 2" xfId="9018" xr:uid="{4ACA58C2-BA93-485C-BDED-AC1C9D115F2D}"/>
    <cellStyle name="Normal 5 2 14 3" xfId="13210" xr:uid="{F8E9813C-78E4-453D-9255-AD6D98A7F3B2}"/>
    <cellStyle name="Normal 5 2 14 4" xfId="6159" xr:uid="{D8E8FAFC-7453-4549-9981-B2527E31C14E}"/>
    <cellStyle name="Normal 5 2 15" xfId="2561" xr:uid="{0D7C3DF0-CAE8-45FF-83D3-93EB49E6D273}"/>
    <cellStyle name="Normal 5 2 15 2" xfId="13229" xr:uid="{9C3A5C65-E609-4284-B60C-E5C9627D2040}"/>
    <cellStyle name="Normal 5 2 15 3" xfId="9019" xr:uid="{A48F1BE7-D8C2-4BE0-8934-6DB8F802E0D6}"/>
    <cellStyle name="Normal 5 2 16" xfId="6200" xr:uid="{38365DFB-BB8E-42A6-ABA5-148671CCE29A}"/>
    <cellStyle name="Normal 5 2 17" xfId="11416" xr:uid="{1B2987A1-2E82-4D90-B2E5-19BCDBDA0043}"/>
    <cellStyle name="Normal 5 2 18" xfId="4377" xr:uid="{0441EEAE-62F3-49EB-A53E-B65CBBF4DF83}"/>
    <cellStyle name="Normal 5 2 2" xfId="223" xr:uid="{2AB895F0-079F-4759-A618-189B5928F6AE}"/>
    <cellStyle name="Normal 5 2 2 10" xfId="2227" xr:uid="{CC2AB533-8FD2-4D34-8D47-0B531F2CD1E7}"/>
    <cellStyle name="Normal 5 2 2 10 2" xfId="4086" xr:uid="{FE5DF188-7232-4919-8584-2371FAAB79B6}"/>
    <cellStyle name="Normal 5 2 2 10 2 2" xfId="14749" xr:uid="{3E4BE824-52CE-47F5-80EA-B509BC865797}"/>
    <cellStyle name="Normal 5 2 2 10 2 3" xfId="9020" xr:uid="{9F904D19-2FEF-415B-808C-1A0D65E19B0A}"/>
    <cellStyle name="Normal 5 2 2 10 3" xfId="9021" xr:uid="{2D13FC03-3563-4138-A4FB-EE4A22D92F56}"/>
    <cellStyle name="Normal 5 2 2 10 4" xfId="7725" xr:uid="{2DDE5FB8-E10B-46E5-9648-EABBAD808590}"/>
    <cellStyle name="Normal 5 2 2 10 5" xfId="12936" xr:uid="{5F4B4B5F-F95F-4C81-835C-0688436C311A}"/>
    <cellStyle name="Normal 5 2 2 10 6" xfId="5897" xr:uid="{63A6ADA9-45FB-4ECB-BB21-A557C466DA8C}"/>
    <cellStyle name="Normal 5 2 2 11" xfId="2378" xr:uid="{CBBD84C8-E4B2-4F01-A1B0-BC08C5F103C3}"/>
    <cellStyle name="Normal 5 2 2 11 2" xfId="4222" xr:uid="{5E19AAF1-AB8C-440F-ABE3-477C78505D0F}"/>
    <cellStyle name="Normal 5 2 2 11 2 2" xfId="14885" xr:uid="{79143506-1981-4474-A217-45546DFB2FDD}"/>
    <cellStyle name="Normal 5 2 2 11 2 3" xfId="9022" xr:uid="{5DF051CC-2569-47C6-9581-1E38861915D4}"/>
    <cellStyle name="Normal 5 2 2 11 3" xfId="7861" xr:uid="{8DCC4D88-B265-48BA-8BDA-5FD01322F3AB}"/>
    <cellStyle name="Normal 5 2 2 11 4" xfId="13072" xr:uid="{570E0EEF-F011-4CEC-AEE8-BED64FBD8D30}"/>
    <cellStyle name="Normal 5 2 2 11 5" xfId="6033" xr:uid="{73939466-152E-4320-B2BA-A5A91945F706}"/>
    <cellStyle name="Normal 5 2 2 12" xfId="2570" xr:uid="{BDB4ACC2-1A35-4557-B988-662C55218997}"/>
    <cellStyle name="Normal 5 2 2 12 2" xfId="9023" xr:uid="{9E1FC05A-2317-4B77-B5DF-050501360F59}"/>
    <cellStyle name="Normal 5 2 2 12 3" xfId="13238" xr:uid="{BC2462B3-5E35-4CCC-AFCA-8475E92F4309}"/>
    <cellStyle name="Normal 5 2 2 12 4" xfId="6175" xr:uid="{BE77591C-B78B-45B3-989F-17C593AC9BA1}"/>
    <cellStyle name="Normal 5 2 2 13" xfId="9024" xr:uid="{DCD501F2-CFE5-4D74-B22E-741DEFA88865}"/>
    <cellStyle name="Normal 5 2 2 14" xfId="6209" xr:uid="{156A711E-D217-45C3-9AA7-E1D570F1628A}"/>
    <cellStyle name="Normal 5 2 2 15" xfId="11425" xr:uid="{8D376709-8E12-4ECE-8AAA-3CFDBDC7982F}"/>
    <cellStyle name="Normal 5 2 2 16" xfId="4386" xr:uid="{F248BF1A-BDDB-434A-B5FC-7656F7BC9968}"/>
    <cellStyle name="Normal 5 2 2 2" xfId="657" xr:uid="{3B42F3EE-44F2-482C-BBA0-B36953449695}"/>
    <cellStyle name="Normal 5 2 2 2 10" xfId="11605" xr:uid="{55E91FC2-EAB8-4F31-9DA0-5BBCDCDFAA39}"/>
    <cellStyle name="Normal 5 2 2 2 11" xfId="4566" xr:uid="{11C416BF-8E40-4CAF-959E-AF894F1FF9B4}"/>
    <cellStyle name="Normal 5 2 2 2 2" xfId="828" xr:uid="{C3EE1DA8-4B8A-4713-85C6-69BC0D088CCC}"/>
    <cellStyle name="Normal 5 2 2 2 2 2" xfId="1292" xr:uid="{81BFF118-6819-487C-BFC2-264AC5A98C1A}"/>
    <cellStyle name="Normal 5 2 2 2 2 2 2" xfId="1633" xr:uid="{D218412D-D14D-497E-9AF1-9FF44A5DC67D}"/>
    <cellStyle name="Normal 5 2 2 2 2 2 2 2" xfId="3583" xr:uid="{1139FB3D-7DEF-4353-9E89-683E1CB9FD82}"/>
    <cellStyle name="Normal 5 2 2 2 2 2 2 2 2" xfId="14249" xr:uid="{1FDCED90-37C6-4219-9A11-F885D666ACB8}"/>
    <cellStyle name="Normal 5 2 2 2 2 2 2 2 3" xfId="9025" xr:uid="{04C6816D-775E-40E1-8A6B-047E5A5358CD}"/>
    <cellStyle name="Normal 5 2 2 2 2 2 2 3" xfId="9026" xr:uid="{3E1A1E51-71A6-4252-921E-99B6367EDDD3}"/>
    <cellStyle name="Normal 5 2 2 2 2 2 2 4" xfId="7222" xr:uid="{FC4F9AF2-6558-4204-8614-30F3EA23BBAB}"/>
    <cellStyle name="Normal 5 2 2 2 2 2 2 5" xfId="12436" xr:uid="{3756B145-6A5E-4F54-891D-C85B1C2713AA}"/>
    <cellStyle name="Normal 5 2 2 2 2 2 2 6" xfId="5397" xr:uid="{A03DBC89-ECBB-45BE-AF2B-56C228CA185A}"/>
    <cellStyle name="Normal 5 2 2 2 2 2 3" xfId="3254" xr:uid="{2155F4ED-32F7-43F2-ACB5-F2EF6D6AF6F5}"/>
    <cellStyle name="Normal 5 2 2 2 2 2 3 2" xfId="13920" xr:uid="{98F172D4-F488-415B-AAF9-7C484015513C}"/>
    <cellStyle name="Normal 5 2 2 2 2 2 3 3" xfId="9027" xr:uid="{3C75858A-94C7-479B-B572-B71FB751BD26}"/>
    <cellStyle name="Normal 5 2 2 2 2 2 4" xfId="9028" xr:uid="{D88BBEFF-DC92-4322-9D39-4ADBE99DD512}"/>
    <cellStyle name="Normal 5 2 2 2 2 2 5" xfId="6893" xr:uid="{477AA620-8510-4364-93B1-EE93368E6C1F}"/>
    <cellStyle name="Normal 5 2 2 2 2 2 6" xfId="12107" xr:uid="{963637B9-3194-4601-97D4-41C940909DA4}"/>
    <cellStyle name="Normal 5 2 2 2 2 2 7" xfId="5068" xr:uid="{B7EE786F-ADC8-4258-9119-3A146C20931C}"/>
    <cellStyle name="Normal 5 2 2 2 2 3" xfId="1632" xr:uid="{9FF332AA-43C3-4EF8-B557-F7074D7177BF}"/>
    <cellStyle name="Normal 5 2 2 2 2 3 2" xfId="3582" xr:uid="{8C7319A5-0F05-4B67-B94E-7E9552F7DDA5}"/>
    <cellStyle name="Normal 5 2 2 2 2 3 2 2" xfId="14248" xr:uid="{62358F7D-CBB7-44AB-8E26-694BF364223E}"/>
    <cellStyle name="Normal 5 2 2 2 2 3 2 3" xfId="9029" xr:uid="{5445F96A-61C5-41C3-AAC8-C1A09EE37943}"/>
    <cellStyle name="Normal 5 2 2 2 2 3 3" xfId="9030" xr:uid="{8EFBFA12-85C8-4E9B-BB58-51D3C8A8268E}"/>
    <cellStyle name="Normal 5 2 2 2 2 3 4" xfId="7221" xr:uid="{F5553570-2D8C-4327-89A1-9953A8C39F60}"/>
    <cellStyle name="Normal 5 2 2 2 2 3 5" xfId="12435" xr:uid="{65C92339-91F3-40AC-A63F-86B938952162}"/>
    <cellStyle name="Normal 5 2 2 2 2 3 6" xfId="5396" xr:uid="{FCA336A4-18D5-46B2-B426-0CC60D8DD967}"/>
    <cellStyle name="Normal 5 2 2 2 2 4" xfId="2887" xr:uid="{F348D7FE-6B88-471A-9F3E-94768E72787B}"/>
    <cellStyle name="Normal 5 2 2 2 2 4 2" xfId="13553" xr:uid="{B8B5AC8F-D2AE-4845-BB8D-7E6EE3814CB2}"/>
    <cellStyle name="Normal 5 2 2 2 2 4 3" xfId="9031" xr:uid="{A4015956-2BC4-4060-8BE8-7539EA780B5A}"/>
    <cellStyle name="Normal 5 2 2 2 2 5" xfId="9032" xr:uid="{079388A5-2FCC-4E28-BEB2-DF772B2D5A85}"/>
    <cellStyle name="Normal 5 2 2 2 2 6" xfId="6526" xr:uid="{C6F9523E-0592-4C54-8D45-FBBEEB80E75C}"/>
    <cellStyle name="Normal 5 2 2 2 2 7" xfId="11740" xr:uid="{70E349C5-0982-4480-BC77-1EDEAADBF016}"/>
    <cellStyle name="Normal 5 2 2 2 2 8" xfId="4701" xr:uid="{31E3444C-9028-4D08-A521-5BEB07847213}"/>
    <cellStyle name="Normal 5 2 2 2 3" xfId="981" xr:uid="{2C2BE49C-1C26-4279-9D2C-EB956074434A}"/>
    <cellStyle name="Normal 5 2 2 2 3 2" xfId="1634" xr:uid="{28CDA0D8-304F-48D9-8EC6-44D1FAC8A6EA}"/>
    <cellStyle name="Normal 5 2 2 2 3 2 2" xfId="3584" xr:uid="{87C92686-B1CE-40AD-9B68-30FAA7266903}"/>
    <cellStyle name="Normal 5 2 2 2 3 2 2 2" xfId="14250" xr:uid="{E0B8FA0B-BA33-4576-8A5D-4BA2F540133B}"/>
    <cellStyle name="Normal 5 2 2 2 3 2 2 3" xfId="9033" xr:uid="{4236E730-111E-4339-9585-E14321F60D88}"/>
    <cellStyle name="Normal 5 2 2 2 3 2 3" xfId="9034" xr:uid="{BDE82EA3-D1A9-40E3-9E1A-9A92592E247A}"/>
    <cellStyle name="Normal 5 2 2 2 3 2 4" xfId="7223" xr:uid="{57CDDFC6-66E4-40D3-A782-B822CA99BB8C}"/>
    <cellStyle name="Normal 5 2 2 2 3 2 5" xfId="12437" xr:uid="{6526679E-521E-4F4B-BD4A-FEC93DD1D9A1}"/>
    <cellStyle name="Normal 5 2 2 2 3 2 6" xfId="5398" xr:uid="{0F7B9EBB-FC39-4802-9326-BBE3D1FEDB95}"/>
    <cellStyle name="Normal 5 2 2 2 3 3" xfId="3025" xr:uid="{2698AC19-3814-46E1-821C-68E6371436C0}"/>
    <cellStyle name="Normal 5 2 2 2 3 3 2" xfId="13691" xr:uid="{453180CA-E596-4FD5-AAE3-E72FA5ED42BE}"/>
    <cellStyle name="Normal 5 2 2 2 3 3 3" xfId="9035" xr:uid="{6B7364F2-A23A-4E11-9ADE-4C3C36D6C230}"/>
    <cellStyle name="Normal 5 2 2 2 3 4" xfId="9036" xr:uid="{B5F16784-2B2F-4E20-B717-D5D6A6E958A3}"/>
    <cellStyle name="Normal 5 2 2 2 3 5" xfId="6664" xr:uid="{1A3E7A0B-2DBD-44AF-BAC7-D1DFA2B14B3D}"/>
    <cellStyle name="Normal 5 2 2 2 3 6" xfId="11878" xr:uid="{2AC2F696-5852-43A0-AED6-4E163C8ED206}"/>
    <cellStyle name="Normal 5 2 2 2 3 7" xfId="4839" xr:uid="{9C2F395A-F3FE-477E-BB15-B32BCAA8A18E}"/>
    <cellStyle name="Normal 5 2 2 2 4" xfId="1631" xr:uid="{EBE79B3D-123E-4BE1-974E-200AC5E8BDAF}"/>
    <cellStyle name="Normal 5 2 2 2 4 2" xfId="3581" xr:uid="{FC7369DB-90F5-441E-8E1D-635EDE623EB5}"/>
    <cellStyle name="Normal 5 2 2 2 4 2 2" xfId="14247" xr:uid="{820009B9-4999-4EE9-A912-9ED2360C487A}"/>
    <cellStyle name="Normal 5 2 2 2 4 2 3" xfId="9037" xr:uid="{119EF643-3674-45DC-8958-115DC03E0030}"/>
    <cellStyle name="Normal 5 2 2 2 4 3" xfId="9038" xr:uid="{444578E9-D728-40D5-A121-6EDBC9C3A668}"/>
    <cellStyle name="Normal 5 2 2 2 4 4" xfId="7220" xr:uid="{4DAFF673-C945-44A8-95C0-F04C025E704D}"/>
    <cellStyle name="Normal 5 2 2 2 4 5" xfId="12434" xr:uid="{E8D9FAF5-B68D-4256-ACB6-78F57BCCFDE1}"/>
    <cellStyle name="Normal 5 2 2 2 4 6" xfId="5395" xr:uid="{4F99A554-0FA6-4129-9ED0-C075AF72C29F}"/>
    <cellStyle name="Normal 5 2 2 2 5" xfId="2279" xr:uid="{D3C68069-5066-419C-B452-211AE64C6901}"/>
    <cellStyle name="Normal 5 2 2 2 5 2" xfId="4133" xr:uid="{07D78F49-995E-4FEA-B968-98EF5DD4AF91}"/>
    <cellStyle name="Normal 5 2 2 2 5 2 2" xfId="14796" xr:uid="{89599B1F-AD8E-41FC-8244-840D991F06C7}"/>
    <cellStyle name="Normal 5 2 2 2 5 2 3" xfId="9039" xr:uid="{5F634D0D-2F28-4443-A00D-7A4860CF6A60}"/>
    <cellStyle name="Normal 5 2 2 2 5 3" xfId="9040" xr:uid="{0A44C13D-7656-402E-9337-1A683311431D}"/>
    <cellStyle name="Normal 5 2 2 2 5 4" xfId="7772" xr:uid="{40E1AE1F-2909-46A5-A654-F2B976C293F8}"/>
    <cellStyle name="Normal 5 2 2 2 5 5" xfId="12983" xr:uid="{68A62F8E-C601-4E17-89C7-D2CA082B938C}"/>
    <cellStyle name="Normal 5 2 2 2 5 6" xfId="5944" xr:uid="{6886BA40-BE32-4812-970E-A5EEC5E27A55}"/>
    <cellStyle name="Normal 5 2 2 2 6" xfId="2424" xr:uid="{87C72AA6-66DF-48DD-88C7-D75B547E2E6B}"/>
    <cellStyle name="Normal 5 2 2 2 6 2" xfId="4268" xr:uid="{2DAAD01D-8B79-4320-8C3B-A5F8CC0E107B}"/>
    <cellStyle name="Normal 5 2 2 2 6 2 2" xfId="14931" xr:uid="{81CCA852-E38A-400C-9027-EE450BF2B1C0}"/>
    <cellStyle name="Normal 5 2 2 2 6 2 3" xfId="9041" xr:uid="{778289E5-4002-4434-ABAB-CEAB64FA77E0}"/>
    <cellStyle name="Normal 5 2 2 2 6 3" xfId="7907" xr:uid="{489B1E68-8874-4BC3-AA88-42B225680044}"/>
    <cellStyle name="Normal 5 2 2 2 6 4" xfId="13118" xr:uid="{A16C2D15-E103-41AA-9F44-7DFEDA87E1AC}"/>
    <cellStyle name="Normal 5 2 2 2 6 5" xfId="6079" xr:uid="{487DE4D6-E23E-4993-97AE-96C7C66BA7E1}"/>
    <cellStyle name="Normal 5 2 2 2 7" xfId="2752" xr:uid="{328E4726-1E93-4D08-AFBC-35CB24031E7D}"/>
    <cellStyle name="Normal 5 2 2 2 7 2" xfId="13418" xr:uid="{E77EB86D-4983-4387-92FA-0AB0FC4E94A3}"/>
    <cellStyle name="Normal 5 2 2 2 7 3" xfId="9042" xr:uid="{7724B4DF-C7B4-4A59-ABED-2D5CDFAD637C}"/>
    <cellStyle name="Normal 5 2 2 2 8" xfId="9043" xr:uid="{0869C2CE-4C00-4035-9384-A466BE6EED4D}"/>
    <cellStyle name="Normal 5 2 2 2 9" xfId="6391" xr:uid="{1AE3A2AB-BB45-424B-BF2B-673CA7DA8799}"/>
    <cellStyle name="Normal 5 2 2 3" xfId="731" xr:uid="{49366823-6D6E-4E08-9C84-2CD7804E8BC4}"/>
    <cellStyle name="Normal 5 2 2 3 10" xfId="11648" xr:uid="{73A87696-4E24-4235-A3A0-3B27DFDF7860}"/>
    <cellStyle name="Normal 5 2 2 3 11" xfId="4609" xr:uid="{43CC7869-7145-4BA9-9CBD-AEF5E6B6415F}"/>
    <cellStyle name="Normal 5 2 2 3 2" xfId="872" xr:uid="{EFCAA3D9-594C-46AC-8EF5-BBE778DE8925}"/>
    <cellStyle name="Normal 5 2 2 3 2 2" xfId="1335" xr:uid="{236BA644-19CD-4C75-B740-289739F70BFD}"/>
    <cellStyle name="Normal 5 2 2 3 2 2 2" xfId="1637" xr:uid="{3A124B64-D4BB-4ED7-B41A-511AFF85A5E4}"/>
    <cellStyle name="Normal 5 2 2 3 2 2 2 2" xfId="3587" xr:uid="{E98023CE-6688-4929-99FF-5913BE9C9D5A}"/>
    <cellStyle name="Normal 5 2 2 3 2 2 2 2 2" xfId="14253" xr:uid="{79777823-B436-4B14-A127-629BE69F2193}"/>
    <cellStyle name="Normal 5 2 2 3 2 2 2 2 3" xfId="9044" xr:uid="{5F43B923-9B34-4787-B321-F06FBB3248FE}"/>
    <cellStyle name="Normal 5 2 2 3 2 2 2 3" xfId="9045" xr:uid="{5BC0B81D-FC54-49BA-B34C-806E21E8C4B7}"/>
    <cellStyle name="Normal 5 2 2 3 2 2 2 4" xfId="7226" xr:uid="{E33DD850-2A8F-4727-9C0D-962BE89F5AA0}"/>
    <cellStyle name="Normal 5 2 2 3 2 2 2 5" xfId="12440" xr:uid="{23B465F0-D2C2-4BBE-BE66-0A45597EE70C}"/>
    <cellStyle name="Normal 5 2 2 3 2 2 2 6" xfId="5401" xr:uid="{8BF7A362-9438-4FC6-B0E2-ED63A9DC2872}"/>
    <cellStyle name="Normal 5 2 2 3 2 2 3" xfId="3297" xr:uid="{B6C8DCB4-8B9A-4B9A-BBDA-E7D3D7F1D365}"/>
    <cellStyle name="Normal 5 2 2 3 2 2 3 2" xfId="13963" xr:uid="{DEF98E1C-9DFC-4E51-A87E-4AADFABA83E4}"/>
    <cellStyle name="Normal 5 2 2 3 2 2 3 3" xfId="9046" xr:uid="{318DFD37-F28F-41D7-944A-09831887C73B}"/>
    <cellStyle name="Normal 5 2 2 3 2 2 4" xfId="9047" xr:uid="{D8CC2E26-FD54-469E-9ED4-50F0EF3D1BA8}"/>
    <cellStyle name="Normal 5 2 2 3 2 2 5" xfId="6936" xr:uid="{45757877-7A89-4C5A-AC8D-DB79EA5A1ABD}"/>
    <cellStyle name="Normal 5 2 2 3 2 2 6" xfId="12150" xr:uid="{5DA69E55-EAAA-4EDD-96E6-52E7D0307550}"/>
    <cellStyle name="Normal 5 2 2 3 2 2 7" xfId="5111" xr:uid="{C98BBC7D-7D62-4D46-9AA1-15D9AF58CCA6}"/>
    <cellStyle name="Normal 5 2 2 3 2 3" xfId="1636" xr:uid="{26B48D1D-92D8-4367-B385-DFEC6F873CF0}"/>
    <cellStyle name="Normal 5 2 2 3 2 3 2" xfId="3586" xr:uid="{8CD85C75-0746-4B90-B870-245E10A1159D}"/>
    <cellStyle name="Normal 5 2 2 3 2 3 2 2" xfId="14252" xr:uid="{FD151D53-290C-4CCC-83BC-BEE79D8D0B32}"/>
    <cellStyle name="Normal 5 2 2 3 2 3 2 3" xfId="9048" xr:uid="{F37BE90D-3314-40F6-999F-F3C3B27E5B65}"/>
    <cellStyle name="Normal 5 2 2 3 2 3 3" xfId="9049" xr:uid="{ED80B7E5-5B31-43FD-A0A0-A72CEE17A0C3}"/>
    <cellStyle name="Normal 5 2 2 3 2 3 4" xfId="7225" xr:uid="{FABDB3A1-BE8C-4B5F-93ED-5DAAE4B4316C}"/>
    <cellStyle name="Normal 5 2 2 3 2 3 5" xfId="12439" xr:uid="{E8022582-2AF7-48D4-A497-97C5B80A743B}"/>
    <cellStyle name="Normal 5 2 2 3 2 3 6" xfId="5400" xr:uid="{89C8F69E-6B3A-4C0F-944A-BA3600F250F9}"/>
    <cellStyle name="Normal 5 2 2 3 2 4" xfId="2930" xr:uid="{0286BB4F-15DE-4962-ACBE-BB0CB2028697}"/>
    <cellStyle name="Normal 5 2 2 3 2 4 2" xfId="13596" xr:uid="{1FD40BEF-B8FC-4935-AE9C-16FFCC14CD59}"/>
    <cellStyle name="Normal 5 2 2 3 2 4 3" xfId="9050" xr:uid="{1F21A84D-744F-48C8-A7C0-A712E2B11424}"/>
    <cellStyle name="Normal 5 2 2 3 2 5" xfId="9051" xr:uid="{6EBF6883-3B7C-41E9-A7F7-3505C7BB94CB}"/>
    <cellStyle name="Normal 5 2 2 3 2 6" xfId="6569" xr:uid="{C4A467EB-AF80-405C-8AC4-900BCE855CEF}"/>
    <cellStyle name="Normal 5 2 2 3 2 7" xfId="11783" xr:uid="{9AF117C7-681D-478A-9688-88FAB280F95E}"/>
    <cellStyle name="Normal 5 2 2 3 2 8" xfId="4744" xr:uid="{314CCD2F-1990-49D7-861B-93EEA14188A4}"/>
    <cellStyle name="Normal 5 2 2 3 3" xfId="1025" xr:uid="{2C0E0F65-0761-403C-BDF0-574CEDCAB354}"/>
    <cellStyle name="Normal 5 2 2 3 3 2" xfId="1638" xr:uid="{8306F456-86B0-40EB-8900-B6D15854F4BF}"/>
    <cellStyle name="Normal 5 2 2 3 3 2 2" xfId="3588" xr:uid="{112AB4EE-78BF-49ED-8FBB-86A0BE571FEA}"/>
    <cellStyle name="Normal 5 2 2 3 3 2 2 2" xfId="14254" xr:uid="{2426E0F1-999A-4A56-8658-30291313A815}"/>
    <cellStyle name="Normal 5 2 2 3 3 2 2 3" xfId="9052" xr:uid="{274D2167-76C8-4742-991E-DF80A4AB2E7C}"/>
    <cellStyle name="Normal 5 2 2 3 3 2 3" xfId="9053" xr:uid="{8A4ECDF1-4241-4FA9-B1EF-AC9B7D6B7A49}"/>
    <cellStyle name="Normal 5 2 2 3 3 2 4" xfId="7227" xr:uid="{EE2A87B6-5F5A-4925-905B-ED27DB57509C}"/>
    <cellStyle name="Normal 5 2 2 3 3 2 5" xfId="12441" xr:uid="{04A3C5C1-0FFF-4E2B-BABA-373134118521}"/>
    <cellStyle name="Normal 5 2 2 3 3 2 6" xfId="5402" xr:uid="{AADEAEB4-4B3E-4709-A58C-54650E009869}"/>
    <cellStyle name="Normal 5 2 2 3 3 3" xfId="3068" xr:uid="{C3D53889-E622-4046-A283-ED1515735F51}"/>
    <cellStyle name="Normal 5 2 2 3 3 3 2" xfId="13734" xr:uid="{81FB5C7D-3198-4DE7-BE51-D341F05EC583}"/>
    <cellStyle name="Normal 5 2 2 3 3 3 3" xfId="9054" xr:uid="{7A192387-1290-477A-9FDF-0E95D730E7C8}"/>
    <cellStyle name="Normal 5 2 2 3 3 4" xfId="9055" xr:uid="{6B194421-1BB1-45F3-897F-8A60BD6CC849}"/>
    <cellStyle name="Normal 5 2 2 3 3 5" xfId="6707" xr:uid="{F22EC181-E13D-4BF8-968A-19B60C7CB977}"/>
    <cellStyle name="Normal 5 2 2 3 3 6" xfId="11921" xr:uid="{E9D3E391-F1F5-45D3-9931-28E53E175017}"/>
    <cellStyle name="Normal 5 2 2 3 3 7" xfId="4882" xr:uid="{D26B8953-EBB1-48C5-B411-36183B962D74}"/>
    <cellStyle name="Normal 5 2 2 3 4" xfId="1635" xr:uid="{3FAFF9D5-28B4-4723-9D05-EEEB7F71245F}"/>
    <cellStyle name="Normal 5 2 2 3 4 2" xfId="3585" xr:uid="{56C86270-1079-42BF-A67D-E283447FE0A3}"/>
    <cellStyle name="Normal 5 2 2 3 4 2 2" xfId="14251" xr:uid="{BCADD67C-D6C4-4BB2-844C-78E4304CBAD0}"/>
    <cellStyle name="Normal 5 2 2 3 4 2 3" xfId="9056" xr:uid="{977B18AA-47CA-4E3C-BB53-DB9C28531475}"/>
    <cellStyle name="Normal 5 2 2 3 4 3" xfId="9057" xr:uid="{96F07E12-F7E1-4B05-8EB7-A506239B8D78}"/>
    <cellStyle name="Normal 5 2 2 3 4 4" xfId="7224" xr:uid="{DA47F244-B45E-4694-9596-97943A8B5CD2}"/>
    <cellStyle name="Normal 5 2 2 3 4 5" xfId="12438" xr:uid="{DEB0A3BA-58A8-4FB6-839B-BECAE0EA0544}"/>
    <cellStyle name="Normal 5 2 2 3 4 6" xfId="5399" xr:uid="{8C526301-FA63-466D-B1AB-1B93402453A1}"/>
    <cellStyle name="Normal 5 2 2 3 5" xfId="2323" xr:uid="{2119A29D-FDB9-41C9-BC27-6C5A48BB5C5B}"/>
    <cellStyle name="Normal 5 2 2 3 5 2" xfId="4176" xr:uid="{BFD0C1B0-B831-40AF-9CD1-88CCA3737B4C}"/>
    <cellStyle name="Normal 5 2 2 3 5 2 2" xfId="14839" xr:uid="{ACCF2D80-4246-4CF4-BF24-78A5DDD114B9}"/>
    <cellStyle name="Normal 5 2 2 3 5 2 3" xfId="9058" xr:uid="{F3B44442-3778-4763-BE01-0D75A5487860}"/>
    <cellStyle name="Normal 5 2 2 3 5 3" xfId="9059" xr:uid="{AC463BE2-B6B5-4B95-B265-6F666CC8821E}"/>
    <cellStyle name="Normal 5 2 2 3 5 4" xfId="7815" xr:uid="{AC9BC11F-E2D9-4097-8620-B1C4C86E9FCC}"/>
    <cellStyle name="Normal 5 2 2 3 5 5" xfId="13026" xr:uid="{723BE4B6-26D6-4038-863D-D1D071C840AD}"/>
    <cellStyle name="Normal 5 2 2 3 5 6" xfId="5987" xr:uid="{9CE27FC4-0FA7-439F-BAF9-4E685A730E7D}"/>
    <cellStyle name="Normal 5 2 2 3 6" xfId="2467" xr:uid="{F04487DA-EB97-4E83-B865-9B560AF281ED}"/>
    <cellStyle name="Normal 5 2 2 3 6 2" xfId="4311" xr:uid="{CCDB614D-3FBD-486B-AB82-33051EEEAFF7}"/>
    <cellStyle name="Normal 5 2 2 3 6 2 2" xfId="14974" xr:uid="{141E81F7-26D9-4E12-9BA3-C68ED0EC0139}"/>
    <cellStyle name="Normal 5 2 2 3 6 2 3" xfId="9060" xr:uid="{107B0814-C4CB-4219-A145-4D03ED5227A0}"/>
    <cellStyle name="Normal 5 2 2 3 6 3" xfId="7950" xr:uid="{FC16921B-B93A-49C8-A11E-E1C1A8D81763}"/>
    <cellStyle name="Normal 5 2 2 3 6 4" xfId="13161" xr:uid="{D942A6D4-2C5B-40C9-8C4A-A73140635117}"/>
    <cellStyle name="Normal 5 2 2 3 6 5" xfId="6122" xr:uid="{D3972916-802A-45AF-AE6A-2C5B0D80FBCD}"/>
    <cellStyle name="Normal 5 2 2 3 7" xfId="2795" xr:uid="{25280009-8949-4BCD-8346-032C1BCF8026}"/>
    <cellStyle name="Normal 5 2 2 3 7 2" xfId="13461" xr:uid="{08B0B3A6-9A8D-4656-9A88-CB4E43E4EB5D}"/>
    <cellStyle name="Normal 5 2 2 3 7 3" xfId="9061" xr:uid="{FAA35751-49B8-48DE-A1D3-21C950E840C5}"/>
    <cellStyle name="Normal 5 2 2 3 8" xfId="9062" xr:uid="{B743961E-7B04-4A60-B1E0-8DC9AA29BE0F}"/>
    <cellStyle name="Normal 5 2 2 3 9" xfId="6434" xr:uid="{A5E63939-64E8-46CD-B5EF-C25730A3631C}"/>
    <cellStyle name="Normal 5 2 2 4" xfId="565" xr:uid="{5A1FF5F3-BEC6-429D-BEF2-E78DB07F06BA}"/>
    <cellStyle name="Normal 5 2 2 4 2" xfId="1133" xr:uid="{326AEE52-2B6B-4718-AB16-B3237F477778}"/>
    <cellStyle name="Normal 5 2 2 4 2 2" xfId="1640" xr:uid="{32540E01-4A6D-4B00-A7B4-5FAD25821C5F}"/>
    <cellStyle name="Normal 5 2 2 4 2 2 2" xfId="3590" xr:uid="{49F59B1E-466B-43BA-9CE1-5F85A762E803}"/>
    <cellStyle name="Normal 5 2 2 4 2 2 2 2" xfId="14256" xr:uid="{B53A5F9B-A2F8-4075-8B79-AE0CE9259760}"/>
    <cellStyle name="Normal 5 2 2 4 2 2 2 3" xfId="9063" xr:uid="{2AAADAE0-A093-49DC-A21F-F7D92FAA9BE7}"/>
    <cellStyle name="Normal 5 2 2 4 2 2 3" xfId="9064" xr:uid="{551061E2-9491-4405-897B-1DB7A4ADBF9A}"/>
    <cellStyle name="Normal 5 2 2 4 2 2 4" xfId="7229" xr:uid="{D2CDB7C8-7065-442E-B6CC-4640CBF0C065}"/>
    <cellStyle name="Normal 5 2 2 4 2 2 5" xfId="12443" xr:uid="{E6FB7E6B-D45C-4923-9A16-270976410D00}"/>
    <cellStyle name="Normal 5 2 2 4 2 2 6" xfId="5404" xr:uid="{8372A173-0DC3-4CB7-8F8F-C44BB2AB15D9}"/>
    <cellStyle name="Normal 5 2 2 4 2 3" xfId="3158" xr:uid="{90F97DE0-CB5F-44F6-8FC9-C19352522D4C}"/>
    <cellStyle name="Normal 5 2 2 4 2 3 2" xfId="13824" xr:uid="{3DD40734-4E57-439B-B875-93BB6EB71670}"/>
    <cellStyle name="Normal 5 2 2 4 2 3 3" xfId="9065" xr:uid="{C9D190AF-07CA-4539-A804-B08AC8FB3AB8}"/>
    <cellStyle name="Normal 5 2 2 4 2 4" xfId="9066" xr:uid="{33193CEC-1651-4253-9346-51BCDD7AA674}"/>
    <cellStyle name="Normal 5 2 2 4 2 5" xfId="6797" xr:uid="{8C65CF94-BB2B-415C-B8F5-5C15D3D83AB5}"/>
    <cellStyle name="Normal 5 2 2 4 2 6" xfId="12011" xr:uid="{4A4689A6-8320-4EC0-80B5-94F2C4C78E31}"/>
    <cellStyle name="Normal 5 2 2 4 2 7" xfId="4972" xr:uid="{D655D6C9-328D-4109-BD09-1DE62A5219B7}"/>
    <cellStyle name="Normal 5 2 2 4 3" xfId="1639" xr:uid="{B8DEF4C5-DA5C-4513-8F79-5DC4FB684826}"/>
    <cellStyle name="Normal 5 2 2 4 3 2" xfId="3589" xr:uid="{0898EF94-1B10-4371-8EB6-E023EFE01F48}"/>
    <cellStyle name="Normal 5 2 2 4 3 2 2" xfId="14255" xr:uid="{FDB862CC-B9D9-4BDA-9640-DB27DBAA1B51}"/>
    <cellStyle name="Normal 5 2 2 4 3 2 3" xfId="9067" xr:uid="{3C7D2FF3-33BB-48E9-AA75-E4C275FC8318}"/>
    <cellStyle name="Normal 5 2 2 4 3 3" xfId="9068" xr:uid="{4F72481F-0AFA-4A47-998B-F1409354FE45}"/>
    <cellStyle name="Normal 5 2 2 4 3 4" xfId="7228" xr:uid="{1318A2BA-7D05-436F-A349-8F0BE65F2EA0}"/>
    <cellStyle name="Normal 5 2 2 4 3 5" xfId="12442" xr:uid="{5DB6335F-2386-4799-B83A-4492CBB4AC8A}"/>
    <cellStyle name="Normal 5 2 2 4 3 6" xfId="5403" xr:uid="{4EDD21F3-E050-4D27-8612-E104A0B64C1F}"/>
    <cellStyle name="Normal 5 2 2 4 4" xfId="2706" xr:uid="{284E9588-BF24-4BA5-B4FF-3896A34F4275}"/>
    <cellStyle name="Normal 5 2 2 4 4 2" xfId="13372" xr:uid="{63746627-E519-412E-84DA-2B87E276CADA}"/>
    <cellStyle name="Normal 5 2 2 4 4 3" xfId="9069" xr:uid="{5014A1C7-E411-414F-91D6-E38ACFB00191}"/>
    <cellStyle name="Normal 5 2 2 4 5" xfId="9070" xr:uid="{05B708ED-A1EB-47A0-9D74-56A6F9DEAB48}"/>
    <cellStyle name="Normal 5 2 2 4 6" xfId="6345" xr:uid="{1E538AAA-AA26-48D7-918E-CF93BDB6F0B7}"/>
    <cellStyle name="Normal 5 2 2 4 7" xfId="11559" xr:uid="{22C15C9C-46F7-42D5-8660-6B462519D650}"/>
    <cellStyle name="Normal 5 2 2 4 8" xfId="4520" xr:uid="{060385BB-B4E7-42A7-AD02-C521041901C8}"/>
    <cellStyle name="Normal 5 2 2 5" xfId="782" xr:uid="{F829FE96-97E5-4EA5-89D0-6603FA42A41F}"/>
    <cellStyle name="Normal 5 2 2 5 2" xfId="1246" xr:uid="{E98D1AF6-A084-4A0B-B3F4-CFF016EEABBB}"/>
    <cellStyle name="Normal 5 2 2 5 2 2" xfId="1642" xr:uid="{A76B8CC7-6599-4BF4-AE74-5C67EB9F0365}"/>
    <cellStyle name="Normal 5 2 2 5 2 2 2" xfId="3592" xr:uid="{D2723AC9-8914-4D9A-AF32-444589EA2218}"/>
    <cellStyle name="Normal 5 2 2 5 2 2 2 2" xfId="14258" xr:uid="{FDA70A33-C6B1-46DA-9B7C-DE6C21D769F0}"/>
    <cellStyle name="Normal 5 2 2 5 2 2 2 3" xfId="9071" xr:uid="{8FEB5734-EDBE-403E-80C7-C47A623BC9E0}"/>
    <cellStyle name="Normal 5 2 2 5 2 2 3" xfId="9072" xr:uid="{572F4D89-8587-4EAF-89B0-3E706AEBD5DC}"/>
    <cellStyle name="Normal 5 2 2 5 2 2 4" xfId="7231" xr:uid="{22D67E6E-44A6-40DC-B0EE-212AA5B8FBCF}"/>
    <cellStyle name="Normal 5 2 2 5 2 2 5" xfId="12445" xr:uid="{7C8E0753-8BEC-460D-861D-24EAB2EC00C1}"/>
    <cellStyle name="Normal 5 2 2 5 2 2 6" xfId="5406" xr:uid="{EB0EC97C-56A6-4ACB-BD52-3CDCC6702128}"/>
    <cellStyle name="Normal 5 2 2 5 2 3" xfId="3208" xr:uid="{A31A464D-C64D-4495-9AC6-BD45537335C4}"/>
    <cellStyle name="Normal 5 2 2 5 2 3 2" xfId="13874" xr:uid="{C146911A-1338-4E52-B431-53BF57515797}"/>
    <cellStyle name="Normal 5 2 2 5 2 3 3" xfId="9073" xr:uid="{AAE39115-3B45-4855-BB19-84836141E811}"/>
    <cellStyle name="Normal 5 2 2 5 2 4" xfId="9074" xr:uid="{5FC53B19-3CB3-4063-BEDE-73261FD71A6A}"/>
    <cellStyle name="Normal 5 2 2 5 2 5" xfId="6847" xr:uid="{818DCD32-6FE0-43D7-B7B6-0466DB006511}"/>
    <cellStyle name="Normal 5 2 2 5 2 6" xfId="12061" xr:uid="{4A6F15DC-EDB1-41B3-92AE-83047948F204}"/>
    <cellStyle name="Normal 5 2 2 5 2 7" xfId="5022" xr:uid="{54F400C1-258A-4A9D-960D-D82410E74FC5}"/>
    <cellStyle name="Normal 5 2 2 5 3" xfId="1641" xr:uid="{5709AE82-9E43-47CB-B158-A571925925BD}"/>
    <cellStyle name="Normal 5 2 2 5 3 2" xfId="3591" xr:uid="{FF2E46E0-DCEB-4D6E-9BF8-A31DAFA11E29}"/>
    <cellStyle name="Normal 5 2 2 5 3 2 2" xfId="14257" xr:uid="{4F2B4886-4E2B-447F-859F-14216D7F399A}"/>
    <cellStyle name="Normal 5 2 2 5 3 2 3" xfId="9075" xr:uid="{B16FBD99-7079-4D2F-BD0E-2FCF77F5C8EC}"/>
    <cellStyle name="Normal 5 2 2 5 3 3" xfId="9076" xr:uid="{0C8FCD0C-BB19-4571-8890-1140E4BD0863}"/>
    <cellStyle name="Normal 5 2 2 5 3 4" xfId="7230" xr:uid="{337FBDE1-2E22-4DA7-B798-2347817D333F}"/>
    <cellStyle name="Normal 5 2 2 5 3 5" xfId="12444" xr:uid="{D52320EC-B8B2-4D35-B3C1-B532B96C2880}"/>
    <cellStyle name="Normal 5 2 2 5 3 6" xfId="5405" xr:uid="{ACE04858-B076-4E46-8E42-FB5BCD556B8F}"/>
    <cellStyle name="Normal 5 2 2 5 4" xfId="2841" xr:uid="{9A25DCFC-D7AC-4EE4-9AA6-1216A1C86774}"/>
    <cellStyle name="Normal 5 2 2 5 4 2" xfId="13507" xr:uid="{F9559833-FF73-4534-9CDA-410911BC7304}"/>
    <cellStyle name="Normal 5 2 2 5 4 3" xfId="9077" xr:uid="{9C574A37-4C05-45A9-B45F-F1DFA60497BA}"/>
    <cellStyle name="Normal 5 2 2 5 5" xfId="9078" xr:uid="{D904D4A0-DA36-453F-8EA3-FD46BB831A52}"/>
    <cellStyle name="Normal 5 2 2 5 6" xfId="6480" xr:uid="{A4E4205D-2157-4A4D-AD9F-F470FEBD1BDA}"/>
    <cellStyle name="Normal 5 2 2 5 7" xfId="11694" xr:uid="{71B22073-857D-489B-8B0F-21DC7BA7D2A4}"/>
    <cellStyle name="Normal 5 2 2 5 8" xfId="4655" xr:uid="{F616FEA2-6FE7-471C-B107-7FAE064CE0E0}"/>
    <cellStyle name="Normal 5 2 2 6" xfId="449" xr:uid="{74946985-16BE-4D15-A456-1111768AA78E}"/>
    <cellStyle name="Normal 5 2 2 6 2" xfId="1076" xr:uid="{F77BCB59-FF4B-48AA-9381-45D2B7E4B8C3}"/>
    <cellStyle name="Normal 5 2 2 6 2 2" xfId="1644" xr:uid="{0B7D0EFD-AEF3-418B-A60E-56F29F0E8144}"/>
    <cellStyle name="Normal 5 2 2 6 2 2 2" xfId="3594" xr:uid="{30271C30-D3B5-4EEF-A1F2-2CA4615519C9}"/>
    <cellStyle name="Normal 5 2 2 6 2 2 2 2" xfId="14260" xr:uid="{50BFE4C7-EC4D-494C-8E02-FF2BA4DA99F8}"/>
    <cellStyle name="Normal 5 2 2 6 2 2 2 3" xfId="9079" xr:uid="{E6C2790C-B93B-4032-998A-F9CC8831827C}"/>
    <cellStyle name="Normal 5 2 2 6 2 2 3" xfId="9080" xr:uid="{5E01B69F-C0BD-4651-98DE-11A0C9B23F95}"/>
    <cellStyle name="Normal 5 2 2 6 2 2 4" xfId="7233" xr:uid="{EB7B4807-0828-439F-B66F-6BE8175A68B2}"/>
    <cellStyle name="Normal 5 2 2 6 2 2 5" xfId="12447" xr:uid="{14CB421B-3093-4B4F-A4CE-25A3911BD848}"/>
    <cellStyle name="Normal 5 2 2 6 2 2 6" xfId="5408" xr:uid="{4649319B-1B66-45C7-B531-881D99768A78}"/>
    <cellStyle name="Normal 5 2 2 6 2 3" xfId="3114" xr:uid="{F472B9CF-B3F9-45CC-978B-F3E486BCCCB5}"/>
    <cellStyle name="Normal 5 2 2 6 2 3 2" xfId="13780" xr:uid="{5F4E199D-E8CC-4558-99C2-8D50BE2207CF}"/>
    <cellStyle name="Normal 5 2 2 6 2 3 3" xfId="9081" xr:uid="{EE084963-015B-4A1F-BE54-196F6A35FB25}"/>
    <cellStyle name="Normal 5 2 2 6 2 4" xfId="9082" xr:uid="{9E25B3A9-C24D-4CBD-B97B-0BA54C7D4662}"/>
    <cellStyle name="Normal 5 2 2 6 2 5" xfId="6753" xr:uid="{B7B2AD53-D1AA-47C6-ACE3-E16461018E1F}"/>
    <cellStyle name="Normal 5 2 2 6 2 6" xfId="11967" xr:uid="{5B18E2E5-4E43-42F0-82D2-B036A0CA4DA2}"/>
    <cellStyle name="Normal 5 2 2 6 2 7" xfId="4928" xr:uid="{8535C1DB-CC1A-48D8-B2C2-0AD67A8E3057}"/>
    <cellStyle name="Normal 5 2 2 6 3" xfId="1643" xr:uid="{2EF7D33B-C93D-4EC8-B9AA-5696818C8DA0}"/>
    <cellStyle name="Normal 5 2 2 6 3 2" xfId="3593" xr:uid="{E02C4D42-27E7-46C4-8B8B-734DE5345559}"/>
    <cellStyle name="Normal 5 2 2 6 3 2 2" xfId="14259" xr:uid="{E3AF3802-102A-4767-9F9F-A471E9ADCFB2}"/>
    <cellStyle name="Normal 5 2 2 6 3 2 3" xfId="9083" xr:uid="{6E682D49-AD17-4975-8D2D-2922334F8EFE}"/>
    <cellStyle name="Normal 5 2 2 6 3 3" xfId="9084" xr:uid="{BF3C8A41-9FF4-4E0A-B074-E2F906A817DE}"/>
    <cellStyle name="Normal 5 2 2 6 3 4" xfId="7232" xr:uid="{CECE0362-5DC9-483F-90E1-DFEDC72B52D6}"/>
    <cellStyle name="Normal 5 2 2 6 3 5" xfId="12446" xr:uid="{DB5DB68E-BC0C-4011-875D-06E644228CBB}"/>
    <cellStyle name="Normal 5 2 2 6 3 6" xfId="5407" xr:uid="{EF6D5233-791E-499E-9724-5E238E131AF2}"/>
    <cellStyle name="Normal 5 2 2 6 4" xfId="2657" xr:uid="{B0047DBF-3A0B-48B5-B2EC-3D93A2B45F1D}"/>
    <cellStyle name="Normal 5 2 2 6 4 2" xfId="13323" xr:uid="{8BE1968E-CE55-49D5-814A-77D6CD559021}"/>
    <cellStyle name="Normal 5 2 2 6 4 3" xfId="9085" xr:uid="{95702F6B-3663-45A9-A0BD-41E4061A2677}"/>
    <cellStyle name="Normal 5 2 2 6 5" xfId="9086" xr:uid="{5A73C433-E508-469B-9F7E-8291D5AF5BC4}"/>
    <cellStyle name="Normal 5 2 2 6 6" xfId="6296" xr:uid="{65584C05-9B9D-497E-B7FC-D4EF6A1D2E1F}"/>
    <cellStyle name="Normal 5 2 2 6 7" xfId="11510" xr:uid="{A6AD4BB8-4D9F-4210-ADF2-582C2A957362}"/>
    <cellStyle name="Normal 5 2 2 6 8" xfId="4471" xr:uid="{CC67C5F6-34EB-43FA-B05E-6D2173F9EE53}"/>
    <cellStyle name="Normal 5 2 2 7" xfId="931" xr:uid="{9649473B-837A-47DE-9E55-5AB8AA73AE3C}"/>
    <cellStyle name="Normal 5 2 2 7 2" xfId="1645" xr:uid="{60B4842B-3B01-45F1-8635-2523CE6DACB2}"/>
    <cellStyle name="Normal 5 2 2 7 2 2" xfId="3595" xr:uid="{15F1A656-53A6-4EBD-B584-B2FA34E22B07}"/>
    <cellStyle name="Normal 5 2 2 7 2 2 2" xfId="14261" xr:uid="{72A8861F-C30F-40D3-AA82-F04D16A698E5}"/>
    <cellStyle name="Normal 5 2 2 7 2 2 3" xfId="9087" xr:uid="{06D5860D-95FA-4DC9-8584-1364CFB95B94}"/>
    <cellStyle name="Normal 5 2 2 7 2 3" xfId="9088" xr:uid="{0022C22F-F7DB-4205-A8BC-FF503ADAA97C}"/>
    <cellStyle name="Normal 5 2 2 7 2 4" xfId="7234" xr:uid="{1B5B717D-7228-47F5-AE45-86C932CA36BC}"/>
    <cellStyle name="Normal 5 2 2 7 2 5" xfId="12448" xr:uid="{C64787DB-DEAA-45BB-8BD3-4FC58DD76C45}"/>
    <cellStyle name="Normal 5 2 2 7 2 6" xfId="5409" xr:uid="{60CC9C9E-E67B-40AC-811E-7B7FE0DDAE29}"/>
    <cellStyle name="Normal 5 2 2 7 3" xfId="2979" xr:uid="{338C01BE-65B8-4507-95B7-FF328BA73644}"/>
    <cellStyle name="Normal 5 2 2 7 3 2" xfId="13645" xr:uid="{6C42DB40-3EE5-442D-B541-4B2CC3AA7243}"/>
    <cellStyle name="Normal 5 2 2 7 3 3" xfId="9089" xr:uid="{8BD0EAF1-CF6C-4378-98F4-B815DB39FA87}"/>
    <cellStyle name="Normal 5 2 2 7 4" xfId="9090" xr:uid="{E7382B0F-F07F-44AF-9BF3-232CD493D462}"/>
    <cellStyle name="Normal 5 2 2 7 5" xfId="6618" xr:uid="{F3F9354E-D770-47CD-9BE5-95EC83E7A05F}"/>
    <cellStyle name="Normal 5 2 2 7 6" xfId="11832" xr:uid="{3B0C747B-18FB-4153-8D39-5070BE19584D}"/>
    <cellStyle name="Normal 5 2 2 7 7" xfId="4793" xr:uid="{44BC230D-AEF0-4A4B-A731-D02F1FCF8BA5}"/>
    <cellStyle name="Normal 5 2 2 8" xfId="1396" xr:uid="{AD1DA8C4-0CC0-48B2-8061-1D30BBDDE79D}"/>
    <cellStyle name="Normal 5 2 2 8 2" xfId="3346" xr:uid="{DEF9F745-1A90-4750-BA2D-423193609793}"/>
    <cellStyle name="Normal 5 2 2 8 2 2" xfId="14012" xr:uid="{4CA2B09D-376E-44EE-9793-9BFF949494C4}"/>
    <cellStyle name="Normal 5 2 2 8 2 3" xfId="9091" xr:uid="{DEA03F1C-2B2A-41CE-8F11-E983497D7869}"/>
    <cellStyle name="Normal 5 2 2 8 3" xfId="9092" xr:uid="{1CDDCD8C-086F-41B3-B694-CE83E602061D}"/>
    <cellStyle name="Normal 5 2 2 8 4" xfId="6985" xr:uid="{C49DE06D-B62A-4ED7-BABD-33522E9D5121}"/>
    <cellStyle name="Normal 5 2 2 8 5" xfId="12199" xr:uid="{54EE7C36-2A46-4D4C-9E74-E7B24305CB12}"/>
    <cellStyle name="Normal 5 2 2 8 6" xfId="5160" xr:uid="{C4AF954F-1890-4668-8BB0-F03EFD296EE5}"/>
    <cellStyle name="Normal 5 2 2 9" xfId="342" xr:uid="{EC966FB9-8FE3-4EC2-9BF6-A48192B15158}"/>
    <cellStyle name="Normal 5 2 2 9 2" xfId="2612" xr:uid="{E29A26BF-A749-4E09-B730-26D0D7DBEEC3}"/>
    <cellStyle name="Normal 5 2 2 9 2 2" xfId="13279" xr:uid="{43BBFF0B-D7F9-4897-BEBC-4A5C0275952C}"/>
    <cellStyle name="Normal 5 2 2 9 2 3" xfId="9093" xr:uid="{A36D48BE-C2C5-408C-B691-69153B8D3EE3}"/>
    <cellStyle name="Normal 5 2 2 9 3" xfId="9094" xr:uid="{A596B6B6-A355-4E18-8AF1-B84596032701}"/>
    <cellStyle name="Normal 5 2 2 9 4" xfId="6251" xr:uid="{B1BC9419-7978-4BC4-9452-DB62627EDE37}"/>
    <cellStyle name="Normal 5 2 2 9 5" xfId="11466" xr:uid="{509572F8-3770-47FE-8E11-64F9A0838028}"/>
    <cellStyle name="Normal 5 2 2 9 6" xfId="4427" xr:uid="{D1354705-0F0F-41B3-ABE6-3FAA02240D0B}"/>
    <cellStyle name="Normal 5 2 3" xfId="260" xr:uid="{3DB1C3B2-D29A-41B5-B5D9-E9FE14992BF9}"/>
    <cellStyle name="Normal 5 2 3 10" xfId="2228" xr:uid="{5D9C3EF0-D2CE-44BE-A42C-A1C88C424948}"/>
    <cellStyle name="Normal 5 2 3 10 2" xfId="4087" xr:uid="{58B9ACFC-7550-4817-9945-E5EB544689D8}"/>
    <cellStyle name="Normal 5 2 3 10 2 2" xfId="14750" xr:uid="{9CF21F2C-3B41-4D5B-8CD2-7E3127255D08}"/>
    <cellStyle name="Normal 5 2 3 10 2 3" xfId="9095" xr:uid="{D6814001-4A9A-4A7A-BF93-A26397AF1FB1}"/>
    <cellStyle name="Normal 5 2 3 10 3" xfId="9096" xr:uid="{F6DB4C6E-1635-48D6-9804-D2DCC7AA1780}"/>
    <cellStyle name="Normal 5 2 3 10 4" xfId="7726" xr:uid="{82FF5F02-30F3-4386-88B5-96948B0CA363}"/>
    <cellStyle name="Normal 5 2 3 10 5" xfId="12937" xr:uid="{FCA815F3-5916-494B-90BF-5DA0DAF22D95}"/>
    <cellStyle name="Normal 5 2 3 10 6" xfId="5898" xr:uid="{2BEE487A-C132-4F93-BE66-4020BB84DD77}"/>
    <cellStyle name="Normal 5 2 3 11" xfId="2379" xr:uid="{02A07837-9BDA-453E-86AB-5B13F8C3F511}"/>
    <cellStyle name="Normal 5 2 3 11 2" xfId="4223" xr:uid="{F6B827A2-1E43-4A9D-AE43-152550A0AE9D}"/>
    <cellStyle name="Normal 5 2 3 11 2 2" xfId="14886" xr:uid="{42EA6259-7E4F-469E-89AC-3E805FDD433C}"/>
    <cellStyle name="Normal 5 2 3 11 2 3" xfId="9097" xr:uid="{0C38499F-9482-47DF-91C9-75280CD142F9}"/>
    <cellStyle name="Normal 5 2 3 11 3" xfId="7862" xr:uid="{9A6937ED-0A24-412F-A62D-CD396A889AE0}"/>
    <cellStyle name="Normal 5 2 3 11 4" xfId="13073" xr:uid="{5EBF4783-DE9A-428A-B161-77D7AB820A80}"/>
    <cellStyle name="Normal 5 2 3 11 5" xfId="6034" xr:uid="{88E8EA68-5027-441C-B8A1-3F7A792F5CB9}"/>
    <cellStyle name="Normal 5 2 3 12" xfId="2585" xr:uid="{4453C9F1-CDFE-45A9-93D7-A0F085086CFC}"/>
    <cellStyle name="Normal 5 2 3 12 2" xfId="9098" xr:uid="{93D532D2-B1E1-4878-B4E7-CA9A5061082A}"/>
    <cellStyle name="Normal 5 2 3 12 3" xfId="13253" xr:uid="{AF2934DF-9232-4662-A3B1-8D878A807D75}"/>
    <cellStyle name="Normal 5 2 3 12 4" xfId="6176" xr:uid="{FEB63AF7-F79C-4E8F-87F4-2EB2FE29D070}"/>
    <cellStyle name="Normal 5 2 3 13" xfId="9099" xr:uid="{EAD477C4-23C7-40E2-A812-7A8ABCC018AE}"/>
    <cellStyle name="Normal 5 2 3 14" xfId="6224" xr:uid="{EB761E94-8DD0-4F9B-B51F-DCC02EC04C09}"/>
    <cellStyle name="Normal 5 2 3 15" xfId="11440" xr:uid="{5638983D-4921-414A-848F-336C1134E541}"/>
    <cellStyle name="Normal 5 2 3 16" xfId="4401" xr:uid="{F8B058F7-D741-4887-8F19-BE30D7FF5E8E}"/>
    <cellStyle name="Normal 5 2 3 2" xfId="658" xr:uid="{79D70B99-C2AC-45B7-B5B7-7592C6E3AEB1}"/>
    <cellStyle name="Normal 5 2 3 2 10" xfId="11606" xr:uid="{29B93B4C-D80A-4539-B120-9ADF7D821475}"/>
    <cellStyle name="Normal 5 2 3 2 11" xfId="4567" xr:uid="{D2E58333-48E4-480A-A680-000E0ED05193}"/>
    <cellStyle name="Normal 5 2 3 2 2" xfId="829" xr:uid="{DC096373-174E-4C2F-B5B2-0B7F3F80858C}"/>
    <cellStyle name="Normal 5 2 3 2 2 2" xfId="1293" xr:uid="{6556274C-9C07-4765-8B8B-6D08CBBB8D2E}"/>
    <cellStyle name="Normal 5 2 3 2 2 2 2" xfId="1648" xr:uid="{24D0B0D6-16A0-4FD8-8058-403F241C9E5A}"/>
    <cellStyle name="Normal 5 2 3 2 2 2 2 2" xfId="3598" xr:uid="{D0C7052B-7048-48C7-ABC3-DE8B2BB97E39}"/>
    <cellStyle name="Normal 5 2 3 2 2 2 2 2 2" xfId="14264" xr:uid="{D31379E9-91D8-46D7-B7CE-E77A5CC5FD1D}"/>
    <cellStyle name="Normal 5 2 3 2 2 2 2 2 3" xfId="9100" xr:uid="{ECEF5C49-4BE3-4A16-B64C-029AE0F1C5BE}"/>
    <cellStyle name="Normal 5 2 3 2 2 2 2 3" xfId="9101" xr:uid="{053BC0C1-F21A-46C9-A3F2-0B37D9E53B98}"/>
    <cellStyle name="Normal 5 2 3 2 2 2 2 4" xfId="7237" xr:uid="{87A878A2-C3A9-4132-A08D-13F217BB11AC}"/>
    <cellStyle name="Normal 5 2 3 2 2 2 2 5" xfId="12451" xr:uid="{1FFB941E-EC25-4046-A37B-A6F9D73FE8B2}"/>
    <cellStyle name="Normal 5 2 3 2 2 2 2 6" xfId="5412" xr:uid="{48FDA4AC-3FD6-4F5C-B59F-9CB8DF967E44}"/>
    <cellStyle name="Normal 5 2 3 2 2 2 3" xfId="3255" xr:uid="{F71A65AB-09F5-419E-BFD7-63CCD9F4E323}"/>
    <cellStyle name="Normal 5 2 3 2 2 2 3 2" xfId="13921" xr:uid="{0F03BE6B-BA7B-461F-B2ED-CD684986212F}"/>
    <cellStyle name="Normal 5 2 3 2 2 2 3 3" xfId="9102" xr:uid="{727135C9-3FE3-4107-9296-2D1AFD32E436}"/>
    <cellStyle name="Normal 5 2 3 2 2 2 4" xfId="9103" xr:uid="{0232DCB6-95EF-4925-B0FE-06C7A6D42466}"/>
    <cellStyle name="Normal 5 2 3 2 2 2 5" xfId="6894" xr:uid="{7CA02FEF-1E62-4A47-8233-264F8D1C21A3}"/>
    <cellStyle name="Normal 5 2 3 2 2 2 6" xfId="12108" xr:uid="{21F87146-E860-4AB2-AD7C-BCE5DAC3DA98}"/>
    <cellStyle name="Normal 5 2 3 2 2 2 7" xfId="5069" xr:uid="{A1885A87-B9C7-4B01-B39E-78A07162CA19}"/>
    <cellStyle name="Normal 5 2 3 2 2 3" xfId="1647" xr:uid="{DB16BE23-A020-42BB-A8D2-7F0AE8B4AC6E}"/>
    <cellStyle name="Normal 5 2 3 2 2 3 2" xfId="3597" xr:uid="{278A0378-D84F-4B88-B4A3-C7C851C0A0AD}"/>
    <cellStyle name="Normal 5 2 3 2 2 3 2 2" xfId="14263" xr:uid="{2F528EE5-3A73-4297-9373-E7D8B5A6FF4F}"/>
    <cellStyle name="Normal 5 2 3 2 2 3 2 3" xfId="9104" xr:uid="{84059760-4EEF-4148-87DA-1CF6BDCE983A}"/>
    <cellStyle name="Normal 5 2 3 2 2 3 3" xfId="9105" xr:uid="{4DB326CC-4C81-4384-AAD7-012695D12E8A}"/>
    <cellStyle name="Normal 5 2 3 2 2 3 4" xfId="7236" xr:uid="{B5F97165-D903-4F1A-9A12-D0C3F58F1B14}"/>
    <cellStyle name="Normal 5 2 3 2 2 3 5" xfId="12450" xr:uid="{1C880C18-371D-4056-8B1B-DE185C324196}"/>
    <cellStyle name="Normal 5 2 3 2 2 3 6" xfId="5411" xr:uid="{3E92232C-40AF-4C16-888F-3CCD65A0F8D8}"/>
    <cellStyle name="Normal 5 2 3 2 2 4" xfId="2888" xr:uid="{255C8AB4-325F-45F4-9267-E640D9DDD396}"/>
    <cellStyle name="Normal 5 2 3 2 2 4 2" xfId="13554" xr:uid="{81900FA1-C7D6-41F7-8CF8-7CC6E1C16319}"/>
    <cellStyle name="Normal 5 2 3 2 2 4 3" xfId="9106" xr:uid="{4809422E-4042-4405-973E-E619C2364D3F}"/>
    <cellStyle name="Normal 5 2 3 2 2 5" xfId="9107" xr:uid="{AB3E0575-C830-4AF7-9D04-A87D38F389FC}"/>
    <cellStyle name="Normal 5 2 3 2 2 6" xfId="6527" xr:uid="{51E3A7DF-22E7-480A-AF02-47357D1BBDCF}"/>
    <cellStyle name="Normal 5 2 3 2 2 7" xfId="11741" xr:uid="{74411EF7-3E2E-491B-9643-0546B5130CB1}"/>
    <cellStyle name="Normal 5 2 3 2 2 8" xfId="4702" xr:uid="{40D56539-32A6-46BD-8764-97E4DFA14888}"/>
    <cellStyle name="Normal 5 2 3 2 3" xfId="982" xr:uid="{E25A0CB7-3170-451D-BFE1-E7DE6F4CBB80}"/>
    <cellStyle name="Normal 5 2 3 2 3 2" xfId="1649" xr:uid="{1D3D6864-2735-4059-9B83-3CDE0A488AC0}"/>
    <cellStyle name="Normal 5 2 3 2 3 2 2" xfId="3599" xr:uid="{8D9A17E5-52F6-404D-B6A8-BD4927A12E9D}"/>
    <cellStyle name="Normal 5 2 3 2 3 2 2 2" xfId="14265" xr:uid="{013043B6-71CB-4E2F-93E9-CCE6FFE63F5B}"/>
    <cellStyle name="Normal 5 2 3 2 3 2 2 3" xfId="9108" xr:uid="{4E084A66-C46D-43A1-A174-860360972388}"/>
    <cellStyle name="Normal 5 2 3 2 3 2 3" xfId="9109" xr:uid="{EFCBF418-492B-4AAE-AEB7-20F12D1895E8}"/>
    <cellStyle name="Normal 5 2 3 2 3 2 4" xfId="7238" xr:uid="{DEC315AD-4F69-4339-964D-37184CFCF4E6}"/>
    <cellStyle name="Normal 5 2 3 2 3 2 5" xfId="12452" xr:uid="{80628913-DA85-45E6-9F90-21A57FAD1491}"/>
    <cellStyle name="Normal 5 2 3 2 3 2 6" xfId="5413" xr:uid="{EF6F0085-0EE7-46E1-B5F5-64EFBAC92DF0}"/>
    <cellStyle name="Normal 5 2 3 2 3 3" xfId="3026" xr:uid="{E3E0090F-122D-4424-9CB8-E435E73E221F}"/>
    <cellStyle name="Normal 5 2 3 2 3 3 2" xfId="13692" xr:uid="{3CAD932A-AA22-44BB-B0F3-2B8DEDEA6859}"/>
    <cellStyle name="Normal 5 2 3 2 3 3 3" xfId="9110" xr:uid="{9D061329-CB0C-4A4D-88C1-FEB9C86B0C72}"/>
    <cellStyle name="Normal 5 2 3 2 3 4" xfId="9111" xr:uid="{1CCCDBC3-9DE5-49C6-A5A0-5BB1666277B6}"/>
    <cellStyle name="Normal 5 2 3 2 3 5" xfId="6665" xr:uid="{576C61C5-9B1F-4898-99DC-2455041D48E3}"/>
    <cellStyle name="Normal 5 2 3 2 3 6" xfId="11879" xr:uid="{6423C1C4-2867-49C7-B4FE-998B5EBD28D6}"/>
    <cellStyle name="Normal 5 2 3 2 3 7" xfId="4840" xr:uid="{A3693671-112C-4B5C-9FE1-75B5DE83153C}"/>
    <cellStyle name="Normal 5 2 3 2 4" xfId="1646" xr:uid="{273D498C-EAFF-4929-8877-A9BE0A646264}"/>
    <cellStyle name="Normal 5 2 3 2 4 2" xfId="3596" xr:uid="{C1A711AF-3AD0-4110-B51A-74D995CF60A5}"/>
    <cellStyle name="Normal 5 2 3 2 4 2 2" xfId="14262" xr:uid="{A26E0618-BE51-4D65-B58C-930A23B74C89}"/>
    <cellStyle name="Normal 5 2 3 2 4 2 3" xfId="9112" xr:uid="{A5AD0F2C-2AF9-4C8D-8348-7320BBEE956C}"/>
    <cellStyle name="Normal 5 2 3 2 4 3" xfId="9113" xr:uid="{E7617CC6-B62A-4867-BE57-3159202E28C2}"/>
    <cellStyle name="Normal 5 2 3 2 4 4" xfId="7235" xr:uid="{5CC41585-5084-4704-9F73-E558BAA6A0C0}"/>
    <cellStyle name="Normal 5 2 3 2 4 5" xfId="12449" xr:uid="{AD3DB4AC-8BDA-4DC5-A258-2D12992561FF}"/>
    <cellStyle name="Normal 5 2 3 2 4 6" xfId="5410" xr:uid="{72C03FBF-187A-47D6-8821-14F66DA4E07F}"/>
    <cellStyle name="Normal 5 2 3 2 5" xfId="2280" xr:uid="{2CEC3A4A-58A4-4FE5-901F-BAAD925A457A}"/>
    <cellStyle name="Normal 5 2 3 2 5 2" xfId="4134" xr:uid="{AB4A4D40-5749-478A-8877-B4ECBB64D31F}"/>
    <cellStyle name="Normal 5 2 3 2 5 2 2" xfId="14797" xr:uid="{D55E3CDA-5B4E-424B-BBBA-E8B7D411CD91}"/>
    <cellStyle name="Normal 5 2 3 2 5 2 3" xfId="9114" xr:uid="{04E1843F-516F-4096-B8B6-B1771A6A03ED}"/>
    <cellStyle name="Normal 5 2 3 2 5 3" xfId="9115" xr:uid="{3961042D-3F7A-4BD9-9CFA-1A42127B32B6}"/>
    <cellStyle name="Normal 5 2 3 2 5 4" xfId="7773" xr:uid="{E6341788-DC2C-40F0-BD2D-3DC1BEF36E10}"/>
    <cellStyle name="Normal 5 2 3 2 5 5" xfId="12984" xr:uid="{F7D71C77-7498-41FF-9159-627374238D95}"/>
    <cellStyle name="Normal 5 2 3 2 5 6" xfId="5945" xr:uid="{FB0F6403-46E6-4D5F-A6ED-0E5C6E574CB4}"/>
    <cellStyle name="Normal 5 2 3 2 6" xfId="2425" xr:uid="{1B9E51A5-7101-4CD7-BCB5-D9A3D3A8C8BE}"/>
    <cellStyle name="Normal 5 2 3 2 6 2" xfId="4269" xr:uid="{635A5F3C-1A54-4257-88DE-D3FE18245E18}"/>
    <cellStyle name="Normal 5 2 3 2 6 2 2" xfId="14932" xr:uid="{44757664-EA6B-4D1A-9E0F-65C1C2C01E18}"/>
    <cellStyle name="Normal 5 2 3 2 6 2 3" xfId="9116" xr:uid="{CA523C3B-4CC0-49ED-9517-BB37482B79B7}"/>
    <cellStyle name="Normal 5 2 3 2 6 3" xfId="7908" xr:uid="{5F83CE0C-C299-4FE1-8647-87E18F62953A}"/>
    <cellStyle name="Normal 5 2 3 2 6 4" xfId="13119" xr:uid="{DFAE6F2A-36E1-4DE2-B790-3F1617E85B7B}"/>
    <cellStyle name="Normal 5 2 3 2 6 5" xfId="6080" xr:uid="{5DA4FF67-CD6B-411D-B7D8-9AD8792E8094}"/>
    <cellStyle name="Normal 5 2 3 2 7" xfId="2753" xr:uid="{709404B5-A5F2-4AB9-82D4-5E1F2B8CDEE1}"/>
    <cellStyle name="Normal 5 2 3 2 7 2" xfId="13419" xr:uid="{C3ED64F3-0725-47F7-8CAC-EEC11C81A88F}"/>
    <cellStyle name="Normal 5 2 3 2 7 3" xfId="9117" xr:uid="{B39EB712-4C15-4E39-BB8D-86BD7345EB2E}"/>
    <cellStyle name="Normal 5 2 3 2 8" xfId="9118" xr:uid="{A6845936-07A1-4531-A76F-584E8014453C}"/>
    <cellStyle name="Normal 5 2 3 2 9" xfId="6392" xr:uid="{AC92FB5C-0005-40CE-826B-097C826E20DF}"/>
    <cellStyle name="Normal 5 2 3 3" xfId="732" xr:uid="{B16275A2-8EC2-4A0C-9D7E-9CC0FC52BF11}"/>
    <cellStyle name="Normal 5 2 3 3 10" xfId="11649" xr:uid="{071CCE9A-620D-4F40-87A2-AC6000750AD7}"/>
    <cellStyle name="Normal 5 2 3 3 11" xfId="4610" xr:uid="{9987AF37-C26B-49F7-BBCE-40C547A65072}"/>
    <cellStyle name="Normal 5 2 3 3 2" xfId="873" xr:uid="{75F086C5-3FE1-4A37-A210-04BE5EFDC2D3}"/>
    <cellStyle name="Normal 5 2 3 3 2 2" xfId="1336" xr:uid="{D8ECDD0A-1DA0-4D83-BD82-8C90422F8829}"/>
    <cellStyle name="Normal 5 2 3 3 2 2 2" xfId="1652" xr:uid="{527F362D-CA10-4918-8E44-96688B17B4AF}"/>
    <cellStyle name="Normal 5 2 3 3 2 2 2 2" xfId="3602" xr:uid="{5CE25170-2715-49AC-8EE1-BB1EC7B9D72C}"/>
    <cellStyle name="Normal 5 2 3 3 2 2 2 2 2" xfId="14268" xr:uid="{61392062-C018-489E-8109-9189C325BD71}"/>
    <cellStyle name="Normal 5 2 3 3 2 2 2 2 3" xfId="9119" xr:uid="{A42BFFBC-E077-4FE7-A75B-1BBF36A2CA76}"/>
    <cellStyle name="Normal 5 2 3 3 2 2 2 3" xfId="9120" xr:uid="{D2E1DF3F-B9D5-4FA0-B947-3504EBF224C4}"/>
    <cellStyle name="Normal 5 2 3 3 2 2 2 4" xfId="7241" xr:uid="{27BEC71E-F91C-4C2D-9F92-132DCF83279C}"/>
    <cellStyle name="Normal 5 2 3 3 2 2 2 5" xfId="12455" xr:uid="{72D72971-E49A-4E4D-AA53-D4F9876A8B73}"/>
    <cellStyle name="Normal 5 2 3 3 2 2 2 6" xfId="5416" xr:uid="{D43F0E20-5CE8-44BF-A5BF-4C7D5C923DED}"/>
    <cellStyle name="Normal 5 2 3 3 2 2 3" xfId="3298" xr:uid="{1E614C0F-FC13-457B-B6C0-FB3C730EA646}"/>
    <cellStyle name="Normal 5 2 3 3 2 2 3 2" xfId="13964" xr:uid="{25A9A3C4-A8A6-47E1-81F4-033A202395D6}"/>
    <cellStyle name="Normal 5 2 3 3 2 2 3 3" xfId="9121" xr:uid="{1A19D1B5-45B9-40F9-A9FC-B565EF956A71}"/>
    <cellStyle name="Normal 5 2 3 3 2 2 4" xfId="9122" xr:uid="{E9196153-2727-4D43-8E81-1F98E5E131DF}"/>
    <cellStyle name="Normal 5 2 3 3 2 2 5" xfId="6937" xr:uid="{7D6EED34-BCDA-4F18-8819-4F57A5609D7E}"/>
    <cellStyle name="Normal 5 2 3 3 2 2 6" xfId="12151" xr:uid="{EDE20591-95B8-4B1D-B67F-06BE1C780E20}"/>
    <cellStyle name="Normal 5 2 3 3 2 2 7" xfId="5112" xr:uid="{D62844CE-52F4-4BC7-8485-0B308FA3BE17}"/>
    <cellStyle name="Normal 5 2 3 3 2 3" xfId="1651" xr:uid="{A628D0B1-5612-4FF1-AC12-D365EAAB3301}"/>
    <cellStyle name="Normal 5 2 3 3 2 3 2" xfId="3601" xr:uid="{522007B1-39F3-488F-9856-1AC6FB85DDB4}"/>
    <cellStyle name="Normal 5 2 3 3 2 3 2 2" xfId="14267" xr:uid="{6A989A70-1C7C-44DD-9D1A-44EE94F3603C}"/>
    <cellStyle name="Normal 5 2 3 3 2 3 2 3" xfId="9123" xr:uid="{A9E63448-7D8D-4CDF-8F98-C35CB94259F0}"/>
    <cellStyle name="Normal 5 2 3 3 2 3 3" xfId="9124" xr:uid="{B76E5706-55AD-4954-8953-1C500B5BDD9A}"/>
    <cellStyle name="Normal 5 2 3 3 2 3 4" xfId="7240" xr:uid="{F7693212-FCFD-496E-AE51-CF0FFFD79557}"/>
    <cellStyle name="Normal 5 2 3 3 2 3 5" xfId="12454" xr:uid="{6FA8195F-1658-4EF5-93DE-C43DFB9B849E}"/>
    <cellStyle name="Normal 5 2 3 3 2 3 6" xfId="5415" xr:uid="{855EF67C-5071-44C4-B572-6068EF5F39C9}"/>
    <cellStyle name="Normal 5 2 3 3 2 4" xfId="2931" xr:uid="{7FBC770B-4B8A-4E32-A7D8-102A3AD69F55}"/>
    <cellStyle name="Normal 5 2 3 3 2 4 2" xfId="13597" xr:uid="{228DB9D6-D535-4143-898D-0E93499DC40A}"/>
    <cellStyle name="Normal 5 2 3 3 2 4 3" xfId="9125" xr:uid="{E8BB9209-5CE1-4511-9C87-30AF4B29D549}"/>
    <cellStyle name="Normal 5 2 3 3 2 5" xfId="9126" xr:uid="{C60DCFDA-EE73-4381-9A1B-68E8F5099714}"/>
    <cellStyle name="Normal 5 2 3 3 2 6" xfId="6570" xr:uid="{FEF2C369-C0DC-44EE-8DFD-4D77749B3E42}"/>
    <cellStyle name="Normal 5 2 3 3 2 7" xfId="11784" xr:uid="{A11BD379-D28F-4B35-88D0-0E68FA7B7AB6}"/>
    <cellStyle name="Normal 5 2 3 3 2 8" xfId="4745" xr:uid="{A640C78F-A606-4180-B767-240F179E9C3C}"/>
    <cellStyle name="Normal 5 2 3 3 3" xfId="1026" xr:uid="{4B5AE1DF-112F-495B-BBEB-4C29FB186620}"/>
    <cellStyle name="Normal 5 2 3 3 3 2" xfId="1653" xr:uid="{F56BCE8B-045C-4383-A1A5-D293DD0A2554}"/>
    <cellStyle name="Normal 5 2 3 3 3 2 2" xfId="3603" xr:uid="{E8D8B991-8140-425B-99BF-BA2CE166A06F}"/>
    <cellStyle name="Normal 5 2 3 3 3 2 2 2" xfId="14269" xr:uid="{D6AD7C8C-DDCC-4395-AEB4-42CC66CA0DAA}"/>
    <cellStyle name="Normal 5 2 3 3 3 2 2 3" xfId="9127" xr:uid="{ED2FC83F-8B6E-44DC-B244-186D93ACBD4D}"/>
    <cellStyle name="Normal 5 2 3 3 3 2 3" xfId="9128" xr:uid="{94706534-FB5B-4541-BE43-6B15620D07C0}"/>
    <cellStyle name="Normal 5 2 3 3 3 2 4" xfId="7242" xr:uid="{16333422-9DFD-4450-9462-116D75DF96BD}"/>
    <cellStyle name="Normal 5 2 3 3 3 2 5" xfId="12456" xr:uid="{AC720039-9A50-49BB-90AB-3A29C5EA73AF}"/>
    <cellStyle name="Normal 5 2 3 3 3 2 6" xfId="5417" xr:uid="{60357A92-40AB-4701-BAD7-86FF8D4A8AD5}"/>
    <cellStyle name="Normal 5 2 3 3 3 3" xfId="3069" xr:uid="{596AE5E8-DA7E-4684-8207-5EE0CC5D6215}"/>
    <cellStyle name="Normal 5 2 3 3 3 3 2" xfId="13735" xr:uid="{BCC895F4-8ADF-4D28-87A2-CAA6209F0683}"/>
    <cellStyle name="Normal 5 2 3 3 3 3 3" xfId="9129" xr:uid="{CE739D5D-E9AF-4451-87F0-1761DD853E38}"/>
    <cellStyle name="Normal 5 2 3 3 3 4" xfId="9130" xr:uid="{4961E670-4B2C-4C19-8293-952F3B29FAF7}"/>
    <cellStyle name="Normal 5 2 3 3 3 5" xfId="6708" xr:uid="{DB341DF6-879D-45EB-B0E7-1849D27E3826}"/>
    <cellStyle name="Normal 5 2 3 3 3 6" xfId="11922" xr:uid="{F37E6AF0-CF0B-441C-B3B8-B321F2797B5E}"/>
    <cellStyle name="Normal 5 2 3 3 3 7" xfId="4883" xr:uid="{F7449B80-D5FF-475D-815E-A8A1B36A76FC}"/>
    <cellStyle name="Normal 5 2 3 3 4" xfId="1650" xr:uid="{6B90BFF2-CF7A-4282-8A73-B3E4AA5887A7}"/>
    <cellStyle name="Normal 5 2 3 3 4 2" xfId="3600" xr:uid="{FA4914AF-0BC9-4F27-9F02-ABF93BA6E137}"/>
    <cellStyle name="Normal 5 2 3 3 4 2 2" xfId="14266" xr:uid="{DED21397-0355-418D-A4EC-A01C5DF6B930}"/>
    <cellStyle name="Normal 5 2 3 3 4 2 3" xfId="9131" xr:uid="{E8F5CF1C-2AF1-4556-87AB-0BC8F62E03DF}"/>
    <cellStyle name="Normal 5 2 3 3 4 3" xfId="9132" xr:uid="{4BEED7A0-C0CA-43D1-B81A-F871237E7E18}"/>
    <cellStyle name="Normal 5 2 3 3 4 4" xfId="7239" xr:uid="{FE230AD7-4145-4B23-83F8-D950356CA37B}"/>
    <cellStyle name="Normal 5 2 3 3 4 5" xfId="12453" xr:uid="{7CC3EE54-E763-4D46-8F5C-6C657A6DAF2A}"/>
    <cellStyle name="Normal 5 2 3 3 4 6" xfId="5414" xr:uid="{0986D973-4243-4051-B5CE-7D3E5301EF36}"/>
    <cellStyle name="Normal 5 2 3 3 5" xfId="2324" xr:uid="{FB31467D-E274-449D-BBD1-D2ADB8849CA3}"/>
    <cellStyle name="Normal 5 2 3 3 5 2" xfId="4177" xr:uid="{61CAEDA6-F95C-4D15-8282-739A3ADABA15}"/>
    <cellStyle name="Normal 5 2 3 3 5 2 2" xfId="14840" xr:uid="{4C94518D-6B6A-4F58-82A0-AFF8C7ACA628}"/>
    <cellStyle name="Normal 5 2 3 3 5 2 3" xfId="9133" xr:uid="{6432EBED-8F90-477E-AC5B-BC055387F504}"/>
    <cellStyle name="Normal 5 2 3 3 5 3" xfId="9134" xr:uid="{D4913A8B-5173-4E04-A2EE-54DA9E3D8936}"/>
    <cellStyle name="Normal 5 2 3 3 5 4" xfId="7816" xr:uid="{F7BC0D12-8ECB-4F1C-9499-32FE0FF85BD0}"/>
    <cellStyle name="Normal 5 2 3 3 5 5" xfId="13027" xr:uid="{E6B3FED1-E9B0-4EFD-BDFF-7D45CA8E5269}"/>
    <cellStyle name="Normal 5 2 3 3 5 6" xfId="5988" xr:uid="{2C5E3021-FAE1-4931-B5EE-CFF3AF1920CC}"/>
    <cellStyle name="Normal 5 2 3 3 6" xfId="2468" xr:uid="{F3C96228-D37F-45EB-B36C-A3270C5102A2}"/>
    <cellStyle name="Normal 5 2 3 3 6 2" xfId="4312" xr:uid="{A47103DF-E39C-4E8D-98D6-661E68B6557B}"/>
    <cellStyle name="Normal 5 2 3 3 6 2 2" xfId="14975" xr:uid="{2532B308-48DE-4A6E-8014-D71A3A69DB83}"/>
    <cellStyle name="Normal 5 2 3 3 6 2 3" xfId="9135" xr:uid="{5C4E0A0A-4B07-480F-BE5F-653E376F23BF}"/>
    <cellStyle name="Normal 5 2 3 3 6 3" xfId="7951" xr:uid="{F70DD1DF-C1B5-4892-BDB8-64F89A1EF933}"/>
    <cellStyle name="Normal 5 2 3 3 6 4" xfId="13162" xr:uid="{3874709C-31DE-4BCA-8896-0C941661676C}"/>
    <cellStyle name="Normal 5 2 3 3 6 5" xfId="6123" xr:uid="{360C433B-C2C6-433B-BAB9-BE39026B2707}"/>
    <cellStyle name="Normal 5 2 3 3 7" xfId="2796" xr:uid="{6F148EE2-C9A3-4D4C-9C89-3FD88C7849E4}"/>
    <cellStyle name="Normal 5 2 3 3 7 2" xfId="13462" xr:uid="{FCB73593-7E3B-49FC-A5C9-641676C0D13B}"/>
    <cellStyle name="Normal 5 2 3 3 7 3" xfId="9136" xr:uid="{CB97D7AD-A639-4D04-90A4-E48DABA49916}"/>
    <cellStyle name="Normal 5 2 3 3 8" xfId="9137" xr:uid="{05454081-6B03-41C4-8B9D-0D3B24C32973}"/>
    <cellStyle name="Normal 5 2 3 3 9" xfId="6435" xr:uid="{36E30BA3-9C68-4DD6-B94F-8C4B2ED6035F}"/>
    <cellStyle name="Normal 5 2 3 4" xfId="566" xr:uid="{475CCB4B-6F89-4394-B095-1FD46084007D}"/>
    <cellStyle name="Normal 5 2 3 4 2" xfId="1134" xr:uid="{5E2DF965-B2C6-484E-9EF7-474683C015EB}"/>
    <cellStyle name="Normal 5 2 3 4 2 2" xfId="1655" xr:uid="{899A28F6-F912-46D4-A2C3-ECBE3C6E3E9D}"/>
    <cellStyle name="Normal 5 2 3 4 2 2 2" xfId="3605" xr:uid="{D22D61B9-3B78-45D8-964C-92A3BED67180}"/>
    <cellStyle name="Normal 5 2 3 4 2 2 2 2" xfId="14271" xr:uid="{DD6FD401-0FE8-44E5-9BFA-3AB17D2AD4E3}"/>
    <cellStyle name="Normal 5 2 3 4 2 2 2 3" xfId="9138" xr:uid="{FE26E15E-81CB-4EB6-959A-D7D66D0024C2}"/>
    <cellStyle name="Normal 5 2 3 4 2 2 3" xfId="9139" xr:uid="{A8DFAB3A-722C-4B63-BC4B-0B5DB5248979}"/>
    <cellStyle name="Normal 5 2 3 4 2 2 4" xfId="7244" xr:uid="{9CBBBBF2-78E3-4F65-A8DD-C1C34927B71C}"/>
    <cellStyle name="Normal 5 2 3 4 2 2 5" xfId="12458" xr:uid="{7E0CF6CE-86CB-40C7-9612-3B3AC4BC1DEF}"/>
    <cellStyle name="Normal 5 2 3 4 2 2 6" xfId="5419" xr:uid="{C61436B7-E03C-454B-97AA-0455B85CC193}"/>
    <cellStyle name="Normal 5 2 3 4 2 3" xfId="3159" xr:uid="{6A65EA40-F829-47D1-A569-FB11F13C7A35}"/>
    <cellStyle name="Normal 5 2 3 4 2 3 2" xfId="13825" xr:uid="{E21E7840-5A6A-4624-9839-E3BE1D06E24E}"/>
    <cellStyle name="Normal 5 2 3 4 2 3 3" xfId="9140" xr:uid="{B0E7E7C6-29A0-43C0-AA2F-5C49B6F30831}"/>
    <cellStyle name="Normal 5 2 3 4 2 4" xfId="9141" xr:uid="{F1D2D45D-3567-44B1-8BEC-85571B0636E4}"/>
    <cellStyle name="Normal 5 2 3 4 2 5" xfId="6798" xr:uid="{8562F383-2F4A-479B-94A1-1B1E8E6A74C2}"/>
    <cellStyle name="Normal 5 2 3 4 2 6" xfId="12012" xr:uid="{227DC1E4-46B2-476D-AE01-41E4E6866825}"/>
    <cellStyle name="Normal 5 2 3 4 2 7" xfId="4973" xr:uid="{35EEA3DD-1EFF-4D08-88DA-0ACB64DF34B0}"/>
    <cellStyle name="Normal 5 2 3 4 3" xfId="1654" xr:uid="{80C5EDA8-CD47-46BF-A89F-B3A6396FEAC5}"/>
    <cellStyle name="Normal 5 2 3 4 3 2" xfId="3604" xr:uid="{67EDE929-B7BF-4B87-920A-6A6A7DA9D13F}"/>
    <cellStyle name="Normal 5 2 3 4 3 2 2" xfId="14270" xr:uid="{A4284C9E-250E-40A0-9B18-DF070D5E55B5}"/>
    <cellStyle name="Normal 5 2 3 4 3 2 3" xfId="9142" xr:uid="{181B8AFB-29D1-4A50-8331-175B1412C0BC}"/>
    <cellStyle name="Normal 5 2 3 4 3 3" xfId="9143" xr:uid="{4B2AAD5D-406F-40B3-B9F7-753F28B03595}"/>
    <cellStyle name="Normal 5 2 3 4 3 4" xfId="7243" xr:uid="{0E42D400-F743-4F05-B3FF-9A3A55CD8ED3}"/>
    <cellStyle name="Normal 5 2 3 4 3 5" xfId="12457" xr:uid="{C36A04AF-979A-44DF-8ED0-B9268FF91F89}"/>
    <cellStyle name="Normal 5 2 3 4 3 6" xfId="5418" xr:uid="{98BB0A60-EA43-4E02-8CB9-A57C307A3976}"/>
    <cellStyle name="Normal 5 2 3 4 4" xfId="2707" xr:uid="{C316032C-6C42-45B2-8345-264CCFA39990}"/>
    <cellStyle name="Normal 5 2 3 4 4 2" xfId="13373" xr:uid="{E82C4AAE-9B5F-49E0-8592-2C4C73D74376}"/>
    <cellStyle name="Normal 5 2 3 4 4 3" xfId="9144" xr:uid="{E603FC18-78FC-4749-98F9-2EB85DD8910B}"/>
    <cellStyle name="Normal 5 2 3 4 5" xfId="9145" xr:uid="{46A9D242-24FC-43F8-BC29-2DB90CC9034D}"/>
    <cellStyle name="Normal 5 2 3 4 6" xfId="6346" xr:uid="{F17A3F34-3458-4B57-A28F-E19AC60EA256}"/>
    <cellStyle name="Normal 5 2 3 4 7" xfId="11560" xr:uid="{C0987210-2607-43F4-84C6-50EA07AA94F4}"/>
    <cellStyle name="Normal 5 2 3 4 8" xfId="4521" xr:uid="{C601C096-9B76-4600-812B-54139E1D005E}"/>
    <cellStyle name="Normal 5 2 3 5" xfId="783" xr:uid="{1F7ED32C-88EB-43AF-8F0F-D6631B095115}"/>
    <cellStyle name="Normal 5 2 3 5 2" xfId="1247" xr:uid="{EBCDAF15-EABA-4988-83C9-34D97E228AE1}"/>
    <cellStyle name="Normal 5 2 3 5 2 2" xfId="1657" xr:uid="{3ABE1B9C-1F52-42BB-9F06-92EDDA10FF42}"/>
    <cellStyle name="Normal 5 2 3 5 2 2 2" xfId="3607" xr:uid="{AC9D58D0-4C6B-4A50-9B4D-361BAB17B9EE}"/>
    <cellStyle name="Normal 5 2 3 5 2 2 2 2" xfId="14273" xr:uid="{E30E760C-BAB0-490F-BCB2-1D6EA5341A0A}"/>
    <cellStyle name="Normal 5 2 3 5 2 2 2 3" xfId="9146" xr:uid="{40F81CFD-3FA8-466B-B493-C72C5D845F57}"/>
    <cellStyle name="Normal 5 2 3 5 2 2 3" xfId="9147" xr:uid="{CF703124-87C9-4AEA-9FC7-A2F2FEB6730F}"/>
    <cellStyle name="Normal 5 2 3 5 2 2 4" xfId="7246" xr:uid="{61FBDE14-EA9F-499B-95C9-0CC1B44EEDFA}"/>
    <cellStyle name="Normal 5 2 3 5 2 2 5" xfId="12460" xr:uid="{954EBDF7-D6A8-4243-B090-A8666EE86507}"/>
    <cellStyle name="Normal 5 2 3 5 2 2 6" xfId="5421" xr:uid="{8D0EC6EC-7E87-41A9-B14A-C39DBED7318F}"/>
    <cellStyle name="Normal 5 2 3 5 2 3" xfId="3209" xr:uid="{7AA4425C-D7DA-4C3F-A735-020A42C6E005}"/>
    <cellStyle name="Normal 5 2 3 5 2 3 2" xfId="13875" xr:uid="{8268467F-4BC5-4462-A062-426E23D733C7}"/>
    <cellStyle name="Normal 5 2 3 5 2 3 3" xfId="9148" xr:uid="{78686281-5777-4EA6-A191-AD8D29D438E4}"/>
    <cellStyle name="Normal 5 2 3 5 2 4" xfId="9149" xr:uid="{4260317A-58E3-4E7E-93E0-C78FACDFCA13}"/>
    <cellStyle name="Normal 5 2 3 5 2 5" xfId="6848" xr:uid="{2AC7398A-61E6-4F73-9E90-F88CE19F186D}"/>
    <cellStyle name="Normal 5 2 3 5 2 6" xfId="12062" xr:uid="{F5F66D1F-B9D5-4DAE-A65B-0FE7D18745BC}"/>
    <cellStyle name="Normal 5 2 3 5 2 7" xfId="5023" xr:uid="{B7EC3AB8-3972-425D-AAF2-E87F6CBA80BA}"/>
    <cellStyle name="Normal 5 2 3 5 3" xfId="1656" xr:uid="{52FB1439-4EB9-4B73-B595-F80AECAC3573}"/>
    <cellStyle name="Normal 5 2 3 5 3 2" xfId="3606" xr:uid="{7BB01FE2-5A85-4C3B-A18D-DBBCB8A1792E}"/>
    <cellStyle name="Normal 5 2 3 5 3 2 2" xfId="14272" xr:uid="{C0AFF4DE-9633-45AF-93F4-04379C1051B6}"/>
    <cellStyle name="Normal 5 2 3 5 3 2 3" xfId="9150" xr:uid="{D80EF411-5CFE-4A9A-A695-2505F34D9059}"/>
    <cellStyle name="Normal 5 2 3 5 3 3" xfId="9151" xr:uid="{EDB261D6-BD38-437B-BC92-1AAAA5794D61}"/>
    <cellStyle name="Normal 5 2 3 5 3 4" xfId="7245" xr:uid="{4434ABA1-3200-4A0F-9038-756E8DE32785}"/>
    <cellStyle name="Normal 5 2 3 5 3 5" xfId="12459" xr:uid="{A7BDABFE-6C21-42A3-A6C9-63503EF8C5D1}"/>
    <cellStyle name="Normal 5 2 3 5 3 6" xfId="5420" xr:uid="{B55C7C1F-3A24-45D3-BCB4-6C16AF2E48DD}"/>
    <cellStyle name="Normal 5 2 3 5 4" xfId="2842" xr:uid="{99865B0F-0098-4238-8212-78603850F1C2}"/>
    <cellStyle name="Normal 5 2 3 5 4 2" xfId="13508" xr:uid="{419DF62C-D43D-47E5-926F-4F1218F1BB63}"/>
    <cellStyle name="Normal 5 2 3 5 4 3" xfId="9152" xr:uid="{E9318307-3CEA-43D4-9258-A2A906FF8619}"/>
    <cellStyle name="Normal 5 2 3 5 5" xfId="9153" xr:uid="{156E7C53-ACEC-4DE2-8B59-A23DD6E875F8}"/>
    <cellStyle name="Normal 5 2 3 5 6" xfId="6481" xr:uid="{389C3C71-DABA-4B96-9EE3-F4B0D85C3B9D}"/>
    <cellStyle name="Normal 5 2 3 5 7" xfId="11695" xr:uid="{092FDE26-435C-40B3-8B00-6946D0BBDAE2}"/>
    <cellStyle name="Normal 5 2 3 5 8" xfId="4656" xr:uid="{88823D94-8EDB-4740-935D-B8FDC2D41EAF}"/>
    <cellStyle name="Normal 5 2 3 6" xfId="450" xr:uid="{D5841D28-E05E-40E3-BB2D-047C09D21D94}"/>
    <cellStyle name="Normal 5 2 3 6 2" xfId="1077" xr:uid="{4E4D7DBC-9898-496C-8E32-27E453CB40E2}"/>
    <cellStyle name="Normal 5 2 3 6 2 2" xfId="1659" xr:uid="{2306D353-A1BB-4B8A-BE86-AEFA08F671EC}"/>
    <cellStyle name="Normal 5 2 3 6 2 2 2" xfId="3609" xr:uid="{81B08D1C-A9C2-4737-9CE9-1C7F75F1E3F3}"/>
    <cellStyle name="Normal 5 2 3 6 2 2 2 2" xfId="14275" xr:uid="{4E1ED4F6-470C-445D-92E6-4C894E866DC5}"/>
    <cellStyle name="Normal 5 2 3 6 2 2 2 3" xfId="9154" xr:uid="{2D889B88-B703-44AF-A46B-3C3AE00A6291}"/>
    <cellStyle name="Normal 5 2 3 6 2 2 3" xfId="9155" xr:uid="{2E4D86DA-67D2-4D0A-A3FE-B656827F9B24}"/>
    <cellStyle name="Normal 5 2 3 6 2 2 4" xfId="7248" xr:uid="{3262739A-A35B-462F-9732-5ECDE6713D8A}"/>
    <cellStyle name="Normal 5 2 3 6 2 2 5" xfId="12462" xr:uid="{32630880-2F7F-48D5-B3F1-CC0569DB2BA9}"/>
    <cellStyle name="Normal 5 2 3 6 2 2 6" xfId="5423" xr:uid="{DCF3F56B-C0DB-4109-8CA1-B318057E4412}"/>
    <cellStyle name="Normal 5 2 3 6 2 3" xfId="3115" xr:uid="{8541E5E6-D8E4-47B2-BC04-A6C6A10EE701}"/>
    <cellStyle name="Normal 5 2 3 6 2 3 2" xfId="13781" xr:uid="{547696FA-0DB7-414E-B934-D644671F7592}"/>
    <cellStyle name="Normal 5 2 3 6 2 3 3" xfId="9156" xr:uid="{AF79B897-8260-488F-9BA3-97116436D297}"/>
    <cellStyle name="Normal 5 2 3 6 2 4" xfId="9157" xr:uid="{6C859EA2-BEE1-420A-AD02-F8A77167A88E}"/>
    <cellStyle name="Normal 5 2 3 6 2 5" xfId="6754" xr:uid="{DA688921-345E-4C42-AC2B-85593543552D}"/>
    <cellStyle name="Normal 5 2 3 6 2 6" xfId="11968" xr:uid="{3056FAB6-E165-4325-AB3C-4A200755D172}"/>
    <cellStyle name="Normal 5 2 3 6 2 7" xfId="4929" xr:uid="{ACDF1194-B555-4286-90EB-AFF144E26286}"/>
    <cellStyle name="Normal 5 2 3 6 3" xfId="1658" xr:uid="{F2AF47D1-FBA0-49F3-A972-0EF074BA93D9}"/>
    <cellStyle name="Normal 5 2 3 6 3 2" xfId="3608" xr:uid="{91AEC236-6B1E-4ACC-A8A3-F76BEBF272ED}"/>
    <cellStyle name="Normal 5 2 3 6 3 2 2" xfId="14274" xr:uid="{6577DA45-6FA6-4D0B-8698-F80D074B8E4F}"/>
    <cellStyle name="Normal 5 2 3 6 3 2 3" xfId="9158" xr:uid="{8D4C1615-254C-4C2E-882B-A034580E0DFB}"/>
    <cellStyle name="Normal 5 2 3 6 3 3" xfId="9159" xr:uid="{F16493DE-AF46-4069-A2CD-E86B0CD10384}"/>
    <cellStyle name="Normal 5 2 3 6 3 4" xfId="7247" xr:uid="{1362184E-6943-4E70-89A8-C7F793AEBC87}"/>
    <cellStyle name="Normal 5 2 3 6 3 5" xfId="12461" xr:uid="{9CA8951F-1EFE-40E2-AE55-32480DB34CB3}"/>
    <cellStyle name="Normal 5 2 3 6 3 6" xfId="5422" xr:uid="{ADD8122B-7CDE-430F-B640-6E597DF63875}"/>
    <cellStyle name="Normal 5 2 3 6 4" xfId="2658" xr:uid="{C7CD1D04-5914-47BD-9434-97483472249C}"/>
    <cellStyle name="Normal 5 2 3 6 4 2" xfId="13324" xr:uid="{684524D4-0E7A-4981-8021-1E9CC3FA0064}"/>
    <cellStyle name="Normal 5 2 3 6 4 3" xfId="9160" xr:uid="{915F798D-58A9-4FF3-8938-5777DE50103B}"/>
    <cellStyle name="Normal 5 2 3 6 5" xfId="9161" xr:uid="{53F24B86-19D3-4997-883C-C0A4A558C545}"/>
    <cellStyle name="Normal 5 2 3 6 6" xfId="6297" xr:uid="{A9E1DDE1-B772-4173-9107-0DE67BF1D443}"/>
    <cellStyle name="Normal 5 2 3 6 7" xfId="11511" xr:uid="{0B116472-E224-4FBC-A940-4BA3AE142B70}"/>
    <cellStyle name="Normal 5 2 3 6 8" xfId="4472" xr:uid="{12B91AB9-9B61-4A24-8BA4-BA7FD3D132D5}"/>
    <cellStyle name="Normal 5 2 3 7" xfId="932" xr:uid="{48BE7C1F-020A-4BCB-9EF1-E3731AC92577}"/>
    <cellStyle name="Normal 5 2 3 7 2" xfId="1660" xr:uid="{A4BD1525-66FF-46BB-98DD-256F4077B39B}"/>
    <cellStyle name="Normal 5 2 3 7 2 2" xfId="3610" xr:uid="{771AC5FC-0F63-47E3-91B8-AC75DDA66DDE}"/>
    <cellStyle name="Normal 5 2 3 7 2 2 2" xfId="14276" xr:uid="{FE133E2B-4426-4BA6-B41B-314395EE8A69}"/>
    <cellStyle name="Normal 5 2 3 7 2 2 3" xfId="9162" xr:uid="{596485F8-7304-4886-8826-07E429FECE2B}"/>
    <cellStyle name="Normal 5 2 3 7 2 3" xfId="9163" xr:uid="{F09C31C6-AFDA-4E20-A643-ACDB88247EFF}"/>
    <cellStyle name="Normal 5 2 3 7 2 4" xfId="7249" xr:uid="{1CA326D8-17FE-4BE6-8DA3-9CB2336CD03D}"/>
    <cellStyle name="Normal 5 2 3 7 2 5" xfId="12463" xr:uid="{4D4B88E8-EDD4-437D-AE65-8A28299EB442}"/>
    <cellStyle name="Normal 5 2 3 7 2 6" xfId="5424" xr:uid="{68306603-64F9-417A-A29F-2F167CDEC914}"/>
    <cellStyle name="Normal 5 2 3 7 3" xfId="2980" xr:uid="{19C31EB1-4BC3-405A-8F2F-5CF56836698C}"/>
    <cellStyle name="Normal 5 2 3 7 3 2" xfId="13646" xr:uid="{B5C7FA8C-C9BC-4179-A418-F28000442DA7}"/>
    <cellStyle name="Normal 5 2 3 7 3 3" xfId="9164" xr:uid="{45FEDAC6-743C-4B1C-85B4-4F25F6126DE0}"/>
    <cellStyle name="Normal 5 2 3 7 4" xfId="9165" xr:uid="{FACC9AFC-45C1-459F-8434-6F40326E1C0E}"/>
    <cellStyle name="Normal 5 2 3 7 5" xfId="6619" xr:uid="{B22272CF-130E-4E57-BEEC-9444485A3472}"/>
    <cellStyle name="Normal 5 2 3 7 6" xfId="11833" xr:uid="{37419993-6C46-485A-8137-F8E942C9F07E}"/>
    <cellStyle name="Normal 5 2 3 7 7" xfId="4794" xr:uid="{412A134A-9942-403D-8688-EBCBD9CD75D4}"/>
    <cellStyle name="Normal 5 2 3 8" xfId="1397" xr:uid="{B198EADE-F3A8-4BFB-8123-2A57790C65FC}"/>
    <cellStyle name="Normal 5 2 3 8 2" xfId="3347" xr:uid="{3A778701-59BC-4EDB-845B-5DC1DC506E40}"/>
    <cellStyle name="Normal 5 2 3 8 2 2" xfId="14013" xr:uid="{30E7DB21-782C-48DB-806F-FBDBDACD727F}"/>
    <cellStyle name="Normal 5 2 3 8 2 3" xfId="9166" xr:uid="{9610C4BC-35A5-496A-B44E-E11FB814C63D}"/>
    <cellStyle name="Normal 5 2 3 8 3" xfId="9167" xr:uid="{BE9CD5A8-6544-42F2-8640-0FD126D392CF}"/>
    <cellStyle name="Normal 5 2 3 8 4" xfId="6986" xr:uid="{8B79D22D-945C-44DE-8570-AA0CF76D57A2}"/>
    <cellStyle name="Normal 5 2 3 8 5" xfId="12200" xr:uid="{3F675493-3B04-40C4-B67D-A283ADE994E3}"/>
    <cellStyle name="Normal 5 2 3 8 6" xfId="5161" xr:uid="{93EDDBE0-62DC-4FD6-AE09-9B4BECB42E63}"/>
    <cellStyle name="Normal 5 2 3 9" xfId="343" xr:uid="{C95D6941-4331-419D-B1E5-4A0857FD2D3D}"/>
    <cellStyle name="Normal 5 2 3 9 2" xfId="2613" xr:uid="{67D79353-C256-4D7D-9D77-FA38317D1FF7}"/>
    <cellStyle name="Normal 5 2 3 9 2 2" xfId="13280" xr:uid="{4B3EFF2C-2567-49E9-A2B1-C7B6A022803A}"/>
    <cellStyle name="Normal 5 2 3 9 2 3" xfId="9168" xr:uid="{6F51C116-D23A-4CEC-BCF0-4A8D5FB1BA04}"/>
    <cellStyle name="Normal 5 2 3 9 3" xfId="9169" xr:uid="{557AFA82-49B0-4B46-AA28-44DB0945E9E0}"/>
    <cellStyle name="Normal 5 2 3 9 4" xfId="6252" xr:uid="{79D18A22-BA61-4E74-ABA0-C838A49DB1A0}"/>
    <cellStyle name="Normal 5 2 3 9 5" xfId="11467" xr:uid="{DBF17006-9B80-4430-AAB1-9FCAF67FE716}"/>
    <cellStyle name="Normal 5 2 3 9 6" xfId="4428" xr:uid="{F63A67BA-40E8-46C7-BE38-6B98DEFCBC3F}"/>
    <cellStyle name="Normal 5 2 4" xfId="656" xr:uid="{6044E239-E486-49F1-ABBE-8522C58CD45F}"/>
    <cellStyle name="Normal 5 2 4 10" xfId="11604" xr:uid="{D6C94F25-D48C-463F-86DE-18FC0C12948F}"/>
    <cellStyle name="Normal 5 2 4 11" xfId="4565" xr:uid="{BAC68C05-1BEB-4E94-8573-CABF0875AC08}"/>
    <cellStyle name="Normal 5 2 4 2" xfId="827" xr:uid="{FE3B310D-0A2B-4132-9E8E-4067CCCBC3AF}"/>
    <cellStyle name="Normal 5 2 4 2 2" xfId="1291" xr:uid="{E93A36DD-8F7F-496B-9BA1-65B3D9FE858F}"/>
    <cellStyle name="Normal 5 2 4 2 2 2" xfId="1663" xr:uid="{397FD172-FC5E-4E49-AA67-42324BA6CBE4}"/>
    <cellStyle name="Normal 5 2 4 2 2 2 2" xfId="3613" xr:uid="{CC1A6995-63A8-4203-8B80-2CE014243002}"/>
    <cellStyle name="Normal 5 2 4 2 2 2 2 2" xfId="14279" xr:uid="{125F6923-0D4B-4547-B1C3-234B0FB4B4CF}"/>
    <cellStyle name="Normal 5 2 4 2 2 2 2 3" xfId="9170" xr:uid="{9793DF10-0B07-4638-9157-0DB5BF2FD732}"/>
    <cellStyle name="Normal 5 2 4 2 2 2 3" xfId="9171" xr:uid="{AA1FCF1D-2EC6-44C1-AA96-5DB4C3A14530}"/>
    <cellStyle name="Normal 5 2 4 2 2 2 4" xfId="7252" xr:uid="{916805D6-2170-4C12-A669-793B26ED9EED}"/>
    <cellStyle name="Normal 5 2 4 2 2 2 5" xfId="12466" xr:uid="{46511335-8B64-4CF1-A074-132CBAED1345}"/>
    <cellStyle name="Normal 5 2 4 2 2 2 6" xfId="5427" xr:uid="{E3BFF58F-838F-4744-959A-D83B9310D49E}"/>
    <cellStyle name="Normal 5 2 4 2 2 3" xfId="3253" xr:uid="{3EA2CAA1-B849-4B36-901D-71070AC6E2BC}"/>
    <cellStyle name="Normal 5 2 4 2 2 3 2" xfId="13919" xr:uid="{B017AC90-59C3-431E-8461-5966E1694830}"/>
    <cellStyle name="Normal 5 2 4 2 2 3 3" xfId="9172" xr:uid="{1C6AC965-BFA3-4F99-B21F-E19E0EB02B43}"/>
    <cellStyle name="Normal 5 2 4 2 2 4" xfId="9173" xr:uid="{6AA349CE-B064-4F4D-88CE-4D3FD1AAA89B}"/>
    <cellStyle name="Normal 5 2 4 2 2 5" xfId="6892" xr:uid="{7F30AEA5-59DB-47C5-8E55-2DBE49C9C6A0}"/>
    <cellStyle name="Normal 5 2 4 2 2 6" xfId="12106" xr:uid="{037D21EF-41D7-441E-998E-3A2DAB49C19D}"/>
    <cellStyle name="Normal 5 2 4 2 2 7" xfId="5067" xr:uid="{6FFF2455-D9A2-41BC-B7E2-82D7DEF8C146}"/>
    <cellStyle name="Normal 5 2 4 2 3" xfId="1662" xr:uid="{4AD922A4-AB05-43FC-A0EB-8FECF264E69D}"/>
    <cellStyle name="Normal 5 2 4 2 3 2" xfId="3612" xr:uid="{14B80961-34BA-46AF-A3EB-A0EB1BF99FA3}"/>
    <cellStyle name="Normal 5 2 4 2 3 2 2" xfId="14278" xr:uid="{0D8B23C9-E7FC-4D92-9E05-8EDAC0A82058}"/>
    <cellStyle name="Normal 5 2 4 2 3 2 3" xfId="9174" xr:uid="{61FABA0D-E0C6-4D3A-B6AA-F2AD4A1496A9}"/>
    <cellStyle name="Normal 5 2 4 2 3 3" xfId="9175" xr:uid="{12151A5B-2DFE-490E-B394-43677EC8E2CC}"/>
    <cellStyle name="Normal 5 2 4 2 3 4" xfId="7251" xr:uid="{6282670C-4EEF-494D-A66A-A071837743E4}"/>
    <cellStyle name="Normal 5 2 4 2 3 5" xfId="12465" xr:uid="{45257B13-37C2-4614-AEA4-D24DB11BC7BC}"/>
    <cellStyle name="Normal 5 2 4 2 3 6" xfId="5426" xr:uid="{2253A672-4731-4C1D-B20A-1AFF6ABD1496}"/>
    <cellStyle name="Normal 5 2 4 2 4" xfId="2886" xr:uid="{5D4A561A-EE8D-4108-AC87-D5A749F94169}"/>
    <cellStyle name="Normal 5 2 4 2 4 2" xfId="13552" xr:uid="{E270B632-231B-4FC4-A2E8-36DE4970EEFC}"/>
    <cellStyle name="Normal 5 2 4 2 4 3" xfId="9176" xr:uid="{785CA5EA-C042-45D7-93B8-78163865F10C}"/>
    <cellStyle name="Normal 5 2 4 2 5" xfId="9177" xr:uid="{752F8F2F-98C1-48B5-BA10-FC6BD32E5190}"/>
    <cellStyle name="Normal 5 2 4 2 6" xfId="6525" xr:uid="{AC3C008E-7C5B-4B0D-ACAA-7607DA9E393E}"/>
    <cellStyle name="Normal 5 2 4 2 7" xfId="11739" xr:uid="{C1963E0D-B844-4C7A-AF17-E899F6AC427C}"/>
    <cellStyle name="Normal 5 2 4 2 8" xfId="4700" xr:uid="{205D00BE-DFDB-4FE4-9F8F-E5CF47F55634}"/>
    <cellStyle name="Normal 5 2 4 3" xfId="980" xr:uid="{2CE2FEAC-941D-4845-B398-1A6FB079D5FC}"/>
    <cellStyle name="Normal 5 2 4 3 2" xfId="1664" xr:uid="{A495049A-DB75-4D2A-8188-D6BEBB8BF934}"/>
    <cellStyle name="Normal 5 2 4 3 2 2" xfId="3614" xr:uid="{145196A9-735E-43AB-A063-1D6F91F8D955}"/>
    <cellStyle name="Normal 5 2 4 3 2 2 2" xfId="14280" xr:uid="{EA6F9891-531D-4CC7-B777-77E12425477B}"/>
    <cellStyle name="Normal 5 2 4 3 2 2 3" xfId="9178" xr:uid="{3083B388-1A11-42D7-8296-BB6BFC0E10DD}"/>
    <cellStyle name="Normal 5 2 4 3 2 3" xfId="9179" xr:uid="{05887E05-E778-4F9D-914F-63274C6567EC}"/>
    <cellStyle name="Normal 5 2 4 3 2 4" xfId="7253" xr:uid="{181E191A-33A5-49D3-9B02-3A5CEC6297BC}"/>
    <cellStyle name="Normal 5 2 4 3 2 5" xfId="12467" xr:uid="{D4862F33-0932-40AF-94C1-BA806BBC2727}"/>
    <cellStyle name="Normal 5 2 4 3 2 6" xfId="5428" xr:uid="{5B8AA1DD-19B2-467D-9206-E84BFADED7EF}"/>
    <cellStyle name="Normal 5 2 4 3 3" xfId="3024" xr:uid="{8828E38D-7ED4-469F-98CA-4B34C8C1C66D}"/>
    <cellStyle name="Normal 5 2 4 3 3 2" xfId="13690" xr:uid="{23126C8D-E0C0-4031-B19F-5CE7D5ACDB17}"/>
    <cellStyle name="Normal 5 2 4 3 3 3" xfId="9180" xr:uid="{D9C52AD7-4813-4F2F-A2E5-58F1D93E9A3A}"/>
    <cellStyle name="Normal 5 2 4 3 4" xfId="9181" xr:uid="{E0AB23FC-94DF-499E-A108-DFD6C472EA31}"/>
    <cellStyle name="Normal 5 2 4 3 5" xfId="6663" xr:uid="{0C86FE61-EE0B-4E4F-A959-B5BBF1E2A4E2}"/>
    <cellStyle name="Normal 5 2 4 3 6" xfId="11877" xr:uid="{0AFEE38D-82AB-4079-9B31-93B6F8233084}"/>
    <cellStyle name="Normal 5 2 4 3 7" xfId="4838" xr:uid="{DDCA845E-54CB-4DFA-A495-C2599BC9F4C6}"/>
    <cellStyle name="Normal 5 2 4 4" xfId="1661" xr:uid="{D96ADA1A-6BE0-4A95-94F8-EF5793C09B70}"/>
    <cellStyle name="Normal 5 2 4 4 2" xfId="3611" xr:uid="{3EC7079E-4810-4280-926A-A36DAAC6FF42}"/>
    <cellStyle name="Normal 5 2 4 4 2 2" xfId="14277" xr:uid="{ADF48B41-C27A-4427-BF17-4334A669B601}"/>
    <cellStyle name="Normal 5 2 4 4 2 3" xfId="9182" xr:uid="{D03F5B2F-A7E1-4629-84D1-D0854C796EC3}"/>
    <cellStyle name="Normal 5 2 4 4 3" xfId="9183" xr:uid="{92F896B9-4DC3-4B56-A8FD-AB5802831AE8}"/>
    <cellStyle name="Normal 5 2 4 4 4" xfId="7250" xr:uid="{A4DE8C18-FA56-4A69-9EB7-928D1C7D2286}"/>
    <cellStyle name="Normal 5 2 4 4 5" xfId="12464" xr:uid="{A42D45ED-0336-4F8F-9646-D8A8CE8318CF}"/>
    <cellStyle name="Normal 5 2 4 4 6" xfId="5425" xr:uid="{0F6F9EC0-6B3D-44B2-95FC-37FBD2B3873A}"/>
    <cellStyle name="Normal 5 2 4 5" xfId="2278" xr:uid="{0C74F790-36EA-4AC3-A8FE-061267AB61CB}"/>
    <cellStyle name="Normal 5 2 4 5 2" xfId="4132" xr:uid="{C2F9024E-8C92-49F2-B4E4-746375AFA5B0}"/>
    <cellStyle name="Normal 5 2 4 5 2 2" xfId="14795" xr:uid="{25AB3FD3-ED94-4875-9EAC-C4A698053420}"/>
    <cellStyle name="Normal 5 2 4 5 2 3" xfId="9184" xr:uid="{C80B1C50-0276-4D97-9265-E6A98C98A6CE}"/>
    <cellStyle name="Normal 5 2 4 5 3" xfId="9185" xr:uid="{2F8F514E-AE58-47B6-84DF-0BBC7EFD1112}"/>
    <cellStyle name="Normal 5 2 4 5 4" xfId="7771" xr:uid="{F9AF5C55-8B49-47AB-9CAB-1AE703ED0997}"/>
    <cellStyle name="Normal 5 2 4 5 5" xfId="12982" xr:uid="{0ED58FF2-9CD4-4E2A-90FB-711416CFD9D7}"/>
    <cellStyle name="Normal 5 2 4 5 6" xfId="5943" xr:uid="{0AE8BC55-E7B2-4621-8531-DE6F6B81A902}"/>
    <cellStyle name="Normal 5 2 4 6" xfId="2423" xr:uid="{19A74043-3AAF-4BB6-BBF8-8F09F3E8982E}"/>
    <cellStyle name="Normal 5 2 4 6 2" xfId="4267" xr:uid="{CDE2BF79-297C-4F3C-BB2B-C48ED94FEC6D}"/>
    <cellStyle name="Normal 5 2 4 6 2 2" xfId="14930" xr:uid="{2CADCA42-028A-4FB2-8344-7D39903403E1}"/>
    <cellStyle name="Normal 5 2 4 6 2 3" xfId="9186" xr:uid="{A3CFD4B2-DB46-484F-BB81-92459465A98E}"/>
    <cellStyle name="Normal 5 2 4 6 3" xfId="7906" xr:uid="{B1F99F0D-AF80-4A85-A2F4-6EA5239FED02}"/>
    <cellStyle name="Normal 5 2 4 6 4" xfId="13117" xr:uid="{C3A7AF9C-35CD-4E30-82E5-F9EF0673D48B}"/>
    <cellStyle name="Normal 5 2 4 6 5" xfId="6078" xr:uid="{845FBB16-AE8B-4DCD-B4DD-3ED948B9D7EE}"/>
    <cellStyle name="Normal 5 2 4 7" xfId="2751" xr:uid="{F9B51C5E-88C1-4D75-9514-9C9FE73EDCB2}"/>
    <cellStyle name="Normal 5 2 4 7 2" xfId="13417" xr:uid="{B26AA760-EDE4-46CC-8C1B-2E6CCD3606A8}"/>
    <cellStyle name="Normal 5 2 4 7 3" xfId="9187" xr:uid="{88392D0D-1B28-4618-B317-54A07CF15953}"/>
    <cellStyle name="Normal 5 2 4 8" xfId="9188" xr:uid="{D3D1A43D-9B0B-4BA8-A36F-217F42FA60A7}"/>
    <cellStyle name="Normal 5 2 4 9" xfId="6390" xr:uid="{16CE3870-7E31-447F-A2C6-19E65C1464A0}"/>
    <cellStyle name="Normal 5 2 5" xfId="730" xr:uid="{8FD979C7-6D05-4457-9036-F13D80962F32}"/>
    <cellStyle name="Normal 5 2 5 10" xfId="11647" xr:uid="{457B33BA-2F53-43DA-8039-311EC8AAC0FB}"/>
    <cellStyle name="Normal 5 2 5 11" xfId="4608" xr:uid="{884425BB-BD8C-4E7D-9BD6-A9B94FAD457C}"/>
    <cellStyle name="Normal 5 2 5 2" xfId="871" xr:uid="{E2D40344-25EA-410B-8801-4D227CE6773D}"/>
    <cellStyle name="Normal 5 2 5 2 2" xfId="1334" xr:uid="{44C4070C-6600-4223-897A-F5EB8A1F3E43}"/>
    <cellStyle name="Normal 5 2 5 2 2 2" xfId="1667" xr:uid="{5B0FF8D3-BE46-4C22-A971-D946B483313F}"/>
    <cellStyle name="Normal 5 2 5 2 2 2 2" xfId="3617" xr:uid="{99A8BDF1-0FD2-45D3-AD98-C3497D3F15FC}"/>
    <cellStyle name="Normal 5 2 5 2 2 2 2 2" xfId="14283" xr:uid="{103FE659-EB77-4408-8B81-8058FE809E93}"/>
    <cellStyle name="Normal 5 2 5 2 2 2 2 3" xfId="9189" xr:uid="{94CAD21D-A041-4F96-A76B-B15B8212E339}"/>
    <cellStyle name="Normal 5 2 5 2 2 2 3" xfId="9190" xr:uid="{0DB28307-234E-4013-BF87-F0C370073DD3}"/>
    <cellStyle name="Normal 5 2 5 2 2 2 4" xfId="7256" xr:uid="{0E1C42A8-06C7-4D75-8FE7-2FD118C101F6}"/>
    <cellStyle name="Normal 5 2 5 2 2 2 5" xfId="12470" xr:uid="{EB2C9369-65DE-448B-8D9D-857BB82BA52C}"/>
    <cellStyle name="Normal 5 2 5 2 2 2 6" xfId="5431" xr:uid="{A56986B7-3CB5-402A-A306-2EF3A7E24990}"/>
    <cellStyle name="Normal 5 2 5 2 2 3" xfId="3296" xr:uid="{D8C80A64-6AE6-44D6-A80D-D939538D2B43}"/>
    <cellStyle name="Normal 5 2 5 2 2 3 2" xfId="13962" xr:uid="{1DA56221-7C3C-49F4-9B48-DA92FCB91C2F}"/>
    <cellStyle name="Normal 5 2 5 2 2 3 3" xfId="9191" xr:uid="{6AF5AFEE-C843-4565-97B9-675B2D876265}"/>
    <cellStyle name="Normal 5 2 5 2 2 4" xfId="9192" xr:uid="{1AD9FD6F-6467-41AA-91C9-4B7336F22086}"/>
    <cellStyle name="Normal 5 2 5 2 2 5" xfId="6935" xr:uid="{A57737AE-3108-4605-8358-C12DCA938353}"/>
    <cellStyle name="Normal 5 2 5 2 2 6" xfId="12149" xr:uid="{E46E579B-5F88-4F06-ABA8-252D59A29850}"/>
    <cellStyle name="Normal 5 2 5 2 2 7" xfId="5110" xr:uid="{51552759-C65E-4537-BD78-A7BE052FD61A}"/>
    <cellStyle name="Normal 5 2 5 2 3" xfId="1666" xr:uid="{339C7F68-91F1-40CA-8CA1-C0E36FA5E7A0}"/>
    <cellStyle name="Normal 5 2 5 2 3 2" xfId="3616" xr:uid="{E2DDB1C9-5297-4DB8-B5E7-53E5049FB6C9}"/>
    <cellStyle name="Normal 5 2 5 2 3 2 2" xfId="14282" xr:uid="{20BFF15B-4E3C-4ECE-A6F3-BC2BFDC8E2F0}"/>
    <cellStyle name="Normal 5 2 5 2 3 2 3" xfId="9193" xr:uid="{14013531-098C-44DB-AB7D-B854001A539E}"/>
    <cellStyle name="Normal 5 2 5 2 3 3" xfId="9194" xr:uid="{EB1B3E09-E751-4975-A5EE-2041A8BA9D19}"/>
    <cellStyle name="Normal 5 2 5 2 3 4" xfId="7255" xr:uid="{E94ED3B4-8B67-40C8-B4AB-979F8E61A9BF}"/>
    <cellStyle name="Normal 5 2 5 2 3 5" xfId="12469" xr:uid="{228A5FD4-30BD-4E55-AD25-F96369D4DE1A}"/>
    <cellStyle name="Normal 5 2 5 2 3 6" xfId="5430" xr:uid="{B278654A-8BE3-49FA-8146-D739E4E30CB5}"/>
    <cellStyle name="Normal 5 2 5 2 4" xfId="2929" xr:uid="{6FA42022-D57E-4507-AC61-AE8C51BE6205}"/>
    <cellStyle name="Normal 5 2 5 2 4 2" xfId="13595" xr:uid="{B506C3D4-5DCA-40FF-99D1-D7B7BA66C106}"/>
    <cellStyle name="Normal 5 2 5 2 4 3" xfId="9195" xr:uid="{6FE7CE6E-94E1-413B-A500-B3687213E1DC}"/>
    <cellStyle name="Normal 5 2 5 2 5" xfId="9196" xr:uid="{828BC68C-259B-418B-B797-BFA801C72D7D}"/>
    <cellStyle name="Normal 5 2 5 2 6" xfId="6568" xr:uid="{F774C802-3C84-4DF1-AA34-B3D1261E0A75}"/>
    <cellStyle name="Normal 5 2 5 2 7" xfId="11782" xr:uid="{2DC24CCF-D5B2-4E62-ABD5-64F5E9DF2714}"/>
    <cellStyle name="Normal 5 2 5 2 8" xfId="4743" xr:uid="{D1E607FB-78B2-4386-988B-36CEA3CCB149}"/>
    <cellStyle name="Normal 5 2 5 3" xfId="1024" xr:uid="{B24E33E5-0B30-42DE-BBA5-36BA831496E9}"/>
    <cellStyle name="Normal 5 2 5 3 2" xfId="1668" xr:uid="{F77D3085-8BAC-4802-A1D0-C11BFBE43834}"/>
    <cellStyle name="Normal 5 2 5 3 2 2" xfId="3618" xr:uid="{BDB78EC6-15BA-415A-BC20-4B1BE11B7FDD}"/>
    <cellStyle name="Normal 5 2 5 3 2 2 2" xfId="14284" xr:uid="{7AF6354A-E08B-4439-986C-FB2F8733EB17}"/>
    <cellStyle name="Normal 5 2 5 3 2 2 3" xfId="9197" xr:uid="{2CD18E86-A5A1-45C9-AD5D-CD0A4F689B75}"/>
    <cellStyle name="Normal 5 2 5 3 2 3" xfId="9198" xr:uid="{1766AC5F-1722-4AF6-A4FC-3880E4EED9EF}"/>
    <cellStyle name="Normal 5 2 5 3 2 4" xfId="7257" xr:uid="{150466AB-6B92-41FE-8D99-C72E8B89885B}"/>
    <cellStyle name="Normal 5 2 5 3 2 5" xfId="12471" xr:uid="{036D9CE9-FD61-4D08-912E-BB37EE3025CB}"/>
    <cellStyle name="Normal 5 2 5 3 2 6" xfId="5432" xr:uid="{BD5E49DD-96E9-4746-9FF8-6FEF7C755498}"/>
    <cellStyle name="Normal 5 2 5 3 3" xfId="3067" xr:uid="{B46A04F2-3DC8-47E6-9339-4E51B701AD69}"/>
    <cellStyle name="Normal 5 2 5 3 3 2" xfId="13733" xr:uid="{A7AC06AD-5DBC-4882-A0D3-560824B1CF8B}"/>
    <cellStyle name="Normal 5 2 5 3 3 3" xfId="9199" xr:uid="{25CD372D-3C03-4332-9A7D-27115BF4473B}"/>
    <cellStyle name="Normal 5 2 5 3 4" xfId="9200" xr:uid="{22EB5D87-5DC3-43C3-975A-3286E3671AF1}"/>
    <cellStyle name="Normal 5 2 5 3 5" xfId="6706" xr:uid="{B4B36532-4338-47C4-88AB-08D379A012E4}"/>
    <cellStyle name="Normal 5 2 5 3 6" xfId="11920" xr:uid="{38118062-0171-4904-A8BA-8B0909F70A91}"/>
    <cellStyle name="Normal 5 2 5 3 7" xfId="4881" xr:uid="{3440F3A1-E320-4BFD-AB65-AD0474787DC1}"/>
    <cellStyle name="Normal 5 2 5 4" xfId="1665" xr:uid="{FFDC1ABC-31A3-4D00-A323-A02993182071}"/>
    <cellStyle name="Normal 5 2 5 4 2" xfId="3615" xr:uid="{B2BCCDA2-A123-43E6-85A1-D246A44ED22C}"/>
    <cellStyle name="Normal 5 2 5 4 2 2" xfId="14281" xr:uid="{B6D5FDA7-9D68-4E51-8695-1FAA4FA0678C}"/>
    <cellStyle name="Normal 5 2 5 4 2 3" xfId="9201" xr:uid="{C804338E-B3B7-4078-9A9E-C8ECCA1056D7}"/>
    <cellStyle name="Normal 5 2 5 4 3" xfId="9202" xr:uid="{3103470A-64C0-467C-A138-13CED6CA76F4}"/>
    <cellStyle name="Normal 5 2 5 4 4" xfId="7254" xr:uid="{4C8CBBAF-35A5-4DBC-BF0E-D02C91D0B351}"/>
    <cellStyle name="Normal 5 2 5 4 5" xfId="12468" xr:uid="{9D922D56-6BD2-4BAB-A0AD-1B24CCE46926}"/>
    <cellStyle name="Normal 5 2 5 4 6" xfId="5429" xr:uid="{C9C39F88-1548-4960-987B-48AC141334DB}"/>
    <cellStyle name="Normal 5 2 5 5" xfId="2322" xr:uid="{DA37364B-8780-4B00-B27F-7D3C4FA00352}"/>
    <cellStyle name="Normal 5 2 5 5 2" xfId="4175" xr:uid="{2CA0A91C-AC44-4A7F-9B01-E634E2253A15}"/>
    <cellStyle name="Normal 5 2 5 5 2 2" xfId="14838" xr:uid="{1EE93EA3-D3AD-472E-AC6F-04B65A5C1BBA}"/>
    <cellStyle name="Normal 5 2 5 5 2 3" xfId="9203" xr:uid="{27E6E3F3-659B-4D93-A51A-32BDAA76EB72}"/>
    <cellStyle name="Normal 5 2 5 5 3" xfId="9204" xr:uid="{9DE710CF-6CF6-4705-8EB7-41A271519C9C}"/>
    <cellStyle name="Normal 5 2 5 5 4" xfId="7814" xr:uid="{FADBC028-425B-4AD4-B1F0-F1CBB1BCED17}"/>
    <cellStyle name="Normal 5 2 5 5 5" xfId="13025" xr:uid="{6FD41C1F-348A-4324-9217-C0F7BC5760EA}"/>
    <cellStyle name="Normal 5 2 5 5 6" xfId="5986" xr:uid="{C2D407E5-46DD-4051-901E-8BE076140CA6}"/>
    <cellStyle name="Normal 5 2 5 6" xfId="2466" xr:uid="{FCCA1564-C08E-47B7-97EC-CA6E1DB68302}"/>
    <cellStyle name="Normal 5 2 5 6 2" xfId="4310" xr:uid="{B73266BC-7A77-44D7-9FD1-3957C0B84E6D}"/>
    <cellStyle name="Normal 5 2 5 6 2 2" xfId="14973" xr:uid="{2A672632-9859-41D8-8CAC-1DFD116C23C6}"/>
    <cellStyle name="Normal 5 2 5 6 2 3" xfId="9205" xr:uid="{23E51303-5A13-4601-A58C-6976DA94FF49}"/>
    <cellStyle name="Normal 5 2 5 6 3" xfId="7949" xr:uid="{EB19ADA3-C345-4572-B1AD-644EFF7FE9FE}"/>
    <cellStyle name="Normal 5 2 5 6 4" xfId="13160" xr:uid="{11B2CD8F-6D2D-49D1-B2D5-7130E6767F91}"/>
    <cellStyle name="Normal 5 2 5 6 5" xfId="6121" xr:uid="{82DA413C-ACC3-45C3-8FF5-1BC53D869F7B}"/>
    <cellStyle name="Normal 5 2 5 7" xfId="2794" xr:uid="{586478F5-79A3-4DAB-9FA7-5CA05C9C746F}"/>
    <cellStyle name="Normal 5 2 5 7 2" xfId="13460" xr:uid="{0FCEE3AA-25D2-4585-9ACD-C9BE5098BD73}"/>
    <cellStyle name="Normal 5 2 5 7 3" xfId="9206" xr:uid="{E4278304-FAB7-40B4-B77E-6568511B0F08}"/>
    <cellStyle name="Normal 5 2 5 8" xfId="9207" xr:uid="{3C2C8F2B-4D81-4E1F-A2EE-4CB463C5DF0A}"/>
    <cellStyle name="Normal 5 2 5 9" xfId="6433" xr:uid="{C0B7ACCB-0D28-46A1-BBB4-87AAEC15D7FC}"/>
    <cellStyle name="Normal 5 2 6" xfId="564" xr:uid="{060AC041-AF81-49C3-B0BC-5BF647A95B40}"/>
    <cellStyle name="Normal 5 2 6 2" xfId="1132" xr:uid="{DAABB930-E24C-4058-A3A2-F00089902FD8}"/>
    <cellStyle name="Normal 5 2 6 2 2" xfId="1670" xr:uid="{1B5ADC72-D48B-40F8-8856-795C6FA53D07}"/>
    <cellStyle name="Normal 5 2 6 2 2 2" xfId="3620" xr:uid="{B725AF8B-14DD-4081-81FE-B16E41079203}"/>
    <cellStyle name="Normal 5 2 6 2 2 2 2" xfId="14286" xr:uid="{83EA92FE-6D49-4CA7-A2E7-1630D187A4D0}"/>
    <cellStyle name="Normal 5 2 6 2 2 2 3" xfId="9208" xr:uid="{383B3FC1-DC4B-4197-AD84-BA182B1FFA9E}"/>
    <cellStyle name="Normal 5 2 6 2 2 3" xfId="9209" xr:uid="{2768DE7A-5E28-4865-9DFA-3C8E47958F66}"/>
    <cellStyle name="Normal 5 2 6 2 2 4" xfId="7259" xr:uid="{61067D4C-1F53-4AEE-A951-C5ACE3EED21E}"/>
    <cellStyle name="Normal 5 2 6 2 2 5" xfId="12473" xr:uid="{5A2D4FEA-5C89-466C-8EB4-EF0B42F26E31}"/>
    <cellStyle name="Normal 5 2 6 2 2 6" xfId="5434" xr:uid="{9A3FB79B-9395-4FD5-8A40-2D4AF9C6BDC5}"/>
    <cellStyle name="Normal 5 2 6 2 3" xfId="3157" xr:uid="{5387CF9F-8B0F-4548-B3E9-7B237F4A181B}"/>
    <cellStyle name="Normal 5 2 6 2 3 2" xfId="13823" xr:uid="{2B6B6534-33A9-43A9-9249-E1A97B80DDDE}"/>
    <cellStyle name="Normal 5 2 6 2 3 3" xfId="9210" xr:uid="{60CC7316-CF9E-4217-94AD-D3C108CEBE8F}"/>
    <cellStyle name="Normal 5 2 6 2 4" xfId="9211" xr:uid="{23B69708-6F1D-4A71-B756-E4432E9591CD}"/>
    <cellStyle name="Normal 5 2 6 2 5" xfId="6796" xr:uid="{FC715990-AD37-41C5-ABB5-398DF7B91756}"/>
    <cellStyle name="Normal 5 2 6 2 6" xfId="12010" xr:uid="{EC2BA083-7778-40B7-9E98-3EE189949872}"/>
    <cellStyle name="Normal 5 2 6 2 7" xfId="4971" xr:uid="{50725474-B8CB-4F53-9EF0-CEBBE63066CE}"/>
    <cellStyle name="Normal 5 2 6 3" xfId="1669" xr:uid="{F57FCFEB-79F3-4420-A1A0-D37FC53D3C15}"/>
    <cellStyle name="Normal 5 2 6 3 2" xfId="3619" xr:uid="{799F4D49-398F-4214-B9EC-178F58E5DA44}"/>
    <cellStyle name="Normal 5 2 6 3 2 2" xfId="14285" xr:uid="{E9904B29-3D92-48D3-8919-8ABD0E8EF8DE}"/>
    <cellStyle name="Normal 5 2 6 3 2 3" xfId="9212" xr:uid="{FAD1CFE2-40F1-4950-A35D-B721C85C56BA}"/>
    <cellStyle name="Normal 5 2 6 3 3" xfId="9213" xr:uid="{C1AD9CA5-4393-46B1-8B14-4B6D8631AFF8}"/>
    <cellStyle name="Normal 5 2 6 3 4" xfId="7258" xr:uid="{EBD8ED6C-A0AA-4DA5-B342-F8EF6F70DEB3}"/>
    <cellStyle name="Normal 5 2 6 3 5" xfId="12472" xr:uid="{FA8790EB-81E5-42FA-A5E3-1CDCA0CBE706}"/>
    <cellStyle name="Normal 5 2 6 3 6" xfId="5433" xr:uid="{974AF4CB-D9FA-4E49-AD75-7C264445DE12}"/>
    <cellStyle name="Normal 5 2 6 4" xfId="2705" xr:uid="{8BA92874-70D4-4825-944D-196815F1FC76}"/>
    <cellStyle name="Normal 5 2 6 4 2" xfId="13371" xr:uid="{80F87B96-1390-4E53-B228-6A50EA31832F}"/>
    <cellStyle name="Normal 5 2 6 4 3" xfId="9214" xr:uid="{6E6A1244-BEDA-43A4-BF44-EE0A8713B71D}"/>
    <cellStyle name="Normal 5 2 6 5" xfId="9215" xr:uid="{EDDF73EB-969F-4539-A838-F942D253C026}"/>
    <cellStyle name="Normal 5 2 6 6" xfId="6344" xr:uid="{9E626AA2-E5F4-40B8-8B8E-BAB2133F09BB}"/>
    <cellStyle name="Normal 5 2 6 7" xfId="11558" xr:uid="{FAD2ABA9-EE0B-4EFE-BC4A-BC1F5F9BBD9C}"/>
    <cellStyle name="Normal 5 2 6 8" xfId="4519" xr:uid="{E7B792F1-2782-472F-B46A-E962BBD13823}"/>
    <cellStyle name="Normal 5 2 7" xfId="781" xr:uid="{F002CA73-5A03-495A-A3BF-06A8C5033EE7}"/>
    <cellStyle name="Normal 5 2 7 2" xfId="1245" xr:uid="{7E1E9CF5-A2A5-4134-A755-8D6CB42244A1}"/>
    <cellStyle name="Normal 5 2 7 2 2" xfId="1672" xr:uid="{016060AB-7704-4AC5-8C85-5C9DED54EB62}"/>
    <cellStyle name="Normal 5 2 7 2 2 2" xfId="3622" xr:uid="{0826C987-72C9-4320-8BB6-78537F948D4B}"/>
    <cellStyle name="Normal 5 2 7 2 2 2 2" xfId="14288" xr:uid="{34E756D9-AE80-4755-BCE4-593743A05869}"/>
    <cellStyle name="Normal 5 2 7 2 2 2 3" xfId="9216" xr:uid="{1C459AB5-37A0-4BA5-8F73-0EBB27930CB3}"/>
    <cellStyle name="Normal 5 2 7 2 2 3" xfId="9217" xr:uid="{7D90C63E-7D3B-45F1-ABE9-9689E799E763}"/>
    <cellStyle name="Normal 5 2 7 2 2 4" xfId="7261" xr:uid="{B3EF3FE6-D46D-4B3E-BF8E-39CA757FC2C5}"/>
    <cellStyle name="Normal 5 2 7 2 2 5" xfId="12475" xr:uid="{3CE0614B-A721-4E29-946C-77B77C8982DD}"/>
    <cellStyle name="Normal 5 2 7 2 2 6" xfId="5436" xr:uid="{1CA1ADD5-67E1-42C2-A13E-C6CA4B31E73E}"/>
    <cellStyle name="Normal 5 2 7 2 3" xfId="3207" xr:uid="{EBFB590E-F46A-4161-80BC-1FD168286115}"/>
    <cellStyle name="Normal 5 2 7 2 3 2" xfId="13873" xr:uid="{38BE5F81-E0A1-4CCE-8762-85E165F1CD03}"/>
    <cellStyle name="Normal 5 2 7 2 3 3" xfId="9218" xr:uid="{4011B54B-82BF-4D2C-B248-4B732CB261A1}"/>
    <cellStyle name="Normal 5 2 7 2 4" xfId="9219" xr:uid="{B8051674-F769-44CE-BE26-ADB1A99A7A39}"/>
    <cellStyle name="Normal 5 2 7 2 5" xfId="6846" xr:uid="{888DCE3E-8294-4620-B5C5-B569B694785E}"/>
    <cellStyle name="Normal 5 2 7 2 6" xfId="12060" xr:uid="{20CD7004-7CA2-4F9C-AB21-D054DAD0B9AA}"/>
    <cellStyle name="Normal 5 2 7 2 7" xfId="5021" xr:uid="{E0E3373A-B62A-4396-A0F8-3B71C6D69508}"/>
    <cellStyle name="Normal 5 2 7 3" xfId="1671" xr:uid="{53B8D76F-937B-41C3-B5AA-C5834E0C453B}"/>
    <cellStyle name="Normal 5 2 7 3 2" xfId="3621" xr:uid="{5344E923-4604-4872-89F2-29EA9347E550}"/>
    <cellStyle name="Normal 5 2 7 3 2 2" xfId="14287" xr:uid="{67FAB0CF-1331-4876-AD23-630FB428D617}"/>
    <cellStyle name="Normal 5 2 7 3 2 3" xfId="9220" xr:uid="{220666E4-5B03-4945-8480-96854EA90A24}"/>
    <cellStyle name="Normal 5 2 7 3 3" xfId="9221" xr:uid="{BC96D87E-BAB6-43D6-8C07-E186DC9718F3}"/>
    <cellStyle name="Normal 5 2 7 3 4" xfId="7260" xr:uid="{250CB137-3D73-4F3A-96FE-4BF345CDFE46}"/>
    <cellStyle name="Normal 5 2 7 3 5" xfId="12474" xr:uid="{BBEB1BA7-94AA-4171-B623-B1EE99E4C42D}"/>
    <cellStyle name="Normal 5 2 7 3 6" xfId="5435" xr:uid="{94EFB86C-7EAA-452A-BCB8-AC6D8FAD6BB5}"/>
    <cellStyle name="Normal 5 2 7 4" xfId="2840" xr:uid="{4BD277C3-52E6-4B3E-A62C-32CC74CAC229}"/>
    <cellStyle name="Normal 5 2 7 4 2" xfId="13506" xr:uid="{43ED002E-768C-4C96-96F2-EA8A8520FA0E}"/>
    <cellStyle name="Normal 5 2 7 4 3" xfId="9222" xr:uid="{03B5B0B2-A4A3-4E7A-8402-DD9681EC572C}"/>
    <cellStyle name="Normal 5 2 7 5" xfId="9223" xr:uid="{A4D2F68F-6705-4B5E-AC96-CC1AFF624872}"/>
    <cellStyle name="Normal 5 2 7 6" xfId="6479" xr:uid="{9375D476-9339-4070-85F7-5E4FACBF6072}"/>
    <cellStyle name="Normal 5 2 7 7" xfId="11693" xr:uid="{B8E359E4-8B79-4AA8-B4C4-5B087BAFE6BD}"/>
    <cellStyle name="Normal 5 2 7 8" xfId="4654" xr:uid="{78199326-C2C5-4A65-A61D-6A9492E3CB9D}"/>
    <cellStyle name="Normal 5 2 8" xfId="448" xr:uid="{38ED27E7-E88D-4E01-AD96-1D1D5719A97C}"/>
    <cellStyle name="Normal 5 2 8 2" xfId="1075" xr:uid="{9A17EBB5-5C2D-47B5-8EC5-8922016CCE84}"/>
    <cellStyle name="Normal 5 2 8 2 2" xfId="1674" xr:uid="{34FEE91A-8FFF-44AB-AC4B-CB43439F5876}"/>
    <cellStyle name="Normal 5 2 8 2 2 2" xfId="3624" xr:uid="{7ABFBD7E-1F0A-4867-A5F3-FE65E6A1C507}"/>
    <cellStyle name="Normal 5 2 8 2 2 2 2" xfId="14290" xr:uid="{376F5F9B-4819-4D0B-A11A-F3D4DFC0C6FD}"/>
    <cellStyle name="Normal 5 2 8 2 2 2 3" xfId="9224" xr:uid="{121E879D-590C-4407-9773-385911C2A394}"/>
    <cellStyle name="Normal 5 2 8 2 2 3" xfId="9225" xr:uid="{1A525320-6BD1-482A-BCBF-F13959F122D2}"/>
    <cellStyle name="Normal 5 2 8 2 2 4" xfId="7263" xr:uid="{E5B08C43-C0BE-4140-9B76-E5697F2FDCA2}"/>
    <cellStyle name="Normal 5 2 8 2 2 5" xfId="12477" xr:uid="{615847CC-1359-48ED-A9C0-6B82B76835BD}"/>
    <cellStyle name="Normal 5 2 8 2 2 6" xfId="5438" xr:uid="{CF631C1F-BF0C-44B2-B18F-02DE3B6328E1}"/>
    <cellStyle name="Normal 5 2 8 2 3" xfId="3113" xr:uid="{4D4478EF-5692-4B4F-82E5-9EAAC43F8084}"/>
    <cellStyle name="Normal 5 2 8 2 3 2" xfId="13779" xr:uid="{C99B04E3-973B-42DF-BCE2-450C657037C7}"/>
    <cellStyle name="Normal 5 2 8 2 3 3" xfId="9226" xr:uid="{C0A7C4F9-3D23-49A2-843D-E8DC2F9032DC}"/>
    <cellStyle name="Normal 5 2 8 2 4" xfId="9227" xr:uid="{30BC55AF-B70F-4F6A-9151-D02F820B87B1}"/>
    <cellStyle name="Normal 5 2 8 2 5" xfId="6752" xr:uid="{22690BE1-E5F3-4591-89ED-79D0CDF82F36}"/>
    <cellStyle name="Normal 5 2 8 2 6" xfId="11966" xr:uid="{8DB2E9EF-4BB9-445D-B74D-7062F15372B1}"/>
    <cellStyle name="Normal 5 2 8 2 7" xfId="4927" xr:uid="{6979BE7C-C5E2-4DAF-9849-B419428B3D24}"/>
    <cellStyle name="Normal 5 2 8 3" xfId="1673" xr:uid="{FACC421F-2238-4586-BFC2-D49D9C2A3113}"/>
    <cellStyle name="Normal 5 2 8 3 2" xfId="3623" xr:uid="{E6171AB9-EB41-42A5-A2CC-4118A49C595E}"/>
    <cellStyle name="Normal 5 2 8 3 2 2" xfId="14289" xr:uid="{72B80894-DBD7-4DA0-843E-5EB433EAD1EA}"/>
    <cellStyle name="Normal 5 2 8 3 2 3" xfId="9228" xr:uid="{3176D1FB-DC99-4CD1-B2D1-45A43E4D3A0E}"/>
    <cellStyle name="Normal 5 2 8 3 3" xfId="9229" xr:uid="{689040A3-D94D-433E-99E2-71817AEE4700}"/>
    <cellStyle name="Normal 5 2 8 3 4" xfId="7262" xr:uid="{8408E555-99EB-40DA-B166-07F60E4A397B}"/>
    <cellStyle name="Normal 5 2 8 3 5" xfId="12476" xr:uid="{FADCEAB2-2D09-427B-A13C-A8D25FD2FD07}"/>
    <cellStyle name="Normal 5 2 8 3 6" xfId="5437" xr:uid="{0C5215FD-FE61-4553-B4E4-93C46F53705E}"/>
    <cellStyle name="Normal 5 2 8 4" xfId="2656" xr:uid="{36996E60-F175-4764-B625-48DA99C78E0E}"/>
    <cellStyle name="Normal 5 2 8 4 2" xfId="13322" xr:uid="{4FC3480C-CAB6-4DB2-9CF1-51CDF5B34C8B}"/>
    <cellStyle name="Normal 5 2 8 4 3" xfId="9230" xr:uid="{6601DD11-876F-4212-AB4F-B1D46465076C}"/>
    <cellStyle name="Normal 5 2 8 5" xfId="9231" xr:uid="{1D9010B2-E41B-4CE9-9283-E7BFD55BE0B3}"/>
    <cellStyle name="Normal 5 2 8 6" xfId="6295" xr:uid="{22115722-E8B9-4CDA-B7D9-543F2F52A12F}"/>
    <cellStyle name="Normal 5 2 8 7" xfId="11509" xr:uid="{89572032-3CB1-473C-8324-9722F636F5B0}"/>
    <cellStyle name="Normal 5 2 8 8" xfId="4470" xr:uid="{BC31CB4E-66B8-434D-A93F-ABF784ABCE6A}"/>
    <cellStyle name="Normal 5 2 9" xfId="930" xr:uid="{565FE756-DCA1-4070-A674-735E5F4518C3}"/>
    <cellStyle name="Normal 5 2 9 2" xfId="1675" xr:uid="{D26828B2-9934-4928-89FF-EB5709EBD8ED}"/>
    <cellStyle name="Normal 5 2 9 2 2" xfId="3625" xr:uid="{1CF55BBE-2B9C-491B-8055-D30C431C2A42}"/>
    <cellStyle name="Normal 5 2 9 2 2 2" xfId="14291" xr:uid="{D9CFA203-A0A7-411A-821E-5C24A0663DF4}"/>
    <cellStyle name="Normal 5 2 9 2 2 3" xfId="9232" xr:uid="{7ACB3EC7-281E-4416-AEB5-0512C178713B}"/>
    <cellStyle name="Normal 5 2 9 2 3" xfId="9233" xr:uid="{3D8E8339-9926-439A-951D-D595136D6227}"/>
    <cellStyle name="Normal 5 2 9 2 4" xfId="7264" xr:uid="{0E882EBF-4FBB-4BC5-A145-3B7B28AC5570}"/>
    <cellStyle name="Normal 5 2 9 2 5" xfId="12478" xr:uid="{F966A8D7-CED9-4B26-946D-FB8EF0BC8DD6}"/>
    <cellStyle name="Normal 5 2 9 2 6" xfId="5439" xr:uid="{4D3ACA14-B4F1-40F2-8C23-35037F56E057}"/>
    <cellStyle name="Normal 5 2 9 3" xfId="2978" xr:uid="{43C74C4B-CABD-4A41-A845-664CA416DC22}"/>
    <cellStyle name="Normal 5 2 9 3 2" xfId="13644" xr:uid="{05A8D9FB-B315-4F28-9A91-14F758671EDA}"/>
    <cellStyle name="Normal 5 2 9 3 3" xfId="9234" xr:uid="{D1BCBEE4-2B1E-4D5A-9119-86FFEF91748E}"/>
    <cellStyle name="Normal 5 2 9 4" xfId="9235" xr:uid="{4D0280A4-4EE8-40BD-AA2C-F0061395D5AB}"/>
    <cellStyle name="Normal 5 2 9 5" xfId="6617" xr:uid="{ABFB3DCE-C53C-4170-A544-6DC604F489E7}"/>
    <cellStyle name="Normal 5 2 9 6" xfId="11831" xr:uid="{B1E3BFD8-E712-48C6-858C-BBC2D69658B3}"/>
    <cellStyle name="Normal 5 2 9 7" xfId="4792" xr:uid="{EB7388B7-1D91-46ED-BEC7-AAD66DDD6D29}"/>
    <cellStyle name="Normal 5 20" xfId="4371" xr:uid="{1B2D6AB0-48F5-451C-845E-0B2BEA6C0AC9}"/>
    <cellStyle name="Normal 5 3" xfId="220" xr:uid="{3347B401-4DFB-4613-9A0D-102EBD40EB2B}"/>
    <cellStyle name="Normal 5 3 10" xfId="2229" xr:uid="{D444CC47-FD9B-4275-AE0C-787C3FFE99E8}"/>
    <cellStyle name="Normal 5 3 10 2" xfId="4088" xr:uid="{1A9932FB-9331-43DA-878B-43CA77EA3229}"/>
    <cellStyle name="Normal 5 3 10 2 2" xfId="14751" xr:uid="{A52618D2-6C97-46B0-9DB2-208C52B8B17D}"/>
    <cellStyle name="Normal 5 3 10 2 3" xfId="9236" xr:uid="{942009CC-A789-4A7F-BE6E-2C0A4B1884EF}"/>
    <cellStyle name="Normal 5 3 10 3" xfId="9237" xr:uid="{A98BC432-F94C-4B9A-A0A5-1D1543FD358C}"/>
    <cellStyle name="Normal 5 3 10 4" xfId="7727" xr:uid="{CC7F7476-B2DA-482B-9625-CBE9C60EA151}"/>
    <cellStyle name="Normal 5 3 10 5" xfId="12938" xr:uid="{A3355632-8E13-4D65-A4C3-C5AAE924A7AA}"/>
    <cellStyle name="Normal 5 3 10 6" xfId="5899" xr:uid="{A36E4CF5-0982-4AA4-93FC-25AAAAF8A905}"/>
    <cellStyle name="Normal 5 3 11" xfId="2380" xr:uid="{CAB88B51-02A5-4795-8AAE-5C7EEB5F0BDA}"/>
    <cellStyle name="Normal 5 3 11 2" xfId="4224" xr:uid="{2BAA6B84-0BF1-45BB-9899-1E56FE2FFBF0}"/>
    <cellStyle name="Normal 5 3 11 2 2" xfId="14887" xr:uid="{765E4D43-9CD3-41C9-8CCF-D92A965A13DC}"/>
    <cellStyle name="Normal 5 3 11 2 3" xfId="9238" xr:uid="{A4B096EA-44BE-4BE3-9F84-8C388492975B}"/>
    <cellStyle name="Normal 5 3 11 3" xfId="7863" xr:uid="{3E605BC6-FF33-4B94-BE0E-8F84EFFA2D59}"/>
    <cellStyle name="Normal 5 3 11 4" xfId="13074" xr:uid="{C01977B8-EDC1-4E58-9D6A-0584C0E48595}"/>
    <cellStyle name="Normal 5 3 11 5" xfId="6035" xr:uid="{3F5D0E48-A48A-4C57-9527-680278B44039}"/>
    <cellStyle name="Normal 5 3 12" xfId="2567" xr:uid="{6232DB1E-556D-48CA-8C5F-052F7A309730}"/>
    <cellStyle name="Normal 5 3 12 2" xfId="9239" xr:uid="{47502EC2-C08A-4767-84A7-9B6FAF31FC74}"/>
    <cellStyle name="Normal 5 3 12 3" xfId="13235" xr:uid="{AF93F8F9-8C82-4EA7-A7D3-92C088A787D3}"/>
    <cellStyle name="Normal 5 3 12 4" xfId="6177" xr:uid="{A98E4E72-9824-4E40-824B-B9600E58DCD9}"/>
    <cellStyle name="Normal 5 3 13" xfId="9240" xr:uid="{1FF7B75F-54A1-4211-91A5-09F86377B393}"/>
    <cellStyle name="Normal 5 3 14" xfId="6206" xr:uid="{E337BA0F-E356-414C-A48E-7A161D67DE77}"/>
    <cellStyle name="Normal 5 3 15" xfId="11422" xr:uid="{D100C993-CE51-4F3C-A5F1-63ADFCB3ABD9}"/>
    <cellStyle name="Normal 5 3 16" xfId="4383" xr:uid="{231AFF6D-D8AC-41E6-B501-88EF901A7C63}"/>
    <cellStyle name="Normal 5 3 2" xfId="659" xr:uid="{A5D6494A-B6B5-4ABC-A743-E67C856E84D5}"/>
    <cellStyle name="Normal 5 3 2 10" xfId="11607" xr:uid="{6C32675D-2D76-4158-82E7-5F34DCB537C2}"/>
    <cellStyle name="Normal 5 3 2 11" xfId="4568" xr:uid="{663D3D4A-09B5-4D5A-9C87-94D8AF49BF64}"/>
    <cellStyle name="Normal 5 3 2 2" xfId="830" xr:uid="{B146E2F6-5E78-43D4-A9FC-D1E52DB19E72}"/>
    <cellStyle name="Normal 5 3 2 2 2" xfId="1294" xr:uid="{45AC7442-746A-4DA3-9690-471F6B924581}"/>
    <cellStyle name="Normal 5 3 2 2 2 2" xfId="1678" xr:uid="{BE81F592-845B-4AE8-8794-D65CA06AA1F8}"/>
    <cellStyle name="Normal 5 3 2 2 2 2 2" xfId="3628" xr:uid="{70075890-06AA-4BC4-B33C-0C60942C04AF}"/>
    <cellStyle name="Normal 5 3 2 2 2 2 2 2" xfId="14294" xr:uid="{858AEED9-4D82-4138-964C-2223DB1C938D}"/>
    <cellStyle name="Normal 5 3 2 2 2 2 2 3" xfId="9241" xr:uid="{A972C7C1-0DEE-4C6B-9F93-8527873AFDC0}"/>
    <cellStyle name="Normal 5 3 2 2 2 2 3" xfId="9242" xr:uid="{FFBFC63D-A88D-465F-81D8-37BD72C2214E}"/>
    <cellStyle name="Normal 5 3 2 2 2 2 4" xfId="7267" xr:uid="{F4EC77C4-758F-4BB2-B19D-D4202C158CF4}"/>
    <cellStyle name="Normal 5 3 2 2 2 2 5" xfId="12481" xr:uid="{BBEF8C77-19A7-46BF-A0C9-CD80E3E8F112}"/>
    <cellStyle name="Normal 5 3 2 2 2 2 6" xfId="5442" xr:uid="{70BB5FB2-92FE-428E-B9B6-F71B8AF6A9BD}"/>
    <cellStyle name="Normal 5 3 2 2 2 3" xfId="3256" xr:uid="{D4ED7462-EF9D-4B39-83E7-C8113552C9B3}"/>
    <cellStyle name="Normal 5 3 2 2 2 3 2" xfId="13922" xr:uid="{A3C29E54-788E-4DEB-8D42-F267E3BC8B7F}"/>
    <cellStyle name="Normal 5 3 2 2 2 3 3" xfId="9243" xr:uid="{FE12CC3C-8F7C-4B11-8091-4016C2D1F7AC}"/>
    <cellStyle name="Normal 5 3 2 2 2 4" xfId="9244" xr:uid="{84D98553-7635-4ED8-A763-DC32CC8DA6B2}"/>
    <cellStyle name="Normal 5 3 2 2 2 5" xfId="6895" xr:uid="{28670441-80BF-4B9D-A094-3F0D42603268}"/>
    <cellStyle name="Normal 5 3 2 2 2 6" xfId="12109" xr:uid="{0C135B6A-58B2-40A0-9A61-E706A02027BE}"/>
    <cellStyle name="Normal 5 3 2 2 2 7" xfId="5070" xr:uid="{DB817EF8-B9C7-475D-A6EF-708B304A4988}"/>
    <cellStyle name="Normal 5 3 2 2 3" xfId="1677" xr:uid="{EC632AD1-39E7-4466-A5F5-AC71CA6EB413}"/>
    <cellStyle name="Normal 5 3 2 2 3 2" xfId="3627" xr:uid="{E778AB1A-C74A-4A7C-9C17-A47EDC2A9A94}"/>
    <cellStyle name="Normal 5 3 2 2 3 2 2" xfId="14293" xr:uid="{F4E5FF44-7F75-438E-8A80-14EC121B08E0}"/>
    <cellStyle name="Normal 5 3 2 2 3 2 3" xfId="9245" xr:uid="{C720EA58-F736-444D-AADF-40A2E3DD0C1B}"/>
    <cellStyle name="Normal 5 3 2 2 3 3" xfId="9246" xr:uid="{A0FF4D7C-9232-4840-ADE4-ACD18E502BB5}"/>
    <cellStyle name="Normal 5 3 2 2 3 4" xfId="7266" xr:uid="{ADEF27D0-E0FD-41C7-89F9-867231FD31E2}"/>
    <cellStyle name="Normal 5 3 2 2 3 5" xfId="12480" xr:uid="{F00769C6-9731-4B9F-BF7A-741E391695F5}"/>
    <cellStyle name="Normal 5 3 2 2 3 6" xfId="5441" xr:uid="{B9EC3FCD-5E39-4412-8E81-9DBDB9918F31}"/>
    <cellStyle name="Normal 5 3 2 2 4" xfId="2889" xr:uid="{E60CECD4-69D5-449F-B847-5D48E26BE19F}"/>
    <cellStyle name="Normal 5 3 2 2 4 2" xfId="13555" xr:uid="{6343536B-410D-4B2F-9385-0B8225B527F2}"/>
    <cellStyle name="Normal 5 3 2 2 4 3" xfId="9247" xr:uid="{C9495713-0BCC-430B-AB86-6555D5064132}"/>
    <cellStyle name="Normal 5 3 2 2 5" xfId="9248" xr:uid="{60902D09-A0A9-418F-BBAC-90D5F9539951}"/>
    <cellStyle name="Normal 5 3 2 2 6" xfId="6528" xr:uid="{3DA8D81B-E4D6-4B59-BEDE-D161AEE07911}"/>
    <cellStyle name="Normal 5 3 2 2 7" xfId="11742" xr:uid="{F846DC0B-7966-46A6-BCCB-52CBFAAF62CE}"/>
    <cellStyle name="Normal 5 3 2 2 8" xfId="4703" xr:uid="{40C9BACA-7BC9-4E6D-8156-01CC69BEFBB6}"/>
    <cellStyle name="Normal 5 3 2 3" xfId="983" xr:uid="{DE5EBAB3-E380-4D28-A6C7-6E1A73FB5702}"/>
    <cellStyle name="Normal 5 3 2 3 2" xfId="1679" xr:uid="{03C16799-36AC-4486-A944-7B15B439980B}"/>
    <cellStyle name="Normal 5 3 2 3 2 2" xfId="3629" xr:uid="{BE91FF1E-83A7-4A81-978B-5BD828CC33C9}"/>
    <cellStyle name="Normal 5 3 2 3 2 2 2" xfId="14295" xr:uid="{C70D4637-023B-481B-B00D-77F800734644}"/>
    <cellStyle name="Normal 5 3 2 3 2 2 3" xfId="9249" xr:uid="{FA9D2801-D68A-41D0-9A28-D79053CC27B6}"/>
    <cellStyle name="Normal 5 3 2 3 2 3" xfId="9250" xr:uid="{03394722-0721-438C-B5E5-F194B527E171}"/>
    <cellStyle name="Normal 5 3 2 3 2 4" xfId="7268" xr:uid="{AE7EBDF8-11A4-49A0-839B-E899C5599791}"/>
    <cellStyle name="Normal 5 3 2 3 2 5" xfId="12482" xr:uid="{C598FC33-4DC6-4A2D-AF76-9127A572FA94}"/>
    <cellStyle name="Normal 5 3 2 3 2 6" xfId="5443" xr:uid="{677FF41F-A0BA-406B-8B79-8B5C5B67556B}"/>
    <cellStyle name="Normal 5 3 2 3 3" xfId="3027" xr:uid="{132B9B2E-AA0D-462D-A93B-8C5B915F1ED6}"/>
    <cellStyle name="Normal 5 3 2 3 3 2" xfId="13693" xr:uid="{DC466676-CDC6-4199-B9B6-16087A29FEA3}"/>
    <cellStyle name="Normal 5 3 2 3 3 3" xfId="9251" xr:uid="{5977102F-E6FB-4A29-93AC-62E6EBF0BD74}"/>
    <cellStyle name="Normal 5 3 2 3 4" xfId="9252" xr:uid="{56F4EED7-BB24-40CA-885D-FBF5E3063CDA}"/>
    <cellStyle name="Normal 5 3 2 3 5" xfId="6666" xr:uid="{D7FB634A-84EC-482C-BCC6-83BA5F0A1BE5}"/>
    <cellStyle name="Normal 5 3 2 3 6" xfId="11880" xr:uid="{37604948-AEE5-4955-8071-847E83BE512E}"/>
    <cellStyle name="Normal 5 3 2 3 7" xfId="4841" xr:uid="{15407A30-013C-413F-892B-EAF706C44549}"/>
    <cellStyle name="Normal 5 3 2 4" xfId="1676" xr:uid="{C0225B54-C315-431F-BDD5-790722193D97}"/>
    <cellStyle name="Normal 5 3 2 4 2" xfId="3626" xr:uid="{4BF0B8BA-361E-428C-ABC9-F8294BD3D996}"/>
    <cellStyle name="Normal 5 3 2 4 2 2" xfId="14292" xr:uid="{BC549078-EFBE-48CB-8868-FB3BAE5CC8FB}"/>
    <cellStyle name="Normal 5 3 2 4 2 3" xfId="9253" xr:uid="{4C7D2CE9-AA62-4777-B4B1-97E5F61AB196}"/>
    <cellStyle name="Normal 5 3 2 4 3" xfId="9254" xr:uid="{93A74007-76BA-49ED-BF1A-7C8D06004CE2}"/>
    <cellStyle name="Normal 5 3 2 4 4" xfId="7265" xr:uid="{265FC7F5-B942-4822-9154-2CFFF5182676}"/>
    <cellStyle name="Normal 5 3 2 4 5" xfId="12479" xr:uid="{36189A98-531F-4DC5-8D96-99A9821DF22E}"/>
    <cellStyle name="Normal 5 3 2 4 6" xfId="5440" xr:uid="{6C9CA13B-EAA5-4888-B013-1161EF89C09E}"/>
    <cellStyle name="Normal 5 3 2 5" xfId="2281" xr:uid="{DD848BBC-B0D7-485B-B872-7802EDA075BA}"/>
    <cellStyle name="Normal 5 3 2 5 2" xfId="4135" xr:uid="{A6F332FD-B824-4461-A7BA-80BBB1B0E3A8}"/>
    <cellStyle name="Normal 5 3 2 5 2 2" xfId="14798" xr:uid="{F7308570-C2AA-42EE-BB06-344EE9116E94}"/>
    <cellStyle name="Normal 5 3 2 5 2 3" xfId="9255" xr:uid="{F4AE593A-57E6-4D56-A158-EFF58521DC0F}"/>
    <cellStyle name="Normal 5 3 2 5 3" xfId="9256" xr:uid="{C8F8F191-C4C9-4D9F-A23F-F8803A4ED711}"/>
    <cellStyle name="Normal 5 3 2 5 4" xfId="7774" xr:uid="{2ED5E164-CD1F-4BBA-91C4-8DA8AB2DF5A4}"/>
    <cellStyle name="Normal 5 3 2 5 5" xfId="12985" xr:uid="{E2391A23-0CC8-4F3A-B8BC-CD6120CAD928}"/>
    <cellStyle name="Normal 5 3 2 5 6" xfId="5946" xr:uid="{158741F9-041F-4A43-BA4E-DA16FDDABD1C}"/>
    <cellStyle name="Normal 5 3 2 6" xfId="2426" xr:uid="{2DC7B141-F8CA-4D67-A722-CF114F34EEE0}"/>
    <cellStyle name="Normal 5 3 2 6 2" xfId="4270" xr:uid="{14C0335A-8518-4F08-A279-E040C82E5C4D}"/>
    <cellStyle name="Normal 5 3 2 6 2 2" xfId="14933" xr:uid="{92F6EF44-A223-492B-8178-53B00094595E}"/>
    <cellStyle name="Normal 5 3 2 6 2 3" xfId="9257" xr:uid="{84F21776-5A42-4AB9-BD13-D5ECA6931B05}"/>
    <cellStyle name="Normal 5 3 2 6 3" xfId="7909" xr:uid="{647A9FE0-5D2C-45F9-A699-BC7180818EA0}"/>
    <cellStyle name="Normal 5 3 2 6 4" xfId="13120" xr:uid="{D21CD8CD-7928-486A-B611-74523C39F9A5}"/>
    <cellStyle name="Normal 5 3 2 6 5" xfId="6081" xr:uid="{B0D6891E-7662-4BF2-8576-96FAE44D4487}"/>
    <cellStyle name="Normal 5 3 2 7" xfId="2754" xr:uid="{9A4C6064-F8B6-4667-B8DD-4CD614EEE7C6}"/>
    <cellStyle name="Normal 5 3 2 7 2" xfId="13420" xr:uid="{5E320D38-C698-494F-9F67-B1504354B409}"/>
    <cellStyle name="Normal 5 3 2 7 3" xfId="9258" xr:uid="{6D68A191-4B2F-4B5B-8E62-4CB81E5DA90D}"/>
    <cellStyle name="Normal 5 3 2 8" xfId="9259" xr:uid="{9F31752E-2C55-4A11-BCDB-90B32E54BC20}"/>
    <cellStyle name="Normal 5 3 2 9" xfId="6393" xr:uid="{C8BE1F00-073B-4061-B264-CEB863EF4DAA}"/>
    <cellStyle name="Normal 5 3 3" xfId="733" xr:uid="{B26723BA-7380-4565-8844-401BBE5F5044}"/>
    <cellStyle name="Normal 5 3 3 10" xfId="11650" xr:uid="{060A1ED3-1CED-4121-838E-F65252A2151C}"/>
    <cellStyle name="Normal 5 3 3 11" xfId="4611" xr:uid="{02F27407-9BCF-4A09-944E-00FB910C8F69}"/>
    <cellStyle name="Normal 5 3 3 2" xfId="874" xr:uid="{5A41C627-27C2-45F4-9965-264EE2F662C5}"/>
    <cellStyle name="Normal 5 3 3 2 2" xfId="1337" xr:uid="{4554BE95-25AB-4CB9-8CBE-2EF03F46B91F}"/>
    <cellStyle name="Normal 5 3 3 2 2 2" xfId="1682" xr:uid="{ADDFB96E-DE54-4FE7-8901-28EAA2FFE362}"/>
    <cellStyle name="Normal 5 3 3 2 2 2 2" xfId="3632" xr:uid="{511C5BF9-F4EC-4D7E-9E5C-DAAFD07698F7}"/>
    <cellStyle name="Normal 5 3 3 2 2 2 2 2" xfId="14298" xr:uid="{3F0884E9-9981-4C9F-A211-400121D21110}"/>
    <cellStyle name="Normal 5 3 3 2 2 2 2 3" xfId="9260" xr:uid="{99F90506-BE94-4581-8DF1-0E65EC8F68E8}"/>
    <cellStyle name="Normal 5 3 3 2 2 2 3" xfId="9261" xr:uid="{B9D876F4-B40C-4CD4-8AF1-19214E98D79F}"/>
    <cellStyle name="Normal 5 3 3 2 2 2 4" xfId="7271" xr:uid="{DAC34158-8C41-480C-BDCC-7FE87C27E8D7}"/>
    <cellStyle name="Normal 5 3 3 2 2 2 5" xfId="12485" xr:uid="{1CBF82EB-B910-4852-9018-00A00006844D}"/>
    <cellStyle name="Normal 5 3 3 2 2 2 6" xfId="5446" xr:uid="{B28A233B-ADA1-4920-8DEB-9BFFDFA32DDD}"/>
    <cellStyle name="Normal 5 3 3 2 2 3" xfId="3299" xr:uid="{3E8CE37A-718F-4C3D-80EC-2A6C6DFAE04D}"/>
    <cellStyle name="Normal 5 3 3 2 2 3 2" xfId="13965" xr:uid="{91D40E59-8CEA-4E51-BD39-1B34EBE86BFF}"/>
    <cellStyle name="Normal 5 3 3 2 2 3 3" xfId="9262" xr:uid="{452FEFE3-C54F-4162-A07A-5EF165C5205B}"/>
    <cellStyle name="Normal 5 3 3 2 2 4" xfId="9263" xr:uid="{B527F3F3-996C-47A0-A63B-44EFBF915225}"/>
    <cellStyle name="Normal 5 3 3 2 2 5" xfId="6938" xr:uid="{CE220B7B-9B38-4408-9013-7A789079BEAC}"/>
    <cellStyle name="Normal 5 3 3 2 2 6" xfId="12152" xr:uid="{5C314E51-8CCF-48E4-8058-204E9A232B6A}"/>
    <cellStyle name="Normal 5 3 3 2 2 7" xfId="5113" xr:uid="{2FB93E80-83BD-4F42-B35A-BCAF33AFA0E7}"/>
    <cellStyle name="Normal 5 3 3 2 3" xfId="1681" xr:uid="{24A1B062-E294-432F-BFFD-9E145E06FD80}"/>
    <cellStyle name="Normal 5 3 3 2 3 2" xfId="3631" xr:uid="{4353E38A-945D-4D22-9858-DF623B401538}"/>
    <cellStyle name="Normal 5 3 3 2 3 2 2" xfId="14297" xr:uid="{8A097B17-F132-47AB-8FF7-D5D3E5D833D2}"/>
    <cellStyle name="Normal 5 3 3 2 3 2 3" xfId="9264" xr:uid="{8EF414CC-3F23-456C-97B6-81918BB33F05}"/>
    <cellStyle name="Normal 5 3 3 2 3 3" xfId="9265" xr:uid="{55A55DC0-3D7F-4320-9269-F92571E53D6A}"/>
    <cellStyle name="Normal 5 3 3 2 3 4" xfId="7270" xr:uid="{7A016DC4-D8DB-46AA-B3FA-8558EF510381}"/>
    <cellStyle name="Normal 5 3 3 2 3 5" xfId="12484" xr:uid="{12D95808-1E90-42F8-9372-CB0A9B387052}"/>
    <cellStyle name="Normal 5 3 3 2 3 6" xfId="5445" xr:uid="{FC282D0A-621F-47C7-BF35-31989E87829E}"/>
    <cellStyle name="Normal 5 3 3 2 4" xfId="2932" xr:uid="{A46E7EEF-50BF-4869-9FDC-5FBA58607213}"/>
    <cellStyle name="Normal 5 3 3 2 4 2" xfId="13598" xr:uid="{F8C42117-3BC2-4DD8-B2D0-B274A20893B6}"/>
    <cellStyle name="Normal 5 3 3 2 4 3" xfId="9266" xr:uid="{1651009C-D29A-4CD9-BF4C-36FEADEB627F}"/>
    <cellStyle name="Normal 5 3 3 2 5" xfId="9267" xr:uid="{9AEC22AA-DDD9-4BC3-B945-9B1A64EC95ED}"/>
    <cellStyle name="Normal 5 3 3 2 6" xfId="6571" xr:uid="{CF1293FF-8090-424A-9014-9C995BACC7CE}"/>
    <cellStyle name="Normal 5 3 3 2 7" xfId="11785" xr:uid="{F6ADDE73-8F5C-4527-8E47-2E080F9CF2D1}"/>
    <cellStyle name="Normal 5 3 3 2 8" xfId="4746" xr:uid="{B7D722A4-56B8-4F0E-9D92-E60071E5E897}"/>
    <cellStyle name="Normal 5 3 3 3" xfId="1027" xr:uid="{D7B2FFF9-4352-4976-B3EF-D116D5F392EA}"/>
    <cellStyle name="Normal 5 3 3 3 2" xfId="1683" xr:uid="{91388B38-2D8B-4810-83A3-BE5C16741891}"/>
    <cellStyle name="Normal 5 3 3 3 2 2" xfId="3633" xr:uid="{09A1162A-8639-40BD-AA73-541D92000E73}"/>
    <cellStyle name="Normal 5 3 3 3 2 2 2" xfId="14299" xr:uid="{57704FA9-9671-4148-8620-46FE78A33C70}"/>
    <cellStyle name="Normal 5 3 3 3 2 2 3" xfId="9268" xr:uid="{AEBF2C40-ABFC-4923-B988-3C19E01A26A8}"/>
    <cellStyle name="Normal 5 3 3 3 2 3" xfId="9269" xr:uid="{75160A4A-5971-4F79-ABBC-F0B296A37AD0}"/>
    <cellStyle name="Normal 5 3 3 3 2 4" xfId="7272" xr:uid="{DAAA32A3-9B8C-479D-A524-555CE2ACED52}"/>
    <cellStyle name="Normal 5 3 3 3 2 5" xfId="12486" xr:uid="{D5D53C30-BAE5-4AC8-966F-FD1C80F983F6}"/>
    <cellStyle name="Normal 5 3 3 3 2 6" xfId="5447" xr:uid="{49BFB372-4C8E-45C0-BFEE-33B0B6446361}"/>
    <cellStyle name="Normal 5 3 3 3 3" xfId="3070" xr:uid="{C417CB28-FB8A-4CCB-BEA9-1EAE80CE84A6}"/>
    <cellStyle name="Normal 5 3 3 3 3 2" xfId="13736" xr:uid="{53EEF0D1-BBAC-47D9-9138-3A0CBDD14FE7}"/>
    <cellStyle name="Normal 5 3 3 3 3 3" xfId="9270" xr:uid="{1FF766A2-5668-4834-8DEC-938EE983192D}"/>
    <cellStyle name="Normal 5 3 3 3 4" xfId="9271" xr:uid="{4BBF6951-BEE8-4DF2-A50C-E51D67B190CA}"/>
    <cellStyle name="Normal 5 3 3 3 5" xfId="6709" xr:uid="{0FACA148-0505-4B67-AF5D-58EB6CD9832F}"/>
    <cellStyle name="Normal 5 3 3 3 6" xfId="11923" xr:uid="{FD973B6D-D258-47D0-BA7F-5FCF0F54AE14}"/>
    <cellStyle name="Normal 5 3 3 3 7" xfId="4884" xr:uid="{5E6A9389-A0E6-4B3D-BC5D-7C250685F234}"/>
    <cellStyle name="Normal 5 3 3 4" xfId="1680" xr:uid="{88B69448-CD37-438A-AD7D-0595A66683C7}"/>
    <cellStyle name="Normal 5 3 3 4 2" xfId="3630" xr:uid="{D840D27A-B19E-44CA-B083-CA61B2858CCF}"/>
    <cellStyle name="Normal 5 3 3 4 2 2" xfId="14296" xr:uid="{69AC353A-118C-492B-93AF-FFD11A42465E}"/>
    <cellStyle name="Normal 5 3 3 4 2 3" xfId="9272" xr:uid="{BF373DB0-3719-41F8-A1B6-0E81E8921F66}"/>
    <cellStyle name="Normal 5 3 3 4 3" xfId="9273" xr:uid="{F8A0A41A-29A2-4E73-94A7-055AE60A89FF}"/>
    <cellStyle name="Normal 5 3 3 4 4" xfId="7269" xr:uid="{88DAACDF-E850-452A-9D7A-53BB36D08400}"/>
    <cellStyle name="Normal 5 3 3 4 5" xfId="12483" xr:uid="{EECF164B-3C6D-42E1-95C1-F17BEF1C08F5}"/>
    <cellStyle name="Normal 5 3 3 4 6" xfId="5444" xr:uid="{095298B1-85A9-4F38-8E7E-F0ACA9EE4067}"/>
    <cellStyle name="Normal 5 3 3 5" xfId="2325" xr:uid="{F2E23CA5-8E35-46DE-9881-53A75AC9BA1B}"/>
    <cellStyle name="Normal 5 3 3 5 2" xfId="4178" xr:uid="{77D271E0-5C44-477F-A50A-05FE74DA4A80}"/>
    <cellStyle name="Normal 5 3 3 5 2 2" xfId="14841" xr:uid="{C03B760E-97B7-43F1-8518-AEFF691703D2}"/>
    <cellStyle name="Normal 5 3 3 5 2 3" xfId="9274" xr:uid="{20380E84-8932-4235-BBB6-93C7A7D81810}"/>
    <cellStyle name="Normal 5 3 3 5 3" xfId="9275" xr:uid="{78C45C56-4569-4432-A5E3-972DDE28B769}"/>
    <cellStyle name="Normal 5 3 3 5 4" xfId="7817" xr:uid="{26DD2BD4-FD29-47DA-9C0C-A30F27B3B3B3}"/>
    <cellStyle name="Normal 5 3 3 5 5" xfId="13028" xr:uid="{F01BFBF8-9500-47C7-8075-60EA5AEA4CCD}"/>
    <cellStyle name="Normal 5 3 3 5 6" xfId="5989" xr:uid="{C4E7869F-A9B4-4C9E-BCED-8D51D754FDD1}"/>
    <cellStyle name="Normal 5 3 3 6" xfId="2469" xr:uid="{3671275B-2954-447B-82F8-CBDE6B4BA27E}"/>
    <cellStyle name="Normal 5 3 3 6 2" xfId="4313" xr:uid="{FDBAE602-BDA5-4961-B092-320CD029177E}"/>
    <cellStyle name="Normal 5 3 3 6 2 2" xfId="14976" xr:uid="{ACA0A15C-7857-468D-A0C4-72877504A21F}"/>
    <cellStyle name="Normal 5 3 3 6 2 3" xfId="9276" xr:uid="{ADC7681C-59F6-4807-9BC4-12E99C859457}"/>
    <cellStyle name="Normal 5 3 3 6 3" xfId="7952" xr:uid="{BBD770CD-4070-4183-A5B1-4DD924BC6BBE}"/>
    <cellStyle name="Normal 5 3 3 6 4" xfId="13163" xr:uid="{5C5B360F-6CAB-43E7-A7B0-A9376CCB427F}"/>
    <cellStyle name="Normal 5 3 3 6 5" xfId="6124" xr:uid="{C1E90E98-66E1-4C75-BACE-9EEB1884D1FF}"/>
    <cellStyle name="Normal 5 3 3 7" xfId="2797" xr:uid="{134C4D4A-B110-48D4-BAE5-492EF2AC5B81}"/>
    <cellStyle name="Normal 5 3 3 7 2" xfId="13463" xr:uid="{244B1396-4452-488E-B709-AE12FBA8624D}"/>
    <cellStyle name="Normal 5 3 3 7 3" xfId="9277" xr:uid="{B320C613-8046-45C0-A387-34F43C7ACEB4}"/>
    <cellStyle name="Normal 5 3 3 8" xfId="9278" xr:uid="{60A9E5A8-5841-4C70-B805-ABEA355FE98E}"/>
    <cellStyle name="Normal 5 3 3 9" xfId="6436" xr:uid="{4C9094D8-E1E5-44C0-B3C6-7765DC7EFA6F}"/>
    <cellStyle name="Normal 5 3 4" xfId="567" xr:uid="{6B82159C-4EF1-458E-819B-03B57821F4C6}"/>
    <cellStyle name="Normal 5 3 4 2" xfId="1135" xr:uid="{AD36EB45-768F-4039-93A7-E245B2F12417}"/>
    <cellStyle name="Normal 5 3 4 2 2" xfId="1685" xr:uid="{3EF304CD-6799-4CB9-ABB4-6DF81103F7B3}"/>
    <cellStyle name="Normal 5 3 4 2 2 2" xfId="3635" xr:uid="{C5614130-4045-492F-A436-68AD33095441}"/>
    <cellStyle name="Normal 5 3 4 2 2 2 2" xfId="14301" xr:uid="{A6AF0E29-CCEB-457B-BB4D-6A13AECF48F6}"/>
    <cellStyle name="Normal 5 3 4 2 2 2 3" xfId="9279" xr:uid="{46A941CA-6DE1-47DB-89FB-D75DD4F6DEB6}"/>
    <cellStyle name="Normal 5 3 4 2 2 3" xfId="9280" xr:uid="{DF9BC2A9-3F68-4382-917E-AF6DA61C1A1F}"/>
    <cellStyle name="Normal 5 3 4 2 2 4" xfId="7274" xr:uid="{BFD1D512-C3A2-4694-8DA9-E449835D50F9}"/>
    <cellStyle name="Normal 5 3 4 2 2 5" xfId="12488" xr:uid="{4038AB4A-BFEF-4437-9BA7-138AE821FF39}"/>
    <cellStyle name="Normal 5 3 4 2 2 6" xfId="5449" xr:uid="{658C7DA3-A59E-414A-AD4E-FFCE793D2692}"/>
    <cellStyle name="Normal 5 3 4 2 3" xfId="3160" xr:uid="{7FAB4FDB-2BC4-4509-AAA3-5C99BB2E80B1}"/>
    <cellStyle name="Normal 5 3 4 2 3 2" xfId="13826" xr:uid="{BBCD64CD-BA94-4E4E-8DF6-C054994158D1}"/>
    <cellStyle name="Normal 5 3 4 2 3 3" xfId="9281" xr:uid="{9043016D-3DA6-4E2D-9221-AF74DB7B9EB4}"/>
    <cellStyle name="Normal 5 3 4 2 4" xfId="9282" xr:uid="{EE0FE1E8-29FA-45E8-8CF2-864A41359708}"/>
    <cellStyle name="Normal 5 3 4 2 5" xfId="6799" xr:uid="{A1387F21-E3CC-40FC-9EAC-90867153F3A4}"/>
    <cellStyle name="Normal 5 3 4 2 6" xfId="12013" xr:uid="{BB96BF7A-1839-4326-BC76-34D429F1CA20}"/>
    <cellStyle name="Normal 5 3 4 2 7" xfId="4974" xr:uid="{571CDB8E-BC91-49E1-8230-38D321D8B7A0}"/>
    <cellStyle name="Normal 5 3 4 3" xfId="1684" xr:uid="{A70185DC-3E99-4E76-8FF0-4793020D2CB0}"/>
    <cellStyle name="Normal 5 3 4 3 2" xfId="3634" xr:uid="{E50BCE00-88E6-4D7B-A647-DDF1ABCED7A3}"/>
    <cellStyle name="Normal 5 3 4 3 2 2" xfId="14300" xr:uid="{78CCEC70-3A6E-40B1-B701-A91057683042}"/>
    <cellStyle name="Normal 5 3 4 3 2 3" xfId="9283" xr:uid="{EB191A2C-D234-486E-BE2E-727C829F25E5}"/>
    <cellStyle name="Normal 5 3 4 3 3" xfId="9284" xr:uid="{EECA3AC0-3275-4533-86EA-A31194EEED42}"/>
    <cellStyle name="Normal 5 3 4 3 4" xfId="7273" xr:uid="{D7D4730C-1224-4739-9860-AF0D38C82CD1}"/>
    <cellStyle name="Normal 5 3 4 3 5" xfId="12487" xr:uid="{41376CAE-8319-4828-A5D2-CA50BECC04B1}"/>
    <cellStyle name="Normal 5 3 4 3 6" xfId="5448" xr:uid="{3EA0C510-FB3C-4027-8680-E729C33DE224}"/>
    <cellStyle name="Normal 5 3 4 4" xfId="2708" xr:uid="{485FC368-5579-42FC-9E86-5619CA6434A2}"/>
    <cellStyle name="Normal 5 3 4 4 2" xfId="13374" xr:uid="{CB487C82-3544-442C-A86E-1A4FA597DA36}"/>
    <cellStyle name="Normal 5 3 4 4 3" xfId="9285" xr:uid="{8E810A04-D998-424B-AD8D-99EF646CF48E}"/>
    <cellStyle name="Normal 5 3 4 5" xfId="9286" xr:uid="{08C5C7AF-742A-4BFE-AEF5-C8245FCCE805}"/>
    <cellStyle name="Normal 5 3 4 6" xfId="6347" xr:uid="{AAE7F880-FDFB-4724-8EB1-57D028A8E8A4}"/>
    <cellStyle name="Normal 5 3 4 7" xfId="11561" xr:uid="{49A30614-6226-4E57-BA9E-CBB0DEA3F050}"/>
    <cellStyle name="Normal 5 3 4 8" xfId="4522" xr:uid="{C4B9D2F3-C0A9-4DD2-98E2-B31E9A96EE9A}"/>
    <cellStyle name="Normal 5 3 5" xfId="784" xr:uid="{DEA9FEF9-3E51-4E28-B397-F8F03831C808}"/>
    <cellStyle name="Normal 5 3 5 2" xfId="1248" xr:uid="{903AE047-76D3-44A4-8330-DA25C92BB3B7}"/>
    <cellStyle name="Normal 5 3 5 2 2" xfId="1687" xr:uid="{9BF00DC6-7BB3-4CB8-9495-99C3E4D78F5C}"/>
    <cellStyle name="Normal 5 3 5 2 2 2" xfId="3637" xr:uid="{81D995A5-98AB-4786-925A-46B28A29BDF3}"/>
    <cellStyle name="Normal 5 3 5 2 2 2 2" xfId="14303" xr:uid="{CAA69EE8-CE6A-4B3F-91D4-E91DA75BAD01}"/>
    <cellStyle name="Normal 5 3 5 2 2 2 3" xfId="9287" xr:uid="{39F5C6E0-D83A-4BB7-A1D6-802AF560C699}"/>
    <cellStyle name="Normal 5 3 5 2 2 3" xfId="9288" xr:uid="{E9175EBE-81E1-4A76-B602-0B9C672A1A6E}"/>
    <cellStyle name="Normal 5 3 5 2 2 4" xfId="7276" xr:uid="{EECEFB51-5B15-4365-A627-757562EF1338}"/>
    <cellStyle name="Normal 5 3 5 2 2 5" xfId="12490" xr:uid="{DEF3E37F-9C78-48E2-A876-727551C20B09}"/>
    <cellStyle name="Normal 5 3 5 2 2 6" xfId="5451" xr:uid="{4F893919-CE22-47EA-B609-30B492A653B6}"/>
    <cellStyle name="Normal 5 3 5 2 3" xfId="3210" xr:uid="{6D40DEB2-19E2-46F5-972C-66B9027759EA}"/>
    <cellStyle name="Normal 5 3 5 2 3 2" xfId="13876" xr:uid="{DE4DF3C0-7795-4E97-BECC-9BCFCCB3E603}"/>
    <cellStyle name="Normal 5 3 5 2 3 3" xfId="9289" xr:uid="{04A9ECFD-D95C-4E0E-9746-89A01ACAD86F}"/>
    <cellStyle name="Normal 5 3 5 2 4" xfId="9290" xr:uid="{2FEC1203-0FE1-4CA5-AAAF-9E7BA7A774BD}"/>
    <cellStyle name="Normal 5 3 5 2 5" xfId="6849" xr:uid="{B1557FC7-21B3-4202-B44E-8C35CD29DC58}"/>
    <cellStyle name="Normal 5 3 5 2 6" xfId="12063" xr:uid="{71758677-53A4-4B23-AAE3-835CBA2D5631}"/>
    <cellStyle name="Normal 5 3 5 2 7" xfId="5024" xr:uid="{B587F950-EF2F-48C0-AD48-1DD76E25F0E2}"/>
    <cellStyle name="Normal 5 3 5 3" xfId="1686" xr:uid="{9106653D-6EBB-4908-A4A6-E3BB19CD77FE}"/>
    <cellStyle name="Normal 5 3 5 3 2" xfId="3636" xr:uid="{2804F04E-5B3D-40E8-89A5-E3C63AA9AE61}"/>
    <cellStyle name="Normal 5 3 5 3 2 2" xfId="14302" xr:uid="{B910D22B-61EE-489A-8550-8E6A7628433B}"/>
    <cellStyle name="Normal 5 3 5 3 2 3" xfId="9291" xr:uid="{C19B5196-F4C0-49D4-9EFB-FC69E85BFDE8}"/>
    <cellStyle name="Normal 5 3 5 3 3" xfId="9292" xr:uid="{81C66352-DB27-4E49-8CBC-951A3B692F0D}"/>
    <cellStyle name="Normal 5 3 5 3 4" xfId="7275" xr:uid="{85457775-BE5A-45AE-B784-D80B6B1C2603}"/>
    <cellStyle name="Normal 5 3 5 3 5" xfId="12489" xr:uid="{3037710B-F5C3-4AB6-B031-F871C09D5472}"/>
    <cellStyle name="Normal 5 3 5 3 6" xfId="5450" xr:uid="{2D5A91C4-12AC-4520-9925-BAB7391A5D69}"/>
    <cellStyle name="Normal 5 3 5 4" xfId="2843" xr:uid="{99C0EF14-A012-4C97-ACA2-C75AB05CC73C}"/>
    <cellStyle name="Normal 5 3 5 4 2" xfId="13509" xr:uid="{325A8EFB-4CA7-4255-AB9D-08630BA3F6C0}"/>
    <cellStyle name="Normal 5 3 5 4 3" xfId="9293" xr:uid="{06A800EA-51E4-4018-876C-7C2C75C1610D}"/>
    <cellStyle name="Normal 5 3 5 5" xfId="9294" xr:uid="{855A4DE4-1B1B-4BB0-8FE4-C75E8117D5DA}"/>
    <cellStyle name="Normal 5 3 5 6" xfId="6482" xr:uid="{9E471C75-ACA7-480F-9A1E-5FF66D78CDC1}"/>
    <cellStyle name="Normal 5 3 5 7" xfId="11696" xr:uid="{71CFE2E6-0753-45B8-9E3F-7E3C511EB0CA}"/>
    <cellStyle name="Normal 5 3 5 8" xfId="4657" xr:uid="{EAA718B3-3484-4A97-91CE-9DCCD5E16AD5}"/>
    <cellStyle name="Normal 5 3 6" xfId="451" xr:uid="{1D3F0484-76F6-4282-93A3-383F184B91DA}"/>
    <cellStyle name="Normal 5 3 6 2" xfId="1078" xr:uid="{11510505-50E5-453F-8B83-ABE7E6A3DEC1}"/>
    <cellStyle name="Normal 5 3 6 2 2" xfId="1689" xr:uid="{6E9A6DED-6751-4990-8493-A2C900347881}"/>
    <cellStyle name="Normal 5 3 6 2 2 2" xfId="3639" xr:uid="{000860D5-511A-4924-9F75-0D53DD337AC0}"/>
    <cellStyle name="Normal 5 3 6 2 2 2 2" xfId="14305" xr:uid="{43F1DBAC-17A0-4E4C-8CFF-58D4E4DF15FC}"/>
    <cellStyle name="Normal 5 3 6 2 2 2 3" xfId="9295" xr:uid="{902EBA33-7720-41CA-956F-1E26FE273C0D}"/>
    <cellStyle name="Normal 5 3 6 2 2 3" xfId="9296" xr:uid="{0BECECE9-463C-4B4A-9539-0977A396C1B1}"/>
    <cellStyle name="Normal 5 3 6 2 2 4" xfId="7278" xr:uid="{E1A32A91-A39C-4798-9CA5-3DBAC6145991}"/>
    <cellStyle name="Normal 5 3 6 2 2 5" xfId="12492" xr:uid="{132D0095-20D6-4E76-8508-0829B2BF4D59}"/>
    <cellStyle name="Normal 5 3 6 2 2 6" xfId="5453" xr:uid="{650BD4A2-0109-424A-8AE5-2AC77F0FE170}"/>
    <cellStyle name="Normal 5 3 6 2 3" xfId="3116" xr:uid="{6BBD6379-6CF0-48E5-9B3A-7C0727A24B2B}"/>
    <cellStyle name="Normal 5 3 6 2 3 2" xfId="13782" xr:uid="{800EA6DC-D543-434D-A7A5-3AD85F789B2A}"/>
    <cellStyle name="Normal 5 3 6 2 3 3" xfId="9297" xr:uid="{F3C3DBFA-3764-4023-89D8-080F27142B9C}"/>
    <cellStyle name="Normal 5 3 6 2 4" xfId="9298" xr:uid="{AA12DDEF-534A-48D1-842D-481C2B65FFF4}"/>
    <cellStyle name="Normal 5 3 6 2 5" xfId="6755" xr:uid="{490338A3-ADB4-4AB8-B975-B9974AB0676D}"/>
    <cellStyle name="Normal 5 3 6 2 6" xfId="11969" xr:uid="{2838C98A-61D2-40E4-A0A0-CFE20663A078}"/>
    <cellStyle name="Normal 5 3 6 2 7" xfId="4930" xr:uid="{739C5C72-9669-4549-8253-56862BE940AE}"/>
    <cellStyle name="Normal 5 3 6 3" xfId="1688" xr:uid="{2E27EEE5-DD26-4304-A355-A68C9CCCBB14}"/>
    <cellStyle name="Normal 5 3 6 3 2" xfId="3638" xr:uid="{87B00440-86CF-4211-A6A2-1DF25CCF5848}"/>
    <cellStyle name="Normal 5 3 6 3 2 2" xfId="14304" xr:uid="{61F239AA-2DD4-48EF-948C-9BA3D6F2C9EA}"/>
    <cellStyle name="Normal 5 3 6 3 2 3" xfId="9299" xr:uid="{5CD593DD-0385-4CC2-813F-D0B3594A9478}"/>
    <cellStyle name="Normal 5 3 6 3 3" xfId="9300" xr:uid="{DC9967C4-E49D-4AD7-8CAB-4BC7039838A5}"/>
    <cellStyle name="Normal 5 3 6 3 4" xfId="7277" xr:uid="{622DA9B4-F6E9-4AEE-9B40-C475F1EC694E}"/>
    <cellStyle name="Normal 5 3 6 3 5" xfId="12491" xr:uid="{542EB820-D554-4277-A8F6-F783F4B18E67}"/>
    <cellStyle name="Normal 5 3 6 3 6" xfId="5452" xr:uid="{74FAE811-D1F7-4FA6-A12F-1ABAB2EFB786}"/>
    <cellStyle name="Normal 5 3 6 4" xfId="2659" xr:uid="{082AC092-6FA0-4541-975B-A4BCA374A349}"/>
    <cellStyle name="Normal 5 3 6 4 2" xfId="13325" xr:uid="{27C33C98-2EFE-4128-A107-6965E1C8B77D}"/>
    <cellStyle name="Normal 5 3 6 4 3" xfId="9301" xr:uid="{D9AC3AE7-9647-45C6-8617-B0342DAE3676}"/>
    <cellStyle name="Normal 5 3 6 5" xfId="9302" xr:uid="{D9E842B5-989B-45D0-851F-293564B33E48}"/>
    <cellStyle name="Normal 5 3 6 6" xfId="6298" xr:uid="{48CBCFCF-FC67-4790-8C8A-628AB86D01E4}"/>
    <cellStyle name="Normal 5 3 6 7" xfId="11512" xr:uid="{5635D67B-A22C-4BEB-B6D5-9B39F0BB0036}"/>
    <cellStyle name="Normal 5 3 6 8" xfId="4473" xr:uid="{271BC188-5A60-4308-9820-90E1F4B69DC7}"/>
    <cellStyle name="Normal 5 3 7" xfId="933" xr:uid="{17B34105-D985-442A-A8C9-31CBEEC3D078}"/>
    <cellStyle name="Normal 5 3 7 2" xfId="1690" xr:uid="{C6811466-54C6-442F-8601-8DE25745AC2D}"/>
    <cellStyle name="Normal 5 3 7 2 2" xfId="3640" xr:uid="{40C58ABE-1EC2-4AA6-A6BE-093746C218E5}"/>
    <cellStyle name="Normal 5 3 7 2 2 2" xfId="14306" xr:uid="{3190EC0D-CEAE-4A0C-86F1-AAA9EC57D41A}"/>
    <cellStyle name="Normal 5 3 7 2 2 3" xfId="9303" xr:uid="{E30C692C-6773-401E-A980-82EC59C43C51}"/>
    <cellStyle name="Normal 5 3 7 2 3" xfId="9304" xr:uid="{07EBA2F7-7284-4270-9367-B0B652F0D470}"/>
    <cellStyle name="Normal 5 3 7 2 4" xfId="7279" xr:uid="{8713E113-2A71-4E4D-BB45-030D718DF172}"/>
    <cellStyle name="Normal 5 3 7 2 5" xfId="12493" xr:uid="{AA0DD1B5-C138-46AC-BE59-35BE52F528DF}"/>
    <cellStyle name="Normal 5 3 7 2 6" xfId="5454" xr:uid="{104F0C63-7D96-4EE2-9232-D0539BF6CDD1}"/>
    <cellStyle name="Normal 5 3 7 3" xfId="2981" xr:uid="{C27BF8BF-466A-440A-969F-5E8A97AF0377}"/>
    <cellStyle name="Normal 5 3 7 3 2" xfId="13647" xr:uid="{302409FE-5AE2-4770-B242-C5D0ECFFCDB8}"/>
    <cellStyle name="Normal 5 3 7 3 3" xfId="9305" xr:uid="{4FE5CDBE-BEFD-48FD-A186-5414BC5F163F}"/>
    <cellStyle name="Normal 5 3 7 4" xfId="9306" xr:uid="{82912F99-2D06-423D-B640-403AAA22C917}"/>
    <cellStyle name="Normal 5 3 7 5" xfId="6620" xr:uid="{49475C58-00DE-447A-9923-CA3A1A240C99}"/>
    <cellStyle name="Normal 5 3 7 6" xfId="11834" xr:uid="{55C1892F-0D95-4B06-8BBF-8A4132635ED9}"/>
    <cellStyle name="Normal 5 3 7 7" xfId="4795" xr:uid="{1BBFB00B-B360-4823-B8B4-9E4584CDF580}"/>
    <cellStyle name="Normal 5 3 8" xfId="1398" xr:uid="{D05D9743-B1AC-4741-BCC7-08624F3F378F}"/>
    <cellStyle name="Normal 5 3 8 2" xfId="3348" xr:uid="{9B57D70F-E2D0-49AD-A4F6-9652336B6E5D}"/>
    <cellStyle name="Normal 5 3 8 2 2" xfId="14014" xr:uid="{8C03F2F5-5569-4A96-8068-E5A869F67339}"/>
    <cellStyle name="Normal 5 3 8 2 3" xfId="9307" xr:uid="{A00639C7-9A04-4BDA-A24A-75D5D7EC95E1}"/>
    <cellStyle name="Normal 5 3 8 3" xfId="9308" xr:uid="{DB39DF11-1A9D-4D52-B853-5926A2B257E2}"/>
    <cellStyle name="Normal 5 3 8 4" xfId="6987" xr:uid="{D47C7D91-F8AA-4538-98C3-1CD3EA2FB023}"/>
    <cellStyle name="Normal 5 3 8 5" xfId="12201" xr:uid="{EED1DF97-AEA9-4E66-8BB9-E980B4C346F2}"/>
    <cellStyle name="Normal 5 3 8 6" xfId="5162" xr:uid="{2B3319B5-DE60-4C3E-84BD-4D67E8768F76}"/>
    <cellStyle name="Normal 5 3 9" xfId="344" xr:uid="{54D6C351-0BF1-4A80-AA6E-4F2F90C125DE}"/>
    <cellStyle name="Normal 5 3 9 2" xfId="2614" xr:uid="{BB74A890-7D11-4F3A-8C4E-B028CC7228DE}"/>
    <cellStyle name="Normal 5 3 9 2 2" xfId="13281" xr:uid="{D0448085-A8E6-420B-BACA-E6D9A0DF3428}"/>
    <cellStyle name="Normal 5 3 9 2 3" xfId="9309" xr:uid="{AF028E79-9B66-4E78-B440-92AD27B423DF}"/>
    <cellStyle name="Normal 5 3 9 3" xfId="9310" xr:uid="{D38CE8A9-620D-4F4F-8E8B-FF1C0F55E1D6}"/>
    <cellStyle name="Normal 5 3 9 4" xfId="6253" xr:uid="{22478A14-C7C7-4A55-8D40-147DF20688C0}"/>
    <cellStyle name="Normal 5 3 9 5" xfId="11468" xr:uid="{052929C1-7918-4B46-AC81-E3A65EC03468}"/>
    <cellStyle name="Normal 5 3 9 6" xfId="4429" xr:uid="{C87119A7-E045-4EBE-B7B2-534E830C1E7D}"/>
    <cellStyle name="Normal 5 4" xfId="257" xr:uid="{84B12B96-6510-4011-81A7-1CCE0D093200}"/>
    <cellStyle name="Normal 5 4 10" xfId="2230" xr:uid="{AE59E630-BBDF-4E72-B0D7-00209EA051FA}"/>
    <cellStyle name="Normal 5 4 10 2" xfId="4089" xr:uid="{2F0636A0-2260-4850-A429-6BC707FC5F17}"/>
    <cellStyle name="Normal 5 4 10 2 2" xfId="14752" xr:uid="{376CBE15-F993-4C0A-BA1F-846CB5D8E5DE}"/>
    <cellStyle name="Normal 5 4 10 2 3" xfId="9311" xr:uid="{768DDCAD-CFED-46F3-8139-14CED979B8AE}"/>
    <cellStyle name="Normal 5 4 10 3" xfId="9312" xr:uid="{A20522DB-ACE7-4663-9BA2-365F79E17EAD}"/>
    <cellStyle name="Normal 5 4 10 4" xfId="7728" xr:uid="{391AB1F6-F1A9-4AAF-AE36-1650FDAFA680}"/>
    <cellStyle name="Normal 5 4 10 5" xfId="12939" xr:uid="{CEBB92A4-7AE1-47E7-B62B-019CD2BDC97F}"/>
    <cellStyle name="Normal 5 4 10 6" xfId="5900" xr:uid="{05D034C4-BFCF-46F9-ACC3-2FDD39D50B75}"/>
    <cellStyle name="Normal 5 4 11" xfId="2381" xr:uid="{63F54CA7-4C49-4C71-96A7-FB93C81A4E2C}"/>
    <cellStyle name="Normal 5 4 11 2" xfId="4225" xr:uid="{CB5ADAB2-242D-400C-8E68-E6D3CC823C5E}"/>
    <cellStyle name="Normal 5 4 11 2 2" xfId="14888" xr:uid="{78C2F87C-F1A9-4F64-BE5E-F590F42D9621}"/>
    <cellStyle name="Normal 5 4 11 2 3" xfId="9313" xr:uid="{2B58ABC0-B169-4DC3-A871-5CA90B064BFD}"/>
    <cellStyle name="Normal 5 4 11 3" xfId="7864" xr:uid="{5D33BD54-17F5-4B0C-A4B4-768F7A5FD8CC}"/>
    <cellStyle name="Normal 5 4 11 4" xfId="13075" xr:uid="{F397721D-1303-429F-AAAE-F4529CD9DA20}"/>
    <cellStyle name="Normal 5 4 11 5" xfId="6036" xr:uid="{B0EB5782-D820-4A36-B754-431EDB04CEA5}"/>
    <cellStyle name="Normal 5 4 12" xfId="2582" xr:uid="{38BD1535-9469-4404-8855-15CF71032E81}"/>
    <cellStyle name="Normal 5 4 12 2" xfId="9314" xr:uid="{1851789A-5E05-487B-B97E-E5A5B1E0974A}"/>
    <cellStyle name="Normal 5 4 12 3" xfId="13250" xr:uid="{BE175CAF-8FFA-4BFB-9AD3-2694FECE8F7B}"/>
    <cellStyle name="Normal 5 4 12 4" xfId="6178" xr:uid="{E4659B3E-0FE0-44E3-9F1C-88A5E6A83EB2}"/>
    <cellStyle name="Normal 5 4 13" xfId="9315" xr:uid="{D45D6DB1-207D-469A-820E-E68F546476EF}"/>
    <cellStyle name="Normal 5 4 14" xfId="6221" xr:uid="{F24C1DCA-0E34-4DC5-B824-940D805B366D}"/>
    <cellStyle name="Normal 5 4 15" xfId="11437" xr:uid="{63BB1C00-308B-4806-BB8F-7EF4377B8FCB}"/>
    <cellStyle name="Normal 5 4 16" xfId="4398" xr:uid="{F5277906-7C21-4348-9E99-06F6792D8F79}"/>
    <cellStyle name="Normal 5 4 2" xfId="660" xr:uid="{1F51C240-0352-4227-BB6E-3608831E00DE}"/>
    <cellStyle name="Normal 5 4 2 10" xfId="11608" xr:uid="{1A455F70-FA67-45BB-949D-FBDCBD64FBC9}"/>
    <cellStyle name="Normal 5 4 2 11" xfId="4569" xr:uid="{58AD4FE0-34BE-4DF1-BFA6-62F436BB4190}"/>
    <cellStyle name="Normal 5 4 2 2" xfId="831" xr:uid="{EAAF2AF1-ABB5-40F5-BC78-43204BEFF435}"/>
    <cellStyle name="Normal 5 4 2 2 2" xfId="1295" xr:uid="{4ED76D11-5190-484B-A158-D6C96699FB9D}"/>
    <cellStyle name="Normal 5 4 2 2 2 2" xfId="1693" xr:uid="{67E9B3F6-302D-43DB-B136-EDC76E7C9621}"/>
    <cellStyle name="Normal 5 4 2 2 2 2 2" xfId="3643" xr:uid="{7E08D46F-C60D-43EE-AA57-8AC5A88BBB58}"/>
    <cellStyle name="Normal 5 4 2 2 2 2 2 2" xfId="14309" xr:uid="{7C2945DC-F620-4840-B66A-B90D7665A167}"/>
    <cellStyle name="Normal 5 4 2 2 2 2 2 3" xfId="9316" xr:uid="{5902A8E2-1122-49BA-AFCE-06828AFDD654}"/>
    <cellStyle name="Normal 5 4 2 2 2 2 3" xfId="9317" xr:uid="{97D103DC-C4A4-4587-B955-4B559F32EEEA}"/>
    <cellStyle name="Normal 5 4 2 2 2 2 4" xfId="7282" xr:uid="{0B757CA4-B2E5-41E5-8200-840DFDE84666}"/>
    <cellStyle name="Normal 5 4 2 2 2 2 5" xfId="12496" xr:uid="{B654EB04-93D6-4B0C-81DB-961B29791859}"/>
    <cellStyle name="Normal 5 4 2 2 2 2 6" xfId="5457" xr:uid="{061219B0-07AA-4C60-A14E-1CB5C5FFA8AC}"/>
    <cellStyle name="Normal 5 4 2 2 2 3" xfId="3257" xr:uid="{9453F588-2A70-4EF1-B51A-77CF10F57D54}"/>
    <cellStyle name="Normal 5 4 2 2 2 3 2" xfId="13923" xr:uid="{8C81C7C8-A8B0-484D-98AC-F18B333BE090}"/>
    <cellStyle name="Normal 5 4 2 2 2 3 3" xfId="9318" xr:uid="{0F181D5B-3DA8-4F40-BFAD-A44A063BD6D8}"/>
    <cellStyle name="Normal 5 4 2 2 2 4" xfId="9319" xr:uid="{2C5B3076-4BF3-4FB2-8671-2B8C773CD815}"/>
    <cellStyle name="Normal 5 4 2 2 2 5" xfId="6896" xr:uid="{33199359-0F3E-447A-81A8-BB16BFF120FE}"/>
    <cellStyle name="Normal 5 4 2 2 2 6" xfId="12110" xr:uid="{F8C6D5C8-0994-48BC-9131-1FF4F744E8C4}"/>
    <cellStyle name="Normal 5 4 2 2 2 7" xfId="5071" xr:uid="{57240BB6-98C8-47DB-A6B6-0F22C68DD5A5}"/>
    <cellStyle name="Normal 5 4 2 2 3" xfId="1692" xr:uid="{B741E375-1914-428C-B181-6970F935DE5B}"/>
    <cellStyle name="Normal 5 4 2 2 3 2" xfId="3642" xr:uid="{C8B6C017-6001-438A-B8CB-CA104CAA01FB}"/>
    <cellStyle name="Normal 5 4 2 2 3 2 2" xfId="14308" xr:uid="{229C0D1D-A0CF-4545-A2FA-D16A776E79C3}"/>
    <cellStyle name="Normal 5 4 2 2 3 2 3" xfId="9320" xr:uid="{B201E2A6-9411-4948-9518-044DD2E98AF4}"/>
    <cellStyle name="Normal 5 4 2 2 3 3" xfId="9321" xr:uid="{E6DA9936-AEDC-4A74-BBD0-DCB19EA4E63D}"/>
    <cellStyle name="Normal 5 4 2 2 3 4" xfId="7281" xr:uid="{5D4A2582-CFE4-41B5-A20F-27FD2A351D0A}"/>
    <cellStyle name="Normal 5 4 2 2 3 5" xfId="12495" xr:uid="{5F063887-E919-4DE8-9AE2-065C6896FE2F}"/>
    <cellStyle name="Normal 5 4 2 2 3 6" xfId="5456" xr:uid="{F3B8E58B-9D9C-4A7A-A0B4-C735A3505C24}"/>
    <cellStyle name="Normal 5 4 2 2 4" xfId="2890" xr:uid="{00B8239D-B983-497D-B659-9D67A573ACDA}"/>
    <cellStyle name="Normal 5 4 2 2 4 2" xfId="13556" xr:uid="{0C22A3A3-7D9D-4A39-B8E4-C091CCB49B5E}"/>
    <cellStyle name="Normal 5 4 2 2 4 3" xfId="9322" xr:uid="{BFD700E7-6240-4CFD-91F3-2E2BF2838DCA}"/>
    <cellStyle name="Normal 5 4 2 2 5" xfId="9323" xr:uid="{3AAAA4C7-E1C8-4AAC-A2C7-9D42E6C462AB}"/>
    <cellStyle name="Normal 5 4 2 2 6" xfId="6529" xr:uid="{65FD3D9F-E9B9-48B6-ADB7-03D0DAE14656}"/>
    <cellStyle name="Normal 5 4 2 2 7" xfId="11743" xr:uid="{89716419-37FC-430A-B9DC-9D65BA8B99D8}"/>
    <cellStyle name="Normal 5 4 2 2 8" xfId="4704" xr:uid="{55BDEED8-1376-4002-BF08-C5E05A0FCEA2}"/>
    <cellStyle name="Normal 5 4 2 3" xfId="984" xr:uid="{66320B85-CF8E-4668-9E36-7C9071B06030}"/>
    <cellStyle name="Normal 5 4 2 3 2" xfId="1694" xr:uid="{02DBFE4A-37D1-400E-8E85-9F92C5EBD196}"/>
    <cellStyle name="Normal 5 4 2 3 2 2" xfId="3644" xr:uid="{E46E9B35-567C-44DD-A783-0844576EF256}"/>
    <cellStyle name="Normal 5 4 2 3 2 2 2" xfId="14310" xr:uid="{A749640F-305C-412E-AE28-EBC8711C9E99}"/>
    <cellStyle name="Normal 5 4 2 3 2 2 3" xfId="9324" xr:uid="{BBD7552B-3BEC-4756-BFB0-D1C02F4E03DE}"/>
    <cellStyle name="Normal 5 4 2 3 2 3" xfId="9325" xr:uid="{641A95EC-EFAC-4528-8E68-4F66B5EAEFC7}"/>
    <cellStyle name="Normal 5 4 2 3 2 4" xfId="7283" xr:uid="{72069B02-4572-4C56-AA7F-E4E56C2A8158}"/>
    <cellStyle name="Normal 5 4 2 3 2 5" xfId="12497" xr:uid="{EE123E50-4167-417E-8BF2-0A2E0A0F5DAC}"/>
    <cellStyle name="Normal 5 4 2 3 2 6" xfId="5458" xr:uid="{BBDD9DFC-05E3-4406-B0A7-9C4B2A9B1E5E}"/>
    <cellStyle name="Normal 5 4 2 3 3" xfId="3028" xr:uid="{EA098F44-9A65-4D5E-847F-8F95CC9F159D}"/>
    <cellStyle name="Normal 5 4 2 3 3 2" xfId="13694" xr:uid="{48C4946D-3048-492B-8EB9-2005839ECAC8}"/>
    <cellStyle name="Normal 5 4 2 3 3 3" xfId="9326" xr:uid="{77B76FEC-53C1-4B38-9A5D-9D533DF3A3FF}"/>
    <cellStyle name="Normal 5 4 2 3 4" xfId="9327" xr:uid="{42A6B027-3399-4CFE-9F26-B65F607A32CC}"/>
    <cellStyle name="Normal 5 4 2 3 5" xfId="6667" xr:uid="{775B6290-FC07-40F4-AC95-5F4ECF5C32AB}"/>
    <cellStyle name="Normal 5 4 2 3 6" xfId="11881" xr:uid="{FDB43519-CCAA-4BA1-8D0D-3BB4C680A1DA}"/>
    <cellStyle name="Normal 5 4 2 3 7" xfId="4842" xr:uid="{A4C3F939-F160-402C-8BE2-A4111F1810A1}"/>
    <cellStyle name="Normal 5 4 2 4" xfId="1691" xr:uid="{8F50277C-D1AF-4414-BDC1-77F11F58AD7E}"/>
    <cellStyle name="Normal 5 4 2 4 2" xfId="3641" xr:uid="{409C9509-E695-44F7-AA7C-8B3F1FB8848A}"/>
    <cellStyle name="Normal 5 4 2 4 2 2" xfId="14307" xr:uid="{AE30380D-A34D-40F5-BAC3-F2FFB3CB4C4B}"/>
    <cellStyle name="Normal 5 4 2 4 2 3" xfId="9328" xr:uid="{43BAF797-17DA-4259-867E-2D52FD5031F0}"/>
    <cellStyle name="Normal 5 4 2 4 3" xfId="9329" xr:uid="{77689DF2-DF32-4346-A764-A395C4BE9885}"/>
    <cellStyle name="Normal 5 4 2 4 4" xfId="7280" xr:uid="{823FA64D-57DE-46A3-90B9-E9BF93259A14}"/>
    <cellStyle name="Normal 5 4 2 4 5" xfId="12494" xr:uid="{463C304B-1762-4D94-9FE1-DF8F614E6F33}"/>
    <cellStyle name="Normal 5 4 2 4 6" xfId="5455" xr:uid="{4677517B-1F7C-4A83-A65A-CEFD0A264EE3}"/>
    <cellStyle name="Normal 5 4 2 5" xfId="2282" xr:uid="{ADC49149-7DAA-4BD9-918B-87CBFC44B3D6}"/>
    <cellStyle name="Normal 5 4 2 5 2" xfId="4136" xr:uid="{F4819DD8-3D26-4FDE-B0BB-D9CA28061960}"/>
    <cellStyle name="Normal 5 4 2 5 2 2" xfId="14799" xr:uid="{5AF4A213-78FB-4C5C-B8B7-C75CDC48CBA0}"/>
    <cellStyle name="Normal 5 4 2 5 2 3" xfId="9330" xr:uid="{AD41B66F-681D-4F3D-9E63-72671A18C13C}"/>
    <cellStyle name="Normal 5 4 2 5 3" xfId="9331" xr:uid="{DF662ECF-339E-4561-8302-F1AD16E29B6B}"/>
    <cellStyle name="Normal 5 4 2 5 4" xfId="7775" xr:uid="{C454C737-23A6-4A14-881B-68213E58E32F}"/>
    <cellStyle name="Normal 5 4 2 5 5" xfId="12986" xr:uid="{C0ECCFBD-E40B-4744-B5AA-EC92E04D328E}"/>
    <cellStyle name="Normal 5 4 2 5 6" xfId="5947" xr:uid="{90D0B34B-3215-4EF9-B8CB-AC3A943E9B06}"/>
    <cellStyle name="Normal 5 4 2 6" xfId="2427" xr:uid="{CA628DB7-6269-4FAF-92CA-BA14AD94E071}"/>
    <cellStyle name="Normal 5 4 2 6 2" xfId="4271" xr:uid="{6E9F8EB6-89FC-420E-9AF0-20252E886F09}"/>
    <cellStyle name="Normal 5 4 2 6 2 2" xfId="14934" xr:uid="{84EE910E-EA4E-4AEC-A30C-096771D619D3}"/>
    <cellStyle name="Normal 5 4 2 6 2 3" xfId="9332" xr:uid="{2343F22C-BF0A-4FC7-93E8-8A8401124C28}"/>
    <cellStyle name="Normal 5 4 2 6 3" xfId="7910" xr:uid="{367A7534-4680-459F-B9C5-624CF8E3EFBC}"/>
    <cellStyle name="Normal 5 4 2 6 4" xfId="13121" xr:uid="{454691FB-6DF6-407C-9F3D-F0ED67D4CBBD}"/>
    <cellStyle name="Normal 5 4 2 6 5" xfId="6082" xr:uid="{45A50E00-55AA-46E6-B87E-3F6DCC7A2C44}"/>
    <cellStyle name="Normal 5 4 2 7" xfId="2755" xr:uid="{6AF024F9-7A6A-4CA6-9BFC-E65B3D92C0E7}"/>
    <cellStyle name="Normal 5 4 2 7 2" xfId="13421" xr:uid="{FB88CDF0-0B4C-444F-BC40-BF9767F90218}"/>
    <cellStyle name="Normal 5 4 2 7 3" xfId="9333" xr:uid="{18D21FE6-A359-41AE-BB91-64597F7F8097}"/>
    <cellStyle name="Normal 5 4 2 8" xfId="9334" xr:uid="{85E27E63-5F6D-42F0-87D7-6A5224C55460}"/>
    <cellStyle name="Normal 5 4 2 9" xfId="6394" xr:uid="{2BFE655A-FADD-41B6-AA61-A6ACE1B18D47}"/>
    <cellStyle name="Normal 5 4 3" xfId="734" xr:uid="{13F3647D-9269-4080-BC67-834CBAFBD9C2}"/>
    <cellStyle name="Normal 5 4 3 10" xfId="11651" xr:uid="{474C0B81-276A-437C-B99E-E72B96303110}"/>
    <cellStyle name="Normal 5 4 3 11" xfId="4612" xr:uid="{D2B94E70-40BF-4214-8B56-35D089E709B1}"/>
    <cellStyle name="Normal 5 4 3 2" xfId="875" xr:uid="{8A384463-1DC8-4F83-BDFF-251331129E68}"/>
    <cellStyle name="Normal 5 4 3 2 2" xfId="1338" xr:uid="{C022DB80-AA6C-4CC6-A032-A07D62F9075F}"/>
    <cellStyle name="Normal 5 4 3 2 2 2" xfId="1697" xr:uid="{A1FD7FC4-5621-4AA6-875F-EC9BD679F080}"/>
    <cellStyle name="Normal 5 4 3 2 2 2 2" xfId="3647" xr:uid="{8E5D4CA5-0757-4761-8CE7-E0C02A99ADE3}"/>
    <cellStyle name="Normal 5 4 3 2 2 2 2 2" xfId="14313" xr:uid="{A6D79B93-FCA4-4C87-8927-9FA478669BA2}"/>
    <cellStyle name="Normal 5 4 3 2 2 2 2 3" xfId="9335" xr:uid="{DE573C8D-9EA5-4910-AAB3-C1D95665D665}"/>
    <cellStyle name="Normal 5 4 3 2 2 2 3" xfId="9336" xr:uid="{79D4E71E-551B-45A8-AA6F-5AB6024724FB}"/>
    <cellStyle name="Normal 5 4 3 2 2 2 4" xfId="7286" xr:uid="{AD317FEC-245A-4CA4-A49E-4F23EBCC82CA}"/>
    <cellStyle name="Normal 5 4 3 2 2 2 5" xfId="12500" xr:uid="{58AA6FDB-F105-47C3-A456-322567180C1E}"/>
    <cellStyle name="Normal 5 4 3 2 2 2 6" xfId="5461" xr:uid="{02702FF4-9841-45C4-859F-1E0D9C5593B6}"/>
    <cellStyle name="Normal 5 4 3 2 2 3" xfId="3300" xr:uid="{6E6A702C-DCAD-4E3A-B1D7-4CD46E977411}"/>
    <cellStyle name="Normal 5 4 3 2 2 3 2" xfId="13966" xr:uid="{360F00FB-A6E3-4407-A229-C557A523A408}"/>
    <cellStyle name="Normal 5 4 3 2 2 3 3" xfId="9337" xr:uid="{742D6991-8811-4FBB-AD68-8350278863F8}"/>
    <cellStyle name="Normal 5 4 3 2 2 4" xfId="9338" xr:uid="{B7A9D71E-9C93-4F38-9AE6-A4D7A3C7EA92}"/>
    <cellStyle name="Normal 5 4 3 2 2 5" xfId="6939" xr:uid="{6963F728-AEAD-4245-8455-976430FF2CBF}"/>
    <cellStyle name="Normal 5 4 3 2 2 6" xfId="12153" xr:uid="{F39995E1-9979-44CE-B020-990F054FEC91}"/>
    <cellStyle name="Normal 5 4 3 2 2 7" xfId="5114" xr:uid="{885CA010-BC0C-4045-9547-0BE2936D633F}"/>
    <cellStyle name="Normal 5 4 3 2 3" xfId="1696" xr:uid="{AB93DCC8-6D67-4E74-837D-B5C27A832056}"/>
    <cellStyle name="Normal 5 4 3 2 3 2" xfId="3646" xr:uid="{81A1ABE5-8934-468C-A9CD-9017147D40D2}"/>
    <cellStyle name="Normal 5 4 3 2 3 2 2" xfId="14312" xr:uid="{F5DF30C0-610E-4149-A338-EE6FCA645DC7}"/>
    <cellStyle name="Normal 5 4 3 2 3 2 3" xfId="9339" xr:uid="{5E5C8845-9A7F-4A0F-8A7B-2D9B81B8225B}"/>
    <cellStyle name="Normal 5 4 3 2 3 3" xfId="9340" xr:uid="{5F0F81E6-4077-4184-9C0D-77FB3167D184}"/>
    <cellStyle name="Normal 5 4 3 2 3 4" xfId="7285" xr:uid="{F3C75AB9-E301-4E9A-856E-64A5382A6B76}"/>
    <cellStyle name="Normal 5 4 3 2 3 5" xfId="12499" xr:uid="{3CF735E7-4A0B-491F-85A1-E267EF8B9804}"/>
    <cellStyle name="Normal 5 4 3 2 3 6" xfId="5460" xr:uid="{1E5094D2-C8C5-4E92-946E-496AE46D879D}"/>
    <cellStyle name="Normal 5 4 3 2 4" xfId="2933" xr:uid="{984B44BE-E007-47E3-B857-4B93F65D0CC9}"/>
    <cellStyle name="Normal 5 4 3 2 4 2" xfId="13599" xr:uid="{BF1C0DDF-C9DF-409F-B0BD-EEEF6246CDCE}"/>
    <cellStyle name="Normal 5 4 3 2 4 3" xfId="9341" xr:uid="{2A521215-207E-4DE1-A860-EA11104CF6B8}"/>
    <cellStyle name="Normal 5 4 3 2 5" xfId="9342" xr:uid="{E2696881-C5CA-4BDF-AE86-1FE2153B0BCB}"/>
    <cellStyle name="Normal 5 4 3 2 6" xfId="6572" xr:uid="{7BAF2A47-9349-4DD2-96D6-F57ADEE88D0C}"/>
    <cellStyle name="Normal 5 4 3 2 7" xfId="11786" xr:uid="{E6F4AC47-CDF2-4BCE-A5AA-FF9A328B75E8}"/>
    <cellStyle name="Normal 5 4 3 2 8" xfId="4747" xr:uid="{43F877D5-651E-454C-9E16-12C45D43F59B}"/>
    <cellStyle name="Normal 5 4 3 3" xfId="1028" xr:uid="{BC7DCB2E-B377-4873-97B0-E80ABBF4ACFB}"/>
    <cellStyle name="Normal 5 4 3 3 2" xfId="1698" xr:uid="{B9115499-D7FA-45F1-8D0A-212AF1C97B17}"/>
    <cellStyle name="Normal 5 4 3 3 2 2" xfId="3648" xr:uid="{6803310F-B7A9-436B-9FC3-A0CB38D1A7F1}"/>
    <cellStyle name="Normal 5 4 3 3 2 2 2" xfId="14314" xr:uid="{1F0EF645-D276-4CAF-BB70-8F8F60FABE0A}"/>
    <cellStyle name="Normal 5 4 3 3 2 2 3" xfId="9343" xr:uid="{BB845D42-FF24-46B3-8C53-F01405900F98}"/>
    <cellStyle name="Normal 5 4 3 3 2 3" xfId="9344" xr:uid="{E60D6027-7A1E-41C6-BD5A-556CB61CDF6B}"/>
    <cellStyle name="Normal 5 4 3 3 2 4" xfId="7287" xr:uid="{CE44A15F-E942-4693-B23C-B5E573DDCF9A}"/>
    <cellStyle name="Normal 5 4 3 3 2 5" xfId="12501" xr:uid="{584972DC-8227-488A-B383-88AA34F5E39D}"/>
    <cellStyle name="Normal 5 4 3 3 2 6" xfId="5462" xr:uid="{598174BE-C79F-4ADF-9B9A-0AAF40050A3A}"/>
    <cellStyle name="Normal 5 4 3 3 3" xfId="3071" xr:uid="{AD2AEEE2-0C36-4B86-BB53-34C59FCA64CB}"/>
    <cellStyle name="Normal 5 4 3 3 3 2" xfId="13737" xr:uid="{EC868CB4-CD09-400E-B0D5-8D60F0BA6A93}"/>
    <cellStyle name="Normal 5 4 3 3 3 3" xfId="9345" xr:uid="{3EED16CC-B4E7-4AF5-9C15-1FCEA513DAA0}"/>
    <cellStyle name="Normal 5 4 3 3 4" xfId="9346" xr:uid="{67D466E6-01D7-4F10-AF19-36DCB8A4912A}"/>
    <cellStyle name="Normal 5 4 3 3 5" xfId="6710" xr:uid="{F590AD12-6F59-4A29-8DCE-B7F656BF1643}"/>
    <cellStyle name="Normal 5 4 3 3 6" xfId="11924" xr:uid="{512FE78C-0D55-42CA-8BE0-42F1DF48E497}"/>
    <cellStyle name="Normal 5 4 3 3 7" xfId="4885" xr:uid="{738BBF20-5656-47C7-8D53-97A60461B508}"/>
    <cellStyle name="Normal 5 4 3 4" xfId="1695" xr:uid="{07FFC2EE-C7AA-4E53-8B43-47598E1F7C4C}"/>
    <cellStyle name="Normal 5 4 3 4 2" xfId="3645" xr:uid="{EF45D016-3ADB-416D-BB58-A7EF895F94EB}"/>
    <cellStyle name="Normal 5 4 3 4 2 2" xfId="14311" xr:uid="{2DA62241-B78D-4451-B3DF-B1B5F77B8B92}"/>
    <cellStyle name="Normal 5 4 3 4 2 3" xfId="9347" xr:uid="{1D6F1CA4-5803-4E3C-8AF0-CDE9B2BB2436}"/>
    <cellStyle name="Normal 5 4 3 4 3" xfId="9348" xr:uid="{E6E9DC56-01DF-48BE-B399-267A17782E75}"/>
    <cellStyle name="Normal 5 4 3 4 4" xfId="7284" xr:uid="{32CEDF7C-742D-4CD9-8DDD-DCB776C9E433}"/>
    <cellStyle name="Normal 5 4 3 4 5" xfId="12498" xr:uid="{D30C223E-3AC0-43D3-84DA-1475917A103C}"/>
    <cellStyle name="Normal 5 4 3 4 6" xfId="5459" xr:uid="{7BDE96AC-6EFA-4913-B61B-D41449C64F8E}"/>
    <cellStyle name="Normal 5 4 3 5" xfId="2326" xr:uid="{4F130290-62E8-4CA1-A742-BC1527909746}"/>
    <cellStyle name="Normal 5 4 3 5 2" xfId="4179" xr:uid="{71435849-3DAC-4A84-8A23-10866CEB8FF7}"/>
    <cellStyle name="Normal 5 4 3 5 2 2" xfId="14842" xr:uid="{17C65EF7-6257-4472-A0F1-74A963D9C34A}"/>
    <cellStyle name="Normal 5 4 3 5 2 3" xfId="9349" xr:uid="{18CB50C7-2A88-4976-A26B-54E70DFEBC61}"/>
    <cellStyle name="Normal 5 4 3 5 3" xfId="9350" xr:uid="{C5F3A998-82DC-4250-A56E-D837EA27D9FE}"/>
    <cellStyle name="Normal 5 4 3 5 4" xfId="7818" xr:uid="{7BD9C606-A074-4E5C-A51C-86B6EFC5626E}"/>
    <cellStyle name="Normal 5 4 3 5 5" xfId="13029" xr:uid="{B4BD136E-FA09-4ADD-A366-A26DA3C46D17}"/>
    <cellStyle name="Normal 5 4 3 5 6" xfId="5990" xr:uid="{05E7221D-197B-471D-8FE8-C6160ED60BBE}"/>
    <cellStyle name="Normal 5 4 3 6" xfId="2470" xr:uid="{F7144283-AAB3-44A6-953F-D3AD379CB1C4}"/>
    <cellStyle name="Normal 5 4 3 6 2" xfId="4314" xr:uid="{34C51883-B25B-46F9-9E2D-7358857336AB}"/>
    <cellStyle name="Normal 5 4 3 6 2 2" xfId="14977" xr:uid="{D50F65F2-7DFC-4AB9-A087-BA4A80C70937}"/>
    <cellStyle name="Normal 5 4 3 6 2 3" xfId="9351" xr:uid="{EF6E978A-B1A7-492E-82BD-1E70F2067A0A}"/>
    <cellStyle name="Normal 5 4 3 6 3" xfId="7953" xr:uid="{043AFE6C-58D2-43DD-BD4D-57F247B5A2B8}"/>
    <cellStyle name="Normal 5 4 3 6 4" xfId="13164" xr:uid="{8B8247DD-47DD-4D71-9929-8B6F511C3F17}"/>
    <cellStyle name="Normal 5 4 3 6 5" xfId="6125" xr:uid="{E6D3C628-8C24-413D-AB92-EC1079A27E4D}"/>
    <cellStyle name="Normal 5 4 3 7" xfId="2798" xr:uid="{E552D87D-EEA9-4105-9AAD-CCCD601D79BE}"/>
    <cellStyle name="Normal 5 4 3 7 2" xfId="13464" xr:uid="{CB1305DF-F568-4B11-915E-F1F20EBF3579}"/>
    <cellStyle name="Normal 5 4 3 7 3" xfId="9352" xr:uid="{A7A2DDD7-9D76-4D1E-86E9-627C1BD54F19}"/>
    <cellStyle name="Normal 5 4 3 8" xfId="9353" xr:uid="{5BDC0E44-F778-49DC-A643-06860291C8E0}"/>
    <cellStyle name="Normal 5 4 3 9" xfId="6437" xr:uid="{DB098437-A506-4CC4-9EC2-42855D5EFF9E}"/>
    <cellStyle name="Normal 5 4 4" xfId="568" xr:uid="{463DC04B-499B-4AA4-BAB7-6AB61C6C5C5C}"/>
    <cellStyle name="Normal 5 4 4 2" xfId="1136" xr:uid="{BF432DA8-B9F0-4C6B-AD0A-7819B9754AD4}"/>
    <cellStyle name="Normal 5 4 4 2 2" xfId="1700" xr:uid="{AFA27E9D-2DE6-4B89-A13A-62643A5E7C95}"/>
    <cellStyle name="Normal 5 4 4 2 2 2" xfId="3650" xr:uid="{462440EA-8047-4BD5-9BA6-D9983D8FDC42}"/>
    <cellStyle name="Normal 5 4 4 2 2 2 2" xfId="14316" xr:uid="{3891B3C4-F13D-4A68-9BFE-B19CD7CEC8BA}"/>
    <cellStyle name="Normal 5 4 4 2 2 2 3" xfId="9354" xr:uid="{A2DFAA72-405A-40CD-89F6-1D4CD0F12B85}"/>
    <cellStyle name="Normal 5 4 4 2 2 3" xfId="9355" xr:uid="{DE1D2882-3192-4F2E-9BFE-D112ED3AD173}"/>
    <cellStyle name="Normal 5 4 4 2 2 4" xfId="7289" xr:uid="{9F9161AA-C7C7-4DD0-B8B4-EFA6A9637475}"/>
    <cellStyle name="Normal 5 4 4 2 2 5" xfId="12503" xr:uid="{132D5F95-69E5-4B52-A1CB-144482C20DD8}"/>
    <cellStyle name="Normal 5 4 4 2 2 6" xfId="5464" xr:uid="{34F7B2CB-8AFC-44D1-B67B-C5A5DC0E37C5}"/>
    <cellStyle name="Normal 5 4 4 2 3" xfId="3161" xr:uid="{F4411DE6-7BF8-4E43-98AB-80897B7FD4C8}"/>
    <cellStyle name="Normal 5 4 4 2 3 2" xfId="13827" xr:uid="{035F35B6-0730-44E1-8F87-E8AD7C5FD64A}"/>
    <cellStyle name="Normal 5 4 4 2 3 3" xfId="9356" xr:uid="{2E71401F-6B00-4F5A-B043-7AD6980B3E3D}"/>
    <cellStyle name="Normal 5 4 4 2 4" xfId="9357" xr:uid="{D72E7949-942C-4803-94BE-0B06D1B9D758}"/>
    <cellStyle name="Normal 5 4 4 2 5" xfId="6800" xr:uid="{CAEB7442-43C4-44EE-B1BF-CFC59783857F}"/>
    <cellStyle name="Normal 5 4 4 2 6" xfId="12014" xr:uid="{E252E9DA-DC3F-4BDE-B04B-33A89D08FFD9}"/>
    <cellStyle name="Normal 5 4 4 2 7" xfId="4975" xr:uid="{583ACB57-97C5-4C97-B490-0ABA4AE77147}"/>
    <cellStyle name="Normal 5 4 4 3" xfId="1699" xr:uid="{AA7C12D0-C41A-4588-B73B-5C7B88079338}"/>
    <cellStyle name="Normal 5 4 4 3 2" xfId="3649" xr:uid="{A8BE6FA7-7110-4DE7-BD8D-8FB4BCF542F5}"/>
    <cellStyle name="Normal 5 4 4 3 2 2" xfId="14315" xr:uid="{B37DB076-87B8-4682-B0A2-3F319DF65AF6}"/>
    <cellStyle name="Normal 5 4 4 3 2 3" xfId="9358" xr:uid="{639D37F8-A91D-46DC-84C2-57088BCCF16A}"/>
    <cellStyle name="Normal 5 4 4 3 3" xfId="9359" xr:uid="{0D502139-0CE0-4946-9076-5C7FDC9FC09F}"/>
    <cellStyle name="Normal 5 4 4 3 4" xfId="7288" xr:uid="{790C17E7-7DA7-4667-BF5B-3DFA43411A1A}"/>
    <cellStyle name="Normal 5 4 4 3 5" xfId="12502" xr:uid="{3425051C-E624-4490-B83F-F754C5BFE131}"/>
    <cellStyle name="Normal 5 4 4 3 6" xfId="5463" xr:uid="{E7B28334-39DC-40C2-BE6E-E07A0A204F20}"/>
    <cellStyle name="Normal 5 4 4 4" xfId="2709" xr:uid="{DC5914F5-DF43-41F9-A21B-29676D04BFAD}"/>
    <cellStyle name="Normal 5 4 4 4 2" xfId="13375" xr:uid="{9937313B-F097-4F0E-826C-E3F63A432574}"/>
    <cellStyle name="Normal 5 4 4 4 3" xfId="9360" xr:uid="{4117C838-1D2F-4602-A8BB-A6C768E2F385}"/>
    <cellStyle name="Normal 5 4 4 5" xfId="9361" xr:uid="{1A09C99D-C124-49B1-B54D-B3BFE1982705}"/>
    <cellStyle name="Normal 5 4 4 6" xfId="6348" xr:uid="{DDA34063-E5B1-4DDA-B0F8-CAA789DDBE92}"/>
    <cellStyle name="Normal 5 4 4 7" xfId="11562" xr:uid="{D8ADEB1E-E473-439E-B27C-0DE934361C1E}"/>
    <cellStyle name="Normal 5 4 4 8" xfId="4523" xr:uid="{1DC56783-B503-49A6-B71B-0D01DC6DB61D}"/>
    <cellStyle name="Normal 5 4 5" xfId="785" xr:uid="{69170C16-1CAC-4469-842B-7F5806C3C21E}"/>
    <cellStyle name="Normal 5 4 5 2" xfId="1249" xr:uid="{407E2D8E-F738-40AE-928B-2B79EA493E01}"/>
    <cellStyle name="Normal 5 4 5 2 2" xfId="1702" xr:uid="{943721D1-CCDA-4E07-933A-2F615634AF2C}"/>
    <cellStyle name="Normal 5 4 5 2 2 2" xfId="3652" xr:uid="{6C45F763-D3D8-4481-885A-3142F88A75F7}"/>
    <cellStyle name="Normal 5 4 5 2 2 2 2" xfId="14318" xr:uid="{956310BD-4F95-41C4-93FB-DEF308816A2F}"/>
    <cellStyle name="Normal 5 4 5 2 2 2 3" xfId="9362" xr:uid="{442CC864-4087-4AE2-849A-B7D4FD56A598}"/>
    <cellStyle name="Normal 5 4 5 2 2 3" xfId="9363" xr:uid="{8C5F16B4-88BC-40A1-ACD5-346699582630}"/>
    <cellStyle name="Normal 5 4 5 2 2 4" xfId="7291" xr:uid="{1C7029B3-7709-43AE-8B90-B7D9EF8DA1DB}"/>
    <cellStyle name="Normal 5 4 5 2 2 5" xfId="12505" xr:uid="{4F64F550-2942-4BFB-8FD0-53D5FB4A7715}"/>
    <cellStyle name="Normal 5 4 5 2 2 6" xfId="5466" xr:uid="{68A2ED53-E1E0-4B02-AF41-93C4B85B1166}"/>
    <cellStyle name="Normal 5 4 5 2 3" xfId="3211" xr:uid="{AC1C0C3E-2699-415A-8B83-44A99CDD28BB}"/>
    <cellStyle name="Normal 5 4 5 2 3 2" xfId="13877" xr:uid="{F9ADFA14-2AD5-4B5D-967F-ABE159C48BFB}"/>
    <cellStyle name="Normal 5 4 5 2 3 3" xfId="9364" xr:uid="{5191B5D0-B5F5-4C72-B305-C961E056D0F5}"/>
    <cellStyle name="Normal 5 4 5 2 4" xfId="9365" xr:uid="{0D03DBB7-D8BE-4DF4-BF37-B4182027ED16}"/>
    <cellStyle name="Normal 5 4 5 2 5" xfId="6850" xr:uid="{CB094780-E2A8-4243-837B-98C327D187B0}"/>
    <cellStyle name="Normal 5 4 5 2 6" xfId="12064" xr:uid="{F478FD9C-090C-48FD-87BC-6E0DC42F9E6E}"/>
    <cellStyle name="Normal 5 4 5 2 7" xfId="5025" xr:uid="{E53901D4-C494-4AFD-8F20-5AB76C122784}"/>
    <cellStyle name="Normal 5 4 5 3" xfId="1701" xr:uid="{D786E63E-5B58-4814-85ED-245C14172294}"/>
    <cellStyle name="Normal 5 4 5 3 2" xfId="3651" xr:uid="{CC5050FE-6234-4B1F-B0A4-D186C90628CD}"/>
    <cellStyle name="Normal 5 4 5 3 2 2" xfId="14317" xr:uid="{DA3EA8D7-D768-4C9B-A6C1-891A827C86B1}"/>
    <cellStyle name="Normal 5 4 5 3 2 3" xfId="9366" xr:uid="{6D2E4599-1DBB-4F31-B80D-130EE54A06FC}"/>
    <cellStyle name="Normal 5 4 5 3 3" xfId="9367" xr:uid="{89E86314-4A21-4F4B-91D9-D84157BF8EC8}"/>
    <cellStyle name="Normal 5 4 5 3 4" xfId="7290" xr:uid="{A431E1DE-CF2D-4A3E-BF0A-4B3A01579BB2}"/>
    <cellStyle name="Normal 5 4 5 3 5" xfId="12504" xr:uid="{CCECA09E-B838-4B0F-9595-3C170BA9ACA9}"/>
    <cellStyle name="Normal 5 4 5 3 6" xfId="5465" xr:uid="{32926EFB-A921-4BBC-8F3C-8348CCE3A278}"/>
    <cellStyle name="Normal 5 4 5 4" xfId="2844" xr:uid="{F0825368-FDF6-470E-9409-848358CABC74}"/>
    <cellStyle name="Normal 5 4 5 4 2" xfId="13510" xr:uid="{FE890025-0833-4820-ACA0-AC7F399A0011}"/>
    <cellStyle name="Normal 5 4 5 4 3" xfId="9368" xr:uid="{D14F2808-3F40-463E-893C-BE6CDB9DA26B}"/>
    <cellStyle name="Normal 5 4 5 5" xfId="9369" xr:uid="{002BE784-F11E-41EC-8C4C-BD27FA703843}"/>
    <cellStyle name="Normal 5 4 5 6" xfId="6483" xr:uid="{44BAA6AC-3B69-4C80-9477-20B658AC4422}"/>
    <cellStyle name="Normal 5 4 5 7" xfId="11697" xr:uid="{E90F6365-6C76-40F2-B766-C4DD7F2F1788}"/>
    <cellStyle name="Normal 5 4 5 8" xfId="4658" xr:uid="{5931F296-5A31-419B-80AD-895E67CBFB6F}"/>
    <cellStyle name="Normal 5 4 6" xfId="452" xr:uid="{D3978262-A281-47A6-9DE7-A7F71BD2F5C1}"/>
    <cellStyle name="Normal 5 4 6 2" xfId="1079" xr:uid="{10533B5C-4A2E-4178-9A92-628C404E3903}"/>
    <cellStyle name="Normal 5 4 6 2 2" xfId="1704" xr:uid="{106279BE-B7C8-4879-BA13-58848470BE54}"/>
    <cellStyle name="Normal 5 4 6 2 2 2" xfId="3654" xr:uid="{C406CBA4-C9F9-449D-9C7F-4871FD238FD0}"/>
    <cellStyle name="Normal 5 4 6 2 2 2 2" xfId="14320" xr:uid="{A8F2D5C7-834F-4EC7-86E0-2FA1D364F41A}"/>
    <cellStyle name="Normal 5 4 6 2 2 2 3" xfId="9370" xr:uid="{472255FE-03ED-41AD-8163-1D2072708B3F}"/>
    <cellStyle name="Normal 5 4 6 2 2 3" xfId="9371" xr:uid="{CAECE78E-88A0-4251-BB5B-69943A69540D}"/>
    <cellStyle name="Normal 5 4 6 2 2 4" xfId="7293" xr:uid="{8E6E4BB1-EFE4-491A-B57F-6D38176A4446}"/>
    <cellStyle name="Normal 5 4 6 2 2 5" xfId="12507" xr:uid="{2EF4662D-5F07-4DC4-8621-737E09D1C9A8}"/>
    <cellStyle name="Normal 5 4 6 2 2 6" xfId="5468" xr:uid="{8413DB03-C6C8-4794-86C1-93305B4A08C3}"/>
    <cellStyle name="Normal 5 4 6 2 3" xfId="3117" xr:uid="{DFF014D8-3EF4-4267-AF6F-DEB36DD84440}"/>
    <cellStyle name="Normal 5 4 6 2 3 2" xfId="13783" xr:uid="{7855EF83-DDE1-4FC1-8138-B52A75C58139}"/>
    <cellStyle name="Normal 5 4 6 2 3 3" xfId="9372" xr:uid="{0A92EA7C-CA95-4C0D-BFD9-8AFD2D614098}"/>
    <cellStyle name="Normal 5 4 6 2 4" xfId="9373" xr:uid="{5781F720-600C-4388-AAD9-5A11DD656680}"/>
    <cellStyle name="Normal 5 4 6 2 5" xfId="6756" xr:uid="{BF4672BE-DE1B-422D-9D2B-3F1F7EECE6FE}"/>
    <cellStyle name="Normal 5 4 6 2 6" xfId="11970" xr:uid="{55328F97-E0D8-4E0E-9B3E-6491EE07171B}"/>
    <cellStyle name="Normal 5 4 6 2 7" xfId="4931" xr:uid="{4328F661-962B-4303-8F91-0C2C5FEC86BD}"/>
    <cellStyle name="Normal 5 4 6 3" xfId="1703" xr:uid="{C9B5742B-29CD-4338-93B4-CB877AFF76F9}"/>
    <cellStyle name="Normal 5 4 6 3 2" xfId="3653" xr:uid="{EA394F07-4117-4398-9131-78DAE939593B}"/>
    <cellStyle name="Normal 5 4 6 3 2 2" xfId="14319" xr:uid="{92F3A32A-6310-429F-95E0-DC2CB5147469}"/>
    <cellStyle name="Normal 5 4 6 3 2 3" xfId="9374" xr:uid="{86A53C4E-7DB4-42C6-ADD3-79FF5A870D9E}"/>
    <cellStyle name="Normal 5 4 6 3 3" xfId="9375" xr:uid="{F20054E0-2420-45AE-8305-C52A32A45292}"/>
    <cellStyle name="Normal 5 4 6 3 4" xfId="7292" xr:uid="{BC102B7B-95C9-461A-8C67-6F8D1B047B71}"/>
    <cellStyle name="Normal 5 4 6 3 5" xfId="12506" xr:uid="{528936D5-BE08-465A-8C5F-D51905633975}"/>
    <cellStyle name="Normal 5 4 6 3 6" xfId="5467" xr:uid="{5815AA01-D8CB-47A8-BDBF-8ED3774C872F}"/>
    <cellStyle name="Normal 5 4 6 4" xfId="2660" xr:uid="{680C46B9-B081-4766-906B-1DE6EC02C2D8}"/>
    <cellStyle name="Normal 5 4 6 4 2" xfId="13326" xr:uid="{210C9A32-0139-4FD9-AE35-FD6F831F5928}"/>
    <cellStyle name="Normal 5 4 6 4 3" xfId="9376" xr:uid="{8ECBF786-6790-4E96-853A-635980A8BD74}"/>
    <cellStyle name="Normal 5 4 6 5" xfId="9377" xr:uid="{1BC4B96C-7E6D-4FA1-AC9C-896F993E5B0C}"/>
    <cellStyle name="Normal 5 4 6 6" xfId="6299" xr:uid="{5819BFE0-5111-4400-8812-541B935FA685}"/>
    <cellStyle name="Normal 5 4 6 7" xfId="11513" xr:uid="{4D51C59B-F673-45A3-B48E-199838018ACB}"/>
    <cellStyle name="Normal 5 4 6 8" xfId="4474" xr:uid="{8696B1C8-2A63-4896-817D-F3C3F46B039E}"/>
    <cellStyle name="Normal 5 4 7" xfId="934" xr:uid="{2C0CD05D-CB88-4C28-810E-A180FFB68122}"/>
    <cellStyle name="Normal 5 4 7 2" xfId="1705" xr:uid="{ADF621C6-1CAC-4E0C-8CCA-7B8B7C764B26}"/>
    <cellStyle name="Normal 5 4 7 2 2" xfId="3655" xr:uid="{5D716D6C-4F7F-440D-881E-1ACFF5DB9326}"/>
    <cellStyle name="Normal 5 4 7 2 2 2" xfId="14321" xr:uid="{63A193C3-FCA4-437F-B971-6A12E1936C41}"/>
    <cellStyle name="Normal 5 4 7 2 2 3" xfId="9378" xr:uid="{9FE4526D-8096-4573-A769-94D66B4BF67F}"/>
    <cellStyle name="Normal 5 4 7 2 3" xfId="9379" xr:uid="{E659369B-0842-40E5-9B44-EDF772CCD23D}"/>
    <cellStyle name="Normal 5 4 7 2 4" xfId="7294" xr:uid="{362B75A8-F1C4-4A5E-8F02-87D43522B387}"/>
    <cellStyle name="Normal 5 4 7 2 5" xfId="12508" xr:uid="{935B9C79-6D0C-48EE-A513-D5516A238F56}"/>
    <cellStyle name="Normal 5 4 7 2 6" xfId="5469" xr:uid="{1229111C-9B5A-4B1B-80DE-B659FB0E48D6}"/>
    <cellStyle name="Normal 5 4 7 3" xfId="2982" xr:uid="{B94CB2B0-6312-4376-AB6C-1369D9ABFDB9}"/>
    <cellStyle name="Normal 5 4 7 3 2" xfId="13648" xr:uid="{50553A41-5D9A-4E96-8B40-6D7F00CD0414}"/>
    <cellStyle name="Normal 5 4 7 3 3" xfId="9380" xr:uid="{8FBDBB58-92EC-47D1-99D9-190AFDE9D92D}"/>
    <cellStyle name="Normal 5 4 7 4" xfId="9381" xr:uid="{755A12BF-2304-45BF-9E86-FAD3558106F2}"/>
    <cellStyle name="Normal 5 4 7 5" xfId="6621" xr:uid="{A39C89E8-DDAA-45FC-9CC5-450B3A1F31A0}"/>
    <cellStyle name="Normal 5 4 7 6" xfId="11835" xr:uid="{5E69BBD2-433F-4CB4-ACB2-7EA2D2C8F61C}"/>
    <cellStyle name="Normal 5 4 7 7" xfId="4796" xr:uid="{E1254BD7-64E5-4B78-98D5-951196E9B1B0}"/>
    <cellStyle name="Normal 5 4 8" xfId="1399" xr:uid="{DD60A208-81EB-4C04-9E6D-0508AA6E9E03}"/>
    <cellStyle name="Normal 5 4 8 2" xfId="3349" xr:uid="{EB2B0EA3-E9BD-4023-8441-9D17D8D4A68A}"/>
    <cellStyle name="Normal 5 4 8 2 2" xfId="14015" xr:uid="{B4224E50-EFCD-4FF7-869C-72283BF0B107}"/>
    <cellStyle name="Normal 5 4 8 2 3" xfId="9382" xr:uid="{847A5EE1-52AC-49D1-93DB-1491313FAC3B}"/>
    <cellStyle name="Normal 5 4 8 3" xfId="9383" xr:uid="{1F8EAB2D-D6D9-46ED-8B95-8137680C6820}"/>
    <cellStyle name="Normal 5 4 8 4" xfId="6988" xr:uid="{4155E884-2DF3-45D8-A933-10D57AE7E645}"/>
    <cellStyle name="Normal 5 4 8 5" xfId="12202" xr:uid="{E5DAA0BD-D53D-4343-B3FE-3BE875AC43F7}"/>
    <cellStyle name="Normal 5 4 8 6" xfId="5163" xr:uid="{4C387F77-757C-4F79-9DD7-6BAAFB1EC5F2}"/>
    <cellStyle name="Normal 5 4 9" xfId="345" xr:uid="{0E06AF56-1F99-43B0-B2CA-BAA8EB5CB30B}"/>
    <cellStyle name="Normal 5 4 9 2" xfId="2615" xr:uid="{902E2A28-95F6-4263-AE39-7D81CD2181A5}"/>
    <cellStyle name="Normal 5 4 9 2 2" xfId="13282" xr:uid="{E605552F-32F7-4179-AC0E-F1519E4CE67E}"/>
    <cellStyle name="Normal 5 4 9 2 3" xfId="9384" xr:uid="{705E5904-07F3-47E3-B48C-E8CAC9C3492C}"/>
    <cellStyle name="Normal 5 4 9 3" xfId="9385" xr:uid="{EC82796D-6CFC-47A8-9D50-59140BCEDE5B}"/>
    <cellStyle name="Normal 5 4 9 4" xfId="6254" xr:uid="{F9B15030-170E-436E-A9DE-A7FF0E2ABC5E}"/>
    <cellStyle name="Normal 5 4 9 5" xfId="11469" xr:uid="{E2FCB7AF-EDAA-447F-8D66-A1BB54187A2E}"/>
    <cellStyle name="Normal 5 4 9 6" xfId="4430" xr:uid="{3B44BF22-1758-4839-8B49-F463FB0F990C}"/>
    <cellStyle name="Normal 5 5" xfId="655" xr:uid="{E5306415-6228-402B-8DF0-A2F786C10DDB}"/>
    <cellStyle name="Normal 5 5 10" xfId="11603" xr:uid="{C0F8F598-3649-480A-9184-F84B8B97F3F4}"/>
    <cellStyle name="Normal 5 5 11" xfId="4564" xr:uid="{774D533E-4F36-48CF-BC3A-5E90D8A0D8DD}"/>
    <cellStyle name="Normal 5 5 2" xfId="826" xr:uid="{F896AA15-9058-4B83-B5F5-60AE1285845D}"/>
    <cellStyle name="Normal 5 5 2 2" xfId="1290" xr:uid="{2A812A37-A195-462E-97DA-CB0AAF5123E5}"/>
    <cellStyle name="Normal 5 5 2 2 2" xfId="1708" xr:uid="{7773EE51-8CA1-4F54-9E1B-7E40F60D8471}"/>
    <cellStyle name="Normal 5 5 2 2 2 2" xfId="3658" xr:uid="{F6CD8FDB-CF13-4686-AB8D-F1F0B961774A}"/>
    <cellStyle name="Normal 5 5 2 2 2 2 2" xfId="14324" xr:uid="{13D7E1AE-5AD0-4BE7-9ED5-DD4AF636B194}"/>
    <cellStyle name="Normal 5 5 2 2 2 2 3" xfId="9386" xr:uid="{5C1BA4F0-8C32-4E64-8CDB-7C90E9B2EA1C}"/>
    <cellStyle name="Normal 5 5 2 2 2 3" xfId="9387" xr:uid="{AC6D378F-7317-4DCB-B2DE-6F08DC16B330}"/>
    <cellStyle name="Normal 5 5 2 2 2 4" xfId="7297" xr:uid="{6D8E417B-DB1A-413D-BA66-96BEC0AD66F7}"/>
    <cellStyle name="Normal 5 5 2 2 2 5" xfId="12511" xr:uid="{7093D6F6-F8D7-4C75-9235-8D43D5CDD8E1}"/>
    <cellStyle name="Normal 5 5 2 2 2 6" xfId="5472" xr:uid="{9CCC1337-BBEF-45DD-AC33-D5E6463E9696}"/>
    <cellStyle name="Normal 5 5 2 2 3" xfId="3252" xr:uid="{B1871C3E-9896-4831-86DE-5E4D7BE1D575}"/>
    <cellStyle name="Normal 5 5 2 2 3 2" xfId="13918" xr:uid="{65468A7A-9368-40A6-8AE1-3FD2DB99F53F}"/>
    <cellStyle name="Normal 5 5 2 2 3 3" xfId="9388" xr:uid="{B253C827-6E6D-4D37-A23C-8A65F5F56497}"/>
    <cellStyle name="Normal 5 5 2 2 4" xfId="9389" xr:uid="{919600F7-6BBD-4506-87EE-4B13DA90CD93}"/>
    <cellStyle name="Normal 5 5 2 2 5" xfId="6891" xr:uid="{B69C003E-B4A1-4CC2-A00A-D59422BDEF6E}"/>
    <cellStyle name="Normal 5 5 2 2 6" xfId="12105" xr:uid="{68006072-70BD-4D53-918E-7F8F0A7FEEC3}"/>
    <cellStyle name="Normal 5 5 2 2 7" xfId="5066" xr:uid="{DBFAEB0C-ECCF-413E-9CEB-06967D974B94}"/>
    <cellStyle name="Normal 5 5 2 3" xfId="1707" xr:uid="{DFAB1EE9-9DF7-424F-BA17-D3F6A01C11F6}"/>
    <cellStyle name="Normal 5 5 2 3 2" xfId="3657" xr:uid="{B86C3568-57DF-4ED7-A3B7-2E3F30F0A942}"/>
    <cellStyle name="Normal 5 5 2 3 2 2" xfId="14323" xr:uid="{65D8C478-83E8-4954-BC7E-BD1A21AB26C1}"/>
    <cellStyle name="Normal 5 5 2 3 2 3" xfId="9390" xr:uid="{F6A9897A-03B1-4FA4-9F51-BB0C2A1AB4A6}"/>
    <cellStyle name="Normal 5 5 2 3 3" xfId="9391" xr:uid="{BEA8059B-B737-4857-950B-8499FE04C706}"/>
    <cellStyle name="Normal 5 5 2 3 4" xfId="7296" xr:uid="{85417DB2-417A-45CF-857C-3813693847D4}"/>
    <cellStyle name="Normal 5 5 2 3 5" xfId="12510" xr:uid="{4D55C144-C4B5-4847-8115-78B1F2AA8400}"/>
    <cellStyle name="Normal 5 5 2 3 6" xfId="5471" xr:uid="{22CB91BE-90BB-46C5-9C78-13C19FE0DBFF}"/>
    <cellStyle name="Normal 5 5 2 4" xfId="2885" xr:uid="{7BAF9EED-A70B-41B1-8721-850AB2DA33A0}"/>
    <cellStyle name="Normal 5 5 2 4 2" xfId="13551" xr:uid="{0E024C0C-7B61-4BD5-B280-084FE8416349}"/>
    <cellStyle name="Normal 5 5 2 4 3" xfId="9392" xr:uid="{08105900-C1E8-4A33-A6B7-F5FE8DF74EF3}"/>
    <cellStyle name="Normal 5 5 2 5" xfId="9393" xr:uid="{7FEA2D57-145D-4D4A-8108-DDA9A1634C1F}"/>
    <cellStyle name="Normal 5 5 2 6" xfId="6524" xr:uid="{DF84849F-F7FA-4587-9C96-DA4E0964C7CC}"/>
    <cellStyle name="Normal 5 5 2 7" xfId="11738" xr:uid="{9F04747C-EEB4-4372-B490-F8FFCEDD0BEB}"/>
    <cellStyle name="Normal 5 5 2 8" xfId="4699" xr:uid="{E01813A5-11F2-4032-AD04-8FDCCE0ECB36}"/>
    <cellStyle name="Normal 5 5 3" xfId="979" xr:uid="{D30157D8-3865-40AC-B9FF-FEC90D248B80}"/>
    <cellStyle name="Normal 5 5 3 2" xfId="1709" xr:uid="{A137EEEA-F58E-4CBB-9462-747B7A8A584D}"/>
    <cellStyle name="Normal 5 5 3 2 2" xfId="3659" xr:uid="{994DC860-1AE2-402D-B01C-B1AD2A86E555}"/>
    <cellStyle name="Normal 5 5 3 2 2 2" xfId="14325" xr:uid="{92014711-0E79-4A48-8ACB-98D42F96C417}"/>
    <cellStyle name="Normal 5 5 3 2 2 3" xfId="9394" xr:uid="{7F15727A-82E2-4B4F-824D-6BFB95C2BACC}"/>
    <cellStyle name="Normal 5 5 3 2 3" xfId="9395" xr:uid="{3079B540-D214-4DB0-940E-B684ACFC05C1}"/>
    <cellStyle name="Normal 5 5 3 2 4" xfId="7298" xr:uid="{C582E667-FCC8-4560-8181-6FD4E1286C0D}"/>
    <cellStyle name="Normal 5 5 3 2 5" xfId="12512" xr:uid="{1C9A9210-5674-4A58-A5DD-6A2DA455664E}"/>
    <cellStyle name="Normal 5 5 3 2 6" xfId="5473" xr:uid="{2FCAD67C-5A1F-4A83-88F6-7F2EC6B84C60}"/>
    <cellStyle name="Normal 5 5 3 3" xfId="3023" xr:uid="{E2EEA530-18D5-462D-9F91-A784613402F7}"/>
    <cellStyle name="Normal 5 5 3 3 2" xfId="13689" xr:uid="{74064CCE-8B14-48A3-A9BE-40198CEE55F2}"/>
    <cellStyle name="Normal 5 5 3 3 3" xfId="9396" xr:uid="{DAFB92C1-9667-40B9-BDF6-5872D4F94958}"/>
    <cellStyle name="Normal 5 5 3 4" xfId="9397" xr:uid="{36EB5832-CB69-4AAC-BB4E-FAC2D5D1A8A6}"/>
    <cellStyle name="Normal 5 5 3 5" xfId="6662" xr:uid="{03661F6F-9905-4BF7-9BDB-B85B6746936C}"/>
    <cellStyle name="Normal 5 5 3 6" xfId="11876" xr:uid="{42A11258-99E4-4FB3-A05F-C08059E688BC}"/>
    <cellStyle name="Normal 5 5 3 7" xfId="4837" xr:uid="{7077C408-E43E-4382-97B7-EA34B0B26637}"/>
    <cellStyle name="Normal 5 5 4" xfId="1706" xr:uid="{5592B5B9-58E4-488F-8905-B6AAD7AB8D10}"/>
    <cellStyle name="Normal 5 5 4 2" xfId="3656" xr:uid="{211A3295-726A-41D1-B8A3-B85D5B0DB849}"/>
    <cellStyle name="Normal 5 5 4 2 2" xfId="14322" xr:uid="{CBD1E8BE-92FB-44F0-A118-7323142DB08E}"/>
    <cellStyle name="Normal 5 5 4 2 3" xfId="9398" xr:uid="{6A91FA3C-EC02-40F6-98E8-602EFDA216AF}"/>
    <cellStyle name="Normal 5 5 4 3" xfId="9399" xr:uid="{ED43F4F1-67F0-4219-BF78-0C14E486697D}"/>
    <cellStyle name="Normal 5 5 4 4" xfId="7295" xr:uid="{38311B7A-B0C2-4D22-A086-8789D2FC2F3B}"/>
    <cellStyle name="Normal 5 5 4 5" xfId="12509" xr:uid="{A9D9AA24-68D9-45C7-89D1-3A32C8CD08ED}"/>
    <cellStyle name="Normal 5 5 4 6" xfId="5470" xr:uid="{C30E036E-549F-4808-95FA-C6D203C191AB}"/>
    <cellStyle name="Normal 5 5 5" xfId="2277" xr:uid="{FEEAA7E0-E6CC-444B-8111-87F5AC1BAC37}"/>
    <cellStyle name="Normal 5 5 5 2" xfId="4131" xr:uid="{2B93F211-352F-4A8B-8B78-B85CF3DC34D4}"/>
    <cellStyle name="Normal 5 5 5 2 2" xfId="14794" xr:uid="{C2EB15D5-C259-4FC0-9E74-C18279389B7F}"/>
    <cellStyle name="Normal 5 5 5 2 3" xfId="9400" xr:uid="{81A96E5C-7BF2-4DF2-B302-841F1E92BBEC}"/>
    <cellStyle name="Normal 5 5 5 3" xfId="9401" xr:uid="{C804CC77-13CC-44DD-BAD2-BE6D943EEBF4}"/>
    <cellStyle name="Normal 5 5 5 4" xfId="7770" xr:uid="{F2FD7C33-A2A9-4441-A884-ACC0CA75E659}"/>
    <cellStyle name="Normal 5 5 5 5" xfId="12981" xr:uid="{588EF473-742C-4740-A423-9BFBE785B54C}"/>
    <cellStyle name="Normal 5 5 5 6" xfId="5942" xr:uid="{E7096A6F-ABFE-411C-9489-C0A462A5B709}"/>
    <cellStyle name="Normal 5 5 6" xfId="2422" xr:uid="{F47257EA-3260-45A7-880D-DE2CFA797432}"/>
    <cellStyle name="Normal 5 5 6 2" xfId="4266" xr:uid="{FCAF2683-1F96-4F75-A480-7C4538A87787}"/>
    <cellStyle name="Normal 5 5 6 2 2" xfId="14929" xr:uid="{ABCBE29A-9B41-4359-B385-C51B4321247F}"/>
    <cellStyle name="Normal 5 5 6 2 3" xfId="9402" xr:uid="{187C962F-CB3B-440E-B277-1E2468158D47}"/>
    <cellStyle name="Normal 5 5 6 3" xfId="7905" xr:uid="{9D51185C-24DC-4CD3-898D-F47F1D4459CB}"/>
    <cellStyle name="Normal 5 5 6 4" xfId="13116" xr:uid="{376B8934-38D3-4AED-8BFF-B67A8BCF0FF0}"/>
    <cellStyle name="Normal 5 5 6 5" xfId="6077" xr:uid="{1B85E07B-1100-43A6-997B-F537AC034966}"/>
    <cellStyle name="Normal 5 5 7" xfId="2750" xr:uid="{46FF8CA2-D14F-4BE3-8D79-773BC2A409AF}"/>
    <cellStyle name="Normal 5 5 7 2" xfId="13416" xr:uid="{12B3EBC0-5B11-4F6C-8262-4D2143365571}"/>
    <cellStyle name="Normal 5 5 7 3" xfId="9403" xr:uid="{F3871FC6-4EBB-45A9-AC7B-72907386D0D2}"/>
    <cellStyle name="Normal 5 5 8" xfId="9404" xr:uid="{A522EC2D-F64F-4ECE-81DF-054A7E86D2CC}"/>
    <cellStyle name="Normal 5 5 9" xfId="6389" xr:uid="{4DC6B217-5E3E-4976-B0E2-3581DF092DD9}"/>
    <cellStyle name="Normal 5 6" xfId="729" xr:uid="{47662C6B-D59C-4777-846A-BC867BA31159}"/>
    <cellStyle name="Normal 5 6 10" xfId="11646" xr:uid="{5E7CEB93-FC09-4CFF-A5A2-3ED96BF9B4C8}"/>
    <cellStyle name="Normal 5 6 11" xfId="4607" xr:uid="{2E2612EE-F5AB-4CF6-87DD-68C57713BCBB}"/>
    <cellStyle name="Normal 5 6 2" xfId="870" xr:uid="{E7729C39-705B-4A25-B7AA-ECA00CE0367D}"/>
    <cellStyle name="Normal 5 6 2 2" xfId="1333" xr:uid="{7A12C93B-7E9E-4F78-87DB-DF460526F5E4}"/>
    <cellStyle name="Normal 5 6 2 2 2" xfId="1712" xr:uid="{287EDBB4-695D-45AB-8680-0BFF71BE32A1}"/>
    <cellStyle name="Normal 5 6 2 2 2 2" xfId="3662" xr:uid="{493CD646-593E-4A12-87A9-5993811D8779}"/>
    <cellStyle name="Normal 5 6 2 2 2 2 2" xfId="14328" xr:uid="{20A59582-1747-42F7-BF53-DCB668B185C0}"/>
    <cellStyle name="Normal 5 6 2 2 2 2 3" xfId="9405" xr:uid="{E77CCC61-4E28-489C-BA7E-7D1A5C6C8AE2}"/>
    <cellStyle name="Normal 5 6 2 2 2 3" xfId="9406" xr:uid="{4E8412B6-D9C0-4645-932A-E87F235C6FA3}"/>
    <cellStyle name="Normal 5 6 2 2 2 4" xfId="7301" xr:uid="{8130A5AC-6266-4E35-9A04-46FD9006A905}"/>
    <cellStyle name="Normal 5 6 2 2 2 5" xfId="12515" xr:uid="{C50E0083-35E4-4F09-86A5-11226932E71D}"/>
    <cellStyle name="Normal 5 6 2 2 2 6" xfId="5476" xr:uid="{AF8C4689-6A63-48B1-BD36-9B94FE141254}"/>
    <cellStyle name="Normal 5 6 2 2 3" xfId="3295" xr:uid="{090CA4E0-B522-470C-B06A-F6665E76902B}"/>
    <cellStyle name="Normal 5 6 2 2 3 2" xfId="13961" xr:uid="{723842FD-3EBA-43E7-B61C-4EC363430E99}"/>
    <cellStyle name="Normal 5 6 2 2 3 3" xfId="9407" xr:uid="{DE36D1E5-91A4-4117-AE59-C634FE0F4078}"/>
    <cellStyle name="Normal 5 6 2 2 4" xfId="9408" xr:uid="{4BA6D1D7-1FB0-4A7F-B22A-8DB9E1F3F58C}"/>
    <cellStyle name="Normal 5 6 2 2 5" xfId="6934" xr:uid="{209B368C-F4C7-4905-A1DA-8AE811FB4082}"/>
    <cellStyle name="Normal 5 6 2 2 6" xfId="12148" xr:uid="{784A5175-396B-4154-962A-3358B821FBF4}"/>
    <cellStyle name="Normal 5 6 2 2 7" xfId="5109" xr:uid="{59B193B6-15D5-4C27-992D-A45E231E8147}"/>
    <cellStyle name="Normal 5 6 2 3" xfId="1711" xr:uid="{EA79C054-8B51-40CC-A374-065288830AFC}"/>
    <cellStyle name="Normal 5 6 2 3 2" xfId="3661" xr:uid="{3424C2D1-C74D-4572-BA01-A311664BB57C}"/>
    <cellStyle name="Normal 5 6 2 3 2 2" xfId="14327" xr:uid="{1475EF69-7D05-426B-B596-B0ACB67241E3}"/>
    <cellStyle name="Normal 5 6 2 3 2 3" xfId="9409" xr:uid="{965936CA-6413-49F3-89D3-EEFDF9779180}"/>
    <cellStyle name="Normal 5 6 2 3 3" xfId="9410" xr:uid="{DB705300-440A-4697-B9F4-51773843E9E9}"/>
    <cellStyle name="Normal 5 6 2 3 4" xfId="7300" xr:uid="{86B2F021-28D0-447D-8AB3-5B302E3B479E}"/>
    <cellStyle name="Normal 5 6 2 3 5" xfId="12514" xr:uid="{2022757E-296B-429C-B3ED-906D5AFE7596}"/>
    <cellStyle name="Normal 5 6 2 3 6" xfId="5475" xr:uid="{DEF48213-F10E-4BBC-9CB3-6CA84D1BFE41}"/>
    <cellStyle name="Normal 5 6 2 4" xfId="2928" xr:uid="{76574836-77D9-4966-AAF8-549775BF060C}"/>
    <cellStyle name="Normal 5 6 2 4 2" xfId="13594" xr:uid="{882632E3-557B-46F7-8562-AAB054CDF24B}"/>
    <cellStyle name="Normal 5 6 2 4 3" xfId="9411" xr:uid="{6203A385-DA6D-449F-B412-0114EBA4076E}"/>
    <cellStyle name="Normal 5 6 2 5" xfId="9412" xr:uid="{B7DD5CFA-DC4C-4D2E-9D54-DF049C65A2EF}"/>
    <cellStyle name="Normal 5 6 2 6" xfId="6567" xr:uid="{68382F60-4AF6-44A5-867F-2C8ECE0E560E}"/>
    <cellStyle name="Normal 5 6 2 7" xfId="11781" xr:uid="{8287FD17-51C8-4F1D-9B8B-63419AE9887E}"/>
    <cellStyle name="Normal 5 6 2 8" xfId="4742" xr:uid="{CFF17095-D1F2-40A0-A074-7421B76520BD}"/>
    <cellStyle name="Normal 5 6 3" xfId="1023" xr:uid="{F108A1C8-0318-4129-B8F6-80DE363D7314}"/>
    <cellStyle name="Normal 5 6 3 2" xfId="1713" xr:uid="{5EA5231B-905D-413D-8212-A022E7099D93}"/>
    <cellStyle name="Normal 5 6 3 2 2" xfId="3663" xr:uid="{3C4E0C21-63A8-4BCF-9BE7-04EFC6EA40C4}"/>
    <cellStyle name="Normal 5 6 3 2 2 2" xfId="14329" xr:uid="{786503CB-1D01-4827-88DD-582EC7E4D1B6}"/>
    <cellStyle name="Normal 5 6 3 2 2 3" xfId="9413" xr:uid="{B9342F15-293C-431D-B9EE-19357C9B2015}"/>
    <cellStyle name="Normal 5 6 3 2 3" xfId="9414" xr:uid="{A42FFB1D-84F0-4C19-A000-A113EC34EA35}"/>
    <cellStyle name="Normal 5 6 3 2 4" xfId="7302" xr:uid="{6D26C536-FED1-4648-B4C4-061F48E11FB2}"/>
    <cellStyle name="Normal 5 6 3 2 5" xfId="12516" xr:uid="{953F5A86-2C11-4707-8826-336B56BE3614}"/>
    <cellStyle name="Normal 5 6 3 2 6" xfId="5477" xr:uid="{5B62989D-01C1-4DFF-A95B-D5C8D3164D04}"/>
    <cellStyle name="Normal 5 6 3 3" xfId="3066" xr:uid="{A740C64B-7EDF-4C36-BE9E-B403538FAAED}"/>
    <cellStyle name="Normal 5 6 3 3 2" xfId="13732" xr:uid="{B63AC5C4-0BE8-400D-A2FA-20F8C3BD0402}"/>
    <cellStyle name="Normal 5 6 3 3 3" xfId="9415" xr:uid="{5CF1B53F-6DA3-4EC1-9302-E3399ECF2F0F}"/>
    <cellStyle name="Normal 5 6 3 4" xfId="9416" xr:uid="{CB3E2488-8F6B-410C-B17D-77E20AA11FE3}"/>
    <cellStyle name="Normal 5 6 3 5" xfId="6705" xr:uid="{C8F5E2EB-CB50-442C-81C4-42B99DB29309}"/>
    <cellStyle name="Normal 5 6 3 6" xfId="11919" xr:uid="{B87DC140-6C0C-400F-98B1-725513B9FD10}"/>
    <cellStyle name="Normal 5 6 3 7" xfId="4880" xr:uid="{8E734977-C703-4B11-A14E-E6D69E51AA1A}"/>
    <cellStyle name="Normal 5 6 4" xfId="1710" xr:uid="{041E5F89-B00F-4D55-9660-1EFA3927A5AF}"/>
    <cellStyle name="Normal 5 6 4 2" xfId="3660" xr:uid="{17024D71-EC2A-44A4-BD12-3F9B5CC68611}"/>
    <cellStyle name="Normal 5 6 4 2 2" xfId="14326" xr:uid="{83E0DE93-760D-4B5D-9B7F-2B66B2A508AF}"/>
    <cellStyle name="Normal 5 6 4 2 3" xfId="9417" xr:uid="{0D83C79F-2801-49DA-9A58-C195B3D0BF71}"/>
    <cellStyle name="Normal 5 6 4 3" xfId="9418" xr:uid="{083C0B9E-027A-47E3-8E92-5B25FD2309BA}"/>
    <cellStyle name="Normal 5 6 4 4" xfId="7299" xr:uid="{165F3FFD-4D8C-4210-9A28-A8D1250BC1D8}"/>
    <cellStyle name="Normal 5 6 4 5" xfId="12513" xr:uid="{48EA5042-801F-403C-83B6-57E9BEA775AA}"/>
    <cellStyle name="Normal 5 6 4 6" xfId="5474" xr:uid="{0CE22CE2-FC21-43C6-9A50-3C857BBAA609}"/>
    <cellStyle name="Normal 5 6 5" xfId="2321" xr:uid="{1CB44BB2-1939-4B34-97C9-1B660D406609}"/>
    <cellStyle name="Normal 5 6 5 2" xfId="4174" xr:uid="{D83AF220-35F0-4ED3-A202-B0E066ABCE94}"/>
    <cellStyle name="Normal 5 6 5 2 2" xfId="14837" xr:uid="{ACF78C94-4480-44B2-9144-E90B94B81236}"/>
    <cellStyle name="Normal 5 6 5 2 3" xfId="9419" xr:uid="{DC4CD9D6-B85D-4C6F-B1E3-B053117C09D1}"/>
    <cellStyle name="Normal 5 6 5 3" xfId="9420" xr:uid="{6706084C-AAFF-4DF2-9A96-06DA1AEAD81E}"/>
    <cellStyle name="Normal 5 6 5 4" xfId="7813" xr:uid="{55A77E53-58BB-49FC-9184-58A4F06525C1}"/>
    <cellStyle name="Normal 5 6 5 5" xfId="13024" xr:uid="{CB751CFC-1411-4EF1-B82E-201A0DBF98C9}"/>
    <cellStyle name="Normal 5 6 5 6" xfId="5985" xr:uid="{DFDFADCD-68A7-4E52-921F-3105D802C5E7}"/>
    <cellStyle name="Normal 5 6 6" xfId="2465" xr:uid="{91A5CC24-25B1-4807-9D8C-DCCBB954F434}"/>
    <cellStyle name="Normal 5 6 6 2" xfId="4309" xr:uid="{75F5664C-B53A-4791-87D1-D6C2C64BE2F0}"/>
    <cellStyle name="Normal 5 6 6 2 2" xfId="14972" xr:uid="{4EDD2F2F-03D1-43BB-8208-873E5B6242F2}"/>
    <cellStyle name="Normal 5 6 6 2 3" xfId="9421" xr:uid="{C515639A-8375-46A1-AE81-67BC5D65FC63}"/>
    <cellStyle name="Normal 5 6 6 3" xfId="7948" xr:uid="{7CFC8553-B5AE-4B4B-9A03-2FAE6DCB685D}"/>
    <cellStyle name="Normal 5 6 6 4" xfId="13159" xr:uid="{99F5B1B1-8B58-4F63-8DCF-FC46410C324F}"/>
    <cellStyle name="Normal 5 6 6 5" xfId="6120" xr:uid="{F4D8F97A-3AD0-49D4-9224-5CF0FCED111F}"/>
    <cellStyle name="Normal 5 6 7" xfId="2793" xr:uid="{CB578A6B-D5BD-40EA-B0EE-1A2D3781C9CA}"/>
    <cellStyle name="Normal 5 6 7 2" xfId="13459" xr:uid="{A003C5E2-3370-4D41-B093-8076C00780C7}"/>
    <cellStyle name="Normal 5 6 7 3" xfId="9422" xr:uid="{9D1C3BDE-1C6B-4F9F-95A6-CD4950D5C0F2}"/>
    <cellStyle name="Normal 5 6 8" xfId="9423" xr:uid="{B05E2A7D-EA80-474F-AAFD-463FBAE2941C}"/>
    <cellStyle name="Normal 5 6 9" xfId="6432" xr:uid="{08A98429-3C05-40C0-988A-1CDE5744F91C}"/>
    <cellStyle name="Normal 5 7" xfId="563" xr:uid="{E6C389D9-5F88-4D5A-8C92-6C4A3B8104F3}"/>
    <cellStyle name="Normal 5 7 2" xfId="1131" xr:uid="{32C13208-1F28-4508-9D43-72689AC639AA}"/>
    <cellStyle name="Normal 5 7 2 2" xfId="1715" xr:uid="{8D94BBA5-2FC7-493F-999D-DDC8812F92DE}"/>
    <cellStyle name="Normal 5 7 2 2 2" xfId="3665" xr:uid="{69763451-873A-4736-B27F-CC462B9DFA19}"/>
    <cellStyle name="Normal 5 7 2 2 2 2" xfId="14331" xr:uid="{EC00032A-6163-4930-80C8-8241F0184B7D}"/>
    <cellStyle name="Normal 5 7 2 2 2 3" xfId="9424" xr:uid="{111B86BB-740B-49F2-9A89-46A9D6F5295C}"/>
    <cellStyle name="Normal 5 7 2 2 3" xfId="9425" xr:uid="{C527711B-69AB-4BDA-BA90-41909FBA4174}"/>
    <cellStyle name="Normal 5 7 2 2 4" xfId="7304" xr:uid="{0C099E7B-661C-4C06-8CC9-E326B0551EC5}"/>
    <cellStyle name="Normal 5 7 2 2 5" xfId="12518" xr:uid="{147E36F4-F473-4333-AA2F-E33D32982541}"/>
    <cellStyle name="Normal 5 7 2 2 6" xfId="5479" xr:uid="{643E9E06-8DAD-447A-824D-5FBA20F47728}"/>
    <cellStyle name="Normal 5 7 2 3" xfId="3156" xr:uid="{D293B06A-F8FC-4CD8-B228-1699348C37A5}"/>
    <cellStyle name="Normal 5 7 2 3 2" xfId="13822" xr:uid="{00EBCF8D-1C33-444D-BFA5-F884C17DEC98}"/>
    <cellStyle name="Normal 5 7 2 3 3" xfId="9426" xr:uid="{0862D743-987E-47F5-8531-0B5C8BFD9B68}"/>
    <cellStyle name="Normal 5 7 2 4" xfId="9427" xr:uid="{A9C31E06-85B7-4DDD-B9F4-C24590152D89}"/>
    <cellStyle name="Normal 5 7 2 5" xfId="6795" xr:uid="{3A784840-A6CB-4289-8F4A-F7D91EAFA01C}"/>
    <cellStyle name="Normal 5 7 2 6" xfId="12009" xr:uid="{05CDD438-15FB-43C0-A1C1-E719F8C04910}"/>
    <cellStyle name="Normal 5 7 2 7" xfId="4970" xr:uid="{412F7DE3-930E-4BAC-977E-46D4A0FB6BD6}"/>
    <cellStyle name="Normal 5 7 3" xfId="1714" xr:uid="{C9B9E78F-D9D4-479C-8759-E223CAB455BF}"/>
    <cellStyle name="Normal 5 7 3 2" xfId="3664" xr:uid="{63D5103F-5380-4F37-8429-1216C17A6577}"/>
    <cellStyle name="Normal 5 7 3 2 2" xfId="14330" xr:uid="{D4C07164-4FB9-4AA4-AC17-6233B774FAA1}"/>
    <cellStyle name="Normal 5 7 3 2 3" xfId="9428" xr:uid="{2B4EB1CB-02C5-4EEA-B2D7-B304B5418D8E}"/>
    <cellStyle name="Normal 5 7 3 3" xfId="9429" xr:uid="{002B8FED-1C93-4FAD-BAD3-A99647387EE2}"/>
    <cellStyle name="Normal 5 7 3 4" xfId="7303" xr:uid="{4CFE0AF7-F60A-46B1-8910-7B6D34388962}"/>
    <cellStyle name="Normal 5 7 3 5" xfId="12517" xr:uid="{86AF8DE3-37A9-49B7-AA7B-8871C34228E0}"/>
    <cellStyle name="Normal 5 7 3 6" xfId="5478" xr:uid="{351D015D-5DC6-42F9-A822-9E28EDB4451A}"/>
    <cellStyle name="Normal 5 7 4" xfId="2704" xr:uid="{EB239955-39D5-486B-9C8B-A97B5338A7C0}"/>
    <cellStyle name="Normal 5 7 4 2" xfId="13370" xr:uid="{A929A239-9854-4F77-8A99-731F07C3AFB0}"/>
    <cellStyle name="Normal 5 7 4 3" xfId="9430" xr:uid="{14363C6F-D914-4139-A825-065C140130B6}"/>
    <cellStyle name="Normal 5 7 5" xfId="9431" xr:uid="{1540ACF6-6AA1-4F32-8093-D2980181149D}"/>
    <cellStyle name="Normal 5 7 6" xfId="6343" xr:uid="{451C4525-899A-4B1D-92E2-425417240546}"/>
    <cellStyle name="Normal 5 7 7" xfId="11557" xr:uid="{C7C78151-0F63-470B-A1A5-A0844885FF9E}"/>
    <cellStyle name="Normal 5 7 8" xfId="4518" xr:uid="{A7C0287F-EEE1-465B-A31B-3F0A571D434B}"/>
    <cellStyle name="Normal 5 8" xfId="780" xr:uid="{17F73CA9-A8F7-4F8D-A85F-8AB6C5D00A57}"/>
    <cellStyle name="Normal 5 8 2" xfId="1244" xr:uid="{66A25BE1-7509-40D1-B144-F7E7AEE1B6D6}"/>
    <cellStyle name="Normal 5 8 2 2" xfId="1717" xr:uid="{9850E4E2-664C-4C67-8453-83D5B2248100}"/>
    <cellStyle name="Normal 5 8 2 2 2" xfId="3667" xr:uid="{A42DAF43-462C-4E6C-BCB0-35DF53F5C1B1}"/>
    <cellStyle name="Normal 5 8 2 2 2 2" xfId="14333" xr:uid="{AD64A9E3-0AAA-428B-BD56-3A4D26A04B82}"/>
    <cellStyle name="Normal 5 8 2 2 2 3" xfId="9432" xr:uid="{B3F8DB75-38B6-4D48-84FB-492879DE3564}"/>
    <cellStyle name="Normal 5 8 2 2 3" xfId="9433" xr:uid="{0F4E2D54-AF07-4BCF-9122-E0F6787C4D3B}"/>
    <cellStyle name="Normal 5 8 2 2 4" xfId="7306" xr:uid="{85ED4EAF-8E04-4919-809C-1773FDC1B493}"/>
    <cellStyle name="Normal 5 8 2 2 5" xfId="12520" xr:uid="{89D50A56-9852-4F56-8E54-3115161775F9}"/>
    <cellStyle name="Normal 5 8 2 2 6" xfId="5481" xr:uid="{0841886F-510D-4962-BB5C-23C86F14C8C2}"/>
    <cellStyle name="Normal 5 8 2 3" xfId="3206" xr:uid="{4C7D9F13-263A-4861-B3D3-A66C8D61CB27}"/>
    <cellStyle name="Normal 5 8 2 3 2" xfId="13872" xr:uid="{91F0A17B-7525-40BE-A045-1FA2CB430B8F}"/>
    <cellStyle name="Normal 5 8 2 3 3" xfId="9434" xr:uid="{A0F58C7D-258C-48CA-B452-11E0B1A2AAEE}"/>
    <cellStyle name="Normal 5 8 2 4" xfId="9435" xr:uid="{AD92F814-50C9-4834-8663-0ACA65603112}"/>
    <cellStyle name="Normal 5 8 2 5" xfId="6845" xr:uid="{981ECF26-2D55-4071-91B0-14B7524AD5B4}"/>
    <cellStyle name="Normal 5 8 2 6" xfId="12059" xr:uid="{5082771C-74AD-4A59-AE80-855888D7DB52}"/>
    <cellStyle name="Normal 5 8 2 7" xfId="5020" xr:uid="{32A75FDE-F8CA-4715-B57E-1A5F997B7378}"/>
    <cellStyle name="Normal 5 8 3" xfId="1716" xr:uid="{A77A4EEE-BD0E-4AE0-8E76-258BAE01866C}"/>
    <cellStyle name="Normal 5 8 3 2" xfId="3666" xr:uid="{DD8FF6E7-DAEA-452B-86BD-FDAB248B2751}"/>
    <cellStyle name="Normal 5 8 3 2 2" xfId="14332" xr:uid="{F209F05E-16DA-49F3-BD95-73A34350D0DF}"/>
    <cellStyle name="Normal 5 8 3 2 3" xfId="9436" xr:uid="{4CB17804-2160-43FA-8648-79A14B1F8952}"/>
    <cellStyle name="Normal 5 8 3 3" xfId="9437" xr:uid="{77FB7C49-680C-4409-97C6-2BF0937156C4}"/>
    <cellStyle name="Normal 5 8 3 4" xfId="7305" xr:uid="{9A98AF11-1897-4931-9D00-36D406B9D3F6}"/>
    <cellStyle name="Normal 5 8 3 5" xfId="12519" xr:uid="{E8B54DEE-B398-485F-8B31-CE4A2E3F1D3A}"/>
    <cellStyle name="Normal 5 8 3 6" xfId="5480" xr:uid="{CC9A506C-E11E-4F64-9A99-31B733E66F7E}"/>
    <cellStyle name="Normal 5 8 4" xfId="2839" xr:uid="{31568B10-1D19-4CE7-8A15-2235AAFE37B4}"/>
    <cellStyle name="Normal 5 8 4 2" xfId="13505" xr:uid="{CBC0DBFE-ACB7-415D-9F59-AE91919861F9}"/>
    <cellStyle name="Normal 5 8 4 3" xfId="9438" xr:uid="{D5D91906-0B14-417D-BCDC-38741AD03DAD}"/>
    <cellStyle name="Normal 5 8 5" xfId="9439" xr:uid="{6AA7966F-0F99-4517-B53E-F71B4C6D4FDC}"/>
    <cellStyle name="Normal 5 8 6" xfId="6478" xr:uid="{DE33273A-BEA8-45DD-81B0-12D842DC373D}"/>
    <cellStyle name="Normal 5 8 7" xfId="11692" xr:uid="{7C9F9798-50B0-4C77-B16F-5D695685612E}"/>
    <cellStyle name="Normal 5 8 8" xfId="4653" xr:uid="{136B1E5E-BB52-4711-994A-B59C82B1D5BB}"/>
    <cellStyle name="Normal 5 9" xfId="447" xr:uid="{3B8B837B-1432-4727-9E4C-EA166EA626B5}"/>
    <cellStyle name="Normal 5 9 2" xfId="1074" xr:uid="{DE2C31A0-5340-4C86-BA50-BE38A96C2F76}"/>
    <cellStyle name="Normal 5 9 2 2" xfId="1719" xr:uid="{0F111CBD-8FB6-4E60-9CA2-37A80D2E2251}"/>
    <cellStyle name="Normal 5 9 2 2 2" xfId="3669" xr:uid="{A8EEB7F2-2546-4BD3-A2FA-CE836F871FE9}"/>
    <cellStyle name="Normal 5 9 2 2 2 2" xfId="14335" xr:uid="{A7CCB171-3694-4680-81AB-B5B764BC588E}"/>
    <cellStyle name="Normal 5 9 2 2 2 3" xfId="9440" xr:uid="{EB1D998E-7F08-4AEC-951C-CA3BBE7CAACB}"/>
    <cellStyle name="Normal 5 9 2 2 3" xfId="9441" xr:uid="{BCCDD454-26F0-46A6-BDE4-D553AED82CCE}"/>
    <cellStyle name="Normal 5 9 2 2 4" xfId="7308" xr:uid="{52CEEF24-2D8B-46E8-86DD-8E1E4877D31F}"/>
    <cellStyle name="Normal 5 9 2 2 5" xfId="12522" xr:uid="{BBE8275B-9C72-45E8-8497-1A0D42E993A4}"/>
    <cellStyle name="Normal 5 9 2 2 6" xfId="5483" xr:uid="{44940D50-6628-4B24-9B33-5280FFEF473A}"/>
    <cellStyle name="Normal 5 9 2 3" xfId="3112" xr:uid="{B9F5D887-CD44-49D7-BB95-FE889955CF25}"/>
    <cellStyle name="Normal 5 9 2 3 2" xfId="13778" xr:uid="{8AC98118-7104-4706-ACAC-845A9FBB7869}"/>
    <cellStyle name="Normal 5 9 2 3 3" xfId="9442" xr:uid="{268876FD-0D68-4F32-BED6-8F50DD4CF9BD}"/>
    <cellStyle name="Normal 5 9 2 4" xfId="9443" xr:uid="{C01C0D8A-1316-4C18-8844-D2B9A7DCE3D5}"/>
    <cellStyle name="Normal 5 9 2 5" xfId="6751" xr:uid="{67CA8362-A76A-436E-94FB-0DA2264BE17D}"/>
    <cellStyle name="Normal 5 9 2 6" xfId="11965" xr:uid="{EE2C1B2D-84A9-4ABB-B7FE-2C3E124C6C67}"/>
    <cellStyle name="Normal 5 9 2 7" xfId="4926" xr:uid="{8460C8C6-6C4A-4FA6-95A9-B5365D59BF80}"/>
    <cellStyle name="Normal 5 9 3" xfId="1718" xr:uid="{7C5B7CE3-2BE5-4965-8715-E45EF9573230}"/>
    <cellStyle name="Normal 5 9 3 2" xfId="3668" xr:uid="{EF0420DE-86DC-4E42-B04E-83DB4D2FEDAB}"/>
    <cellStyle name="Normal 5 9 3 2 2" xfId="14334" xr:uid="{94A44F7B-8D47-4E0D-A013-379BBF2BEB10}"/>
    <cellStyle name="Normal 5 9 3 2 3" xfId="9444" xr:uid="{71B3EE81-1050-4793-844D-6CD9B6FD0167}"/>
    <cellStyle name="Normal 5 9 3 3" xfId="9445" xr:uid="{2ACD5EDF-F0CD-4C96-8FB9-EB1B4D2F2865}"/>
    <cellStyle name="Normal 5 9 3 4" xfId="7307" xr:uid="{CC1DE8EF-02D0-4BE6-8D6F-DC0FD0512EA6}"/>
    <cellStyle name="Normal 5 9 3 5" xfId="12521" xr:uid="{B08E2A43-A1A9-4786-935A-B500AB782E52}"/>
    <cellStyle name="Normal 5 9 3 6" xfId="5482" xr:uid="{E1471DE9-4E6E-428D-A1FF-97BF7B988105}"/>
    <cellStyle name="Normal 5 9 4" xfId="2655" xr:uid="{C0970C52-15EC-4662-ACFD-7A7C9ADD32F4}"/>
    <cellStyle name="Normal 5 9 4 2" xfId="13321" xr:uid="{DF411F2E-D65B-485E-B608-5BE6069BA140}"/>
    <cellStyle name="Normal 5 9 4 3" xfId="9446" xr:uid="{0C55F7E2-F4D4-44B0-9781-EFA0A743725C}"/>
    <cellStyle name="Normal 5 9 5" xfId="9447" xr:uid="{457315EB-9078-4A95-BAFD-A05C05589B92}"/>
    <cellStyle name="Normal 5 9 6" xfId="6294" xr:uid="{2661E0B2-A08B-4CEB-9B0F-499C4820C885}"/>
    <cellStyle name="Normal 5 9 7" xfId="11508" xr:uid="{2BB91519-E3FF-4829-AB8D-07EC7636185B}"/>
    <cellStyle name="Normal 5 9 8" xfId="4469" xr:uid="{9DE683AB-26FF-49D9-B69F-98D0FB6A18A6}"/>
    <cellStyle name="Normal 50" xfId="282" xr:uid="{E02A64F7-2F43-4254-A175-C864BF34227F}"/>
    <cellStyle name="Normal 50 2" xfId="661" xr:uid="{69D38766-18F3-45BD-B5F8-B8F8DFBA6179}"/>
    <cellStyle name="Normal 50 2 2" xfId="1200" xr:uid="{9D108260-2A96-4C05-A3B1-76614B281321}"/>
    <cellStyle name="Normal 50 3" xfId="524" xr:uid="{7E2FE19D-C1DD-4FD9-88BE-DADCCF44B52F}"/>
    <cellStyle name="Normal 50 4" xfId="408" xr:uid="{C8987394-73A8-4119-A48E-8806197E91BE}"/>
    <cellStyle name="Normal 50 5" xfId="314" xr:uid="{6E9AB4A6-1657-4C41-8052-B8DC3878A5FF}"/>
    <cellStyle name="Normal 51" xfId="283" xr:uid="{DFC33FC4-A2AA-4406-94EA-574ED8612CD6}"/>
    <cellStyle name="Normal 51 2" xfId="662" xr:uid="{DBC5C114-A7AD-4DCA-8EFE-31EB63DB6416}"/>
    <cellStyle name="Normal 51 2 2" xfId="1201" xr:uid="{A9D11541-D995-4DC2-AE51-A804B459DD73}"/>
    <cellStyle name="Normal 51 3" xfId="525" xr:uid="{6864E3EC-6011-4150-85A0-3335E350283B}"/>
    <cellStyle name="Normal 51 4" xfId="409" xr:uid="{2566E525-BFBA-43B0-B035-260CC192BACB}"/>
    <cellStyle name="Normal 51 5" xfId="315" xr:uid="{D9E88C51-2458-4F65-947E-1662F108BCB3}"/>
    <cellStyle name="Normal 52" xfId="284" xr:uid="{884F9A96-8F01-4CF4-9FD9-F793C5905909}"/>
    <cellStyle name="Normal 52 2" xfId="663" xr:uid="{3DDD3D27-CBE9-46E6-8D35-FD7135A67614}"/>
    <cellStyle name="Normal 52 2 2" xfId="1202" xr:uid="{E4E4C815-869C-4B4F-818B-1B4959F5947A}"/>
    <cellStyle name="Normal 52 3" xfId="526" xr:uid="{55BFA105-F0F4-45FF-8F25-70F884DB08A2}"/>
    <cellStyle name="Normal 52 4" xfId="410" xr:uid="{D8F07427-A3F4-448D-B7F7-BE9B61B77870}"/>
    <cellStyle name="Normal 52 5" xfId="316" xr:uid="{F1F4ECC8-CCC0-4F52-9544-B662D181390E}"/>
    <cellStyle name="Normal 53" xfId="285" xr:uid="{13F801FE-0BA9-49DB-AEDC-C2509833689F}"/>
    <cellStyle name="Normal 53 2" xfId="664" xr:uid="{FEFE1143-97ED-4857-A168-39CF61EF9C56}"/>
    <cellStyle name="Normal 53 2 2" xfId="1203" xr:uid="{84F71C0B-8F0D-48C4-BA8B-A450388F3392}"/>
    <cellStyle name="Normal 53 3" xfId="528" xr:uid="{60133EF2-3C9D-4830-A11F-4D945345B88E}"/>
    <cellStyle name="Normal 53 4" xfId="412" xr:uid="{2D48D43A-15AD-422F-A38B-2E199B087DC8}"/>
    <cellStyle name="Normal 53 5" xfId="317" xr:uid="{287EDC0C-94C8-4CC4-90F3-480BB39D361C}"/>
    <cellStyle name="Normal 54" xfId="286" xr:uid="{742A64A3-E31D-4D95-B520-4683D5BAA6BF}"/>
    <cellStyle name="Normal 54 2" xfId="665" xr:uid="{D81B53EC-F7B8-4A05-84FF-33FA670E7F55}"/>
    <cellStyle name="Normal 54 2 2" xfId="1204" xr:uid="{406132FD-AAEF-412C-845D-2E692793D8AA}"/>
    <cellStyle name="Normal 54 3" xfId="531" xr:uid="{E004C52F-EF81-45F7-87E2-11B53B897A26}"/>
    <cellStyle name="Normal 54 4" xfId="415" xr:uid="{62CEE5C6-264F-4A0A-84A5-A3711424506E}"/>
    <cellStyle name="Normal 54 5" xfId="318" xr:uid="{56F0A0B6-1C05-47C7-B579-7EC84EA699C5}"/>
    <cellStyle name="Normal 55" xfId="287" xr:uid="{71F24686-F8AE-4F1F-B6CF-D12396850013}"/>
    <cellStyle name="Normal 55 2" xfId="666" xr:uid="{427D6F71-2C86-48DE-A890-A42CA22D9933}"/>
    <cellStyle name="Normal 55 2 2" xfId="1205" xr:uid="{F396DA22-338B-4366-B2DD-4A2EFE91E384}"/>
    <cellStyle name="Normal 55 3" xfId="533" xr:uid="{1BBBA725-403F-4C51-B9E0-63F393440C6D}"/>
    <cellStyle name="Normal 55 4" xfId="417" xr:uid="{50C617E1-A227-43B1-87F0-E2531C85377D}"/>
    <cellStyle name="Normal 55 5" xfId="319" xr:uid="{CCC79ACD-A395-499A-9378-6783A5DBA227}"/>
    <cellStyle name="Normal 56" xfId="288" xr:uid="{6150692E-9B28-4D61-9506-49D9A54BB129}"/>
    <cellStyle name="Normal 56 2" xfId="667" xr:uid="{60144334-BF09-4969-BDBD-A84CD1C93229}"/>
    <cellStyle name="Normal 56 2 2" xfId="1206" xr:uid="{D267105F-1F1D-494A-BE22-6FBD12B085DF}"/>
    <cellStyle name="Normal 56 3" xfId="535" xr:uid="{FC2395AF-F66F-4C88-9646-81A6664547E4}"/>
    <cellStyle name="Normal 56 4" xfId="419" xr:uid="{74752799-D06A-4B62-BA1E-66C88A94A857}"/>
    <cellStyle name="Normal 56 5" xfId="320" xr:uid="{B7388EC3-5D98-4F76-9672-6ED5CE3FC4F9}"/>
    <cellStyle name="Normal 57" xfId="289" xr:uid="{D3C66C48-63F9-46DD-9F06-A541D3652EA6}"/>
    <cellStyle name="Normal 57 2" xfId="668" xr:uid="{DAF5362E-770D-4430-8786-718B2E4120BA}"/>
    <cellStyle name="Normal 57 2 2" xfId="1207" xr:uid="{DEFF8913-F02B-490B-80E1-7F1C3EC2B2A4}"/>
    <cellStyle name="Normal 57 3" xfId="537" xr:uid="{D6F3EC3C-236E-4FD8-B998-BE6D964F7354}"/>
    <cellStyle name="Normal 57 4" xfId="421" xr:uid="{0BD13576-24C9-47EC-926F-E2D12BE30495}"/>
    <cellStyle name="Normal 57 5" xfId="321" xr:uid="{F6B2F583-D83B-4CFF-A6CF-494EA53CF204}"/>
    <cellStyle name="Normal 58" xfId="290" xr:uid="{F0AA7E82-BCA0-4B92-B0D1-C0FF11B3FBBB}"/>
    <cellStyle name="Normal 58 2" xfId="669" xr:uid="{57757C58-D6AB-4F3C-A870-A5CEC7101EF3}"/>
    <cellStyle name="Normal 58 2 2" xfId="1208" xr:uid="{0706E34B-7190-41EA-8E7C-DB8090675507}"/>
    <cellStyle name="Normal 58 3" xfId="539" xr:uid="{87E33FBC-9626-4F85-9444-10988FCA5FD7}"/>
    <cellStyle name="Normal 58 4" xfId="423" xr:uid="{DDF7DA40-402C-497B-B457-C049DB8E9A08}"/>
    <cellStyle name="Normal 58 5" xfId="322" xr:uid="{7CC8DFF7-8D0D-486A-8928-A3483C262FC6}"/>
    <cellStyle name="Normal 59" xfId="291" xr:uid="{0F18C5B1-F0C2-4F55-9292-054B562DF68F}"/>
    <cellStyle name="Normal 59 2" xfId="670" xr:uid="{4820A772-07E3-457E-98CE-984EB5ADCC1E}"/>
    <cellStyle name="Normal 59 2 2" xfId="1209" xr:uid="{5D6BD9B5-2B65-47C7-A3AE-46E9DDA54C6E}"/>
    <cellStyle name="Normal 59 3" xfId="540" xr:uid="{562728A5-70A2-4BFF-BFE8-A85698B9F310}"/>
    <cellStyle name="Normal 59 4" xfId="424" xr:uid="{28A8E266-8D8E-4903-BC49-F4CCCB427149}"/>
    <cellStyle name="Normal 59 5" xfId="323" xr:uid="{E4074420-7F92-4779-8AB7-2F064C65BF4B}"/>
    <cellStyle name="Normal 6" xfId="148" xr:uid="{A2EF7A04-893A-4D19-9458-466070444B0F}"/>
    <cellStyle name="Normal 6 10" xfId="381" xr:uid="{2BB0BB3D-65C7-47DD-B26E-D1B41F1A2E63}"/>
    <cellStyle name="Normal 6 10 2" xfId="1057" xr:uid="{1984AE66-CB0F-4A38-8F83-E903101D6C34}"/>
    <cellStyle name="Normal 6 10 2 2" xfId="1721" xr:uid="{6C21D0D3-93C1-4ACF-B936-2393D7CD2200}"/>
    <cellStyle name="Normal 6 10 2 2 2" xfId="3671" xr:uid="{330ADC61-25A0-4274-AAD9-5BF01023492C}"/>
    <cellStyle name="Normal 6 10 2 2 2 2" xfId="14337" xr:uid="{6DEADDF6-A1C7-4EBA-8A02-1CF3B534F0A0}"/>
    <cellStyle name="Normal 6 10 2 2 2 3" xfId="9448" xr:uid="{C2DB48BE-8598-4A43-B16E-7C31673C8802}"/>
    <cellStyle name="Normal 6 10 2 2 3" xfId="9449" xr:uid="{BBF855F1-70DE-45A4-8362-527E6BB22D8F}"/>
    <cellStyle name="Normal 6 10 2 2 4" xfId="7310" xr:uid="{37409485-1171-4670-AA31-760A289BBBBE}"/>
    <cellStyle name="Normal 6 10 2 2 5" xfId="12524" xr:uid="{A7EFB109-6BA3-49E0-AF70-AAE224FEDBAC}"/>
    <cellStyle name="Normal 6 10 2 2 6" xfId="5485" xr:uid="{CE8AAD5F-473E-4B1E-862B-335F960F96CB}"/>
    <cellStyle name="Normal 6 10 2 3" xfId="3099" xr:uid="{EC7B5498-A5EB-45F1-B47B-14AEBD99129F}"/>
    <cellStyle name="Normal 6 10 2 3 2" xfId="13765" xr:uid="{61B1408A-74FD-4F81-825E-61D335E8B864}"/>
    <cellStyle name="Normal 6 10 2 3 3" xfId="9450" xr:uid="{59662326-2267-4F9D-9A39-852EF5B908A6}"/>
    <cellStyle name="Normal 6 10 2 4" xfId="9451" xr:uid="{F7E6D35E-B617-4F3B-BCD5-87464BB54362}"/>
    <cellStyle name="Normal 6 10 2 5" xfId="6738" xr:uid="{E76298D8-C29A-4378-907A-0592BD598C5A}"/>
    <cellStyle name="Normal 6 10 2 6" xfId="11952" xr:uid="{7C3FAE5D-8591-44BD-9435-44C8786573F1}"/>
    <cellStyle name="Normal 6 10 2 7" xfId="4913" xr:uid="{1A4AF12C-7B0C-4188-BDEC-7AE6E39C1E70}"/>
    <cellStyle name="Normal 6 10 3" xfId="1720" xr:uid="{8FF1446F-D076-42C6-9D80-15A884328A8C}"/>
    <cellStyle name="Normal 6 10 3 2" xfId="3670" xr:uid="{809C6955-8662-4ED4-BCEE-7CCB1CC14EFF}"/>
    <cellStyle name="Normal 6 10 3 2 2" xfId="14336" xr:uid="{4014A3BD-7A08-428B-83DE-E0483045973D}"/>
    <cellStyle name="Normal 6 10 3 2 3" xfId="9452" xr:uid="{C006956E-3E32-48A4-BAE1-75B512B55FEF}"/>
    <cellStyle name="Normal 6 10 3 3" xfId="9453" xr:uid="{B9D6EF11-FAEC-446D-9A58-1CB370838A61}"/>
    <cellStyle name="Normal 6 10 3 4" xfId="7309" xr:uid="{6DFA505A-563A-429A-8AFA-6F157C846566}"/>
    <cellStyle name="Normal 6 10 3 5" xfId="12523" xr:uid="{94BF1F2B-87B5-43BE-AAC7-9FADB6BB61F0}"/>
    <cellStyle name="Normal 6 10 3 6" xfId="5484" xr:uid="{B684F61B-2F62-4A13-9998-74A8DDE6EB0F}"/>
    <cellStyle name="Normal 6 10 4" xfId="2642" xr:uid="{58CB327E-8B53-432F-ACDE-27C93F2A543E}"/>
    <cellStyle name="Normal 6 10 4 2" xfId="13308" xr:uid="{C7664987-941B-4798-8B4F-E17BB0AAC0DD}"/>
    <cellStyle name="Normal 6 10 4 3" xfId="9454" xr:uid="{075DD96A-0E98-4EAC-876A-A1CDE7AE8F3E}"/>
    <cellStyle name="Normal 6 10 5" xfId="9455" xr:uid="{149E6287-D349-4A82-95BD-A509A7ED0AB2}"/>
    <cellStyle name="Normal 6 10 6" xfId="6281" xr:uid="{3599088E-E420-40C2-B822-F97BCFACAE72}"/>
    <cellStyle name="Normal 6 10 7" xfId="11495" xr:uid="{D04BCF25-FCC0-4CE4-BFD4-B2F48C389D0F}"/>
    <cellStyle name="Normal 6 10 8" xfId="4456" xr:uid="{8B4C0475-7DE2-421F-8E9E-A6E53755EF88}"/>
    <cellStyle name="Normal 6 11" xfId="914" xr:uid="{1A60032D-F2A7-45D9-90CA-5B65E62D78D6}"/>
    <cellStyle name="Normal 6 11 2" xfId="1722" xr:uid="{CAEA014E-A9B4-4A42-A4B9-19F703A4CA84}"/>
    <cellStyle name="Normal 6 11 2 2" xfId="3672" xr:uid="{BFBA5F7F-65BD-4D98-ADAA-BC3AF54A000B}"/>
    <cellStyle name="Normal 6 11 2 2 2" xfId="14338" xr:uid="{7DA81333-2BD0-4619-AD03-08C151CC5B05}"/>
    <cellStyle name="Normal 6 11 2 2 3" xfId="9456" xr:uid="{57593710-6719-4A57-9228-7516024903EC}"/>
    <cellStyle name="Normal 6 11 2 3" xfId="9457" xr:uid="{930FD708-ACB7-48BF-BC7D-19B5D7236943}"/>
    <cellStyle name="Normal 6 11 2 4" xfId="7311" xr:uid="{295FB143-367F-42A2-A77B-7C747100BD55}"/>
    <cellStyle name="Normal 6 11 2 5" xfId="12525" xr:uid="{DFACA181-C73A-4D31-98C4-AB7C04FC20EB}"/>
    <cellStyle name="Normal 6 11 2 6" xfId="5486" xr:uid="{1D5B411D-D5D3-4E50-976F-4FEEC9E67C69}"/>
    <cellStyle name="Normal 6 11 3" xfId="2964" xr:uid="{892709EE-4BDF-4C15-9C02-9B41935C8EF4}"/>
    <cellStyle name="Normal 6 11 3 2" xfId="13630" xr:uid="{2E5CB2C5-6F5B-4080-8C92-78A7FAAD2015}"/>
    <cellStyle name="Normal 6 11 3 3" xfId="9458" xr:uid="{0ADC3532-9862-4D7A-A998-7024B73EC9CC}"/>
    <cellStyle name="Normal 6 11 4" xfId="9459" xr:uid="{AC45451A-2BFC-469F-9796-6D7322EB71EF}"/>
    <cellStyle name="Normal 6 11 5" xfId="6603" xr:uid="{BDE21CA5-F0AA-437B-8B7E-825B29590180}"/>
    <cellStyle name="Normal 6 11 6" xfId="11817" xr:uid="{9969D687-8300-4872-8CAC-BF2AE247A7F8}"/>
    <cellStyle name="Normal 6 11 7" xfId="4778" xr:uid="{E678027F-3BF7-417A-8E97-2EC64C97E283}"/>
    <cellStyle name="Normal 6 12" xfId="1381" xr:uid="{E0D3DDDF-4DDF-4FE3-8395-8E4A037931EF}"/>
    <cellStyle name="Normal 6 12 2" xfId="3331" xr:uid="{6F85EF2B-7B2C-4491-94A0-B71AEF7F96FA}"/>
    <cellStyle name="Normal 6 12 2 2" xfId="13997" xr:uid="{4DF0926A-3EE6-40AF-ADB0-E12A6D955A42}"/>
    <cellStyle name="Normal 6 12 2 3" xfId="9460" xr:uid="{C47BED67-EE0A-46F6-B885-82A030CA3D0B}"/>
    <cellStyle name="Normal 6 12 3" xfId="9461" xr:uid="{2D22BFD5-D816-42F7-B234-27D38CFBA8A2}"/>
    <cellStyle name="Normal 6 12 4" xfId="6970" xr:uid="{B5570312-C7DE-4193-8EB8-B6AEEEE5B1F2}"/>
    <cellStyle name="Normal 6 12 5" xfId="12184" xr:uid="{7ABFC16D-C850-42A3-B945-2AE3B293EEA5}"/>
    <cellStyle name="Normal 6 12 6" xfId="5145" xr:uid="{1B02C4BB-78AA-4B8F-82CA-972568864D34}"/>
    <cellStyle name="Normal 6 13" xfId="302" xr:uid="{03B0F21A-7F45-4138-A6EE-00C0BE254D87}"/>
    <cellStyle name="Normal 6 13 2" xfId="2597" xr:uid="{98FA29B8-421E-49D6-89C1-68DE53FADB48}"/>
    <cellStyle name="Normal 6 13 2 2" xfId="13264" xr:uid="{D18B773D-52F5-47AE-9226-DA77E3007E6D}"/>
    <cellStyle name="Normal 6 13 2 3" xfId="9462" xr:uid="{E307547C-EB04-4A33-8578-71F5080FAC19}"/>
    <cellStyle name="Normal 6 13 3" xfId="9463" xr:uid="{0410078B-0D5D-4686-B978-1D77BC877065}"/>
    <cellStyle name="Normal 6 13 4" xfId="6236" xr:uid="{14E23FE2-948A-4BB6-B7B3-3B44F3A092F8}"/>
    <cellStyle name="Normal 6 13 5" xfId="11451" xr:uid="{A1322F86-05B6-41F3-A396-379B8163D22D}"/>
    <cellStyle name="Normal 6 13 6" xfId="4412" xr:uid="{AA1325E8-C0FF-4B79-9F2B-566D9298CB03}"/>
    <cellStyle name="Normal 6 14" xfId="2212" xr:uid="{3A092FA9-E747-4D78-AC9B-95016D8525F6}"/>
    <cellStyle name="Normal 6 14 2" xfId="4071" xr:uid="{D36C8F33-BA84-490A-B69B-BBC4597DB0D8}"/>
    <cellStyle name="Normal 6 14 2 2" xfId="14734" xr:uid="{832606F3-BDFC-42F9-BECE-75B3E40486A9}"/>
    <cellStyle name="Normal 6 14 2 3" xfId="9464" xr:uid="{83CEC8FD-47C1-4A8D-85E5-FB24ADEE2B76}"/>
    <cellStyle name="Normal 6 14 3" xfId="9465" xr:uid="{5C61308F-DEF1-46BB-BEDE-F91E724A3C3F}"/>
    <cellStyle name="Normal 6 14 4" xfId="7710" xr:uid="{74E4B04B-83E5-4844-A1A4-5D31F98ADB66}"/>
    <cellStyle name="Normal 6 14 5" xfId="12921" xr:uid="{36989CC2-1FCE-4B08-A2C4-9E61BD563E2C}"/>
    <cellStyle name="Normal 6 14 6" xfId="5882" xr:uid="{C4415803-5FD6-4DFB-AC6E-4358DECC8302}"/>
    <cellStyle name="Normal 6 15" xfId="2363" xr:uid="{7CCE2843-6D31-410B-AF8B-90DF47C2A7E6}"/>
    <cellStyle name="Normal 6 15 2" xfId="4207" xr:uid="{07FDBE6C-17A3-49CA-A126-13A738E90A08}"/>
    <cellStyle name="Normal 6 15 2 2" xfId="14870" xr:uid="{E5ED678F-2A39-45B8-B7A7-236F34E0904D}"/>
    <cellStyle name="Normal 6 15 2 3" xfId="9466" xr:uid="{3BECDCA8-FCD9-4B68-BF1E-0E6153F5ABA0}"/>
    <cellStyle name="Normal 6 15 3" xfId="7846" xr:uid="{8E261B1B-1644-436C-8ED1-021CE3C792E2}"/>
    <cellStyle name="Normal 6 15 4" xfId="13057" xr:uid="{F3C43A31-7CB2-48E2-9E7D-A92CD14DF88C}"/>
    <cellStyle name="Normal 6 15 5" xfId="6018" xr:uid="{C7D50C42-427A-4D8D-8F14-E60D3FE17074}"/>
    <cellStyle name="Normal 6 16" xfId="2536" xr:uid="{87733680-4C01-4917-A6A5-6E02EA35478D}"/>
    <cellStyle name="Normal 6 16 2" xfId="4360" xr:uid="{106DF9DE-7BBC-4B3B-B1CD-BB2438EBE96E}"/>
    <cellStyle name="Normal 6 16 2 2" xfId="15023" xr:uid="{5BDFE213-7D4F-4AF9-889E-BE19BD3DF570}"/>
    <cellStyle name="Normal 6 16 2 3" xfId="9467" xr:uid="{AA9FE4CC-6DFF-4CB5-933E-22FCDB24D560}"/>
    <cellStyle name="Normal 6 16 3" xfId="13211" xr:uid="{C983CBA0-E252-401B-B183-881BC09C9716}"/>
    <cellStyle name="Normal 6 16 4" xfId="6154" xr:uid="{F37F8400-108D-47FA-8A79-6BFB23DB9861}"/>
    <cellStyle name="Normal 6 17" xfId="2556" xr:uid="{C032D974-0FFC-4FBD-B129-6DA0D6DB0654}"/>
    <cellStyle name="Normal 6 17 2" xfId="13224" xr:uid="{8E0EEC2A-ACD3-4511-A5D3-7945FD895F03}"/>
    <cellStyle name="Normal 6 17 3" xfId="9468" xr:uid="{13B1CD38-BA40-4FEF-A988-3D9B802E0498}"/>
    <cellStyle name="Normal 6 18" xfId="6195" xr:uid="{FF4D625A-F1B4-44CE-8AD4-CC1D3585B7CD}"/>
    <cellStyle name="Normal 6 19" xfId="11411" xr:uid="{49318719-3F1A-43FB-A79F-E96058A85936}"/>
    <cellStyle name="Normal 6 2" xfId="166" xr:uid="{522C34BA-C130-4835-A732-6114DAD3A968}"/>
    <cellStyle name="Normal 6 2 10" xfId="935" xr:uid="{9E9D54DD-1DB4-4374-9564-4EDD07EF4563}"/>
    <cellStyle name="Normal 6 2 10 2" xfId="1723" xr:uid="{D0025DD9-BAD9-4A46-AEE6-ADE6F653B5C6}"/>
    <cellStyle name="Normal 6 2 10 2 2" xfId="3673" xr:uid="{A07B2C30-8A4D-42AD-AC02-F9C1AC551949}"/>
    <cellStyle name="Normal 6 2 10 2 2 2" xfId="14339" xr:uid="{D67A1FF1-C7BC-4ECB-8C45-441AA2ED30D6}"/>
    <cellStyle name="Normal 6 2 10 2 2 3" xfId="9469" xr:uid="{D61B0CF8-C129-47DB-8071-6FF99E104829}"/>
    <cellStyle name="Normal 6 2 10 2 3" xfId="9470" xr:uid="{99547D90-058E-4E50-865A-2DD74C5E600D}"/>
    <cellStyle name="Normal 6 2 10 2 4" xfId="7312" xr:uid="{D9EB723E-756C-4BF0-8DBB-8E6A9BDE0C17}"/>
    <cellStyle name="Normal 6 2 10 2 5" xfId="12526" xr:uid="{226DF01A-7E7E-4E12-BF50-9BE95E933291}"/>
    <cellStyle name="Normal 6 2 10 2 6" xfId="5487" xr:uid="{DC0CD21A-2ED8-4AD8-992F-A31CABC12D37}"/>
    <cellStyle name="Normal 6 2 10 3" xfId="2983" xr:uid="{9F960ECE-1451-4594-9B3A-E872EFEA3622}"/>
    <cellStyle name="Normal 6 2 10 3 2" xfId="13649" xr:uid="{2B807E04-BE60-4433-9EED-4B81D51C7753}"/>
    <cellStyle name="Normal 6 2 10 3 3" xfId="9471" xr:uid="{A7792E0D-A929-4D11-94A1-6CBD83C99D65}"/>
    <cellStyle name="Normal 6 2 10 4" xfId="9472" xr:uid="{92FA4585-0B98-4B1F-AA1B-F8A525767145}"/>
    <cellStyle name="Normal 6 2 10 5" xfId="6622" xr:uid="{3F3B760A-2E1C-4548-A7E2-99F47E23089E}"/>
    <cellStyle name="Normal 6 2 10 6" xfId="11836" xr:uid="{A5251B73-831D-4B90-A5F0-4A0E5D14C463}"/>
    <cellStyle name="Normal 6 2 10 7" xfId="4797" xr:uid="{E3CBE3D9-7C40-4CFE-997D-F6205CC55C75}"/>
    <cellStyle name="Normal 6 2 11" xfId="1400" xr:uid="{4B677273-2811-4F48-8EBF-FF0EBF4E3C1A}"/>
    <cellStyle name="Normal 6 2 11 2" xfId="3350" xr:uid="{A6A91F44-995F-4A56-885A-58E71212AAC2}"/>
    <cellStyle name="Normal 6 2 11 2 2" xfId="14016" xr:uid="{FFDC52B9-1780-4EE8-B278-E648D28C7601}"/>
    <cellStyle name="Normal 6 2 11 2 3" xfId="9473" xr:uid="{1FFA16CF-5F61-4F0D-A3B8-006D12FA346D}"/>
    <cellStyle name="Normal 6 2 11 3" xfId="9474" xr:uid="{934FE092-5736-4FB1-8C45-90C8FED10253}"/>
    <cellStyle name="Normal 6 2 11 4" xfId="6989" xr:uid="{5C342860-4D7B-445F-A2F1-83857C41232E}"/>
    <cellStyle name="Normal 6 2 11 5" xfId="12203" xr:uid="{8C980645-3CE5-49B6-B83B-237F547866FD}"/>
    <cellStyle name="Normal 6 2 11 6" xfId="5164" xr:uid="{458F7DC4-5F6D-45E0-9237-9FA727A448FA}"/>
    <cellStyle name="Normal 6 2 12" xfId="346" xr:uid="{C745344C-6415-40AA-8EA9-7A30404B49B6}"/>
    <cellStyle name="Normal 6 2 12 2" xfId="2616" xr:uid="{6BA59E42-3E36-4801-BD37-623BF75D1EE1}"/>
    <cellStyle name="Normal 6 2 12 2 2" xfId="13283" xr:uid="{6F35317F-4538-481C-8D43-5661A3692872}"/>
    <cellStyle name="Normal 6 2 12 2 3" xfId="9475" xr:uid="{4C681D3B-FB31-4561-AE36-B9F61DEAEC17}"/>
    <cellStyle name="Normal 6 2 12 3" xfId="9476" xr:uid="{5B08505F-B490-41CA-9DA3-EFF4472B122E}"/>
    <cellStyle name="Normal 6 2 12 4" xfId="6255" xr:uid="{47113D19-0A99-4A5A-B41E-7C5CBDDDB2F6}"/>
    <cellStyle name="Normal 6 2 12 5" xfId="11470" xr:uid="{985A1600-78FF-45B6-9972-9B0F676C8273}"/>
    <cellStyle name="Normal 6 2 12 6" xfId="4431" xr:uid="{7B52EEEB-E96F-407F-9147-D08F52E9295C}"/>
    <cellStyle name="Normal 6 2 13" xfId="2231" xr:uid="{1A1EA0F8-533C-413E-9EE1-050E13B73A89}"/>
    <cellStyle name="Normal 6 2 13 2" xfId="4090" xr:uid="{6A8A560D-A1C7-460B-ACEA-1D61F529F64A}"/>
    <cellStyle name="Normal 6 2 13 2 2" xfId="14753" xr:uid="{562668A4-B8E7-41D5-9C84-009B7EC696C8}"/>
    <cellStyle name="Normal 6 2 13 2 3" xfId="9477" xr:uid="{AC9AE4D3-90BF-40E9-B4B1-BE84D5B4C936}"/>
    <cellStyle name="Normal 6 2 13 3" xfId="9478" xr:uid="{DB9852A0-D870-4548-BD47-FF629298B33C}"/>
    <cellStyle name="Normal 6 2 13 4" xfId="7729" xr:uid="{A9D6842B-DE36-4A48-B51C-05D10E15ABAE}"/>
    <cellStyle name="Normal 6 2 13 5" xfId="12940" xr:uid="{645A4279-A32C-4A1F-9B9A-A7065BA12AA7}"/>
    <cellStyle name="Normal 6 2 13 6" xfId="5901" xr:uid="{C8F93CF5-F9DF-4FA8-9D65-0F0133E6C293}"/>
    <cellStyle name="Normal 6 2 14" xfId="2382" xr:uid="{D3A02CAA-C7D9-406D-A7C9-16C0CE5E57D1}"/>
    <cellStyle name="Normal 6 2 14 2" xfId="4226" xr:uid="{EC537C23-8AD9-459E-9E12-3B7FDEB4BF11}"/>
    <cellStyle name="Normal 6 2 14 2 2" xfId="14889" xr:uid="{C63436B2-16C4-4E5A-8DEE-86758579DBF0}"/>
    <cellStyle name="Normal 6 2 14 2 3" xfId="9479" xr:uid="{28F4E464-B178-4BCD-BB6F-F8B0FC839CC8}"/>
    <cellStyle name="Normal 6 2 14 3" xfId="7865" xr:uid="{18C9A925-B158-4A7C-A854-7F2CAC02829B}"/>
    <cellStyle name="Normal 6 2 14 4" xfId="13076" xr:uid="{7B3CA1CB-FEE9-428E-8808-2E60044FE23E}"/>
    <cellStyle name="Normal 6 2 14 5" xfId="6037" xr:uid="{7B040457-BCA1-49F7-97C7-1F92D20F3616}"/>
    <cellStyle name="Normal 6 2 15" xfId="2557" xr:uid="{AC5EA5E9-ABFA-4C44-B5B3-9F099F3AF020}"/>
    <cellStyle name="Normal 6 2 15 2" xfId="9480" xr:uid="{9851F1B5-AB5C-4F2F-BA56-AD1BB46514EC}"/>
    <cellStyle name="Normal 6 2 15 3" xfId="13225" xr:uid="{65812EEF-42A0-442D-9C08-64333BCB59C2}"/>
    <cellStyle name="Normal 6 2 15 4" xfId="6155" xr:uid="{5A3A8D8E-313F-481D-A2A6-C746F9221316}"/>
    <cellStyle name="Normal 6 2 16" xfId="9481" xr:uid="{03A2ABAC-E411-4106-B074-D2CD913BBBD2}"/>
    <cellStyle name="Normal 6 2 17" xfId="6196" xr:uid="{3391A75E-B0CF-4E5D-82B4-7912D15E9D51}"/>
    <cellStyle name="Normal 6 2 18" xfId="11412" xr:uid="{0AA909C3-436E-43B9-AE6E-EEC4510CED4A}"/>
    <cellStyle name="Normal 6 2 19" xfId="4373" xr:uid="{854E0418-6EF4-4086-B82E-499849FC79D4}"/>
    <cellStyle name="Normal 6 2 2" xfId="178" xr:uid="{5F2E0C8D-B639-4069-AA2E-DC35941A1F7D}"/>
    <cellStyle name="Normal 6 2 2 10" xfId="1401" xr:uid="{8CA99607-274B-4AC1-B2C0-AE43C64A83C4}"/>
    <cellStyle name="Normal 6 2 2 10 2" xfId="3351" xr:uid="{53E62EDD-BA7E-424F-923B-2DE05D5D129C}"/>
    <cellStyle name="Normal 6 2 2 10 2 2" xfId="14017" xr:uid="{FB0E37EB-583D-43CB-86C4-8E4D444AF3AE}"/>
    <cellStyle name="Normal 6 2 2 10 2 3" xfId="9482" xr:uid="{A5F181F4-D0D6-4641-B757-8EE4634C1B48}"/>
    <cellStyle name="Normal 6 2 2 10 3" xfId="9483" xr:uid="{CC62BF18-574F-4665-AFBD-AE98EECB2290}"/>
    <cellStyle name="Normal 6 2 2 10 4" xfId="6990" xr:uid="{537DF3AD-62C6-4843-B2DA-42A7E4E9A886}"/>
    <cellStyle name="Normal 6 2 2 10 5" xfId="12204" xr:uid="{C84B0D56-9ABD-49AE-8AD0-3180DC7A09A1}"/>
    <cellStyle name="Normal 6 2 2 10 6" xfId="5165" xr:uid="{88744A1B-3F0D-4D39-9691-BBA2255C77FB}"/>
    <cellStyle name="Normal 6 2 2 11" xfId="347" xr:uid="{4F34DDF6-637A-411A-BA1D-1F9BFDD71C7A}"/>
    <cellStyle name="Normal 6 2 2 11 2" xfId="2617" xr:uid="{8C22C462-F268-40B7-B03F-5C212D39867D}"/>
    <cellStyle name="Normal 6 2 2 11 2 2" xfId="13284" xr:uid="{8AC9A947-3D04-4BB9-938B-47756E55149D}"/>
    <cellStyle name="Normal 6 2 2 11 2 3" xfId="9484" xr:uid="{DBE89B5B-6346-42E9-BCC5-609A1366789B}"/>
    <cellStyle name="Normal 6 2 2 11 3" xfId="9485" xr:uid="{CB2D31B4-1E9B-46D1-BA55-DB60475CE703}"/>
    <cellStyle name="Normal 6 2 2 11 4" xfId="6256" xr:uid="{227FF9F3-0418-447C-8834-B2B9F5911675}"/>
    <cellStyle name="Normal 6 2 2 11 5" xfId="11471" xr:uid="{C0421124-F789-4B16-8558-48672B28C955}"/>
    <cellStyle name="Normal 6 2 2 11 6" xfId="4432" xr:uid="{D5014B67-C23E-4F93-BF80-A723C52D3D10}"/>
    <cellStyle name="Normal 6 2 2 12" xfId="2232" xr:uid="{15340244-92B4-4CE3-A594-ECDDD7594D2A}"/>
    <cellStyle name="Normal 6 2 2 12 2" xfId="4091" xr:uid="{C41FD3F9-0235-43D5-98D3-684AC19BE452}"/>
    <cellStyle name="Normal 6 2 2 12 2 2" xfId="14754" xr:uid="{67CAC454-48A9-4FFA-AA46-BC2F8FA449E3}"/>
    <cellStyle name="Normal 6 2 2 12 2 3" xfId="9486" xr:uid="{D04CC78A-4941-4092-B179-E3CE055AD434}"/>
    <cellStyle name="Normal 6 2 2 12 3" xfId="9487" xr:uid="{4328058A-355F-4F17-A2DE-327351B9B85C}"/>
    <cellStyle name="Normal 6 2 2 12 4" xfId="7730" xr:uid="{84A63FF0-BD95-4778-BF18-5A65A330FED5}"/>
    <cellStyle name="Normal 6 2 2 12 5" xfId="12941" xr:uid="{BFF5B7FE-BC72-4303-938E-446EC584EECF}"/>
    <cellStyle name="Normal 6 2 2 12 6" xfId="5902" xr:uid="{4931163F-FC5A-4B59-A3FA-266DC05A5E59}"/>
    <cellStyle name="Normal 6 2 2 13" xfId="2383" xr:uid="{E8309E21-6D84-46A0-9806-761C35697636}"/>
    <cellStyle name="Normal 6 2 2 13 2" xfId="4227" xr:uid="{17C59B3C-69E0-4B05-B33C-9DD7843D3EFB}"/>
    <cellStyle name="Normal 6 2 2 13 2 2" xfId="14890" xr:uid="{78CF1B43-E434-4463-B8AB-25D483458409}"/>
    <cellStyle name="Normal 6 2 2 13 2 3" xfId="9488" xr:uid="{2F032714-A2B6-4709-B140-E672D23D1972}"/>
    <cellStyle name="Normal 6 2 2 13 3" xfId="7866" xr:uid="{C6224C4A-249A-4F8A-864B-171B3AD40A5E}"/>
    <cellStyle name="Normal 6 2 2 13 4" xfId="13077" xr:uid="{1C5B9C47-51D9-42D8-8B16-4DB62CE2171C}"/>
    <cellStyle name="Normal 6 2 2 13 5" xfId="6038" xr:uid="{07531757-BB5A-4E50-8387-D9E4C98979B6}"/>
    <cellStyle name="Normal 6 2 2 14" xfId="2562" xr:uid="{EB486A74-FDB6-43C2-8588-62907D22BC41}"/>
    <cellStyle name="Normal 6 2 2 14 2" xfId="9489" xr:uid="{5DF986B6-D5DC-40E6-AB1B-F3F1915BBD54}"/>
    <cellStyle name="Normal 6 2 2 14 3" xfId="13230" xr:uid="{D1945340-94EA-4D79-96E0-4CCCBDB70546}"/>
    <cellStyle name="Normal 6 2 2 14 4" xfId="6160" xr:uid="{446255FF-939D-494C-B056-CA4BD8DB49FC}"/>
    <cellStyle name="Normal 6 2 2 15" xfId="9490" xr:uid="{952E7693-C616-45E7-8527-47710C72C2F6}"/>
    <cellStyle name="Normal 6 2 2 16" xfId="6201" xr:uid="{68AF4911-C925-4EF6-8CF8-F63B9CA776F3}"/>
    <cellStyle name="Normal 6 2 2 17" xfId="11417" xr:uid="{075012AD-0E07-43EE-B8E3-7022D0B337E3}"/>
    <cellStyle name="Normal 6 2 2 18" xfId="4378" xr:uid="{C0A24C3E-9492-47D8-A361-9B0961DF0D1D}"/>
    <cellStyle name="Normal 6 2 2 2" xfId="225" xr:uid="{DFAE3B89-122B-46BB-A828-45E31F864166}"/>
    <cellStyle name="Normal 6 2 2 2 10" xfId="2233" xr:uid="{FDD8C542-C35C-4F9D-A422-1DB6DF2D10B1}"/>
    <cellStyle name="Normal 6 2 2 2 10 2" xfId="4092" xr:uid="{6D2BE163-3C17-414D-98DA-14612E34BEB6}"/>
    <cellStyle name="Normal 6 2 2 2 10 2 2" xfId="14755" xr:uid="{75322697-A484-4479-A106-F8233C48A5F2}"/>
    <cellStyle name="Normal 6 2 2 2 10 2 3" xfId="9491" xr:uid="{5CD2ADE0-849E-43F3-B07A-DFB0440207EB}"/>
    <cellStyle name="Normal 6 2 2 2 10 3" xfId="9492" xr:uid="{6F8325A9-EB2D-4A42-A627-18C1FD3851C2}"/>
    <cellStyle name="Normal 6 2 2 2 10 4" xfId="7731" xr:uid="{5FBA6A7D-6B96-45D0-B3AC-9002F23F50CA}"/>
    <cellStyle name="Normal 6 2 2 2 10 5" xfId="12942" xr:uid="{E9AB37FA-66AE-4460-BA7C-DA074BE519A1}"/>
    <cellStyle name="Normal 6 2 2 2 10 6" xfId="5903" xr:uid="{5252790A-4075-429B-9185-644FED0CFEBC}"/>
    <cellStyle name="Normal 6 2 2 2 11" xfId="2384" xr:uid="{C4AB1761-1E3B-4703-A77F-05125002BA79}"/>
    <cellStyle name="Normal 6 2 2 2 11 2" xfId="4228" xr:uid="{577F9641-5C1D-4123-96D9-555B46980464}"/>
    <cellStyle name="Normal 6 2 2 2 11 2 2" xfId="14891" xr:uid="{3EFB9485-0367-48AB-A1C6-9E2FC19297D1}"/>
    <cellStyle name="Normal 6 2 2 2 11 2 3" xfId="9493" xr:uid="{48ABFE50-3E00-431D-916C-C7A4A2314DF8}"/>
    <cellStyle name="Normal 6 2 2 2 11 3" xfId="7867" xr:uid="{B1618409-34D7-44CB-9C7D-73822AFC7002}"/>
    <cellStyle name="Normal 6 2 2 2 11 4" xfId="13078" xr:uid="{3BAF860E-8267-4B64-9FF6-C9F0F090B520}"/>
    <cellStyle name="Normal 6 2 2 2 11 5" xfId="6039" xr:uid="{0E601C72-B919-48FE-B6C9-151C2FE12BED}"/>
    <cellStyle name="Normal 6 2 2 2 12" xfId="2572" xr:uid="{6E3EA10E-B8BA-43C7-B47D-91ED6199F162}"/>
    <cellStyle name="Normal 6 2 2 2 12 2" xfId="9494" xr:uid="{FEFAEDF2-5FED-4D1D-99BC-E08E694CE1E9}"/>
    <cellStyle name="Normal 6 2 2 2 12 3" xfId="13240" xr:uid="{0E3E21FD-129B-483B-B677-DDA0B1D2A8C0}"/>
    <cellStyle name="Normal 6 2 2 2 12 4" xfId="6179" xr:uid="{9120C1BF-4CC8-4EBE-B3AD-22D334BFD769}"/>
    <cellStyle name="Normal 6 2 2 2 13" xfId="9495" xr:uid="{A01C989C-3E18-46E2-8AB4-573F4481F691}"/>
    <cellStyle name="Normal 6 2 2 2 14" xfId="6211" xr:uid="{A600BD59-0277-4F0A-991D-2922FB2AF368}"/>
    <cellStyle name="Normal 6 2 2 2 15" xfId="11427" xr:uid="{2E34FB74-A58D-449F-BFC8-E2A65AF4514B}"/>
    <cellStyle name="Normal 6 2 2 2 16" xfId="4388" xr:uid="{71F28F68-0C11-491D-9A61-7209FEC63AFF}"/>
    <cellStyle name="Normal 6 2 2 2 2" xfId="674" xr:uid="{06D6AC9D-1926-4EAC-86D4-8862F0835215}"/>
    <cellStyle name="Normal 6 2 2 2 2 10" xfId="11612" xr:uid="{747600DB-3D27-4C38-95F0-8ED022D71971}"/>
    <cellStyle name="Normal 6 2 2 2 2 11" xfId="4573" xr:uid="{1F9D8569-5716-4D9A-9BDB-18278EBE2740}"/>
    <cellStyle name="Normal 6 2 2 2 2 2" xfId="835" xr:uid="{F4C1A121-0B8D-4A0D-8674-DADE22DF816A}"/>
    <cellStyle name="Normal 6 2 2 2 2 2 2" xfId="1299" xr:uid="{D55B73BF-1AB2-4083-AF8D-B214F34DFEB3}"/>
    <cellStyle name="Normal 6 2 2 2 2 2 2 2" xfId="1726" xr:uid="{0B1C83DE-D6DA-4C25-A734-82412C3E6CC4}"/>
    <cellStyle name="Normal 6 2 2 2 2 2 2 2 2" xfId="3676" xr:uid="{8F1B3908-B5FE-414A-AE9B-3EB00B5A7D6E}"/>
    <cellStyle name="Normal 6 2 2 2 2 2 2 2 2 2" xfId="14342" xr:uid="{346F9F4F-84A9-4D80-9D27-5ACED48AB12F}"/>
    <cellStyle name="Normal 6 2 2 2 2 2 2 2 2 3" xfId="9496" xr:uid="{28E976EF-4B04-4269-8863-E1F319563D64}"/>
    <cellStyle name="Normal 6 2 2 2 2 2 2 2 3" xfId="9497" xr:uid="{079C3C15-F4EF-4CD5-89E0-F964A42CC28F}"/>
    <cellStyle name="Normal 6 2 2 2 2 2 2 2 4" xfId="7315" xr:uid="{8D04A1AF-7714-4AA5-888D-3A7C3D8BF9A1}"/>
    <cellStyle name="Normal 6 2 2 2 2 2 2 2 5" xfId="12529" xr:uid="{564DA9F2-E78C-4D15-A5A5-0998C9BCB9C1}"/>
    <cellStyle name="Normal 6 2 2 2 2 2 2 2 6" xfId="5490" xr:uid="{E6D85DAC-ECC8-41A1-8C7B-D407E577D336}"/>
    <cellStyle name="Normal 6 2 2 2 2 2 2 3" xfId="3261" xr:uid="{039B1ABA-D186-46E7-91ED-233DC09A9156}"/>
    <cellStyle name="Normal 6 2 2 2 2 2 2 3 2" xfId="13927" xr:uid="{E0BAD428-E87F-4A2C-BE43-E1BEF5D69F48}"/>
    <cellStyle name="Normal 6 2 2 2 2 2 2 3 3" xfId="9498" xr:uid="{F3DE0CB9-1F8D-4EC7-8B81-A389ED4A526F}"/>
    <cellStyle name="Normal 6 2 2 2 2 2 2 4" xfId="9499" xr:uid="{7D570492-FB6E-4B0E-BA9B-D00C04CBBA7C}"/>
    <cellStyle name="Normal 6 2 2 2 2 2 2 5" xfId="6900" xr:uid="{6D00CBB4-86BF-4264-BD54-8F768C38E3C7}"/>
    <cellStyle name="Normal 6 2 2 2 2 2 2 6" xfId="12114" xr:uid="{8999BD19-A007-4BD0-B7EB-5A3E6D104955}"/>
    <cellStyle name="Normal 6 2 2 2 2 2 2 7" xfId="5075" xr:uid="{6314EA8D-5F69-44B6-9BD7-A167AEA3CE88}"/>
    <cellStyle name="Normal 6 2 2 2 2 2 3" xfId="1725" xr:uid="{DE4704EF-6E74-4FE7-B89F-B83B2F0492A0}"/>
    <cellStyle name="Normal 6 2 2 2 2 2 3 2" xfId="3675" xr:uid="{EA07C8FA-348D-4B80-98F6-653042E1BB11}"/>
    <cellStyle name="Normal 6 2 2 2 2 2 3 2 2" xfId="14341" xr:uid="{322C5BDC-9BC5-4D6D-BE6B-00075F9ABB7C}"/>
    <cellStyle name="Normal 6 2 2 2 2 2 3 2 3" xfId="9500" xr:uid="{6599833F-091D-44C5-8D80-1D73B9ECF969}"/>
    <cellStyle name="Normal 6 2 2 2 2 2 3 3" xfId="9501" xr:uid="{663FE456-E161-4F87-851D-C380F0254E03}"/>
    <cellStyle name="Normal 6 2 2 2 2 2 3 4" xfId="7314" xr:uid="{8E7657C5-0902-4551-9329-E47CBCEB9856}"/>
    <cellStyle name="Normal 6 2 2 2 2 2 3 5" xfId="12528" xr:uid="{787CB11E-FDFE-46E4-AB28-EFDFF226DFFF}"/>
    <cellStyle name="Normal 6 2 2 2 2 2 3 6" xfId="5489" xr:uid="{6AB91B12-D98C-496D-AD84-1D3DAC2B81D7}"/>
    <cellStyle name="Normal 6 2 2 2 2 2 4" xfId="2894" xr:uid="{B3662B98-B135-4773-92DE-490F44CCC36B}"/>
    <cellStyle name="Normal 6 2 2 2 2 2 4 2" xfId="13560" xr:uid="{08AC2DF5-AF3C-4F3F-A908-5185DE80CB8D}"/>
    <cellStyle name="Normal 6 2 2 2 2 2 4 3" xfId="9502" xr:uid="{B6C0E0C2-1207-43DC-B077-5513731A9869}"/>
    <cellStyle name="Normal 6 2 2 2 2 2 5" xfId="9503" xr:uid="{69438A5A-F69B-4132-8FE5-ECF8F5CB61A3}"/>
    <cellStyle name="Normal 6 2 2 2 2 2 6" xfId="6533" xr:uid="{3681B0EF-A1BF-4CE0-90B6-77070546CAE0}"/>
    <cellStyle name="Normal 6 2 2 2 2 2 7" xfId="11747" xr:uid="{A0BA8727-EC5F-417A-9ABC-890476F3FA9C}"/>
    <cellStyle name="Normal 6 2 2 2 2 2 8" xfId="4708" xr:uid="{EE664CB5-3AF0-41DD-AA37-860161934FCB}"/>
    <cellStyle name="Normal 6 2 2 2 2 3" xfId="988" xr:uid="{AC9A277A-FD83-4A5C-AFB6-A3201C738819}"/>
    <cellStyle name="Normal 6 2 2 2 2 3 2" xfId="1727" xr:uid="{CB84CACA-F248-4944-9FD4-FE9A24A816A5}"/>
    <cellStyle name="Normal 6 2 2 2 2 3 2 2" xfId="3677" xr:uid="{FE019DE4-9981-456C-B628-22ED4625D08C}"/>
    <cellStyle name="Normal 6 2 2 2 2 3 2 2 2" xfId="14343" xr:uid="{482B67A3-4FF9-47D8-B5C3-EF01525A1F72}"/>
    <cellStyle name="Normal 6 2 2 2 2 3 2 2 3" xfId="9504" xr:uid="{68C0511E-AC1B-4FF5-9B9B-CADD1251D21F}"/>
    <cellStyle name="Normal 6 2 2 2 2 3 2 3" xfId="9505" xr:uid="{5ADA41CB-0436-4B3B-AE66-A73F7623A098}"/>
    <cellStyle name="Normal 6 2 2 2 2 3 2 4" xfId="7316" xr:uid="{F49B28A4-CC5D-4AD2-82D2-79773BE5B544}"/>
    <cellStyle name="Normal 6 2 2 2 2 3 2 5" xfId="12530" xr:uid="{CB6006DF-54C2-48E6-9B3C-6C7113403C54}"/>
    <cellStyle name="Normal 6 2 2 2 2 3 2 6" xfId="5491" xr:uid="{9BE559F5-92F4-4535-8544-100A96990DEC}"/>
    <cellStyle name="Normal 6 2 2 2 2 3 3" xfId="3032" xr:uid="{35EFF30E-7025-482F-8EC0-A09C5A69D95C}"/>
    <cellStyle name="Normal 6 2 2 2 2 3 3 2" xfId="13698" xr:uid="{53FAE5EA-BB6C-44DE-ADCC-66E7DD52FB8E}"/>
    <cellStyle name="Normal 6 2 2 2 2 3 3 3" xfId="9506" xr:uid="{D3F36FD3-8350-40E7-A8E5-81A2CBE21345}"/>
    <cellStyle name="Normal 6 2 2 2 2 3 4" xfId="9507" xr:uid="{0B7943E4-3CD4-47B1-8D88-824B01855831}"/>
    <cellStyle name="Normal 6 2 2 2 2 3 5" xfId="6671" xr:uid="{596B50F3-645E-4EF5-AF03-099B205A57B5}"/>
    <cellStyle name="Normal 6 2 2 2 2 3 6" xfId="11885" xr:uid="{1FD839F4-2A47-4EE6-AB54-BCE78A6D2A95}"/>
    <cellStyle name="Normal 6 2 2 2 2 3 7" xfId="4846" xr:uid="{F8D18930-54B9-474D-AB20-77FD9FC5380B}"/>
    <cellStyle name="Normal 6 2 2 2 2 4" xfId="1724" xr:uid="{4FAD6619-F94B-4A1F-9B6C-03ED10328FBC}"/>
    <cellStyle name="Normal 6 2 2 2 2 4 2" xfId="3674" xr:uid="{5348B7F0-E6E3-43AF-BA65-BD54D4AC1F02}"/>
    <cellStyle name="Normal 6 2 2 2 2 4 2 2" xfId="14340" xr:uid="{A126AB0E-E693-4716-AB3F-EA37B8C489FC}"/>
    <cellStyle name="Normal 6 2 2 2 2 4 2 3" xfId="9508" xr:uid="{7CE48AFA-1420-4B43-A625-9DB4CACC931C}"/>
    <cellStyle name="Normal 6 2 2 2 2 4 3" xfId="9509" xr:uid="{4B6B4011-1655-4F9A-9E8F-F3F451082925}"/>
    <cellStyle name="Normal 6 2 2 2 2 4 4" xfId="7313" xr:uid="{73BCD034-3DEA-45FA-85B8-A69E8BDABC60}"/>
    <cellStyle name="Normal 6 2 2 2 2 4 5" xfId="12527" xr:uid="{64EFB901-4B00-4EDC-B357-6E5691F81F98}"/>
    <cellStyle name="Normal 6 2 2 2 2 4 6" xfId="5488" xr:uid="{B4D5A8C7-A000-44AE-954D-6FF08E0D1479}"/>
    <cellStyle name="Normal 6 2 2 2 2 5" xfId="2287" xr:uid="{BE4A0215-7190-468C-9A52-0D06F2C53237}"/>
    <cellStyle name="Normal 6 2 2 2 2 5 2" xfId="4140" xr:uid="{FE5BCD8F-910B-4B31-970D-8C44C68C3A1E}"/>
    <cellStyle name="Normal 6 2 2 2 2 5 2 2" xfId="14803" xr:uid="{86225C2E-7FDD-4CF7-8EE2-0100D6D9DA55}"/>
    <cellStyle name="Normal 6 2 2 2 2 5 2 3" xfId="9510" xr:uid="{78FF362A-92F0-4C31-9303-742D4A7921ED}"/>
    <cellStyle name="Normal 6 2 2 2 2 5 3" xfId="9511" xr:uid="{0BE47A9F-8B03-4EB3-9D8D-B238E95B67CC}"/>
    <cellStyle name="Normal 6 2 2 2 2 5 4" xfId="7779" xr:uid="{A529FF76-3CAF-4B1A-9C6F-0BF521C375B8}"/>
    <cellStyle name="Normal 6 2 2 2 2 5 5" xfId="12990" xr:uid="{A211DCDB-6181-4304-9863-4AF44F90B0F2}"/>
    <cellStyle name="Normal 6 2 2 2 2 5 6" xfId="5951" xr:uid="{0FA8AFC3-B922-46FC-9757-791D18C3D630}"/>
    <cellStyle name="Normal 6 2 2 2 2 6" xfId="2431" xr:uid="{B0439C54-6A76-4904-BC22-6DF3961436CD}"/>
    <cellStyle name="Normal 6 2 2 2 2 6 2" xfId="4275" xr:uid="{52E4DA85-FB3B-46B2-8FC3-AC487ACFF9CF}"/>
    <cellStyle name="Normal 6 2 2 2 2 6 2 2" xfId="14938" xr:uid="{938FF797-EE60-4BA4-9C20-168780CB379C}"/>
    <cellStyle name="Normal 6 2 2 2 2 6 2 3" xfId="9512" xr:uid="{E090CCE8-956D-418D-A06F-A1390074C476}"/>
    <cellStyle name="Normal 6 2 2 2 2 6 3" xfId="7914" xr:uid="{1BF37A12-8F1C-4D5E-A803-FF6BF95C894B}"/>
    <cellStyle name="Normal 6 2 2 2 2 6 4" xfId="13125" xr:uid="{40BE1771-0275-4BC5-B460-DFA1299A8E46}"/>
    <cellStyle name="Normal 6 2 2 2 2 6 5" xfId="6086" xr:uid="{C8D847B7-78F5-4E25-87DA-AC1FF4C55D43}"/>
    <cellStyle name="Normal 6 2 2 2 2 7" xfId="2759" xr:uid="{EC7BD606-A3B0-414D-A840-1B365AC86610}"/>
    <cellStyle name="Normal 6 2 2 2 2 7 2" xfId="13425" xr:uid="{8C100021-FBA0-49E3-A44C-890D18720CFF}"/>
    <cellStyle name="Normal 6 2 2 2 2 7 3" xfId="9513" xr:uid="{04E9B008-B42C-4D20-931E-D5643D329C0C}"/>
    <cellStyle name="Normal 6 2 2 2 2 8" xfId="9514" xr:uid="{29B7143C-6D0F-4FC2-8DC9-508ADBA77C26}"/>
    <cellStyle name="Normal 6 2 2 2 2 9" xfId="6398" xr:uid="{07ED59A2-EACD-40EC-A54F-4CE1033F4817}"/>
    <cellStyle name="Normal 6 2 2 2 3" xfId="737" xr:uid="{EF983819-665C-4710-AF2D-508078A1B415}"/>
    <cellStyle name="Normal 6 2 2 2 3 10" xfId="11654" xr:uid="{61FEEF1C-543B-46F5-992D-353F713F0972}"/>
    <cellStyle name="Normal 6 2 2 2 3 11" xfId="4615" xr:uid="{8CCF0325-631E-45E2-9888-DD9B7F3B165F}"/>
    <cellStyle name="Normal 6 2 2 2 3 2" xfId="878" xr:uid="{29D956F9-6E10-47B4-8344-C5BFABF28485}"/>
    <cellStyle name="Normal 6 2 2 2 3 2 2" xfId="1341" xr:uid="{46F61893-4272-46B2-82F5-B4D563461A08}"/>
    <cellStyle name="Normal 6 2 2 2 3 2 2 2" xfId="1730" xr:uid="{3C166F8A-EC06-44DF-86CA-F1BCF9AA0389}"/>
    <cellStyle name="Normal 6 2 2 2 3 2 2 2 2" xfId="3680" xr:uid="{5BBDC7CF-2226-40EF-BB4F-420AA124608A}"/>
    <cellStyle name="Normal 6 2 2 2 3 2 2 2 2 2" xfId="14346" xr:uid="{DDCAFFF5-DC4F-4642-9642-999E772C167F}"/>
    <cellStyle name="Normal 6 2 2 2 3 2 2 2 2 3" xfId="9515" xr:uid="{1B47D606-20BC-4CD6-B254-9712EE522EFF}"/>
    <cellStyle name="Normal 6 2 2 2 3 2 2 2 3" xfId="9516" xr:uid="{2447795A-CD4B-4898-B71D-FE9D841BFF0C}"/>
    <cellStyle name="Normal 6 2 2 2 3 2 2 2 4" xfId="7319" xr:uid="{3742908E-D673-4094-AAD5-806D1E0AB7F3}"/>
    <cellStyle name="Normal 6 2 2 2 3 2 2 2 5" xfId="12533" xr:uid="{959C0682-6842-43CE-B78C-4FF7B9A67399}"/>
    <cellStyle name="Normal 6 2 2 2 3 2 2 2 6" xfId="5494" xr:uid="{5B427D67-3478-4997-8551-56759D14EC5A}"/>
    <cellStyle name="Normal 6 2 2 2 3 2 2 3" xfId="3303" xr:uid="{7877CA6C-5DA7-4349-8AE6-BEDE6EFE9F8B}"/>
    <cellStyle name="Normal 6 2 2 2 3 2 2 3 2" xfId="13969" xr:uid="{AF22180E-E50E-4792-BE28-5A869B6C9751}"/>
    <cellStyle name="Normal 6 2 2 2 3 2 2 3 3" xfId="9517" xr:uid="{DCA746DF-2424-4DB8-B787-B5A24F3D105A}"/>
    <cellStyle name="Normal 6 2 2 2 3 2 2 4" xfId="9518" xr:uid="{5409129A-5762-42EB-8359-05FABC9F0DBA}"/>
    <cellStyle name="Normal 6 2 2 2 3 2 2 5" xfId="6942" xr:uid="{0B8F8AA7-A355-4F13-B281-F7C768E1B83E}"/>
    <cellStyle name="Normal 6 2 2 2 3 2 2 6" xfId="12156" xr:uid="{96673049-3424-472C-AABA-D3A255F89C4B}"/>
    <cellStyle name="Normal 6 2 2 2 3 2 2 7" xfId="5117" xr:uid="{9D7E23EC-0CB6-4BC5-B44B-C0002D59EDD5}"/>
    <cellStyle name="Normal 6 2 2 2 3 2 3" xfId="1729" xr:uid="{FA6B211E-53BD-4B25-A54F-F73DCCDF7889}"/>
    <cellStyle name="Normal 6 2 2 2 3 2 3 2" xfId="3679" xr:uid="{3E5EFCB3-4EA3-4A5B-9104-3634A9EE74A7}"/>
    <cellStyle name="Normal 6 2 2 2 3 2 3 2 2" xfId="14345" xr:uid="{4E6F94BC-61B8-4D28-ABCF-6605BAF24359}"/>
    <cellStyle name="Normal 6 2 2 2 3 2 3 2 3" xfId="9519" xr:uid="{5627C8EC-1AB2-4F52-85F2-84D18B616A42}"/>
    <cellStyle name="Normal 6 2 2 2 3 2 3 3" xfId="9520" xr:uid="{40D4DF36-E963-40C4-BEE9-821CA5786F49}"/>
    <cellStyle name="Normal 6 2 2 2 3 2 3 4" xfId="7318" xr:uid="{0D584F19-1216-4613-BDDA-BCBFE28EA92E}"/>
    <cellStyle name="Normal 6 2 2 2 3 2 3 5" xfId="12532" xr:uid="{BB74B787-4596-4BB9-B2C8-E16559C2B266}"/>
    <cellStyle name="Normal 6 2 2 2 3 2 3 6" xfId="5493" xr:uid="{1DF474FE-9A47-478C-AEFC-5F734A6009AC}"/>
    <cellStyle name="Normal 6 2 2 2 3 2 4" xfId="2936" xr:uid="{D2D48CF6-0906-4AF3-8EA6-1E791ABA51E9}"/>
    <cellStyle name="Normal 6 2 2 2 3 2 4 2" xfId="13602" xr:uid="{1C589DA8-FC12-44DB-BB9F-3BE5E0E8B57A}"/>
    <cellStyle name="Normal 6 2 2 2 3 2 4 3" xfId="9521" xr:uid="{1D06BE9F-E7C8-41DD-9A33-1284E09E6610}"/>
    <cellStyle name="Normal 6 2 2 2 3 2 5" xfId="9522" xr:uid="{F1845C4C-D967-438C-A7B9-5700452AD695}"/>
    <cellStyle name="Normal 6 2 2 2 3 2 6" xfId="6575" xr:uid="{04CB1A0B-5452-46E1-BFEF-9EC115B89D35}"/>
    <cellStyle name="Normal 6 2 2 2 3 2 7" xfId="11789" xr:uid="{408C442F-F2F8-4EA2-819D-D252E73469AA}"/>
    <cellStyle name="Normal 6 2 2 2 3 2 8" xfId="4750" xr:uid="{B85F7107-F5D8-4FD7-99C8-661A585EC972}"/>
    <cellStyle name="Normal 6 2 2 2 3 3" xfId="1031" xr:uid="{7FF3120F-C077-416C-ABF3-AD152FE712E8}"/>
    <cellStyle name="Normal 6 2 2 2 3 3 2" xfId="1731" xr:uid="{94ADF3B1-1BBD-45AB-B964-4D3BD5F4472A}"/>
    <cellStyle name="Normal 6 2 2 2 3 3 2 2" xfId="3681" xr:uid="{355B639E-41BA-482C-9132-9DF8CF0A0EDF}"/>
    <cellStyle name="Normal 6 2 2 2 3 3 2 2 2" xfId="14347" xr:uid="{66E0153B-5B05-4ACD-85C3-556947F0CEC9}"/>
    <cellStyle name="Normal 6 2 2 2 3 3 2 2 3" xfId="9523" xr:uid="{F0B520AA-3E88-404E-94CC-38781629C9E4}"/>
    <cellStyle name="Normal 6 2 2 2 3 3 2 3" xfId="9524" xr:uid="{6370C19F-88BE-4F1E-9374-2D93928674AC}"/>
    <cellStyle name="Normal 6 2 2 2 3 3 2 4" xfId="7320" xr:uid="{728C6154-7750-4A6F-BCDF-1845EB71D376}"/>
    <cellStyle name="Normal 6 2 2 2 3 3 2 5" xfId="12534" xr:uid="{565AF395-22FF-4FE8-9550-A2FF5BDE1A13}"/>
    <cellStyle name="Normal 6 2 2 2 3 3 2 6" xfId="5495" xr:uid="{DB5B0673-33B1-4C5C-A0BB-6BE0FB7D42AF}"/>
    <cellStyle name="Normal 6 2 2 2 3 3 3" xfId="3074" xr:uid="{FBBCE57C-DE20-4EC5-87F0-244193829040}"/>
    <cellStyle name="Normal 6 2 2 2 3 3 3 2" xfId="13740" xr:uid="{0FA04259-35E0-4CDD-98B9-F2F676904831}"/>
    <cellStyle name="Normal 6 2 2 2 3 3 3 3" xfId="9525" xr:uid="{FED261A6-A678-415A-90C4-5F2BF7E15487}"/>
    <cellStyle name="Normal 6 2 2 2 3 3 4" xfId="9526" xr:uid="{FD228AC1-1022-4FBB-B3AA-9A51203BDAEE}"/>
    <cellStyle name="Normal 6 2 2 2 3 3 5" xfId="6713" xr:uid="{AC61CFBD-480A-4BA3-8B13-4280BDBE626A}"/>
    <cellStyle name="Normal 6 2 2 2 3 3 6" xfId="11927" xr:uid="{F8D3DAEA-3C60-4E73-ADA9-F8287D9D371D}"/>
    <cellStyle name="Normal 6 2 2 2 3 3 7" xfId="4888" xr:uid="{77B36F49-D77A-4148-BB89-6559672CB2CE}"/>
    <cellStyle name="Normal 6 2 2 2 3 4" xfId="1728" xr:uid="{BD7F45C2-6807-472A-A060-789BA97749B5}"/>
    <cellStyle name="Normal 6 2 2 2 3 4 2" xfId="3678" xr:uid="{774AC5E5-F260-43E4-A3BE-240C320F68F4}"/>
    <cellStyle name="Normal 6 2 2 2 3 4 2 2" xfId="14344" xr:uid="{7321C3F0-19DC-4947-A7E7-97290063A047}"/>
    <cellStyle name="Normal 6 2 2 2 3 4 2 3" xfId="9527" xr:uid="{7C9FB060-A23A-44F6-BF5C-0A61155BE705}"/>
    <cellStyle name="Normal 6 2 2 2 3 4 3" xfId="9528" xr:uid="{218836E1-3164-462F-BF20-FC81AA21E19F}"/>
    <cellStyle name="Normal 6 2 2 2 3 4 4" xfId="7317" xr:uid="{D84439EF-BD57-4156-A962-04BE5BA16EA1}"/>
    <cellStyle name="Normal 6 2 2 2 3 4 5" xfId="12531" xr:uid="{30988887-A2CE-4C02-A315-EBD76637058F}"/>
    <cellStyle name="Normal 6 2 2 2 3 4 6" xfId="5492" xr:uid="{8D9793BA-FADA-4AFB-BD1A-ABA949DD8B65}"/>
    <cellStyle name="Normal 6 2 2 2 3 5" xfId="2329" xr:uid="{4E979887-A527-42B0-B22F-F676FA217C17}"/>
    <cellStyle name="Normal 6 2 2 2 3 5 2" xfId="4182" xr:uid="{2D955C41-1C37-4B96-9BF5-96936A2E2D65}"/>
    <cellStyle name="Normal 6 2 2 2 3 5 2 2" xfId="14845" xr:uid="{5DCCF6A3-F2ED-4285-A93C-BBDE5727D740}"/>
    <cellStyle name="Normal 6 2 2 2 3 5 2 3" xfId="9529" xr:uid="{807548A2-3965-4106-A4B7-4FBB9B24511E}"/>
    <cellStyle name="Normal 6 2 2 2 3 5 3" xfId="9530" xr:uid="{7C18BCE6-5A62-46C2-AC46-001583893F78}"/>
    <cellStyle name="Normal 6 2 2 2 3 5 4" xfId="7821" xr:uid="{01F0AF74-69B5-4567-9FB6-DB634EC80127}"/>
    <cellStyle name="Normal 6 2 2 2 3 5 5" xfId="13032" xr:uid="{9FECAD70-34B2-4BD4-A016-D59A8819D732}"/>
    <cellStyle name="Normal 6 2 2 2 3 5 6" xfId="5993" xr:uid="{22CEDAE9-C42B-4CC0-A6F8-96044C859363}"/>
    <cellStyle name="Normal 6 2 2 2 3 6" xfId="2473" xr:uid="{62147C2E-BDC5-4092-B38F-E84A36A5FE23}"/>
    <cellStyle name="Normal 6 2 2 2 3 6 2" xfId="4317" xr:uid="{59CDBBF3-D9D1-4403-B827-1B23946073ED}"/>
    <cellStyle name="Normal 6 2 2 2 3 6 2 2" xfId="14980" xr:uid="{FCC2AD7D-47DC-4038-91E0-41E10837D23D}"/>
    <cellStyle name="Normal 6 2 2 2 3 6 2 3" xfId="9531" xr:uid="{3FFA8094-5209-4E73-86E7-345C6E3A5641}"/>
    <cellStyle name="Normal 6 2 2 2 3 6 3" xfId="7956" xr:uid="{F5A7A279-AA02-4F61-BCF4-A982E49AE164}"/>
    <cellStyle name="Normal 6 2 2 2 3 6 4" xfId="13167" xr:uid="{2D0DB126-0F3B-4562-B083-62F905F8814E}"/>
    <cellStyle name="Normal 6 2 2 2 3 6 5" xfId="6128" xr:uid="{C7341421-CF8C-424E-BC98-939A92BFCE27}"/>
    <cellStyle name="Normal 6 2 2 2 3 7" xfId="2801" xr:uid="{F63E1CC4-34C6-4AA5-B527-FC08A51A3C5B}"/>
    <cellStyle name="Normal 6 2 2 2 3 7 2" xfId="13467" xr:uid="{F0C3146F-05EE-4D5E-B57C-50E5C9BDD416}"/>
    <cellStyle name="Normal 6 2 2 2 3 7 3" xfId="9532" xr:uid="{306235BC-5243-47EF-B25E-012374240272}"/>
    <cellStyle name="Normal 6 2 2 2 3 8" xfId="9533" xr:uid="{29BDED9A-E24F-4D60-9A5D-0C79DF3B42F9}"/>
    <cellStyle name="Normal 6 2 2 2 3 9" xfId="6440" xr:uid="{A045D6FC-0105-4932-9D24-DD392FEFA4EF}"/>
    <cellStyle name="Normal 6 2 2 2 4" xfId="571" xr:uid="{E014EB0A-405B-4F71-954B-6EA23C98B476}"/>
    <cellStyle name="Normal 6 2 2 2 4 2" xfId="1139" xr:uid="{AE8D15DC-3B42-4899-8530-30161CDA83F4}"/>
    <cellStyle name="Normal 6 2 2 2 4 2 2" xfId="1733" xr:uid="{AB401DA3-5C60-44C2-8151-CF6E402CB73D}"/>
    <cellStyle name="Normal 6 2 2 2 4 2 2 2" xfId="3683" xr:uid="{4B9FFB17-1346-4516-A888-F4CE71B5AB40}"/>
    <cellStyle name="Normal 6 2 2 2 4 2 2 2 2" xfId="14349" xr:uid="{C4BB4008-8F15-4134-A1CB-C5F1ECBFE7D3}"/>
    <cellStyle name="Normal 6 2 2 2 4 2 2 2 3" xfId="9534" xr:uid="{EC153A88-64C1-4703-AED6-D5D16AF10B05}"/>
    <cellStyle name="Normal 6 2 2 2 4 2 2 3" xfId="9535" xr:uid="{B1D5A62B-BF5B-48BC-AA91-6BECF9189D15}"/>
    <cellStyle name="Normal 6 2 2 2 4 2 2 4" xfId="7322" xr:uid="{584B05FE-4889-4089-94F2-77BD6E54FD70}"/>
    <cellStyle name="Normal 6 2 2 2 4 2 2 5" xfId="12536" xr:uid="{D2A05329-604D-4C4B-8CA9-FD6DEC501FA0}"/>
    <cellStyle name="Normal 6 2 2 2 4 2 2 6" xfId="5497" xr:uid="{410E6619-DE5E-4588-A71F-B9911BB0D7C8}"/>
    <cellStyle name="Normal 6 2 2 2 4 2 3" xfId="3164" xr:uid="{7E7E2860-E877-4EC3-BD01-D09F022BD349}"/>
    <cellStyle name="Normal 6 2 2 2 4 2 3 2" xfId="13830" xr:uid="{90216E78-7421-41E9-90AD-CEB19875EB31}"/>
    <cellStyle name="Normal 6 2 2 2 4 2 3 3" xfId="9536" xr:uid="{3BD8D695-CBE7-4FAA-872E-F6ABC991A95F}"/>
    <cellStyle name="Normal 6 2 2 2 4 2 4" xfId="9537" xr:uid="{6568BDFA-836D-4C3B-BC29-E4E27FE61DEF}"/>
    <cellStyle name="Normal 6 2 2 2 4 2 5" xfId="6803" xr:uid="{15954A90-A9AB-40A2-AC9D-53D7D69A69E0}"/>
    <cellStyle name="Normal 6 2 2 2 4 2 6" xfId="12017" xr:uid="{B34801C9-B155-41DE-B1A9-BF3E3CBE5922}"/>
    <cellStyle name="Normal 6 2 2 2 4 2 7" xfId="4978" xr:uid="{D34D2A83-2719-4CE0-A3A7-488BB7EE414D}"/>
    <cellStyle name="Normal 6 2 2 2 4 3" xfId="1732" xr:uid="{1BADEA7E-2A42-4A35-B1C3-6BF5FDC25B3E}"/>
    <cellStyle name="Normal 6 2 2 2 4 3 2" xfId="3682" xr:uid="{06F59FB3-0739-4F2D-BFDD-E5ECE3C5BC00}"/>
    <cellStyle name="Normal 6 2 2 2 4 3 2 2" xfId="14348" xr:uid="{D5737614-2E4A-4529-AA19-5BDE0677B44C}"/>
    <cellStyle name="Normal 6 2 2 2 4 3 2 3" xfId="9538" xr:uid="{FE51887E-5C42-461E-8539-50405D2FD7B7}"/>
    <cellStyle name="Normal 6 2 2 2 4 3 3" xfId="9539" xr:uid="{1C2C5850-B80B-446B-B5B5-F28E352C6A94}"/>
    <cellStyle name="Normal 6 2 2 2 4 3 4" xfId="7321" xr:uid="{5CC67ACD-6165-4A11-A387-3BA9A3B0D526}"/>
    <cellStyle name="Normal 6 2 2 2 4 3 5" xfId="12535" xr:uid="{80961C22-F7A2-4785-9917-605348D2A692}"/>
    <cellStyle name="Normal 6 2 2 2 4 3 6" xfId="5496" xr:uid="{78B4FEEA-3D68-4BD4-B457-91A33514C18A}"/>
    <cellStyle name="Normal 6 2 2 2 4 4" xfId="2712" xr:uid="{EE421BFA-3434-46E3-8B20-4C78DF5FE369}"/>
    <cellStyle name="Normal 6 2 2 2 4 4 2" xfId="13378" xr:uid="{BAD10931-5846-402D-B034-BC9116021F19}"/>
    <cellStyle name="Normal 6 2 2 2 4 4 3" xfId="9540" xr:uid="{735B5BB7-2415-4A6C-A648-A60A341B9CDD}"/>
    <cellStyle name="Normal 6 2 2 2 4 5" xfId="9541" xr:uid="{B1AE687A-F13B-4CCF-AC3A-15E306EE2232}"/>
    <cellStyle name="Normal 6 2 2 2 4 6" xfId="6351" xr:uid="{AE908024-D71D-4AC0-87BB-B55478344414}"/>
    <cellStyle name="Normal 6 2 2 2 4 7" xfId="11565" xr:uid="{B0D79DB3-629D-4F54-B2EA-EEA8CBAAA4A4}"/>
    <cellStyle name="Normal 6 2 2 2 4 8" xfId="4526" xr:uid="{13C7FA26-0779-40E3-8304-CA2047D1D001}"/>
    <cellStyle name="Normal 6 2 2 2 5" xfId="788" xr:uid="{AE335559-8D57-4827-AE29-8C36AB003803}"/>
    <cellStyle name="Normal 6 2 2 2 5 2" xfId="1252" xr:uid="{D80E1C77-5CBC-4090-85BF-EDC288903138}"/>
    <cellStyle name="Normal 6 2 2 2 5 2 2" xfId="1735" xr:uid="{B01241B9-415B-4FC8-9F18-E814530E2CC9}"/>
    <cellStyle name="Normal 6 2 2 2 5 2 2 2" xfId="3685" xr:uid="{8AA4F5E0-B7CB-4524-A212-11E0EDEF4EC2}"/>
    <cellStyle name="Normal 6 2 2 2 5 2 2 2 2" xfId="14351" xr:uid="{76053F02-FB96-495B-BEF4-4019F2A2E433}"/>
    <cellStyle name="Normal 6 2 2 2 5 2 2 2 3" xfId="9542" xr:uid="{E477E893-D405-48DE-8F72-1584EE18EADA}"/>
    <cellStyle name="Normal 6 2 2 2 5 2 2 3" xfId="9543" xr:uid="{4075789F-9B01-4376-8D1F-007A2E85DCF9}"/>
    <cellStyle name="Normal 6 2 2 2 5 2 2 4" xfId="7324" xr:uid="{E5D46837-CD18-4D12-A680-609946F10973}"/>
    <cellStyle name="Normal 6 2 2 2 5 2 2 5" xfId="12538" xr:uid="{C4EED6CA-7B0C-4BB0-815C-7100507F251B}"/>
    <cellStyle name="Normal 6 2 2 2 5 2 2 6" xfId="5499" xr:uid="{1830BD86-454E-4FA0-96D0-3A868CB3F5D9}"/>
    <cellStyle name="Normal 6 2 2 2 5 2 3" xfId="3214" xr:uid="{57FF88E0-F4EB-4247-AEE0-A5B97E1330ED}"/>
    <cellStyle name="Normal 6 2 2 2 5 2 3 2" xfId="13880" xr:uid="{810BF8F2-A76A-4C21-8A0B-D82548B27461}"/>
    <cellStyle name="Normal 6 2 2 2 5 2 3 3" xfId="9544" xr:uid="{3967DA9B-3059-467C-98F6-937F177FBF3E}"/>
    <cellStyle name="Normal 6 2 2 2 5 2 4" xfId="9545" xr:uid="{73416858-DDC6-4420-9ABE-3787D7E26EA3}"/>
    <cellStyle name="Normal 6 2 2 2 5 2 5" xfId="6853" xr:uid="{317333C5-ACBC-43DC-AD89-8DA31D6F7261}"/>
    <cellStyle name="Normal 6 2 2 2 5 2 6" xfId="12067" xr:uid="{53C9CC90-A993-4B2E-BD12-3B2F21A9C160}"/>
    <cellStyle name="Normal 6 2 2 2 5 2 7" xfId="5028" xr:uid="{C56074E5-14AD-40D3-8641-A535BC406544}"/>
    <cellStyle name="Normal 6 2 2 2 5 3" xfId="1734" xr:uid="{ED4C3CA9-CDFB-4DEE-AEBA-756B2C9A24C6}"/>
    <cellStyle name="Normal 6 2 2 2 5 3 2" xfId="3684" xr:uid="{56F2B0CE-AD60-4A79-A7DC-97D7F6432653}"/>
    <cellStyle name="Normal 6 2 2 2 5 3 2 2" xfId="14350" xr:uid="{864F18A9-B086-432F-9786-696CBB5C2335}"/>
    <cellStyle name="Normal 6 2 2 2 5 3 2 3" xfId="9546" xr:uid="{4E0C6B6A-6DA7-43FB-91A4-42CB935C7910}"/>
    <cellStyle name="Normal 6 2 2 2 5 3 3" xfId="9547" xr:uid="{51C5BC11-869D-4661-941D-1C599279255B}"/>
    <cellStyle name="Normal 6 2 2 2 5 3 4" xfId="7323" xr:uid="{591957C0-1A93-4717-B575-8DD30AB693E0}"/>
    <cellStyle name="Normal 6 2 2 2 5 3 5" xfId="12537" xr:uid="{FF1AAD11-D5DC-414B-8126-F8663FBAA6F6}"/>
    <cellStyle name="Normal 6 2 2 2 5 3 6" xfId="5498" xr:uid="{43DD3E99-A7CC-487C-BE90-82644B5F0774}"/>
    <cellStyle name="Normal 6 2 2 2 5 4" xfId="2847" xr:uid="{54AC18C9-96CC-494B-98D3-32EB144E82E3}"/>
    <cellStyle name="Normal 6 2 2 2 5 4 2" xfId="13513" xr:uid="{9B3AE621-5C19-451D-AA01-207526CD7134}"/>
    <cellStyle name="Normal 6 2 2 2 5 4 3" xfId="9548" xr:uid="{E11E247E-A7E8-44DC-94AA-AAC25520A0AB}"/>
    <cellStyle name="Normal 6 2 2 2 5 5" xfId="9549" xr:uid="{66ABA064-6A57-4606-8BDD-4ACD41FE1DC7}"/>
    <cellStyle name="Normal 6 2 2 2 5 6" xfId="6486" xr:uid="{74426DB2-1794-410C-A8BA-7D5C4384419E}"/>
    <cellStyle name="Normal 6 2 2 2 5 7" xfId="11700" xr:uid="{6FE42F34-D91F-4B16-8E3E-018872DD0986}"/>
    <cellStyle name="Normal 6 2 2 2 5 8" xfId="4661" xr:uid="{97816EED-3AF8-4095-8C28-D43717BB5DE0}"/>
    <cellStyle name="Normal 6 2 2 2 6" xfId="455" xr:uid="{F1FA77DA-52C9-4DDE-B54E-9AE7629CC86C}"/>
    <cellStyle name="Normal 6 2 2 2 6 2" xfId="1082" xr:uid="{9ADE46B2-6C47-47FC-862B-7D91D799E676}"/>
    <cellStyle name="Normal 6 2 2 2 6 2 2" xfId="1737" xr:uid="{DF21B06B-48B7-4AF5-8F26-45582D1869D4}"/>
    <cellStyle name="Normal 6 2 2 2 6 2 2 2" xfId="3687" xr:uid="{8E8C7F84-8CF3-4DD9-987C-1A3D937A287B}"/>
    <cellStyle name="Normal 6 2 2 2 6 2 2 2 2" xfId="14353" xr:uid="{FBBB4C86-685F-4FF0-9D09-01682DB48DCC}"/>
    <cellStyle name="Normal 6 2 2 2 6 2 2 2 3" xfId="9550" xr:uid="{0E826837-6FC7-45A9-98F6-C241E4A8DEBF}"/>
    <cellStyle name="Normal 6 2 2 2 6 2 2 3" xfId="9551" xr:uid="{4FA3D976-9DC4-46CE-9E41-82C44B29A3EA}"/>
    <cellStyle name="Normal 6 2 2 2 6 2 2 4" xfId="7326" xr:uid="{FA7BA890-DB8D-4E72-B5AB-0B9D5463F312}"/>
    <cellStyle name="Normal 6 2 2 2 6 2 2 5" xfId="12540" xr:uid="{62FF0F6F-3500-43BE-AE7C-AFC0BBE6D65F}"/>
    <cellStyle name="Normal 6 2 2 2 6 2 2 6" xfId="5501" xr:uid="{71973372-0AA6-424A-9341-610ADF357191}"/>
    <cellStyle name="Normal 6 2 2 2 6 2 3" xfId="3120" xr:uid="{FB9F3AC8-0D9A-4654-8E9C-1B639A6C25B8}"/>
    <cellStyle name="Normal 6 2 2 2 6 2 3 2" xfId="13786" xr:uid="{70222A00-DBC4-48FC-8AB9-5EEC5BDB403F}"/>
    <cellStyle name="Normal 6 2 2 2 6 2 3 3" xfId="9552" xr:uid="{0BDFEE34-3739-4AC9-AC4A-102B08B6DA90}"/>
    <cellStyle name="Normal 6 2 2 2 6 2 4" xfId="9553" xr:uid="{E28FD4B0-4384-4A7B-A7D5-197C9643EC7F}"/>
    <cellStyle name="Normal 6 2 2 2 6 2 5" xfId="6759" xr:uid="{068EAC39-078F-4831-BC5A-F682F54E1B5A}"/>
    <cellStyle name="Normal 6 2 2 2 6 2 6" xfId="11973" xr:uid="{345613ED-0551-43B3-89AF-27AF0B7F54BE}"/>
    <cellStyle name="Normal 6 2 2 2 6 2 7" xfId="4934" xr:uid="{9F9D415C-D717-4090-B8DD-B07FCC6F087C}"/>
    <cellStyle name="Normal 6 2 2 2 6 3" xfId="1736" xr:uid="{454206CA-C26D-4E3C-8F51-8889B676FA21}"/>
    <cellStyle name="Normal 6 2 2 2 6 3 2" xfId="3686" xr:uid="{28D048BF-3CB8-41BC-8FFB-4D7DF0B561F5}"/>
    <cellStyle name="Normal 6 2 2 2 6 3 2 2" xfId="14352" xr:uid="{F566ABED-B05A-481B-9B3D-C86AD66CBA66}"/>
    <cellStyle name="Normal 6 2 2 2 6 3 2 3" xfId="9554" xr:uid="{CC2F83CD-5037-400D-82F2-C5EF62481312}"/>
    <cellStyle name="Normal 6 2 2 2 6 3 3" xfId="9555" xr:uid="{FA94B3D5-2E0A-45E3-B14A-F03E1E0FD27A}"/>
    <cellStyle name="Normal 6 2 2 2 6 3 4" xfId="7325" xr:uid="{320C53C1-2FBC-4368-88C5-00A59B79EA87}"/>
    <cellStyle name="Normal 6 2 2 2 6 3 5" xfId="12539" xr:uid="{95CA0180-8FE7-4AA9-AD3F-876C64AF1C32}"/>
    <cellStyle name="Normal 6 2 2 2 6 3 6" xfId="5500" xr:uid="{61F14F7F-30A2-4EA0-85DE-C499BE46FFB5}"/>
    <cellStyle name="Normal 6 2 2 2 6 4" xfId="2663" xr:uid="{626EF83B-5304-4E9B-815E-C9B56B888844}"/>
    <cellStyle name="Normal 6 2 2 2 6 4 2" xfId="13329" xr:uid="{7F18238C-1A8C-4E80-9C44-9FBEACBF76A1}"/>
    <cellStyle name="Normal 6 2 2 2 6 4 3" xfId="9556" xr:uid="{54BFC3EF-62BC-46C4-930B-80B07D14FB49}"/>
    <cellStyle name="Normal 6 2 2 2 6 5" xfId="9557" xr:uid="{91CCE3F1-FB69-4909-B62C-C6C7712E0684}"/>
    <cellStyle name="Normal 6 2 2 2 6 6" xfId="6302" xr:uid="{00DA2648-6AF5-413C-A85A-5DB68BDF44DD}"/>
    <cellStyle name="Normal 6 2 2 2 6 7" xfId="11516" xr:uid="{77C8A9A8-57FD-4E23-B031-6602F3722967}"/>
    <cellStyle name="Normal 6 2 2 2 6 8" xfId="4477" xr:uid="{1DB3B1C2-92E5-44E8-A4D2-65225B8F67E4}"/>
    <cellStyle name="Normal 6 2 2 2 7" xfId="937" xr:uid="{F7717398-059E-4EA8-9660-E93EEE7F3419}"/>
    <cellStyle name="Normal 6 2 2 2 7 2" xfId="1738" xr:uid="{CC11AB62-F686-4559-9970-A8404D8836CC}"/>
    <cellStyle name="Normal 6 2 2 2 7 2 2" xfId="3688" xr:uid="{421F2CC1-0638-4C25-AAD1-90CE6EBAB05D}"/>
    <cellStyle name="Normal 6 2 2 2 7 2 2 2" xfId="14354" xr:uid="{9C2E8ABE-3991-4F97-ADF7-974679109B9B}"/>
    <cellStyle name="Normal 6 2 2 2 7 2 2 3" xfId="9558" xr:uid="{4734E37F-18A2-4071-86C2-26FB26B324AD}"/>
    <cellStyle name="Normal 6 2 2 2 7 2 3" xfId="9559" xr:uid="{5BDE5EAC-D643-48D5-9F18-308A0EBF2EE0}"/>
    <cellStyle name="Normal 6 2 2 2 7 2 4" xfId="7327" xr:uid="{BA0C600C-A519-4822-B192-386225C15743}"/>
    <cellStyle name="Normal 6 2 2 2 7 2 5" xfId="12541" xr:uid="{7DA8FEC3-C7F4-47C1-8DF7-369197AD370E}"/>
    <cellStyle name="Normal 6 2 2 2 7 2 6" xfId="5502" xr:uid="{D676A807-EC0B-4579-9605-A9E80B90CAED}"/>
    <cellStyle name="Normal 6 2 2 2 7 3" xfId="2985" xr:uid="{C68DE7DD-2642-413A-8560-6AB97B2409C0}"/>
    <cellStyle name="Normal 6 2 2 2 7 3 2" xfId="13651" xr:uid="{2D653270-3B5C-4EC5-9427-B9A317404E27}"/>
    <cellStyle name="Normal 6 2 2 2 7 3 3" xfId="9560" xr:uid="{3131A861-EFBB-456D-9871-03FBA40FD2AE}"/>
    <cellStyle name="Normal 6 2 2 2 7 4" xfId="9561" xr:uid="{5E940359-7273-4E88-B0A3-A4BD2D6ECB7B}"/>
    <cellStyle name="Normal 6 2 2 2 7 5" xfId="6624" xr:uid="{A6EE259D-D820-4B4A-AA6C-5F5514D6F276}"/>
    <cellStyle name="Normal 6 2 2 2 7 6" xfId="11838" xr:uid="{CF39DBE0-9ECC-4FD8-B244-EAB47ADF33A2}"/>
    <cellStyle name="Normal 6 2 2 2 7 7" xfId="4799" xr:uid="{01C32048-7583-423B-BF9F-C7BFE770824B}"/>
    <cellStyle name="Normal 6 2 2 2 8" xfId="1402" xr:uid="{30F0A88F-81CB-4747-89D1-C77613F9678D}"/>
    <cellStyle name="Normal 6 2 2 2 8 2" xfId="3352" xr:uid="{ECFD752F-284E-430E-A468-1B65BD5CFC58}"/>
    <cellStyle name="Normal 6 2 2 2 8 2 2" xfId="14018" xr:uid="{5492D57C-EDB0-44C4-82DC-3563A1AB1F89}"/>
    <cellStyle name="Normal 6 2 2 2 8 2 3" xfId="9562" xr:uid="{6DF5394B-494B-458F-BD9D-5DA5B79A08C7}"/>
    <cellStyle name="Normal 6 2 2 2 8 3" xfId="9563" xr:uid="{BDB26E60-7C31-4FAD-9B37-563438F150AA}"/>
    <cellStyle name="Normal 6 2 2 2 8 4" xfId="6991" xr:uid="{B7B51D8E-A8D9-43AC-8252-31C753DB5F3B}"/>
    <cellStyle name="Normal 6 2 2 2 8 5" xfId="12205" xr:uid="{3D2C4F0B-1139-49DE-978E-C4AF32CC61A3}"/>
    <cellStyle name="Normal 6 2 2 2 8 6" xfId="5166" xr:uid="{984C6487-E86F-46E0-81E9-CF2E8795D152}"/>
    <cellStyle name="Normal 6 2 2 2 9" xfId="348" xr:uid="{A8912577-BB44-43A3-ADD0-7D532DDEBC7F}"/>
    <cellStyle name="Normal 6 2 2 2 9 2" xfId="2618" xr:uid="{B8350F13-A90C-4C53-A284-F76C2566F4F1}"/>
    <cellStyle name="Normal 6 2 2 2 9 2 2" xfId="13285" xr:uid="{6FC5F2E7-D42E-421E-ACD8-E6CA12F9DEDD}"/>
    <cellStyle name="Normal 6 2 2 2 9 2 3" xfId="9564" xr:uid="{4F925665-ED97-4B8F-814F-F45A03940A29}"/>
    <cellStyle name="Normal 6 2 2 2 9 3" xfId="9565" xr:uid="{081128D5-54CD-40A7-B5E4-E45EA9887638}"/>
    <cellStyle name="Normal 6 2 2 2 9 4" xfId="6257" xr:uid="{35F8C081-E39F-43BE-A82A-B15EEFEB595C}"/>
    <cellStyle name="Normal 6 2 2 2 9 5" xfId="11472" xr:uid="{3E8EB8F5-7EAA-4C8C-94C2-1FAC45C7F15E}"/>
    <cellStyle name="Normal 6 2 2 2 9 6" xfId="4433" xr:uid="{DACED093-8329-40B3-930D-45E12E5B186D}"/>
    <cellStyle name="Normal 6 2 2 3" xfId="262" xr:uid="{FDEC5231-E720-4B46-9782-951EB25F0DA4}"/>
    <cellStyle name="Normal 6 2 2 3 10" xfId="2234" xr:uid="{3A57A70B-9DB9-4928-9539-FBBF52A3CC64}"/>
    <cellStyle name="Normal 6 2 2 3 10 2" xfId="4093" xr:uid="{6F37C995-53E0-4133-A462-11245D160D94}"/>
    <cellStyle name="Normal 6 2 2 3 10 2 2" xfId="14756" xr:uid="{0EBF2412-B56C-4030-AEE5-7B7EE58A19C5}"/>
    <cellStyle name="Normal 6 2 2 3 10 2 3" xfId="9566" xr:uid="{165E858F-A7C2-491B-A64E-951D194D88EA}"/>
    <cellStyle name="Normal 6 2 2 3 10 3" xfId="9567" xr:uid="{8F42A85C-242F-46BC-A9F7-ADD5CD433F0F}"/>
    <cellStyle name="Normal 6 2 2 3 10 4" xfId="7732" xr:uid="{9FA60F94-EAED-4CAD-A275-BB3E3BB9A008}"/>
    <cellStyle name="Normal 6 2 2 3 10 5" xfId="12943" xr:uid="{1A1FF9C3-3415-4081-A02E-CD764B2E70AB}"/>
    <cellStyle name="Normal 6 2 2 3 10 6" xfId="5904" xr:uid="{C4C45FEB-4222-4F3C-ACB2-A8BFB4E86194}"/>
    <cellStyle name="Normal 6 2 2 3 11" xfId="2385" xr:uid="{3960D846-80E9-48CF-B01B-B95F591BF495}"/>
    <cellStyle name="Normal 6 2 2 3 11 2" xfId="4229" xr:uid="{F94A7791-8632-4583-8298-8F6AF9F33F66}"/>
    <cellStyle name="Normal 6 2 2 3 11 2 2" xfId="14892" xr:uid="{0EBA75DE-D6E5-4C53-B829-2A1A13C3CECA}"/>
    <cellStyle name="Normal 6 2 2 3 11 2 3" xfId="9568" xr:uid="{CDB7E490-41C3-402E-80A5-7F6BA237D717}"/>
    <cellStyle name="Normal 6 2 2 3 11 3" xfId="7868" xr:uid="{019C0747-3BB9-48AC-A5E8-87CBD1E0F5B5}"/>
    <cellStyle name="Normal 6 2 2 3 11 4" xfId="13079" xr:uid="{BA048D49-6B3D-4BBC-8794-A06561B709B2}"/>
    <cellStyle name="Normal 6 2 2 3 11 5" xfId="6040" xr:uid="{FE104BEA-77CF-483F-AF60-A503ED1FF82E}"/>
    <cellStyle name="Normal 6 2 2 3 12" xfId="2587" xr:uid="{8DF9869D-2F57-4C71-A925-3E195F0F57DE}"/>
    <cellStyle name="Normal 6 2 2 3 12 2" xfId="9569" xr:uid="{BD617056-F629-44A4-AD7E-F2928979CDE4}"/>
    <cellStyle name="Normal 6 2 2 3 12 3" xfId="13255" xr:uid="{DCF72A8A-6DF4-48F5-B898-E1EA585535CD}"/>
    <cellStyle name="Normal 6 2 2 3 12 4" xfId="6180" xr:uid="{485250C3-DC54-4A84-B065-608542846F16}"/>
    <cellStyle name="Normal 6 2 2 3 13" xfId="9570" xr:uid="{4BFB5B83-0FDE-4C44-880B-5EA56E324D92}"/>
    <cellStyle name="Normal 6 2 2 3 14" xfId="6226" xr:uid="{71C90E7E-9EA2-4419-AD3A-3D4F96359588}"/>
    <cellStyle name="Normal 6 2 2 3 15" xfId="11442" xr:uid="{A341DDC5-46A5-4D25-B39E-75044E4FC737}"/>
    <cellStyle name="Normal 6 2 2 3 16" xfId="4403" xr:uid="{E342D5BE-8EBB-487B-BA90-15D39A723C43}"/>
    <cellStyle name="Normal 6 2 2 3 2" xfId="675" xr:uid="{1ACC3359-BB41-4FD5-953C-704CB74ED8A3}"/>
    <cellStyle name="Normal 6 2 2 3 2 10" xfId="11613" xr:uid="{D9EE6103-AF1D-4432-AAAD-30F64E76464C}"/>
    <cellStyle name="Normal 6 2 2 3 2 11" xfId="4574" xr:uid="{149EB1F4-41F5-4EB6-B7F3-431B197541DF}"/>
    <cellStyle name="Normal 6 2 2 3 2 2" xfId="836" xr:uid="{2E19502C-A0F8-46AA-A7DD-8F465CE2D42F}"/>
    <cellStyle name="Normal 6 2 2 3 2 2 2" xfId="1300" xr:uid="{8117E38C-A03D-4C8A-9C2B-06C30D767425}"/>
    <cellStyle name="Normal 6 2 2 3 2 2 2 2" xfId="1741" xr:uid="{029DD7AF-76A0-4C45-8024-5FAC82FEADC4}"/>
    <cellStyle name="Normal 6 2 2 3 2 2 2 2 2" xfId="3691" xr:uid="{4A0C102E-E0B3-4C4D-982D-C68C4B6F9620}"/>
    <cellStyle name="Normal 6 2 2 3 2 2 2 2 2 2" xfId="14357" xr:uid="{F8572BAD-82AB-4A77-9F0C-A31477B07AB6}"/>
    <cellStyle name="Normal 6 2 2 3 2 2 2 2 2 3" xfId="9571" xr:uid="{61C84276-05B9-482B-AD38-CF53F0E03EB1}"/>
    <cellStyle name="Normal 6 2 2 3 2 2 2 2 3" xfId="9572" xr:uid="{50A594F0-3055-4B09-9239-C447838FBFE7}"/>
    <cellStyle name="Normal 6 2 2 3 2 2 2 2 4" xfId="7330" xr:uid="{AA55D5C4-3271-4867-A169-EADD06078356}"/>
    <cellStyle name="Normal 6 2 2 3 2 2 2 2 5" xfId="12544" xr:uid="{5E798A17-B8EC-4546-845E-672A5A7ABD40}"/>
    <cellStyle name="Normal 6 2 2 3 2 2 2 2 6" xfId="5505" xr:uid="{77F8590A-EF9B-4712-94ED-C377E1C8E701}"/>
    <cellStyle name="Normal 6 2 2 3 2 2 2 3" xfId="3262" xr:uid="{DA5EFC68-9244-4CDD-97C2-9B5B931E98CC}"/>
    <cellStyle name="Normal 6 2 2 3 2 2 2 3 2" xfId="13928" xr:uid="{FE457CE5-1299-4316-8EB3-9385B2749194}"/>
    <cellStyle name="Normal 6 2 2 3 2 2 2 3 3" xfId="9573" xr:uid="{D52D71F4-993F-441C-89CF-538289ED0AE7}"/>
    <cellStyle name="Normal 6 2 2 3 2 2 2 4" xfId="9574" xr:uid="{1A2F0CE9-4DF9-4E22-AFA1-52DE5877F056}"/>
    <cellStyle name="Normal 6 2 2 3 2 2 2 5" xfId="6901" xr:uid="{801DA8AB-6126-4BE5-8451-8A779DA8ACCF}"/>
    <cellStyle name="Normal 6 2 2 3 2 2 2 6" xfId="12115" xr:uid="{53E59AAA-76C3-4213-ABC1-47FDD409C69E}"/>
    <cellStyle name="Normal 6 2 2 3 2 2 2 7" xfId="5076" xr:uid="{0665DAEB-DA38-4CEC-A6E2-1EEF2A49F44A}"/>
    <cellStyle name="Normal 6 2 2 3 2 2 3" xfId="1740" xr:uid="{C6BBA3FE-5522-479D-9EDD-E0153CDB485E}"/>
    <cellStyle name="Normal 6 2 2 3 2 2 3 2" xfId="3690" xr:uid="{378874C8-FE02-4809-8C7D-54396E9B51F8}"/>
    <cellStyle name="Normal 6 2 2 3 2 2 3 2 2" xfId="14356" xr:uid="{E8E5154B-7397-41FA-B49F-7B33D0C89AAA}"/>
    <cellStyle name="Normal 6 2 2 3 2 2 3 2 3" xfId="9575" xr:uid="{D8C8D02A-D4BE-4ED4-9372-96702DC0BEA5}"/>
    <cellStyle name="Normal 6 2 2 3 2 2 3 3" xfId="9576" xr:uid="{0DE54A07-6B6B-4350-BD46-B4917ACF807F}"/>
    <cellStyle name="Normal 6 2 2 3 2 2 3 4" xfId="7329" xr:uid="{E8DE7C00-4EFC-4556-8663-169169AAC68E}"/>
    <cellStyle name="Normal 6 2 2 3 2 2 3 5" xfId="12543" xr:uid="{218E4BA2-C8FE-4BDA-B136-29AE3F2759F4}"/>
    <cellStyle name="Normal 6 2 2 3 2 2 3 6" xfId="5504" xr:uid="{3D9CF8E5-6B9F-4E57-B893-DF72E36933AE}"/>
    <cellStyle name="Normal 6 2 2 3 2 2 4" xfId="2895" xr:uid="{84C97667-3AEB-43CA-A8FA-775D227C8DBA}"/>
    <cellStyle name="Normal 6 2 2 3 2 2 4 2" xfId="13561" xr:uid="{4626D374-D14C-4144-89DD-5E715E828777}"/>
    <cellStyle name="Normal 6 2 2 3 2 2 4 3" xfId="9577" xr:uid="{8206D024-0C4D-4C05-8CD8-5F10280CDDD0}"/>
    <cellStyle name="Normal 6 2 2 3 2 2 5" xfId="9578" xr:uid="{3F39485C-0D1F-4E77-A059-41B3CD4EE2F5}"/>
    <cellStyle name="Normal 6 2 2 3 2 2 6" xfId="6534" xr:uid="{06318C97-A2F9-4C57-A3FF-F754328365E8}"/>
    <cellStyle name="Normal 6 2 2 3 2 2 7" xfId="11748" xr:uid="{47325B74-2B3A-4FD2-8B58-ED14091E1D38}"/>
    <cellStyle name="Normal 6 2 2 3 2 2 8" xfId="4709" xr:uid="{FCFFB867-2D2C-41EE-B1F5-220C9D72E5A8}"/>
    <cellStyle name="Normal 6 2 2 3 2 3" xfId="989" xr:uid="{6139BC3D-3549-4F94-B9C7-6B36332EF0AE}"/>
    <cellStyle name="Normal 6 2 2 3 2 3 2" xfId="1742" xr:uid="{A0E8F61A-D175-4CDC-9BDC-48D9F439F882}"/>
    <cellStyle name="Normal 6 2 2 3 2 3 2 2" xfId="3692" xr:uid="{695B47A4-517E-41FC-B50D-A258A50BBDC4}"/>
    <cellStyle name="Normal 6 2 2 3 2 3 2 2 2" xfId="14358" xr:uid="{6311A4B4-A8D3-4CE4-93BA-00E2911A0EDE}"/>
    <cellStyle name="Normal 6 2 2 3 2 3 2 2 3" xfId="9579" xr:uid="{FD25748C-B92C-4467-936D-82D113C8CA89}"/>
    <cellStyle name="Normal 6 2 2 3 2 3 2 3" xfId="9580" xr:uid="{ED110AC6-F37D-4324-B3E2-93F75B074462}"/>
    <cellStyle name="Normal 6 2 2 3 2 3 2 4" xfId="7331" xr:uid="{5829D535-A73A-49DC-B358-5DD26B6BADF8}"/>
    <cellStyle name="Normal 6 2 2 3 2 3 2 5" xfId="12545" xr:uid="{4A856578-D25C-4689-88CC-950CA0841E4D}"/>
    <cellStyle name="Normal 6 2 2 3 2 3 2 6" xfId="5506" xr:uid="{57E1C7DE-8456-49A3-A703-E28D9B825998}"/>
    <cellStyle name="Normal 6 2 2 3 2 3 3" xfId="3033" xr:uid="{33A6DC58-BC71-4438-9007-835041414A19}"/>
    <cellStyle name="Normal 6 2 2 3 2 3 3 2" xfId="13699" xr:uid="{054C191F-E6AC-4EE6-B027-C8937545BB79}"/>
    <cellStyle name="Normal 6 2 2 3 2 3 3 3" xfId="9581" xr:uid="{38EAEBBD-3908-43F9-BC47-AE1FA48F04AC}"/>
    <cellStyle name="Normal 6 2 2 3 2 3 4" xfId="9582" xr:uid="{FEFEEF0F-E9BD-4F85-B831-46C8B087FC83}"/>
    <cellStyle name="Normal 6 2 2 3 2 3 5" xfId="6672" xr:uid="{3AD39249-4E67-465D-A43B-123CF4ADEFEC}"/>
    <cellStyle name="Normal 6 2 2 3 2 3 6" xfId="11886" xr:uid="{E0CAD328-15F2-45A8-B7CD-8AF1DD945F43}"/>
    <cellStyle name="Normal 6 2 2 3 2 3 7" xfId="4847" xr:uid="{A9F9511F-574D-4D61-AA89-966CD5A0F8EE}"/>
    <cellStyle name="Normal 6 2 2 3 2 4" xfId="1739" xr:uid="{57957BEF-410C-45C8-8DD2-0B1F54050301}"/>
    <cellStyle name="Normal 6 2 2 3 2 4 2" xfId="3689" xr:uid="{8C3361E7-93D8-4C69-AC7F-604DE7921D3F}"/>
    <cellStyle name="Normal 6 2 2 3 2 4 2 2" xfId="14355" xr:uid="{6750E5C1-E543-4B2C-8BE8-C8CB27264F38}"/>
    <cellStyle name="Normal 6 2 2 3 2 4 2 3" xfId="9583" xr:uid="{F10CEAA1-6247-4E26-8ABB-7EE154BFEB8E}"/>
    <cellStyle name="Normal 6 2 2 3 2 4 3" xfId="9584" xr:uid="{07D926A6-E47B-4D5C-BB88-C5E2EB3B784E}"/>
    <cellStyle name="Normal 6 2 2 3 2 4 4" xfId="7328" xr:uid="{D013D2C8-023F-480F-98B0-367CDB3B01AA}"/>
    <cellStyle name="Normal 6 2 2 3 2 4 5" xfId="12542" xr:uid="{121960AF-47AE-4EBF-95E1-8662DADC2A30}"/>
    <cellStyle name="Normal 6 2 2 3 2 4 6" xfId="5503" xr:uid="{77937506-9714-426A-9BCB-341E17CA9781}"/>
    <cellStyle name="Normal 6 2 2 3 2 5" xfId="2288" xr:uid="{C74E3BE4-1876-45AD-886C-A1EAEDF0F858}"/>
    <cellStyle name="Normal 6 2 2 3 2 5 2" xfId="4141" xr:uid="{5D742BF0-192E-4E84-B4A2-3B770B78376C}"/>
    <cellStyle name="Normal 6 2 2 3 2 5 2 2" xfId="14804" xr:uid="{028EDA49-49DA-40E9-9E59-DF240C52A2A9}"/>
    <cellStyle name="Normal 6 2 2 3 2 5 2 3" xfId="9585" xr:uid="{ECBFFC4B-39E1-49F2-A4AD-B9B66B023216}"/>
    <cellStyle name="Normal 6 2 2 3 2 5 3" xfId="9586" xr:uid="{88868915-864C-478C-99EA-A7950AD16754}"/>
    <cellStyle name="Normal 6 2 2 3 2 5 4" xfId="7780" xr:uid="{DC71B935-7117-4B1B-9E3D-386CA0A42B4F}"/>
    <cellStyle name="Normal 6 2 2 3 2 5 5" xfId="12991" xr:uid="{A7E0DFD2-2AB4-47A3-A42D-7A1927EA2F46}"/>
    <cellStyle name="Normal 6 2 2 3 2 5 6" xfId="5952" xr:uid="{F25B89E5-DB0A-4EB0-A07C-03CDCC4A13C9}"/>
    <cellStyle name="Normal 6 2 2 3 2 6" xfId="2432" xr:uid="{00E9B23D-C5F7-429B-A489-5C022098FC90}"/>
    <cellStyle name="Normal 6 2 2 3 2 6 2" xfId="4276" xr:uid="{57FBA3C5-DD9B-4CFB-8832-AF2F17DF5C53}"/>
    <cellStyle name="Normal 6 2 2 3 2 6 2 2" xfId="14939" xr:uid="{F313F981-F0B0-477E-BC49-D4A23D5D11F0}"/>
    <cellStyle name="Normal 6 2 2 3 2 6 2 3" xfId="9587" xr:uid="{69E9E1BA-65BA-4C5A-9AB8-5F8560B85AC6}"/>
    <cellStyle name="Normal 6 2 2 3 2 6 3" xfId="7915" xr:uid="{9023C9F5-FD76-45BB-BC3F-99993E8830EB}"/>
    <cellStyle name="Normal 6 2 2 3 2 6 4" xfId="13126" xr:uid="{2E6F7B50-AAF3-4BD8-AB1A-4C7089214E1F}"/>
    <cellStyle name="Normal 6 2 2 3 2 6 5" xfId="6087" xr:uid="{D4F468F1-89A2-458E-802B-17B147E20AA2}"/>
    <cellStyle name="Normal 6 2 2 3 2 7" xfId="2760" xr:uid="{96808D0C-8E90-402D-AB0B-9CD29E32BE0A}"/>
    <cellStyle name="Normal 6 2 2 3 2 7 2" xfId="13426" xr:uid="{96ACC539-8A42-4FDC-974D-92F2F5D58FE3}"/>
    <cellStyle name="Normal 6 2 2 3 2 7 3" xfId="9588" xr:uid="{5DE2EEC0-5704-406B-92DE-908EDBE21102}"/>
    <cellStyle name="Normal 6 2 2 3 2 8" xfId="9589" xr:uid="{7FD81874-7F4A-4F75-8612-0C5C117B7ADB}"/>
    <cellStyle name="Normal 6 2 2 3 2 9" xfId="6399" xr:uid="{F8B8EE89-04E9-4B82-BA8C-520643B3DF06}"/>
    <cellStyle name="Normal 6 2 2 3 3" xfId="738" xr:uid="{B5507766-BF00-471C-B3F2-D9AEADF4E5B0}"/>
    <cellStyle name="Normal 6 2 2 3 3 10" xfId="11655" xr:uid="{3241140A-2A1A-436A-8965-98B8CFAD64E1}"/>
    <cellStyle name="Normal 6 2 2 3 3 11" xfId="4616" xr:uid="{E3498D5A-2062-425A-A010-D66322A5AB4E}"/>
    <cellStyle name="Normal 6 2 2 3 3 2" xfId="879" xr:uid="{35F2FC84-E6F7-4B2E-8D3F-3B23AA2264B7}"/>
    <cellStyle name="Normal 6 2 2 3 3 2 2" xfId="1342" xr:uid="{6C68C577-1215-451D-B6DA-557E88DDEE3B}"/>
    <cellStyle name="Normal 6 2 2 3 3 2 2 2" xfId="1745" xr:uid="{037640CA-8216-4133-9B9A-1F1D8FA0CEFE}"/>
    <cellStyle name="Normal 6 2 2 3 3 2 2 2 2" xfId="3695" xr:uid="{5F648A75-184B-4FC3-9469-8C125E678F91}"/>
    <cellStyle name="Normal 6 2 2 3 3 2 2 2 2 2" xfId="14361" xr:uid="{1687A251-933D-4458-AAB9-6D01A2788D90}"/>
    <cellStyle name="Normal 6 2 2 3 3 2 2 2 2 3" xfId="9590" xr:uid="{3FD6D041-4A16-442D-8227-97F593009EF9}"/>
    <cellStyle name="Normal 6 2 2 3 3 2 2 2 3" xfId="9591" xr:uid="{E4AC2318-659A-4B54-8F1D-4506DB506D4E}"/>
    <cellStyle name="Normal 6 2 2 3 3 2 2 2 4" xfId="7334" xr:uid="{CBE386DD-796C-424E-A8A7-BCD85B787992}"/>
    <cellStyle name="Normal 6 2 2 3 3 2 2 2 5" xfId="12548" xr:uid="{CCF6CD08-2D09-4A66-8695-36F08AB34881}"/>
    <cellStyle name="Normal 6 2 2 3 3 2 2 2 6" xfId="5509" xr:uid="{06D84E60-22F1-4025-8598-28E489878F73}"/>
    <cellStyle name="Normal 6 2 2 3 3 2 2 3" xfId="3304" xr:uid="{5E84EF57-5702-4FE2-A20D-8115A9D88E2A}"/>
    <cellStyle name="Normal 6 2 2 3 3 2 2 3 2" xfId="13970" xr:uid="{BE77AECF-1065-4562-8581-6D6ABC0CA96B}"/>
    <cellStyle name="Normal 6 2 2 3 3 2 2 3 3" xfId="9592" xr:uid="{41F0136D-E705-412D-BB8C-CE6555158998}"/>
    <cellStyle name="Normal 6 2 2 3 3 2 2 4" xfId="9593" xr:uid="{E718B393-DA90-4713-BA49-42E13D9293C3}"/>
    <cellStyle name="Normal 6 2 2 3 3 2 2 5" xfId="6943" xr:uid="{5DD14763-8D72-4196-B15A-E677C8D94D9D}"/>
    <cellStyle name="Normal 6 2 2 3 3 2 2 6" xfId="12157" xr:uid="{2C8DEE25-669B-4F27-8A55-1B8EE1353ADF}"/>
    <cellStyle name="Normal 6 2 2 3 3 2 2 7" xfId="5118" xr:uid="{946866EC-E69F-4CF0-A9DD-5A5EFB03A0C5}"/>
    <cellStyle name="Normal 6 2 2 3 3 2 3" xfId="1744" xr:uid="{FF220E28-0D95-4711-9CB2-1EB3EC56E8A9}"/>
    <cellStyle name="Normal 6 2 2 3 3 2 3 2" xfId="3694" xr:uid="{222D59DF-2E7B-4378-86E3-0110620BB6B1}"/>
    <cellStyle name="Normal 6 2 2 3 3 2 3 2 2" xfId="14360" xr:uid="{ABDB5776-E0D1-4717-81F2-40D1D5827347}"/>
    <cellStyle name="Normal 6 2 2 3 3 2 3 2 3" xfId="9594" xr:uid="{E5D50EAD-7C66-4211-93BA-A45313E4D23B}"/>
    <cellStyle name="Normal 6 2 2 3 3 2 3 3" xfId="9595" xr:uid="{38822F14-FBB1-4248-8384-2BB8FCD682E5}"/>
    <cellStyle name="Normal 6 2 2 3 3 2 3 4" xfId="7333" xr:uid="{FC494B29-E7EA-48DF-8730-19D9259EA785}"/>
    <cellStyle name="Normal 6 2 2 3 3 2 3 5" xfId="12547" xr:uid="{E644679E-0A2C-4FA1-8BBC-A609ADEB2CEA}"/>
    <cellStyle name="Normal 6 2 2 3 3 2 3 6" xfId="5508" xr:uid="{9724D742-1227-4181-871F-9622359CD9C9}"/>
    <cellStyle name="Normal 6 2 2 3 3 2 4" xfId="2937" xr:uid="{066D5D19-CA8A-497A-8E48-C7FE9BC9617E}"/>
    <cellStyle name="Normal 6 2 2 3 3 2 4 2" xfId="13603" xr:uid="{4AAB3137-569E-40F8-9FAB-63A07237C818}"/>
    <cellStyle name="Normal 6 2 2 3 3 2 4 3" xfId="9596" xr:uid="{936D469A-9619-4ACC-A10F-EB005AE11BE8}"/>
    <cellStyle name="Normal 6 2 2 3 3 2 5" xfId="9597" xr:uid="{135677CB-7D60-4836-9C40-3BBFD1200935}"/>
    <cellStyle name="Normal 6 2 2 3 3 2 6" xfId="6576" xr:uid="{BF5DFAC7-5738-4F3F-9801-FB9D7A1F409D}"/>
    <cellStyle name="Normal 6 2 2 3 3 2 7" xfId="11790" xr:uid="{87D1F40D-6390-4112-B3A9-23A081A414B6}"/>
    <cellStyle name="Normal 6 2 2 3 3 2 8" xfId="4751" xr:uid="{19B7E494-52CF-4D73-BE9C-8421190AF01F}"/>
    <cellStyle name="Normal 6 2 2 3 3 3" xfId="1032" xr:uid="{72A62FB1-4209-4EDD-96B4-CACD62821C09}"/>
    <cellStyle name="Normal 6 2 2 3 3 3 2" xfId="1746" xr:uid="{A66D995C-B094-48CE-B697-CE6B4D6B5D2B}"/>
    <cellStyle name="Normal 6 2 2 3 3 3 2 2" xfId="3696" xr:uid="{98C8A6B5-2E47-4F6F-A1D4-1871B56FDFDD}"/>
    <cellStyle name="Normal 6 2 2 3 3 3 2 2 2" xfId="14362" xr:uid="{C8DD5EF2-29A1-4899-A237-9290737476E6}"/>
    <cellStyle name="Normal 6 2 2 3 3 3 2 2 3" xfId="9598" xr:uid="{E5E31B96-CD04-49AE-945B-9A2259C60830}"/>
    <cellStyle name="Normal 6 2 2 3 3 3 2 3" xfId="9599" xr:uid="{19CDFEDD-14EA-4B1F-9BC9-9852CA0ED9AD}"/>
    <cellStyle name="Normal 6 2 2 3 3 3 2 4" xfId="7335" xr:uid="{6314B87C-1F1B-4680-83F0-45082E745A9F}"/>
    <cellStyle name="Normal 6 2 2 3 3 3 2 5" xfId="12549" xr:uid="{E4691920-B3C9-49A9-858D-DC3ED185253F}"/>
    <cellStyle name="Normal 6 2 2 3 3 3 2 6" xfId="5510" xr:uid="{AA7A27CF-D564-414B-88BB-2773BB8D8A30}"/>
    <cellStyle name="Normal 6 2 2 3 3 3 3" xfId="3075" xr:uid="{5E8DE97A-2200-4C7B-9055-605A880CBAEF}"/>
    <cellStyle name="Normal 6 2 2 3 3 3 3 2" xfId="13741" xr:uid="{53F2CC15-6176-4130-BFF3-3D3297E52275}"/>
    <cellStyle name="Normal 6 2 2 3 3 3 3 3" xfId="9600" xr:uid="{9B72429B-A1EE-42C3-801D-C4005C0B8B05}"/>
    <cellStyle name="Normal 6 2 2 3 3 3 4" xfId="9601" xr:uid="{DB41A6AA-6180-4837-AE14-8003E41D4EBE}"/>
    <cellStyle name="Normal 6 2 2 3 3 3 5" xfId="6714" xr:uid="{DBA081A6-F351-4AAB-99C4-61E2DDAC6BF5}"/>
    <cellStyle name="Normal 6 2 2 3 3 3 6" xfId="11928" xr:uid="{3D04F067-F287-4744-98D6-9F8C0E01BBD6}"/>
    <cellStyle name="Normal 6 2 2 3 3 3 7" xfId="4889" xr:uid="{52472318-5561-453D-9E42-A33DB0486FC8}"/>
    <cellStyle name="Normal 6 2 2 3 3 4" xfId="1743" xr:uid="{58B6B04D-4FF7-46F6-A949-1C84FACCE261}"/>
    <cellStyle name="Normal 6 2 2 3 3 4 2" xfId="3693" xr:uid="{425454CA-59D4-47F2-B3D2-9497B8103F17}"/>
    <cellStyle name="Normal 6 2 2 3 3 4 2 2" xfId="14359" xr:uid="{97CF229B-7CAF-4522-9D08-6ED2946D472C}"/>
    <cellStyle name="Normal 6 2 2 3 3 4 2 3" xfId="9602" xr:uid="{A4C8F1A0-3C16-4C73-B7F8-45604F621B37}"/>
    <cellStyle name="Normal 6 2 2 3 3 4 3" xfId="9603" xr:uid="{88753CA2-213A-44A1-A874-1BE4C044374F}"/>
    <cellStyle name="Normal 6 2 2 3 3 4 4" xfId="7332" xr:uid="{58961684-6F7A-4068-9B35-FDE1D6CA0A9C}"/>
    <cellStyle name="Normal 6 2 2 3 3 4 5" xfId="12546" xr:uid="{86E2538A-24D1-43AA-A0B9-81FAA5219EC4}"/>
    <cellStyle name="Normal 6 2 2 3 3 4 6" xfId="5507" xr:uid="{DB68F8A2-1B5A-4F2C-A6C4-6B38C31DCC79}"/>
    <cellStyle name="Normal 6 2 2 3 3 5" xfId="2330" xr:uid="{B275137C-957F-499A-9DA8-30248333CC3A}"/>
    <cellStyle name="Normal 6 2 2 3 3 5 2" xfId="4183" xr:uid="{D37F77E1-E31E-448D-B813-02EE6C5E0645}"/>
    <cellStyle name="Normal 6 2 2 3 3 5 2 2" xfId="14846" xr:uid="{2247C332-EE3F-4F2B-8B9D-7667216444C6}"/>
    <cellStyle name="Normal 6 2 2 3 3 5 2 3" xfId="9604" xr:uid="{D1B2DCD1-B5D1-41F3-A974-B458B2E78ED4}"/>
    <cellStyle name="Normal 6 2 2 3 3 5 3" xfId="9605" xr:uid="{C4CF9869-74D6-49F1-A2D5-0C28E6813768}"/>
    <cellStyle name="Normal 6 2 2 3 3 5 4" xfId="7822" xr:uid="{A59A429E-6FA7-4FB7-9BB7-DC012B39FB1B}"/>
    <cellStyle name="Normal 6 2 2 3 3 5 5" xfId="13033" xr:uid="{7FB520FC-F4E7-4FCE-A5F8-9C7F8C93DBFE}"/>
    <cellStyle name="Normal 6 2 2 3 3 5 6" xfId="5994" xr:uid="{B295CB0E-957E-4020-BC16-C0B8ACB6CA8E}"/>
    <cellStyle name="Normal 6 2 2 3 3 6" xfId="2474" xr:uid="{3F244965-1116-48D2-8548-6A2B0211C03D}"/>
    <cellStyle name="Normal 6 2 2 3 3 6 2" xfId="4318" xr:uid="{956BD449-087C-4B50-A736-E756A495CE9B}"/>
    <cellStyle name="Normal 6 2 2 3 3 6 2 2" xfId="14981" xr:uid="{56339F01-71D9-4B77-9012-CD6AB99072E1}"/>
    <cellStyle name="Normal 6 2 2 3 3 6 2 3" xfId="9606" xr:uid="{4BC229AC-5AA1-4409-999B-A8AAAE788134}"/>
    <cellStyle name="Normal 6 2 2 3 3 6 3" xfId="7957" xr:uid="{EA3399DE-AF12-441A-87CE-65949C1EFA0E}"/>
    <cellStyle name="Normal 6 2 2 3 3 6 4" xfId="13168" xr:uid="{F00003E0-32C5-479F-93EA-DD6CEDEA7EA7}"/>
    <cellStyle name="Normal 6 2 2 3 3 6 5" xfId="6129" xr:uid="{416E0477-3A95-40D4-BBF6-B063655887C7}"/>
    <cellStyle name="Normal 6 2 2 3 3 7" xfId="2802" xr:uid="{D33D9017-DA7F-4A76-8758-23DE7DB294F5}"/>
    <cellStyle name="Normal 6 2 2 3 3 7 2" xfId="13468" xr:uid="{ADD33B15-BCA3-470C-B90F-66677F276A49}"/>
    <cellStyle name="Normal 6 2 2 3 3 7 3" xfId="9607" xr:uid="{8AA2B1FD-ECE3-4EBF-A46B-31D6D06E6B17}"/>
    <cellStyle name="Normal 6 2 2 3 3 8" xfId="9608" xr:uid="{21D0CA99-6651-4836-AE31-035589B76E8D}"/>
    <cellStyle name="Normal 6 2 2 3 3 9" xfId="6441" xr:uid="{F3476850-145A-4542-A382-2AC494B29B42}"/>
    <cellStyle name="Normal 6 2 2 3 4" xfId="572" xr:uid="{3700705C-49F8-4A5D-9214-8FA7B751129E}"/>
    <cellStyle name="Normal 6 2 2 3 4 2" xfId="1140" xr:uid="{2E5C9BFD-24E6-4BE9-8D5C-0ADF4BA6CB78}"/>
    <cellStyle name="Normal 6 2 2 3 4 2 2" xfId="1748" xr:uid="{85D44C78-35D2-4E27-B6CA-D6E403CDB566}"/>
    <cellStyle name="Normal 6 2 2 3 4 2 2 2" xfId="3698" xr:uid="{21DD1AE8-1B42-4F4F-AE80-3C6793F1A8CA}"/>
    <cellStyle name="Normal 6 2 2 3 4 2 2 2 2" xfId="14364" xr:uid="{7FB43A6B-9B1A-4EB5-9267-27030A43996A}"/>
    <cellStyle name="Normal 6 2 2 3 4 2 2 2 3" xfId="9609" xr:uid="{4F5D6F08-7DCA-431F-9A5C-6E7A669D5BE4}"/>
    <cellStyle name="Normal 6 2 2 3 4 2 2 3" xfId="9610" xr:uid="{0D976DFB-2D1F-4018-BEDE-A784579781ED}"/>
    <cellStyle name="Normal 6 2 2 3 4 2 2 4" xfId="7337" xr:uid="{82D127B4-9C3D-4273-A192-B50CC8265677}"/>
    <cellStyle name="Normal 6 2 2 3 4 2 2 5" xfId="12551" xr:uid="{AF4296BB-5146-4D0F-B581-1F9277E0949C}"/>
    <cellStyle name="Normal 6 2 2 3 4 2 2 6" xfId="5512" xr:uid="{D58D91EF-2CC3-4D54-A9FF-F54B888A8C2E}"/>
    <cellStyle name="Normal 6 2 2 3 4 2 3" xfId="3165" xr:uid="{F50AE170-8456-4FD2-B0C2-7E3DCD972B32}"/>
    <cellStyle name="Normal 6 2 2 3 4 2 3 2" xfId="13831" xr:uid="{DA0874E7-3715-4E3C-80E0-BCC42485D693}"/>
    <cellStyle name="Normal 6 2 2 3 4 2 3 3" xfId="9611" xr:uid="{8359A5A1-2466-4260-B1A3-676C6B5D5C33}"/>
    <cellStyle name="Normal 6 2 2 3 4 2 4" xfId="9612" xr:uid="{F8EC0ADF-C4E2-422B-A501-68CC9AADB1F4}"/>
    <cellStyle name="Normal 6 2 2 3 4 2 5" xfId="6804" xr:uid="{BAB8719F-5DB5-472B-B142-A9FE2C267188}"/>
    <cellStyle name="Normal 6 2 2 3 4 2 6" xfId="12018" xr:uid="{76F0866B-4E4E-4BC6-BE4B-1185D1448E22}"/>
    <cellStyle name="Normal 6 2 2 3 4 2 7" xfId="4979" xr:uid="{E241EC34-3831-451A-9D54-ECEC017DF6DE}"/>
    <cellStyle name="Normal 6 2 2 3 4 3" xfId="1747" xr:uid="{836BDE23-7B4B-4671-AF9C-EEE80F0CF88E}"/>
    <cellStyle name="Normal 6 2 2 3 4 3 2" xfId="3697" xr:uid="{4D8FA22A-30F8-466D-ABF1-B22D5613F12A}"/>
    <cellStyle name="Normal 6 2 2 3 4 3 2 2" xfId="14363" xr:uid="{7A4958C4-2F53-41D5-A279-BF5668444CAA}"/>
    <cellStyle name="Normal 6 2 2 3 4 3 2 3" xfId="9613" xr:uid="{FB171CEF-0A10-496A-BF6D-06AABE3A045E}"/>
    <cellStyle name="Normal 6 2 2 3 4 3 3" xfId="9614" xr:uid="{6ADDF55E-3005-460D-9BF8-86DC413555E6}"/>
    <cellStyle name="Normal 6 2 2 3 4 3 4" xfId="7336" xr:uid="{A6495019-8A01-4A50-8B8F-54A976B553BD}"/>
    <cellStyle name="Normal 6 2 2 3 4 3 5" xfId="12550" xr:uid="{E0F17CCD-36B8-4E25-A5F2-A88C24D4DC57}"/>
    <cellStyle name="Normal 6 2 2 3 4 3 6" xfId="5511" xr:uid="{F564EB7F-473A-4B4E-A3CC-8FD62A435D5D}"/>
    <cellStyle name="Normal 6 2 2 3 4 4" xfId="2713" xr:uid="{B6233369-CA6E-4A0A-A7A2-84B1D5F682F5}"/>
    <cellStyle name="Normal 6 2 2 3 4 4 2" xfId="13379" xr:uid="{00E4D73A-2EA8-4E1D-BE2A-A54F55DA5239}"/>
    <cellStyle name="Normal 6 2 2 3 4 4 3" xfId="9615" xr:uid="{AFA2446A-BE81-4DF3-B9D6-CE7235F93CD9}"/>
    <cellStyle name="Normal 6 2 2 3 4 5" xfId="9616" xr:uid="{A97CCBA0-CE1A-4A78-BEAF-2C5338E5285A}"/>
    <cellStyle name="Normal 6 2 2 3 4 6" xfId="6352" xr:uid="{3844A44C-4DAE-43FA-8B87-42A8771E38C1}"/>
    <cellStyle name="Normal 6 2 2 3 4 7" xfId="11566" xr:uid="{F0E0579F-28A8-4694-B572-BA9ED47E62F1}"/>
    <cellStyle name="Normal 6 2 2 3 4 8" xfId="4527" xr:uid="{BE1AD56A-5551-4F5F-B39E-F91FA46E7445}"/>
    <cellStyle name="Normal 6 2 2 3 5" xfId="789" xr:uid="{728044E1-C678-495C-AD8B-E99F75542A81}"/>
    <cellStyle name="Normal 6 2 2 3 5 2" xfId="1253" xr:uid="{7D416E93-7C1C-443A-A83E-1AE071254CE1}"/>
    <cellStyle name="Normal 6 2 2 3 5 2 2" xfId="1750" xr:uid="{2D585E49-39C1-4553-BD81-05370238208A}"/>
    <cellStyle name="Normal 6 2 2 3 5 2 2 2" xfId="3700" xr:uid="{DE0CE8A1-C711-409D-9749-134C737C7091}"/>
    <cellStyle name="Normal 6 2 2 3 5 2 2 2 2" xfId="14366" xr:uid="{446B8475-B2C9-45F4-855F-C4116DDA138E}"/>
    <cellStyle name="Normal 6 2 2 3 5 2 2 2 3" xfId="9617" xr:uid="{4AD60E33-0382-4D78-82F1-C6333F0F302E}"/>
    <cellStyle name="Normal 6 2 2 3 5 2 2 3" xfId="9618" xr:uid="{D523C6A1-1029-4AA6-A93A-74CA3AC45678}"/>
    <cellStyle name="Normal 6 2 2 3 5 2 2 4" xfId="7339" xr:uid="{7B487276-EAE1-4EB7-92EC-8E2124B4CCE5}"/>
    <cellStyle name="Normal 6 2 2 3 5 2 2 5" xfId="12553" xr:uid="{DFD536CF-1C64-41CE-A2E3-0476A4F0DABD}"/>
    <cellStyle name="Normal 6 2 2 3 5 2 2 6" xfId="5514" xr:uid="{E3B905FD-4F18-45F6-88E6-410E064156E0}"/>
    <cellStyle name="Normal 6 2 2 3 5 2 3" xfId="3215" xr:uid="{77765192-B626-42E8-9467-D81007F82E9C}"/>
    <cellStyle name="Normal 6 2 2 3 5 2 3 2" xfId="13881" xr:uid="{920AB080-5CEA-42F0-87C7-A8633AE063BC}"/>
    <cellStyle name="Normal 6 2 2 3 5 2 3 3" xfId="9619" xr:uid="{85CBE27E-EFD2-411C-A94B-6B06F6B9BA79}"/>
    <cellStyle name="Normal 6 2 2 3 5 2 4" xfId="9620" xr:uid="{9D8D4F01-4742-4118-954B-97F41BA4C705}"/>
    <cellStyle name="Normal 6 2 2 3 5 2 5" xfId="6854" xr:uid="{21D5759F-5F58-4657-BF9C-1EBA8F5EE03F}"/>
    <cellStyle name="Normal 6 2 2 3 5 2 6" xfId="12068" xr:uid="{88ACDB41-19CF-44E3-8507-DE232B5DD14D}"/>
    <cellStyle name="Normal 6 2 2 3 5 2 7" xfId="5029" xr:uid="{0CDEF22A-3DCA-4DCF-A579-40D200950F86}"/>
    <cellStyle name="Normal 6 2 2 3 5 3" xfId="1749" xr:uid="{64CDC36F-03DF-4D98-8A25-7B2E6EBEA6AE}"/>
    <cellStyle name="Normal 6 2 2 3 5 3 2" xfId="3699" xr:uid="{5FD9B0E3-12FF-4290-ACC1-33B0627230F7}"/>
    <cellStyle name="Normal 6 2 2 3 5 3 2 2" xfId="14365" xr:uid="{B50C2D67-E9F2-41D4-A349-18B3CCC6CCF9}"/>
    <cellStyle name="Normal 6 2 2 3 5 3 2 3" xfId="9621" xr:uid="{ADBE3415-6874-405E-82DB-61B731B4299C}"/>
    <cellStyle name="Normal 6 2 2 3 5 3 3" xfId="9622" xr:uid="{9ABD0B6C-794B-49D6-BF54-1BB7EACD256C}"/>
    <cellStyle name="Normal 6 2 2 3 5 3 4" xfId="7338" xr:uid="{23901AAB-2CC6-44EE-8B33-05C59724E476}"/>
    <cellStyle name="Normal 6 2 2 3 5 3 5" xfId="12552" xr:uid="{348B2F9D-5917-4060-9C8C-18F0159B8082}"/>
    <cellStyle name="Normal 6 2 2 3 5 3 6" xfId="5513" xr:uid="{00E42865-6A1E-47E6-BAD4-EEDA122B4570}"/>
    <cellStyle name="Normal 6 2 2 3 5 4" xfId="2848" xr:uid="{27681349-902F-4468-8461-A75474773F42}"/>
    <cellStyle name="Normal 6 2 2 3 5 4 2" xfId="13514" xr:uid="{84A91625-1F30-402D-A654-0C471DE11C3B}"/>
    <cellStyle name="Normal 6 2 2 3 5 4 3" xfId="9623" xr:uid="{002C7FC3-958A-42A7-92BD-68E94E1BB611}"/>
    <cellStyle name="Normal 6 2 2 3 5 5" xfId="9624" xr:uid="{08DFD9EA-3EFA-4056-9802-29242AE8A2D6}"/>
    <cellStyle name="Normal 6 2 2 3 5 6" xfId="6487" xr:uid="{FAA1DEE6-F051-491A-BF8C-947408B74F21}"/>
    <cellStyle name="Normal 6 2 2 3 5 7" xfId="11701" xr:uid="{A3B69B8F-DD3C-46FF-8B4A-61210641457F}"/>
    <cellStyle name="Normal 6 2 2 3 5 8" xfId="4662" xr:uid="{52F416F9-FFDF-49BE-A053-AD2F24086D11}"/>
    <cellStyle name="Normal 6 2 2 3 6" xfId="456" xr:uid="{451EB9B4-A4D9-4547-A321-CB8CE5CC5524}"/>
    <cellStyle name="Normal 6 2 2 3 6 2" xfId="1083" xr:uid="{B66B4229-7A9C-49AD-899F-A633A86BF84B}"/>
    <cellStyle name="Normal 6 2 2 3 6 2 2" xfId="1752" xr:uid="{6663B3AA-58C9-48ED-9E08-9E1734FD1C6E}"/>
    <cellStyle name="Normal 6 2 2 3 6 2 2 2" xfId="3702" xr:uid="{E9E44F82-B8D9-4BE2-B304-8761C8D1FB62}"/>
    <cellStyle name="Normal 6 2 2 3 6 2 2 2 2" xfId="14368" xr:uid="{ECC58BE9-779F-4A05-A202-1BFE2CCC67C3}"/>
    <cellStyle name="Normal 6 2 2 3 6 2 2 2 3" xfId="9625" xr:uid="{6A1FEBFC-42C5-4C06-90DD-0629D1A78D38}"/>
    <cellStyle name="Normal 6 2 2 3 6 2 2 3" xfId="9626" xr:uid="{B10DBC6E-4D80-4227-B88F-3BB9AA69FD58}"/>
    <cellStyle name="Normal 6 2 2 3 6 2 2 4" xfId="7341" xr:uid="{2DC7AE46-F79D-4E57-9618-C6A5D6240BC9}"/>
    <cellStyle name="Normal 6 2 2 3 6 2 2 5" xfId="12555" xr:uid="{C3E246A5-0B1D-40B6-98B0-2399D756A08F}"/>
    <cellStyle name="Normal 6 2 2 3 6 2 2 6" xfId="5516" xr:uid="{76B5717E-42EA-43B5-B6A9-7AA39E3CE7C3}"/>
    <cellStyle name="Normal 6 2 2 3 6 2 3" xfId="3121" xr:uid="{0BA8E21F-4D39-4BDD-A780-DDB80D5EBF3D}"/>
    <cellStyle name="Normal 6 2 2 3 6 2 3 2" xfId="13787" xr:uid="{61D1AE5A-4417-4AAF-AD10-2079B6883477}"/>
    <cellStyle name="Normal 6 2 2 3 6 2 3 3" xfId="9627" xr:uid="{A13CBB3A-1F4E-4BA9-A079-1265B828EB5F}"/>
    <cellStyle name="Normal 6 2 2 3 6 2 4" xfId="9628" xr:uid="{3DA91BED-3BC2-4D51-8B3D-1C54BFA3D681}"/>
    <cellStyle name="Normal 6 2 2 3 6 2 5" xfId="6760" xr:uid="{01E03DF6-461D-4023-8564-66C17F32E3D2}"/>
    <cellStyle name="Normal 6 2 2 3 6 2 6" xfId="11974" xr:uid="{ADF37FAA-EF75-441E-88C7-C4AA499094D7}"/>
    <cellStyle name="Normal 6 2 2 3 6 2 7" xfId="4935" xr:uid="{EBB94CE8-FCE3-44C2-A0DD-C69026005814}"/>
    <cellStyle name="Normal 6 2 2 3 6 3" xfId="1751" xr:uid="{639725C5-5985-4CDA-888D-46E5615EABFD}"/>
    <cellStyle name="Normal 6 2 2 3 6 3 2" xfId="3701" xr:uid="{987E4C3B-0E4B-426E-8CEE-D969439C0F61}"/>
    <cellStyle name="Normal 6 2 2 3 6 3 2 2" xfId="14367" xr:uid="{5EAF8448-D837-4EC6-9065-C8A375012AC9}"/>
    <cellStyle name="Normal 6 2 2 3 6 3 2 3" xfId="9629" xr:uid="{44895894-4212-4981-AB6F-7E2EDFDBBFE4}"/>
    <cellStyle name="Normal 6 2 2 3 6 3 3" xfId="9630" xr:uid="{FC95C887-3ED2-43DE-AB16-29F34ADE503B}"/>
    <cellStyle name="Normal 6 2 2 3 6 3 4" xfId="7340" xr:uid="{2E45718E-EBB5-4832-B25E-18903F858572}"/>
    <cellStyle name="Normal 6 2 2 3 6 3 5" xfId="12554" xr:uid="{E80797B3-938D-4EFB-AC4F-BCC208C5ABA8}"/>
    <cellStyle name="Normal 6 2 2 3 6 3 6" xfId="5515" xr:uid="{4E8238F8-3518-4662-83F5-31A96A9BC089}"/>
    <cellStyle name="Normal 6 2 2 3 6 4" xfId="2664" xr:uid="{998DA786-E1D9-49D6-8C4F-463C4A78FDC2}"/>
    <cellStyle name="Normal 6 2 2 3 6 4 2" xfId="13330" xr:uid="{DB7DF7C6-A095-4E3C-AC04-A1C079656EFA}"/>
    <cellStyle name="Normal 6 2 2 3 6 4 3" xfId="9631" xr:uid="{9F5557A5-F88C-4C41-ACC3-CAD762E20561}"/>
    <cellStyle name="Normal 6 2 2 3 6 5" xfId="9632" xr:uid="{A2921FA8-995C-4921-849C-21422799DA2D}"/>
    <cellStyle name="Normal 6 2 2 3 6 6" xfId="6303" xr:uid="{BAAD4F67-EEA4-4E9D-97CB-D6F48399E4D4}"/>
    <cellStyle name="Normal 6 2 2 3 6 7" xfId="11517" xr:uid="{308ACD4F-E067-49A2-AA31-CE04A82002F0}"/>
    <cellStyle name="Normal 6 2 2 3 6 8" xfId="4478" xr:uid="{10A74ED8-A7CB-4F56-BC75-C805D7C4000C}"/>
    <cellStyle name="Normal 6 2 2 3 7" xfId="938" xr:uid="{D25DF1AC-E61B-4EF6-9687-1A4FD476D0EF}"/>
    <cellStyle name="Normal 6 2 2 3 7 2" xfId="1753" xr:uid="{17589390-229A-4DFB-82D9-948A56DE3D8D}"/>
    <cellStyle name="Normal 6 2 2 3 7 2 2" xfId="3703" xr:uid="{5CB6E95E-1726-4372-BC21-2A83392C7B28}"/>
    <cellStyle name="Normal 6 2 2 3 7 2 2 2" xfId="14369" xr:uid="{D002B8E9-3EA7-49FE-B2A7-1D994B148159}"/>
    <cellStyle name="Normal 6 2 2 3 7 2 2 3" xfId="9633" xr:uid="{D6D6A9AB-098F-436D-BB3D-0247B9246A8D}"/>
    <cellStyle name="Normal 6 2 2 3 7 2 3" xfId="9634" xr:uid="{4396A255-B1F4-4757-ADBD-0D51D30D7392}"/>
    <cellStyle name="Normal 6 2 2 3 7 2 4" xfId="7342" xr:uid="{C2CF36B8-688A-4FDC-B2BE-78F8B1172473}"/>
    <cellStyle name="Normal 6 2 2 3 7 2 5" xfId="12556" xr:uid="{BB38F0D7-5140-4874-BE52-490553ADA485}"/>
    <cellStyle name="Normal 6 2 2 3 7 2 6" xfId="5517" xr:uid="{AC529B2B-9D14-457B-B77F-C45587FEABA1}"/>
    <cellStyle name="Normal 6 2 2 3 7 3" xfId="2986" xr:uid="{A441E5B2-87F1-4E6C-8862-8646983FFA63}"/>
    <cellStyle name="Normal 6 2 2 3 7 3 2" xfId="13652" xr:uid="{25129AA0-9632-43E1-B548-D19C8A0B0826}"/>
    <cellStyle name="Normal 6 2 2 3 7 3 3" xfId="9635" xr:uid="{17C5A59A-3F85-4177-BC98-A2848C60F7D7}"/>
    <cellStyle name="Normal 6 2 2 3 7 4" xfId="9636" xr:uid="{0462846C-F632-4D78-860F-9B29CFB8FF7A}"/>
    <cellStyle name="Normal 6 2 2 3 7 5" xfId="6625" xr:uid="{D05B3707-BD03-45BE-84D7-0F726504C9DC}"/>
    <cellStyle name="Normal 6 2 2 3 7 6" xfId="11839" xr:uid="{02CF523A-A56E-48D4-9D37-71F8AEAE4D51}"/>
    <cellStyle name="Normal 6 2 2 3 7 7" xfId="4800" xr:uid="{3715B3A2-46BB-44DA-9C9B-B96AACEA5EBC}"/>
    <cellStyle name="Normal 6 2 2 3 8" xfId="1403" xr:uid="{9EA36C4E-1794-4456-A3AA-C0D60D85C2BD}"/>
    <cellStyle name="Normal 6 2 2 3 8 2" xfId="3353" xr:uid="{81E817E6-6F4F-498E-9180-D0B8F7D3EFF5}"/>
    <cellStyle name="Normal 6 2 2 3 8 2 2" xfId="14019" xr:uid="{1A6A3639-A220-47C2-846C-7AE309F717A9}"/>
    <cellStyle name="Normal 6 2 2 3 8 2 3" xfId="9637" xr:uid="{C6F6D9AC-85B6-49D3-8243-E8645D28A13D}"/>
    <cellStyle name="Normal 6 2 2 3 8 3" xfId="9638" xr:uid="{C92E0733-C24E-45C8-AA3F-B71654C37E19}"/>
    <cellStyle name="Normal 6 2 2 3 8 4" xfId="6992" xr:uid="{763BD78E-6008-4046-B432-A7ED7E14F5A6}"/>
    <cellStyle name="Normal 6 2 2 3 8 5" xfId="12206" xr:uid="{555F31CA-9B0B-4965-BF78-608AA4809D76}"/>
    <cellStyle name="Normal 6 2 2 3 8 6" xfId="5167" xr:uid="{2C5C3F3D-241A-462A-8D27-9066650CFDA4}"/>
    <cellStyle name="Normal 6 2 2 3 9" xfId="349" xr:uid="{F816F4B7-7403-412E-B27C-D8D2AA6A3EC3}"/>
    <cellStyle name="Normal 6 2 2 3 9 2" xfId="2619" xr:uid="{8D9C3A96-A08E-44C8-8F21-EFC46B1611CF}"/>
    <cellStyle name="Normal 6 2 2 3 9 2 2" xfId="13286" xr:uid="{3454D00B-6001-4930-9540-2AF891CD099C}"/>
    <cellStyle name="Normal 6 2 2 3 9 2 3" xfId="9639" xr:uid="{57ABA27C-25AB-476B-AED3-C7D8EE3A81E5}"/>
    <cellStyle name="Normal 6 2 2 3 9 3" xfId="9640" xr:uid="{06EC136F-686E-4D24-BBC9-75E7BA5ADF3D}"/>
    <cellStyle name="Normal 6 2 2 3 9 4" xfId="6258" xr:uid="{37DE59CC-6D58-4CF5-A89D-4BA2FCD9C08D}"/>
    <cellStyle name="Normal 6 2 2 3 9 5" xfId="11473" xr:uid="{B8FE22AC-7D09-4E67-8DAB-F827664AC2DE}"/>
    <cellStyle name="Normal 6 2 2 3 9 6" xfId="4434" xr:uid="{91FAD1CD-DC53-45B7-8697-FD856736F170}"/>
    <cellStyle name="Normal 6 2 2 4" xfId="673" xr:uid="{58E0765E-6274-455B-B6E9-0312A5E3B81F}"/>
    <cellStyle name="Normal 6 2 2 4 10" xfId="11611" xr:uid="{D6CF46E3-86BA-45E0-B416-BB6315BFBBFC}"/>
    <cellStyle name="Normal 6 2 2 4 11" xfId="4572" xr:uid="{30D975EB-84E0-4DA4-91F2-495027C3DDF7}"/>
    <cellStyle name="Normal 6 2 2 4 2" xfId="834" xr:uid="{28339CB1-BC05-480A-A691-F75CFD5F6C62}"/>
    <cellStyle name="Normal 6 2 2 4 2 2" xfId="1298" xr:uid="{8EFFBCD1-B542-4293-8946-C1C8A2C5C623}"/>
    <cellStyle name="Normal 6 2 2 4 2 2 2" xfId="1756" xr:uid="{B6F2D3A3-96F6-4ABD-84E7-70C07DC711FD}"/>
    <cellStyle name="Normal 6 2 2 4 2 2 2 2" xfId="3706" xr:uid="{A2850229-BE77-4BB2-A4EB-CA5D35F96FDD}"/>
    <cellStyle name="Normal 6 2 2 4 2 2 2 2 2" xfId="14372" xr:uid="{6AF71DFD-3A15-4446-AD07-B4DAD5876D50}"/>
    <cellStyle name="Normal 6 2 2 4 2 2 2 2 3" xfId="9641" xr:uid="{9AA726E5-25D7-494E-8447-967D7FA9595D}"/>
    <cellStyle name="Normal 6 2 2 4 2 2 2 3" xfId="9642" xr:uid="{BED6E03C-0751-4233-8044-101039530EC5}"/>
    <cellStyle name="Normal 6 2 2 4 2 2 2 4" xfId="7345" xr:uid="{A251CC6C-1041-4A55-8591-23AB9BEC2B0F}"/>
    <cellStyle name="Normal 6 2 2 4 2 2 2 5" xfId="12559" xr:uid="{A6B34262-4DB0-485D-80DC-549BB90B9C63}"/>
    <cellStyle name="Normal 6 2 2 4 2 2 2 6" xfId="5520" xr:uid="{83DEFF47-6982-4D8A-85B3-52436A1B16D9}"/>
    <cellStyle name="Normal 6 2 2 4 2 2 3" xfId="3260" xr:uid="{39CEC2AE-650E-49AF-B656-0D469F31DFF3}"/>
    <cellStyle name="Normal 6 2 2 4 2 2 3 2" xfId="13926" xr:uid="{63625C15-4114-4743-9BF0-A8099CCC587C}"/>
    <cellStyle name="Normal 6 2 2 4 2 2 3 3" xfId="9643" xr:uid="{E5EA9867-685C-4AA5-90A0-7EDBD3FE1DC7}"/>
    <cellStyle name="Normal 6 2 2 4 2 2 4" xfId="9644" xr:uid="{931E0092-45FB-43DD-BD0A-91E261054EBE}"/>
    <cellStyle name="Normal 6 2 2 4 2 2 5" xfId="6899" xr:uid="{D67456FC-7B01-4D58-B1EC-77B3F0774D49}"/>
    <cellStyle name="Normal 6 2 2 4 2 2 6" xfId="12113" xr:uid="{D5AEEA22-CF59-4FFE-93EB-0C1AB41C4092}"/>
    <cellStyle name="Normal 6 2 2 4 2 2 7" xfId="5074" xr:uid="{2302351F-97EC-4EE9-B251-54F3E33819B5}"/>
    <cellStyle name="Normal 6 2 2 4 2 3" xfId="1755" xr:uid="{CD3A6E1A-4A7C-466B-B860-189608004205}"/>
    <cellStyle name="Normal 6 2 2 4 2 3 2" xfId="3705" xr:uid="{FA2181DA-56CE-405A-B774-6F3C8D85E153}"/>
    <cellStyle name="Normal 6 2 2 4 2 3 2 2" xfId="14371" xr:uid="{19873B02-0C96-4B5D-846C-4712191D54AE}"/>
    <cellStyle name="Normal 6 2 2 4 2 3 2 3" xfId="9645" xr:uid="{ADE1D995-AB18-498D-AA52-DBCEF6EA990A}"/>
    <cellStyle name="Normal 6 2 2 4 2 3 3" xfId="9646" xr:uid="{89EF2065-FAA5-4888-A655-B3980622645A}"/>
    <cellStyle name="Normal 6 2 2 4 2 3 4" xfId="7344" xr:uid="{7DB6D3E9-8B15-4505-964B-E69200512D89}"/>
    <cellStyle name="Normal 6 2 2 4 2 3 5" xfId="12558" xr:uid="{707585FF-E69E-4899-91BE-D508EF000288}"/>
    <cellStyle name="Normal 6 2 2 4 2 3 6" xfId="5519" xr:uid="{9BC1EFEB-811B-42F9-AEBA-6D7DAADACCE5}"/>
    <cellStyle name="Normal 6 2 2 4 2 4" xfId="2893" xr:uid="{28ABABFC-FDBF-47DF-AC24-0701D7AE76DF}"/>
    <cellStyle name="Normal 6 2 2 4 2 4 2" xfId="13559" xr:uid="{889D88DC-5F1B-4042-A0E2-732B2541E634}"/>
    <cellStyle name="Normal 6 2 2 4 2 4 3" xfId="9647" xr:uid="{D5126C17-5788-41E6-84AA-F74A737B1044}"/>
    <cellStyle name="Normal 6 2 2 4 2 5" xfId="9648" xr:uid="{88E9C7DC-7579-4AD5-9665-5920C71F5C9F}"/>
    <cellStyle name="Normal 6 2 2 4 2 6" xfId="6532" xr:uid="{3324260C-9428-433F-BF23-B41DAE0E1C3B}"/>
    <cellStyle name="Normal 6 2 2 4 2 7" xfId="11746" xr:uid="{C9C28BEF-EC85-4595-8A49-6E32C8E15148}"/>
    <cellStyle name="Normal 6 2 2 4 2 8" xfId="4707" xr:uid="{7DF884B3-9BCC-4A1C-87D4-3156E42737C1}"/>
    <cellStyle name="Normal 6 2 2 4 3" xfId="987" xr:uid="{45200564-2236-4CE7-80E2-2A1260ED2E18}"/>
    <cellStyle name="Normal 6 2 2 4 3 2" xfId="1757" xr:uid="{333E9BAA-6597-4EE8-937F-F0B020046173}"/>
    <cellStyle name="Normal 6 2 2 4 3 2 2" xfId="3707" xr:uid="{3F918600-841B-4B25-9857-72D5B418579A}"/>
    <cellStyle name="Normal 6 2 2 4 3 2 2 2" xfId="14373" xr:uid="{5020B122-911C-4685-BBFC-B15A8BE2ED41}"/>
    <cellStyle name="Normal 6 2 2 4 3 2 2 3" xfId="9649" xr:uid="{CED888EB-6CD5-4B2D-990B-B9FE095813BF}"/>
    <cellStyle name="Normal 6 2 2 4 3 2 3" xfId="9650" xr:uid="{2FFC89C5-889A-47B7-97E2-6EE2B31951CC}"/>
    <cellStyle name="Normal 6 2 2 4 3 2 4" xfId="7346" xr:uid="{0C47F06D-137C-46E8-A2D1-8B57A252C05D}"/>
    <cellStyle name="Normal 6 2 2 4 3 2 5" xfId="12560" xr:uid="{82BA07C2-AC7F-4B99-BD71-6CFB644A79C6}"/>
    <cellStyle name="Normal 6 2 2 4 3 2 6" xfId="5521" xr:uid="{4E0D29BE-53C9-43C6-8DF3-7556A00B35EE}"/>
    <cellStyle name="Normal 6 2 2 4 3 3" xfId="3031" xr:uid="{7BBF3D7E-2B3C-4CC8-A4F6-95F2A43668C3}"/>
    <cellStyle name="Normal 6 2 2 4 3 3 2" xfId="13697" xr:uid="{19F1A12D-603E-4FA2-93F2-1B0554AD3994}"/>
    <cellStyle name="Normal 6 2 2 4 3 3 3" xfId="9651" xr:uid="{67EF6B64-E97D-4489-9AC4-92A4D6537140}"/>
    <cellStyle name="Normal 6 2 2 4 3 4" xfId="9652" xr:uid="{2B71B71A-669A-489F-8D9D-BCDCBEC49349}"/>
    <cellStyle name="Normal 6 2 2 4 3 5" xfId="6670" xr:uid="{1DC1A2FD-CDD8-4962-B331-E5C11813735D}"/>
    <cellStyle name="Normal 6 2 2 4 3 6" xfId="11884" xr:uid="{C115EB25-23F4-4F2C-A185-8B0848A50133}"/>
    <cellStyle name="Normal 6 2 2 4 3 7" xfId="4845" xr:uid="{D777472B-CE68-4F96-8096-05FAB56A8014}"/>
    <cellStyle name="Normal 6 2 2 4 4" xfId="1754" xr:uid="{68A28D62-5BB2-439B-A7FC-D7E2B74189D8}"/>
    <cellStyle name="Normal 6 2 2 4 4 2" xfId="3704" xr:uid="{9B2B0510-7FFC-420E-992B-1BDB9DB7BE1F}"/>
    <cellStyle name="Normal 6 2 2 4 4 2 2" xfId="14370" xr:uid="{8BD1CFA5-08AB-4387-A65C-CBE4A24CA45B}"/>
    <cellStyle name="Normal 6 2 2 4 4 2 3" xfId="9653" xr:uid="{CB847C85-514B-40FE-B387-9407247A420F}"/>
    <cellStyle name="Normal 6 2 2 4 4 3" xfId="9654" xr:uid="{D58F76CB-6903-4D61-93AD-C99EDF7FD77D}"/>
    <cellStyle name="Normal 6 2 2 4 4 4" xfId="7343" xr:uid="{5AA414A3-52BE-4B78-B3FB-9E80EAF1E4CA}"/>
    <cellStyle name="Normal 6 2 2 4 4 5" xfId="12557" xr:uid="{D8F88B4D-3F33-4B22-8215-7A5BA0F93155}"/>
    <cellStyle name="Normal 6 2 2 4 4 6" xfId="5518" xr:uid="{7599D531-BE21-4CF3-9B10-322FE4735495}"/>
    <cellStyle name="Normal 6 2 2 4 5" xfId="2286" xr:uid="{A577E95B-CBBB-4800-8785-BFD09B242534}"/>
    <cellStyle name="Normal 6 2 2 4 5 2" xfId="4139" xr:uid="{42F22DC5-22A1-46A1-8A3E-BD356D306E91}"/>
    <cellStyle name="Normal 6 2 2 4 5 2 2" xfId="14802" xr:uid="{5AB9DF88-E136-4AE2-9A4B-546BF4779256}"/>
    <cellStyle name="Normal 6 2 2 4 5 2 3" xfId="9655" xr:uid="{1C6A46E9-14D7-42A0-9E6C-E92AA64F29F2}"/>
    <cellStyle name="Normal 6 2 2 4 5 3" xfId="9656" xr:uid="{539E47C6-6E81-470E-8FED-27EA8A9A304A}"/>
    <cellStyle name="Normal 6 2 2 4 5 4" xfId="7778" xr:uid="{8893B6E7-3330-4012-A230-5069FD704C7A}"/>
    <cellStyle name="Normal 6 2 2 4 5 5" xfId="12989" xr:uid="{F2B6BBBF-ACC4-433A-BA67-D86BC7C89ADF}"/>
    <cellStyle name="Normal 6 2 2 4 5 6" xfId="5950" xr:uid="{775EB685-72D7-4EEA-B862-F036C92BB732}"/>
    <cellStyle name="Normal 6 2 2 4 6" xfId="2430" xr:uid="{389DB5D6-30CD-4894-B29D-D6C5A3AFCFC6}"/>
    <cellStyle name="Normal 6 2 2 4 6 2" xfId="4274" xr:uid="{69E35E3E-0C19-4652-B423-0A9C9351A3CB}"/>
    <cellStyle name="Normal 6 2 2 4 6 2 2" xfId="14937" xr:uid="{B6EB3A38-570C-46A3-9976-BBBF58BA5147}"/>
    <cellStyle name="Normal 6 2 2 4 6 2 3" xfId="9657" xr:uid="{E1F9A0EE-7934-475E-B0E0-56E5B60D094F}"/>
    <cellStyle name="Normal 6 2 2 4 6 3" xfId="7913" xr:uid="{DA91A1D0-ECB1-4191-9DA6-254BA1F3936D}"/>
    <cellStyle name="Normal 6 2 2 4 6 4" xfId="13124" xr:uid="{54208D6C-8BC3-44F7-ADF8-DE4EB9B5B07C}"/>
    <cellStyle name="Normal 6 2 2 4 6 5" xfId="6085" xr:uid="{43B85503-DDA1-4C98-914B-9612DE3D6743}"/>
    <cellStyle name="Normal 6 2 2 4 7" xfId="2758" xr:uid="{29D6CDB0-90F0-42AA-8D3F-526210694F1A}"/>
    <cellStyle name="Normal 6 2 2 4 7 2" xfId="13424" xr:uid="{808B47EF-DA06-47A6-B0CB-810F7751B6D3}"/>
    <cellStyle name="Normal 6 2 2 4 7 3" xfId="9658" xr:uid="{2B28DE37-4A34-4B6B-83CE-3A1FC4B5AF22}"/>
    <cellStyle name="Normal 6 2 2 4 8" xfId="9659" xr:uid="{FAB936A7-D68F-4D9A-88EE-A167B84D4392}"/>
    <cellStyle name="Normal 6 2 2 4 9" xfId="6397" xr:uid="{78BC7A10-66E9-478A-B8C9-DD0EDE1CB360}"/>
    <cellStyle name="Normal 6 2 2 5" xfId="736" xr:uid="{56AAED7C-0785-4088-B1F9-7DDAAC99FCD9}"/>
    <cellStyle name="Normal 6 2 2 5 10" xfId="11653" xr:uid="{CC8982A1-07E3-4347-A57A-88FD12411E9B}"/>
    <cellStyle name="Normal 6 2 2 5 11" xfId="4614" xr:uid="{9113A59D-BBD9-48A9-9174-7E259D1068D9}"/>
    <cellStyle name="Normal 6 2 2 5 2" xfId="877" xr:uid="{0214528A-E459-4C54-B172-5C5532E8C03F}"/>
    <cellStyle name="Normal 6 2 2 5 2 2" xfId="1340" xr:uid="{337728F3-944B-4B92-AA44-CC87D4AC972F}"/>
    <cellStyle name="Normal 6 2 2 5 2 2 2" xfId="1760" xr:uid="{E61F73B3-4EE3-4278-870D-7EE83F47BC4C}"/>
    <cellStyle name="Normal 6 2 2 5 2 2 2 2" xfId="3710" xr:uid="{182F764B-4359-4766-AA36-EC4EB13F0D01}"/>
    <cellStyle name="Normal 6 2 2 5 2 2 2 2 2" xfId="14376" xr:uid="{7B49D7A1-36F3-477A-BF9B-62B25F5E24FF}"/>
    <cellStyle name="Normal 6 2 2 5 2 2 2 2 3" xfId="9660" xr:uid="{A8793962-C2DF-4DA0-AF89-31E33D26624F}"/>
    <cellStyle name="Normal 6 2 2 5 2 2 2 3" xfId="9661" xr:uid="{E7276629-F61A-4D54-B08B-A8A56980B3C6}"/>
    <cellStyle name="Normal 6 2 2 5 2 2 2 4" xfId="7349" xr:uid="{987FD4F5-6C15-433E-9139-32D4BB014D58}"/>
    <cellStyle name="Normal 6 2 2 5 2 2 2 5" xfId="12563" xr:uid="{78501727-5A40-416D-BED2-86303A81BBC5}"/>
    <cellStyle name="Normal 6 2 2 5 2 2 2 6" xfId="5524" xr:uid="{CBE26C81-9CEB-45D3-9BDD-7367804BC86E}"/>
    <cellStyle name="Normal 6 2 2 5 2 2 3" xfId="3302" xr:uid="{52268770-8E16-4B52-A3E3-D875B5DBE62B}"/>
    <cellStyle name="Normal 6 2 2 5 2 2 3 2" xfId="13968" xr:uid="{DD41D202-2182-4A2F-86C2-1770E79E7473}"/>
    <cellStyle name="Normal 6 2 2 5 2 2 3 3" xfId="9662" xr:uid="{99E0D4D7-9BE2-4AB4-9CB7-593783EBB4F3}"/>
    <cellStyle name="Normal 6 2 2 5 2 2 4" xfId="9663" xr:uid="{0D4836EF-D2D9-46A9-900F-C43C06502878}"/>
    <cellStyle name="Normal 6 2 2 5 2 2 5" xfId="6941" xr:uid="{B22D975B-86E6-4FFF-AA90-8713226248A8}"/>
    <cellStyle name="Normal 6 2 2 5 2 2 6" xfId="12155" xr:uid="{7F46BD58-FFB0-4275-8C35-2B6C33BE1C90}"/>
    <cellStyle name="Normal 6 2 2 5 2 2 7" xfId="5116" xr:uid="{70AF3B4D-5FFE-4C9F-98FC-84A821E5D7A9}"/>
    <cellStyle name="Normal 6 2 2 5 2 3" xfId="1759" xr:uid="{732989A7-A014-48C6-8C30-F6BCEE04537B}"/>
    <cellStyle name="Normal 6 2 2 5 2 3 2" xfId="3709" xr:uid="{9DDD6D02-53C9-4CD6-854F-EB0D8E3E8124}"/>
    <cellStyle name="Normal 6 2 2 5 2 3 2 2" xfId="14375" xr:uid="{DB274C73-8C3E-4A3C-9EC6-34DC78879068}"/>
    <cellStyle name="Normal 6 2 2 5 2 3 2 3" xfId="9664" xr:uid="{00BDE0B3-2D7F-4D4D-A187-37D5CC447271}"/>
    <cellStyle name="Normal 6 2 2 5 2 3 3" xfId="9665" xr:uid="{6DB5B4CD-489E-4DE4-AC83-CF2A249AA727}"/>
    <cellStyle name="Normal 6 2 2 5 2 3 4" xfId="7348" xr:uid="{89EC444F-F390-4EF1-A249-2CF767242A27}"/>
    <cellStyle name="Normal 6 2 2 5 2 3 5" xfId="12562" xr:uid="{238F7532-8217-44AE-B9DD-9B3E80BB364B}"/>
    <cellStyle name="Normal 6 2 2 5 2 3 6" xfId="5523" xr:uid="{B173A0E1-1A34-41CA-9337-34E71FAF6B2B}"/>
    <cellStyle name="Normal 6 2 2 5 2 4" xfId="2935" xr:uid="{8671006B-F9EC-4CB3-A770-6062C1A3D08F}"/>
    <cellStyle name="Normal 6 2 2 5 2 4 2" xfId="13601" xr:uid="{EED2D67D-3EDD-48B2-B15D-F3CF69B72F4E}"/>
    <cellStyle name="Normal 6 2 2 5 2 4 3" xfId="9666" xr:uid="{682C110C-3A54-4E58-ACC7-EE7A764C571D}"/>
    <cellStyle name="Normal 6 2 2 5 2 5" xfId="9667" xr:uid="{672E2F5F-5054-47D0-9252-50FD2DDC9540}"/>
    <cellStyle name="Normal 6 2 2 5 2 6" xfId="6574" xr:uid="{7ADA0B6A-D883-4DD9-84B7-B7E832B05C5E}"/>
    <cellStyle name="Normal 6 2 2 5 2 7" xfId="11788" xr:uid="{6F77E20A-8718-4A04-8FD8-4942AE484614}"/>
    <cellStyle name="Normal 6 2 2 5 2 8" xfId="4749" xr:uid="{A8922D7F-2DB1-4406-B7AA-F3F054923EC4}"/>
    <cellStyle name="Normal 6 2 2 5 3" xfId="1030" xr:uid="{556CA2EE-1E19-4151-9B4E-5ECEB6FE3BE1}"/>
    <cellStyle name="Normal 6 2 2 5 3 2" xfId="1761" xr:uid="{00F60202-0897-46BB-B8AD-ABFEFFD14EFB}"/>
    <cellStyle name="Normal 6 2 2 5 3 2 2" xfId="3711" xr:uid="{C84111EA-ADA8-4FAF-8A4C-46DFE5C78BFD}"/>
    <cellStyle name="Normal 6 2 2 5 3 2 2 2" xfId="14377" xr:uid="{EF8F3868-F282-4FD6-9E63-1B3DB05CD3A5}"/>
    <cellStyle name="Normal 6 2 2 5 3 2 2 3" xfId="9668" xr:uid="{1BF41D94-08CE-4582-957F-D77A5C3F0655}"/>
    <cellStyle name="Normal 6 2 2 5 3 2 3" xfId="9669" xr:uid="{E4EA409C-DBDD-4D99-9B6A-4CF167CBD589}"/>
    <cellStyle name="Normal 6 2 2 5 3 2 4" xfId="7350" xr:uid="{BFF2A617-37B9-4D3B-8707-3D4AA0676C14}"/>
    <cellStyle name="Normal 6 2 2 5 3 2 5" xfId="12564" xr:uid="{97767350-FB64-4B5E-9F7E-0D937BE13BDD}"/>
    <cellStyle name="Normal 6 2 2 5 3 2 6" xfId="5525" xr:uid="{4BFE66AC-8138-44CC-858B-162365673362}"/>
    <cellStyle name="Normal 6 2 2 5 3 3" xfId="3073" xr:uid="{76AFC99F-9AFC-4D47-8052-1F545424D754}"/>
    <cellStyle name="Normal 6 2 2 5 3 3 2" xfId="13739" xr:uid="{AA857FC0-60A4-4092-8709-EB971460CD11}"/>
    <cellStyle name="Normal 6 2 2 5 3 3 3" xfId="9670" xr:uid="{AFF73DE2-3E3B-4823-8797-7E5703F42CB2}"/>
    <cellStyle name="Normal 6 2 2 5 3 4" xfId="9671" xr:uid="{2364CB8E-9A3E-4CDB-A907-2ED537F025AF}"/>
    <cellStyle name="Normal 6 2 2 5 3 5" xfId="6712" xr:uid="{589A4B50-8315-42D9-BC3D-0AEC5F8E5A19}"/>
    <cellStyle name="Normal 6 2 2 5 3 6" xfId="11926" xr:uid="{15F5071B-503C-425E-9E7A-471CD58918FF}"/>
    <cellStyle name="Normal 6 2 2 5 3 7" xfId="4887" xr:uid="{78ECE4CC-5F07-4288-B3DE-D169C0FE144D}"/>
    <cellStyle name="Normal 6 2 2 5 4" xfId="1758" xr:uid="{6828DA56-A46D-47AB-8BBD-395A0723DB24}"/>
    <cellStyle name="Normal 6 2 2 5 4 2" xfId="3708" xr:uid="{35C84340-C296-4324-BA4E-BC450DAB474D}"/>
    <cellStyle name="Normal 6 2 2 5 4 2 2" xfId="14374" xr:uid="{C20A79B4-CCF8-4DB2-94A7-5009E743E9BD}"/>
    <cellStyle name="Normal 6 2 2 5 4 2 3" xfId="9672" xr:uid="{3DD9A9F9-A287-4FED-979B-135D186CFF51}"/>
    <cellStyle name="Normal 6 2 2 5 4 3" xfId="9673" xr:uid="{D3E96D6A-7AA5-4E92-ACD3-6C5C7C7759F8}"/>
    <cellStyle name="Normal 6 2 2 5 4 4" xfId="7347" xr:uid="{B025CAED-B333-4A65-A93A-4DCE382250D8}"/>
    <cellStyle name="Normal 6 2 2 5 4 5" xfId="12561" xr:uid="{44F188B2-2CEF-4A0B-B5DE-EE65C96ABFD1}"/>
    <cellStyle name="Normal 6 2 2 5 4 6" xfId="5522" xr:uid="{B2C6CF98-53CC-4DF2-9521-ECA9016F1A5F}"/>
    <cellStyle name="Normal 6 2 2 5 5" xfId="2328" xr:uid="{86050FD8-FFBF-47BA-9469-0FC752F32C8B}"/>
    <cellStyle name="Normal 6 2 2 5 5 2" xfId="4181" xr:uid="{EC3CD693-5C10-4223-ACD9-234BFA3E32B6}"/>
    <cellStyle name="Normal 6 2 2 5 5 2 2" xfId="14844" xr:uid="{7A951418-22BE-4276-95D4-AA6C647681AD}"/>
    <cellStyle name="Normal 6 2 2 5 5 2 3" xfId="9674" xr:uid="{16CCA056-CB12-416F-A08C-639A4333AF1D}"/>
    <cellStyle name="Normal 6 2 2 5 5 3" xfId="9675" xr:uid="{93C5746A-3441-4F2E-86F9-FD15586670ED}"/>
    <cellStyle name="Normal 6 2 2 5 5 4" xfId="7820" xr:uid="{E7A968B0-8AFE-4D72-97E7-1FF22F3E2005}"/>
    <cellStyle name="Normal 6 2 2 5 5 5" xfId="13031" xr:uid="{2C463777-5FF3-4910-B6F7-0D3E17ADCB1F}"/>
    <cellStyle name="Normal 6 2 2 5 5 6" xfId="5992" xr:uid="{7EFB5159-51A7-48AB-B1CC-6472F9CD3C6B}"/>
    <cellStyle name="Normal 6 2 2 5 6" xfId="2472" xr:uid="{AF9C8730-0B95-4328-8954-C111E826F467}"/>
    <cellStyle name="Normal 6 2 2 5 6 2" xfId="4316" xr:uid="{FC315F26-836C-4336-8B57-7A9927A7BF51}"/>
    <cellStyle name="Normal 6 2 2 5 6 2 2" xfId="14979" xr:uid="{E253135B-D4BF-483B-84B1-E7E94DABAB8A}"/>
    <cellStyle name="Normal 6 2 2 5 6 2 3" xfId="9676" xr:uid="{4A955E42-41A2-43AC-B511-4E1EDD56F8C5}"/>
    <cellStyle name="Normal 6 2 2 5 6 3" xfId="7955" xr:uid="{C39257D7-C55F-4C6E-B848-79F535E1D521}"/>
    <cellStyle name="Normal 6 2 2 5 6 4" xfId="13166" xr:uid="{D0B774D7-3787-4135-A53E-8941D7DAF28F}"/>
    <cellStyle name="Normal 6 2 2 5 6 5" xfId="6127" xr:uid="{00683D06-023F-48F1-AE47-172436948DFE}"/>
    <cellStyle name="Normal 6 2 2 5 7" xfId="2800" xr:uid="{5B639BE7-2D3C-4622-83EE-04F956AD937A}"/>
    <cellStyle name="Normal 6 2 2 5 7 2" xfId="13466" xr:uid="{E81AD7F5-9C5E-4FC6-AAC2-B2DBC583DF08}"/>
    <cellStyle name="Normal 6 2 2 5 7 3" xfId="9677" xr:uid="{99EBF69C-B630-4BD0-88D8-8F3950C33CE1}"/>
    <cellStyle name="Normal 6 2 2 5 8" xfId="9678" xr:uid="{A9E2451F-E278-4EC4-943C-8B926DEB2FBB}"/>
    <cellStyle name="Normal 6 2 2 5 9" xfId="6439" xr:uid="{4C4F5401-449D-4747-AC26-1B31F4F2E7C2}"/>
    <cellStyle name="Normal 6 2 2 6" xfId="570" xr:uid="{233D8F46-8490-438E-A4F2-CA017E913547}"/>
    <cellStyle name="Normal 6 2 2 6 2" xfId="1138" xr:uid="{94AACEAD-79D3-43D2-8975-BC1AF4DD105A}"/>
    <cellStyle name="Normal 6 2 2 6 2 2" xfId="1763" xr:uid="{068D31E1-5030-4EEC-A067-3BCB87DCD6FE}"/>
    <cellStyle name="Normal 6 2 2 6 2 2 2" xfId="3713" xr:uid="{6FA5690B-ADCA-480A-8B96-1C8E14D80C64}"/>
    <cellStyle name="Normal 6 2 2 6 2 2 2 2" xfId="14379" xr:uid="{BD993A51-C011-4FC2-8241-3C42650611BE}"/>
    <cellStyle name="Normal 6 2 2 6 2 2 2 3" xfId="9679" xr:uid="{6A7A43DB-EA21-40DF-8106-3BAC409E62B8}"/>
    <cellStyle name="Normal 6 2 2 6 2 2 3" xfId="9680" xr:uid="{15A70601-BD7C-43D8-B4AF-EB099F0C2AFC}"/>
    <cellStyle name="Normal 6 2 2 6 2 2 4" xfId="7352" xr:uid="{60E06E37-D062-4C11-99FB-88F3B221FA41}"/>
    <cellStyle name="Normal 6 2 2 6 2 2 5" xfId="12566" xr:uid="{D34BCDA9-1B69-4C93-B715-D25A55318300}"/>
    <cellStyle name="Normal 6 2 2 6 2 2 6" xfId="5527" xr:uid="{C97D3383-3952-4B46-8900-1B3BAFBB425A}"/>
    <cellStyle name="Normal 6 2 2 6 2 3" xfId="3163" xr:uid="{44625D87-DA03-406F-9AAC-C24F0337EA02}"/>
    <cellStyle name="Normal 6 2 2 6 2 3 2" xfId="13829" xr:uid="{8D205BD6-FB85-4E05-A1A4-BD9AA352F492}"/>
    <cellStyle name="Normal 6 2 2 6 2 3 3" xfId="9681" xr:uid="{BA7DE5F2-ADCA-4DDE-BA15-7630B0DB663C}"/>
    <cellStyle name="Normal 6 2 2 6 2 4" xfId="9682" xr:uid="{2E78321E-707F-4CBF-A970-6D0DF7126065}"/>
    <cellStyle name="Normal 6 2 2 6 2 5" xfId="6802" xr:uid="{E384E733-5CE2-46EA-ACC1-FC3AB8849172}"/>
    <cellStyle name="Normal 6 2 2 6 2 6" xfId="12016" xr:uid="{2406568A-BE49-4140-94C6-4CB084B6A561}"/>
    <cellStyle name="Normal 6 2 2 6 2 7" xfId="4977" xr:uid="{9F26E520-BFE2-4D1E-87B1-9D3C7C85E5FE}"/>
    <cellStyle name="Normal 6 2 2 6 3" xfId="1762" xr:uid="{B7199FA9-F34C-4C71-A27D-C9EE0BF34541}"/>
    <cellStyle name="Normal 6 2 2 6 3 2" xfId="3712" xr:uid="{5F9392C9-9145-49C6-8487-5148B3370C42}"/>
    <cellStyle name="Normal 6 2 2 6 3 2 2" xfId="14378" xr:uid="{1F07C722-D813-4777-BAEF-9AB9DBEEB3FD}"/>
    <cellStyle name="Normal 6 2 2 6 3 2 3" xfId="9683" xr:uid="{A0C4C34D-009C-485B-B698-6FD9AE4ADBF2}"/>
    <cellStyle name="Normal 6 2 2 6 3 3" xfId="9684" xr:uid="{9A68E215-0402-4A0A-AFC8-47770DA57F29}"/>
    <cellStyle name="Normal 6 2 2 6 3 4" xfId="7351" xr:uid="{FD23A8F2-69EA-42A1-B7B5-6DAFFBE06B58}"/>
    <cellStyle name="Normal 6 2 2 6 3 5" xfId="12565" xr:uid="{3313C8C9-1637-4790-B800-E8CA75C2BFD1}"/>
    <cellStyle name="Normal 6 2 2 6 3 6" xfId="5526" xr:uid="{1BDC5CF1-608E-498F-A575-6C381B59FC1B}"/>
    <cellStyle name="Normal 6 2 2 6 4" xfId="2711" xr:uid="{D17ADED6-13F4-4E20-8E41-85A19ACEC377}"/>
    <cellStyle name="Normal 6 2 2 6 4 2" xfId="13377" xr:uid="{9D2AD90C-E782-4D3D-8768-E253F0FD6B9D}"/>
    <cellStyle name="Normal 6 2 2 6 4 3" xfId="9685" xr:uid="{69224E60-3AF1-4BCF-B47D-6880EACE8637}"/>
    <cellStyle name="Normal 6 2 2 6 5" xfId="9686" xr:uid="{40ED38B1-891B-4E42-B72B-9AF38885B3C6}"/>
    <cellStyle name="Normal 6 2 2 6 6" xfId="6350" xr:uid="{B32944AB-E078-407F-A1FE-58A1448C1674}"/>
    <cellStyle name="Normal 6 2 2 6 7" xfId="11564" xr:uid="{84F11606-C3CE-401C-8E80-C218317875A1}"/>
    <cellStyle name="Normal 6 2 2 6 8" xfId="4525" xr:uid="{23AAEAD2-EBD4-41D4-B57B-A07C4702350F}"/>
    <cellStyle name="Normal 6 2 2 7" xfId="787" xr:uid="{74D327F1-D0B7-49DB-AA9B-16AAD125D139}"/>
    <cellStyle name="Normal 6 2 2 7 2" xfId="1251" xr:uid="{B195046E-CDC4-476F-A49B-7BC4CDCD804C}"/>
    <cellStyle name="Normal 6 2 2 7 2 2" xfId="1765" xr:uid="{6158B3C1-E5A7-46BC-A04B-FEC233F6B21C}"/>
    <cellStyle name="Normal 6 2 2 7 2 2 2" xfId="3715" xr:uid="{7B61E601-8729-4225-B659-535AC4E9D7BE}"/>
    <cellStyle name="Normal 6 2 2 7 2 2 2 2" xfId="14381" xr:uid="{F7E788CA-12DA-483F-97D2-A4FAF8BBB1B1}"/>
    <cellStyle name="Normal 6 2 2 7 2 2 2 3" xfId="9687" xr:uid="{7F83D821-E6DA-432D-98F7-E82475C95D55}"/>
    <cellStyle name="Normal 6 2 2 7 2 2 3" xfId="9688" xr:uid="{D15E10C6-E451-4CBE-824D-664BEAAEEB63}"/>
    <cellStyle name="Normal 6 2 2 7 2 2 4" xfId="7354" xr:uid="{599B4817-DD34-4235-8447-F6E2455CEA74}"/>
    <cellStyle name="Normal 6 2 2 7 2 2 5" xfId="12568" xr:uid="{413D91B9-FF09-473D-9A1A-6DAF34086B9D}"/>
    <cellStyle name="Normal 6 2 2 7 2 2 6" xfId="5529" xr:uid="{00FDB015-753B-489A-BBF4-0848BBF1DAE5}"/>
    <cellStyle name="Normal 6 2 2 7 2 3" xfId="3213" xr:uid="{95238420-39DA-4B85-B4AC-54107557DB3A}"/>
    <cellStyle name="Normal 6 2 2 7 2 3 2" xfId="13879" xr:uid="{A051B576-AD96-46CD-9F64-C6A5B09694BF}"/>
    <cellStyle name="Normal 6 2 2 7 2 3 3" xfId="9689" xr:uid="{32D3F5EF-6AE2-49CD-A232-59649CF581ED}"/>
    <cellStyle name="Normal 6 2 2 7 2 4" xfId="9690" xr:uid="{91757BE8-FE58-49FC-AC7E-91354EEA4663}"/>
    <cellStyle name="Normal 6 2 2 7 2 5" xfId="6852" xr:uid="{75FC6B12-02BF-456A-B1FB-0A72B4C2F330}"/>
    <cellStyle name="Normal 6 2 2 7 2 6" xfId="12066" xr:uid="{AA8845F2-00FF-4621-9E45-A31F1D8AE04C}"/>
    <cellStyle name="Normal 6 2 2 7 2 7" xfId="5027" xr:uid="{5E40E98C-76D4-419A-BBE6-4D3F4DFFDF18}"/>
    <cellStyle name="Normal 6 2 2 7 3" xfId="1764" xr:uid="{DBF785F6-ACD8-4302-A87C-3E2F6F52457D}"/>
    <cellStyle name="Normal 6 2 2 7 3 2" xfId="3714" xr:uid="{9870C42D-5A13-4014-87CA-99497722525F}"/>
    <cellStyle name="Normal 6 2 2 7 3 2 2" xfId="14380" xr:uid="{F5237861-EA77-4EC9-956F-EC1E82A860D0}"/>
    <cellStyle name="Normal 6 2 2 7 3 2 3" xfId="9691" xr:uid="{69D462BA-EE5D-42E0-A275-73C6EDBCF812}"/>
    <cellStyle name="Normal 6 2 2 7 3 3" xfId="9692" xr:uid="{7BFDD86A-E876-4363-8BC7-939A277409D1}"/>
    <cellStyle name="Normal 6 2 2 7 3 4" xfId="7353" xr:uid="{D8E69947-E778-494A-BEE4-3F81A285C2EE}"/>
    <cellStyle name="Normal 6 2 2 7 3 5" xfId="12567" xr:uid="{BCF4FA2A-7700-4345-A93D-4D912FD44D06}"/>
    <cellStyle name="Normal 6 2 2 7 3 6" xfId="5528" xr:uid="{28CDA3FC-BC5A-47FF-8FAC-A22493631495}"/>
    <cellStyle name="Normal 6 2 2 7 4" xfId="2846" xr:uid="{15C3FFF6-4542-4FA7-AFA1-9B1F3EA92A99}"/>
    <cellStyle name="Normal 6 2 2 7 4 2" xfId="13512" xr:uid="{459B8F73-A2E1-4B90-8455-94F2EFACD595}"/>
    <cellStyle name="Normal 6 2 2 7 4 3" xfId="9693" xr:uid="{8F234597-D9AC-4B09-B676-6C3AD9B54DDB}"/>
    <cellStyle name="Normal 6 2 2 7 5" xfId="9694" xr:uid="{F37734B3-FD1D-46B6-88E6-9B5BCBBB140F}"/>
    <cellStyle name="Normal 6 2 2 7 6" xfId="6485" xr:uid="{7E40F5DF-D1A2-485B-9A2C-09F90B429342}"/>
    <cellStyle name="Normal 6 2 2 7 7" xfId="11699" xr:uid="{D9BEFA56-F048-46BC-A379-3532F74A7F2D}"/>
    <cellStyle name="Normal 6 2 2 7 8" xfId="4660" xr:uid="{C3B0EA9D-091A-4F26-8BE8-E117D26DB5E6}"/>
    <cellStyle name="Normal 6 2 2 8" xfId="454" xr:uid="{3FA87C59-4350-4AC8-9581-09A42C863F52}"/>
    <cellStyle name="Normal 6 2 2 8 2" xfId="1081" xr:uid="{6AFDCC95-288B-4BE4-91A3-80FF11DA3451}"/>
    <cellStyle name="Normal 6 2 2 8 2 2" xfId="1767" xr:uid="{5E9F3C8C-BC33-4B37-A1E9-4BE84A41CB7E}"/>
    <cellStyle name="Normal 6 2 2 8 2 2 2" xfId="3717" xr:uid="{AE09D006-7719-4BA5-9241-28AFABA30597}"/>
    <cellStyle name="Normal 6 2 2 8 2 2 2 2" xfId="14383" xr:uid="{FB854468-0C02-488A-85B3-1C38F8D6F3C4}"/>
    <cellStyle name="Normal 6 2 2 8 2 2 2 3" xfId="9695" xr:uid="{470588D6-7CF4-4B11-BCBD-6F35F54156CA}"/>
    <cellStyle name="Normal 6 2 2 8 2 2 3" xfId="9696" xr:uid="{2F7EBFA4-B135-4FF8-B90D-ACEAC727EB83}"/>
    <cellStyle name="Normal 6 2 2 8 2 2 4" xfId="7356" xr:uid="{A039949C-A7D2-4B53-8E74-0CA3777391F0}"/>
    <cellStyle name="Normal 6 2 2 8 2 2 5" xfId="12570" xr:uid="{E336E0FC-73AB-4D35-8A93-551E738AD9F9}"/>
    <cellStyle name="Normal 6 2 2 8 2 2 6" xfId="5531" xr:uid="{1613E102-10A2-4615-89E0-1DC071DE49BB}"/>
    <cellStyle name="Normal 6 2 2 8 2 3" xfId="3119" xr:uid="{0A9B6B0D-41A7-4B5A-8481-DFB6B9A7488D}"/>
    <cellStyle name="Normal 6 2 2 8 2 3 2" xfId="13785" xr:uid="{449F9470-7981-44A3-AD70-388F1E7E6F70}"/>
    <cellStyle name="Normal 6 2 2 8 2 3 3" xfId="9697" xr:uid="{434A7648-0008-4D85-B401-C37CFF1FE3E5}"/>
    <cellStyle name="Normal 6 2 2 8 2 4" xfId="9698" xr:uid="{505260D5-88D8-41E1-86B5-25726C6DD16A}"/>
    <cellStyle name="Normal 6 2 2 8 2 5" xfId="6758" xr:uid="{CC3B81E7-E81F-48D6-8745-EE2043E5FE74}"/>
    <cellStyle name="Normal 6 2 2 8 2 6" xfId="11972" xr:uid="{39077BE4-6735-4D4A-8AE4-DFF20EF92BBD}"/>
    <cellStyle name="Normal 6 2 2 8 2 7" xfId="4933" xr:uid="{EB352A5C-AD3D-479C-94C0-6569633958AC}"/>
    <cellStyle name="Normal 6 2 2 8 3" xfId="1766" xr:uid="{7681409E-B6E8-4D50-8220-E6E6551EAD66}"/>
    <cellStyle name="Normal 6 2 2 8 3 2" xfId="3716" xr:uid="{0840B721-431E-4CA5-9FD0-978BF168E2BF}"/>
    <cellStyle name="Normal 6 2 2 8 3 2 2" xfId="14382" xr:uid="{CA01DD8E-A0BA-4494-BA93-9039BB68CC48}"/>
    <cellStyle name="Normal 6 2 2 8 3 2 3" xfId="9699" xr:uid="{C8EFD36E-2E20-46DE-BA39-8B5DC345D13E}"/>
    <cellStyle name="Normal 6 2 2 8 3 3" xfId="9700" xr:uid="{4DC024E1-B27E-4CBD-9A7F-9EF1028025DB}"/>
    <cellStyle name="Normal 6 2 2 8 3 4" xfId="7355" xr:uid="{B396C514-67FB-4160-9F9A-0401AE8483C1}"/>
    <cellStyle name="Normal 6 2 2 8 3 5" xfId="12569" xr:uid="{FFEC2539-B84D-4113-B71F-F0EBDDC1EC27}"/>
    <cellStyle name="Normal 6 2 2 8 3 6" xfId="5530" xr:uid="{986D659C-F643-4E21-82EE-580866480309}"/>
    <cellStyle name="Normal 6 2 2 8 4" xfId="2662" xr:uid="{AC12FF60-9DFB-4366-AF26-5BE4681B62CC}"/>
    <cellStyle name="Normal 6 2 2 8 4 2" xfId="13328" xr:uid="{DE48C648-C39B-4948-8688-1BED2AC1B3EC}"/>
    <cellStyle name="Normal 6 2 2 8 4 3" xfId="9701" xr:uid="{13965338-4674-4B2A-A477-D0ABA195BAC3}"/>
    <cellStyle name="Normal 6 2 2 8 5" xfId="9702" xr:uid="{66118200-C047-4F0F-9A2E-026964A77340}"/>
    <cellStyle name="Normal 6 2 2 8 6" xfId="6301" xr:uid="{EDAB4982-92A3-4811-8FC7-03CF99DA76CA}"/>
    <cellStyle name="Normal 6 2 2 8 7" xfId="11515" xr:uid="{47A61424-BE00-4BCD-923F-40297670E684}"/>
    <cellStyle name="Normal 6 2 2 8 8" xfId="4476" xr:uid="{270AF06C-04CC-4ECE-A0BB-6977B573DC52}"/>
    <cellStyle name="Normal 6 2 2 9" xfId="936" xr:uid="{E4453CB9-B5A9-427A-8DB1-17ED8D799A0C}"/>
    <cellStyle name="Normal 6 2 2 9 2" xfId="1768" xr:uid="{E2177773-9834-484C-BE94-CC2EE4FC1014}"/>
    <cellStyle name="Normal 6 2 2 9 2 2" xfId="3718" xr:uid="{05585C70-A624-4D06-B040-2285088DB656}"/>
    <cellStyle name="Normal 6 2 2 9 2 2 2" xfId="14384" xr:uid="{778639AD-54EA-45A8-8444-1FEFED8BC591}"/>
    <cellStyle name="Normal 6 2 2 9 2 2 3" xfId="9703" xr:uid="{A53CCCA4-815C-407E-BC0E-137CD04318EE}"/>
    <cellStyle name="Normal 6 2 2 9 2 3" xfId="9704" xr:uid="{13DF7338-747C-4C72-896C-F2D1053BA0D3}"/>
    <cellStyle name="Normal 6 2 2 9 2 4" xfId="7357" xr:uid="{EC8732EB-1F43-4C64-A0FA-E84C47040071}"/>
    <cellStyle name="Normal 6 2 2 9 2 5" xfId="12571" xr:uid="{606102DA-660C-493B-9C17-97019584135C}"/>
    <cellStyle name="Normal 6 2 2 9 2 6" xfId="5532" xr:uid="{16442A8C-0DA5-4EB8-895B-B5247D61F579}"/>
    <cellStyle name="Normal 6 2 2 9 3" xfId="2984" xr:uid="{56D86A2C-E8FA-4520-9412-DB854B357A7A}"/>
    <cellStyle name="Normal 6 2 2 9 3 2" xfId="13650" xr:uid="{B6679D21-AD44-4ABD-B795-BF2E1FC55E09}"/>
    <cellStyle name="Normal 6 2 2 9 3 3" xfId="9705" xr:uid="{30068E66-9A7F-402B-9B7C-9B1651605DB0}"/>
    <cellStyle name="Normal 6 2 2 9 4" xfId="9706" xr:uid="{706934D0-2A35-4326-9C48-441A80E65EFB}"/>
    <cellStyle name="Normal 6 2 2 9 5" xfId="6623" xr:uid="{116AF5DB-3588-4642-A537-A06C9A5C09AF}"/>
    <cellStyle name="Normal 6 2 2 9 6" xfId="11837" xr:uid="{CBBBAEB9-E5E4-4EC5-8E04-7CDFD10AB605}"/>
    <cellStyle name="Normal 6 2 2 9 7" xfId="4798" xr:uid="{1855ADD6-AB3F-4422-926F-D19B7D7325D9}"/>
    <cellStyle name="Normal 6 2 3" xfId="222" xr:uid="{62DE3A32-C1F5-4F27-9161-4E89ADFD2B61}"/>
    <cellStyle name="Normal 6 2 3 10" xfId="2235" xr:uid="{67BE38D4-994C-4DFC-B192-6CEFA1941C2D}"/>
    <cellStyle name="Normal 6 2 3 10 2" xfId="4094" xr:uid="{5CA4B810-9FDC-4E3C-A9E6-69FB4CF56885}"/>
    <cellStyle name="Normal 6 2 3 10 2 2" xfId="14757" xr:uid="{68F0890B-C836-4C18-976F-7454B5F073CC}"/>
    <cellStyle name="Normal 6 2 3 10 2 3" xfId="9707" xr:uid="{EEA7A0B0-C579-4F90-B9E4-AA15E76E0356}"/>
    <cellStyle name="Normal 6 2 3 10 3" xfId="9708" xr:uid="{3111C8C5-81FA-4B6E-ACC1-C47397498258}"/>
    <cellStyle name="Normal 6 2 3 10 4" xfId="7733" xr:uid="{10611E4D-87F3-4316-8956-51AA7B853EE9}"/>
    <cellStyle name="Normal 6 2 3 10 5" xfId="12944" xr:uid="{A043288C-7FF6-4C84-BCA2-24B5055D030E}"/>
    <cellStyle name="Normal 6 2 3 10 6" xfId="5905" xr:uid="{C2C6614D-4FFF-41B2-9781-424A254CB16F}"/>
    <cellStyle name="Normal 6 2 3 11" xfId="2386" xr:uid="{1605B81D-E46C-42A9-82F5-4CD4B0E86175}"/>
    <cellStyle name="Normal 6 2 3 11 2" xfId="4230" xr:uid="{B67119A2-7455-4D3E-AB2A-4AB37528320F}"/>
    <cellStyle name="Normal 6 2 3 11 2 2" xfId="14893" xr:uid="{C15A77F1-5A77-44CE-B964-90BC75BBB45E}"/>
    <cellStyle name="Normal 6 2 3 11 2 3" xfId="9709" xr:uid="{222D9768-38E1-4DB2-9C0A-5D2CEA8E62FE}"/>
    <cellStyle name="Normal 6 2 3 11 3" xfId="7869" xr:uid="{077A0995-6C1C-42F5-B339-8691E7CC3E5A}"/>
    <cellStyle name="Normal 6 2 3 11 4" xfId="13080" xr:uid="{9E719D09-1E03-4B4C-9DE4-6AB10FE18231}"/>
    <cellStyle name="Normal 6 2 3 11 5" xfId="6041" xr:uid="{134EA06C-8330-487D-8370-C87632C1F1C1}"/>
    <cellStyle name="Normal 6 2 3 12" xfId="2569" xr:uid="{ED164E6A-4DF0-4E69-8B78-5DC2A291B4D4}"/>
    <cellStyle name="Normal 6 2 3 12 2" xfId="9710" xr:uid="{D2CAC3C8-A838-4EE8-98B5-925E9ECBC3C5}"/>
    <cellStyle name="Normal 6 2 3 12 3" xfId="13237" xr:uid="{5B514D46-FA22-4450-B29C-B4EB6C578560}"/>
    <cellStyle name="Normal 6 2 3 12 4" xfId="6181" xr:uid="{A06532F1-61E5-4493-B280-EC1B1E4A87A3}"/>
    <cellStyle name="Normal 6 2 3 13" xfId="9711" xr:uid="{7A87A773-4153-483A-B382-CCEF8B5CAED6}"/>
    <cellStyle name="Normal 6 2 3 14" xfId="6208" xr:uid="{451B5671-B404-4B23-B569-D7C86290FF79}"/>
    <cellStyle name="Normal 6 2 3 15" xfId="11424" xr:uid="{20AD444A-0EFA-4F05-AE6B-E09C9135F953}"/>
    <cellStyle name="Normal 6 2 3 16" xfId="4385" xr:uid="{70E7ED49-2943-44B2-8451-8F25EE93036C}"/>
    <cellStyle name="Normal 6 2 3 2" xfId="676" xr:uid="{DC4F556B-493D-4CA5-B291-7DFCD9A862C6}"/>
    <cellStyle name="Normal 6 2 3 2 10" xfId="11614" xr:uid="{DCBA5E84-588E-42D1-B610-E8DEBF9EEC4B}"/>
    <cellStyle name="Normal 6 2 3 2 11" xfId="4575" xr:uid="{6D4CD059-A2CA-4DE6-B33B-CD0939103EF1}"/>
    <cellStyle name="Normal 6 2 3 2 2" xfId="837" xr:uid="{0C8C8774-0D5F-436E-9DAF-15819D90B2BF}"/>
    <cellStyle name="Normal 6 2 3 2 2 2" xfId="1301" xr:uid="{53E2D556-21DC-4A70-B0A1-D0CB7215DAA4}"/>
    <cellStyle name="Normal 6 2 3 2 2 2 2" xfId="1771" xr:uid="{65761455-595E-480C-97CD-1B7222439A97}"/>
    <cellStyle name="Normal 6 2 3 2 2 2 2 2" xfId="3721" xr:uid="{69B54C32-ED3B-4DD4-BD0D-C7648868E25C}"/>
    <cellStyle name="Normal 6 2 3 2 2 2 2 2 2" xfId="14387" xr:uid="{59685B48-5AE1-4AB7-ADE8-D58CF204DA08}"/>
    <cellStyle name="Normal 6 2 3 2 2 2 2 2 3" xfId="9712" xr:uid="{79BEF149-81AD-445D-956C-FA7236D6E481}"/>
    <cellStyle name="Normal 6 2 3 2 2 2 2 3" xfId="9713" xr:uid="{3A96CA8A-8090-4E1D-99DF-610B86F4469B}"/>
    <cellStyle name="Normal 6 2 3 2 2 2 2 4" xfId="7360" xr:uid="{2EAE2D0E-22BF-4D45-9400-0A33DEFCD3B4}"/>
    <cellStyle name="Normal 6 2 3 2 2 2 2 5" xfId="12574" xr:uid="{B223C2D1-4362-435F-86D5-B9EA04CD9786}"/>
    <cellStyle name="Normal 6 2 3 2 2 2 2 6" xfId="5535" xr:uid="{B45AD565-09FF-47B7-A751-1FDE2ABED792}"/>
    <cellStyle name="Normal 6 2 3 2 2 2 3" xfId="3263" xr:uid="{9A84398C-5AA3-43CA-9300-C337D40F6AC0}"/>
    <cellStyle name="Normal 6 2 3 2 2 2 3 2" xfId="13929" xr:uid="{A6C2DFD1-CFB0-45C4-AFC0-F8CE831FAD71}"/>
    <cellStyle name="Normal 6 2 3 2 2 2 3 3" xfId="9714" xr:uid="{29AB90E9-7147-4DFF-9E9C-F3AA8676C95F}"/>
    <cellStyle name="Normal 6 2 3 2 2 2 4" xfId="9715" xr:uid="{69369987-24F6-4650-B6AA-1E7A199E5F0A}"/>
    <cellStyle name="Normal 6 2 3 2 2 2 5" xfId="6902" xr:uid="{87FBC51A-9067-4FD2-ABEA-D1F9D7651070}"/>
    <cellStyle name="Normal 6 2 3 2 2 2 6" xfId="12116" xr:uid="{5AE2C428-9A5C-48DE-826C-C25A33CB89BB}"/>
    <cellStyle name="Normal 6 2 3 2 2 2 7" xfId="5077" xr:uid="{0640E7B8-4753-4AB7-860F-6208BF8726A6}"/>
    <cellStyle name="Normal 6 2 3 2 2 3" xfId="1770" xr:uid="{7037008D-1712-41B8-9730-FD81DF34AB9A}"/>
    <cellStyle name="Normal 6 2 3 2 2 3 2" xfId="3720" xr:uid="{6BAF97CC-CD61-451A-B192-A43218C4FC29}"/>
    <cellStyle name="Normal 6 2 3 2 2 3 2 2" xfId="14386" xr:uid="{103283EB-9697-48C5-9ACB-17217377334E}"/>
    <cellStyle name="Normal 6 2 3 2 2 3 2 3" xfId="9716" xr:uid="{93D1E90C-0539-431B-943E-0CC5F3F6C323}"/>
    <cellStyle name="Normal 6 2 3 2 2 3 3" xfId="9717" xr:uid="{FC7A95A5-71C2-4C3A-8D2E-A01EA9DE75D0}"/>
    <cellStyle name="Normal 6 2 3 2 2 3 4" xfId="7359" xr:uid="{90A70CF7-3985-4940-9D6C-973CF723A8A0}"/>
    <cellStyle name="Normal 6 2 3 2 2 3 5" xfId="12573" xr:uid="{5C2010FC-0CB0-4C3B-B1FC-CC8CA12390C7}"/>
    <cellStyle name="Normal 6 2 3 2 2 3 6" xfId="5534" xr:uid="{A01B329F-10A9-4959-B86F-32A5B6598FB2}"/>
    <cellStyle name="Normal 6 2 3 2 2 4" xfId="2896" xr:uid="{05B2318C-C7D5-4733-882B-5A6E2A8A53E8}"/>
    <cellStyle name="Normal 6 2 3 2 2 4 2" xfId="13562" xr:uid="{A3CDA15E-FDAE-439F-A567-5920A6D7A73E}"/>
    <cellStyle name="Normal 6 2 3 2 2 4 3" xfId="9718" xr:uid="{CA7F828F-81A2-4454-A745-C9D8C383BCF3}"/>
    <cellStyle name="Normal 6 2 3 2 2 5" xfId="9719" xr:uid="{4037C58C-3DB5-4123-B74F-DA9064D63459}"/>
    <cellStyle name="Normal 6 2 3 2 2 6" xfId="6535" xr:uid="{BFEEC852-F7DA-4632-8EF5-684EF1CE5EFD}"/>
    <cellStyle name="Normal 6 2 3 2 2 7" xfId="11749" xr:uid="{053F1288-D6C2-411D-BD6D-ACFF61731410}"/>
    <cellStyle name="Normal 6 2 3 2 2 8" xfId="4710" xr:uid="{80D1A45A-5269-4736-8AD9-8DFE733B46D3}"/>
    <cellStyle name="Normal 6 2 3 2 3" xfId="990" xr:uid="{4BAF89EF-95AA-4738-8505-7A58E8D6FF4B}"/>
    <cellStyle name="Normal 6 2 3 2 3 2" xfId="1772" xr:uid="{BE9544F5-897A-411E-B1BD-C932852FCC20}"/>
    <cellStyle name="Normal 6 2 3 2 3 2 2" xfId="3722" xr:uid="{92A19DA5-ED36-4F29-81AD-73092691AE8B}"/>
    <cellStyle name="Normal 6 2 3 2 3 2 2 2" xfId="14388" xr:uid="{F6A95272-824A-4B54-83F6-6FEC90C9BBFD}"/>
    <cellStyle name="Normal 6 2 3 2 3 2 2 3" xfId="9720" xr:uid="{84E4EE9C-D8CB-42CD-A107-60976E745C55}"/>
    <cellStyle name="Normal 6 2 3 2 3 2 3" xfId="9721" xr:uid="{62D3DCC2-BE42-4E86-9D08-2B96269BCE4E}"/>
    <cellStyle name="Normal 6 2 3 2 3 2 4" xfId="7361" xr:uid="{00E2A167-C890-4734-BBB9-DA76DDA4FFDC}"/>
    <cellStyle name="Normal 6 2 3 2 3 2 5" xfId="12575" xr:uid="{2CE3AE65-F18E-4A05-BC11-DEA9FA4D9AB3}"/>
    <cellStyle name="Normal 6 2 3 2 3 2 6" xfId="5536" xr:uid="{91443653-1D56-4322-B5E6-9C214EBE431B}"/>
    <cellStyle name="Normal 6 2 3 2 3 3" xfId="3034" xr:uid="{9B110B98-F499-4D1C-B76D-AC43DD057352}"/>
    <cellStyle name="Normal 6 2 3 2 3 3 2" xfId="13700" xr:uid="{C6E1AC93-9BF4-4B00-B672-BBD3EFCBF3B8}"/>
    <cellStyle name="Normal 6 2 3 2 3 3 3" xfId="9722" xr:uid="{3E99FB9F-B18E-44B2-AC7E-F8205511F549}"/>
    <cellStyle name="Normal 6 2 3 2 3 4" xfId="9723" xr:uid="{D5AFFD31-3032-47B1-B4A0-0EC78F402250}"/>
    <cellStyle name="Normal 6 2 3 2 3 5" xfId="6673" xr:uid="{6E3ACE16-565F-459D-9521-B17BA219AC81}"/>
    <cellStyle name="Normal 6 2 3 2 3 6" xfId="11887" xr:uid="{34A1CECE-BB69-4A9D-895E-17327260FEDA}"/>
    <cellStyle name="Normal 6 2 3 2 3 7" xfId="4848" xr:uid="{744D77C4-0294-4F19-9F0B-7D44A8850694}"/>
    <cellStyle name="Normal 6 2 3 2 4" xfId="1769" xr:uid="{4373B439-6D08-4DF0-918E-4FB3DEECEA09}"/>
    <cellStyle name="Normal 6 2 3 2 4 2" xfId="3719" xr:uid="{86F7409E-1385-43EA-886B-095248AF709B}"/>
    <cellStyle name="Normal 6 2 3 2 4 2 2" xfId="14385" xr:uid="{284A2AF0-1C2E-4EC6-9608-50A9D168D6B8}"/>
    <cellStyle name="Normal 6 2 3 2 4 2 3" xfId="9724" xr:uid="{1588FD19-433A-49A0-AE32-FC21C26368E8}"/>
    <cellStyle name="Normal 6 2 3 2 4 3" xfId="9725" xr:uid="{32FAFA90-4B47-4EE3-A39A-F95840BA777E}"/>
    <cellStyle name="Normal 6 2 3 2 4 4" xfId="7358" xr:uid="{6A14F768-7C3F-413B-B46A-0B2F82F12B00}"/>
    <cellStyle name="Normal 6 2 3 2 4 5" xfId="12572" xr:uid="{969F7187-4F90-4A6A-B756-8BA4834690F3}"/>
    <cellStyle name="Normal 6 2 3 2 4 6" xfId="5533" xr:uid="{C6E6EE96-CA57-4590-91B3-8B097A5C89BB}"/>
    <cellStyle name="Normal 6 2 3 2 5" xfId="2289" xr:uid="{CD9B7C7E-0230-4C4B-90C9-989DEE2B5B57}"/>
    <cellStyle name="Normal 6 2 3 2 5 2" xfId="4142" xr:uid="{CBE785A8-AB1B-4565-96B1-92CF515E7C8E}"/>
    <cellStyle name="Normal 6 2 3 2 5 2 2" xfId="14805" xr:uid="{A9F77960-CAFE-4B89-9532-5AFF087A46E6}"/>
    <cellStyle name="Normal 6 2 3 2 5 2 3" xfId="9726" xr:uid="{F2874115-0D9A-4C1D-8686-72839A0C5164}"/>
    <cellStyle name="Normal 6 2 3 2 5 3" xfId="9727" xr:uid="{6F7CB1B1-57AD-49D1-AF24-D948FA77180F}"/>
    <cellStyle name="Normal 6 2 3 2 5 4" xfId="7781" xr:uid="{865AF3B2-85FC-4333-90A7-8CE8DAE2780D}"/>
    <cellStyle name="Normal 6 2 3 2 5 5" xfId="12992" xr:uid="{7D1B5CEE-B567-45AB-B656-C6D475486858}"/>
    <cellStyle name="Normal 6 2 3 2 5 6" xfId="5953" xr:uid="{331D18FA-245C-4ADD-9A5D-BB8202BA22AD}"/>
    <cellStyle name="Normal 6 2 3 2 6" xfId="2433" xr:uid="{68A9795A-D5F4-49CC-BD8C-5CFFDA8544CB}"/>
    <cellStyle name="Normal 6 2 3 2 6 2" xfId="4277" xr:uid="{989341B5-7B47-4890-BF1A-ADD90ADBB19B}"/>
    <cellStyle name="Normal 6 2 3 2 6 2 2" xfId="14940" xr:uid="{A4DB50D6-1252-43FA-B024-52EC7612652F}"/>
    <cellStyle name="Normal 6 2 3 2 6 2 3" xfId="9728" xr:uid="{CC0F6CA1-EDC8-49DA-A644-58E97510D35B}"/>
    <cellStyle name="Normal 6 2 3 2 6 3" xfId="7916" xr:uid="{B6B937F8-B66A-4051-9533-071B65C1369D}"/>
    <cellStyle name="Normal 6 2 3 2 6 4" xfId="13127" xr:uid="{DC85422A-0FD2-4A9E-926C-C95AC519495E}"/>
    <cellStyle name="Normal 6 2 3 2 6 5" xfId="6088" xr:uid="{B9B50DE5-AF9F-49D9-8A69-10BE36699A96}"/>
    <cellStyle name="Normal 6 2 3 2 7" xfId="2761" xr:uid="{1CBD0E2F-C210-471D-914C-867FA98C20CE}"/>
    <cellStyle name="Normal 6 2 3 2 7 2" xfId="13427" xr:uid="{BD8B3E91-E46E-4D80-A79D-7C74D7D23244}"/>
    <cellStyle name="Normal 6 2 3 2 7 3" xfId="9729" xr:uid="{EF0E25E0-E044-496B-B6C9-29368AC0FF81}"/>
    <cellStyle name="Normal 6 2 3 2 8" xfId="9730" xr:uid="{FA7F1A54-E353-44D8-91E6-BF504F8A816E}"/>
    <cellStyle name="Normal 6 2 3 2 9" xfId="6400" xr:uid="{0E999414-2DD8-4F55-9513-61038F75E701}"/>
    <cellStyle name="Normal 6 2 3 3" xfId="739" xr:uid="{D0DFA4AB-56F8-4605-9ADD-40DA028B44A9}"/>
    <cellStyle name="Normal 6 2 3 3 10" xfId="11656" xr:uid="{D7514DB4-466C-4696-BC3C-485C83917F9F}"/>
    <cellStyle name="Normal 6 2 3 3 11" xfId="4617" xr:uid="{D2244F2E-B777-489A-9227-60F9E9CB84D3}"/>
    <cellStyle name="Normal 6 2 3 3 2" xfId="880" xr:uid="{AB6A18BF-71B1-40C9-AC14-52EE08E406A1}"/>
    <cellStyle name="Normal 6 2 3 3 2 2" xfId="1343" xr:uid="{0BEFCB09-8179-431F-8735-941ED65EE56B}"/>
    <cellStyle name="Normal 6 2 3 3 2 2 2" xfId="1775" xr:uid="{1617D868-2142-4A4E-A908-60552681B52D}"/>
    <cellStyle name="Normal 6 2 3 3 2 2 2 2" xfId="3725" xr:uid="{93B2B1E9-9AAE-418C-86DD-062898000742}"/>
    <cellStyle name="Normal 6 2 3 3 2 2 2 2 2" xfId="14391" xr:uid="{05D8994C-0D89-4A18-A99E-9B77969C90FE}"/>
    <cellStyle name="Normal 6 2 3 3 2 2 2 2 3" xfId="9731" xr:uid="{42F9CD99-1119-41CB-98FC-21B194D945D0}"/>
    <cellStyle name="Normal 6 2 3 3 2 2 2 3" xfId="9732" xr:uid="{C0DD6670-96C1-4988-9A37-844501E0AE4D}"/>
    <cellStyle name="Normal 6 2 3 3 2 2 2 4" xfId="7364" xr:uid="{8470F90C-B76A-40E1-86A8-D74F39184DE0}"/>
    <cellStyle name="Normal 6 2 3 3 2 2 2 5" xfId="12578" xr:uid="{4B63E47C-8078-48D9-AA28-A16E3C0BED28}"/>
    <cellStyle name="Normal 6 2 3 3 2 2 2 6" xfId="5539" xr:uid="{7E1FF39A-21C0-4C70-B7B0-898699C8755C}"/>
    <cellStyle name="Normal 6 2 3 3 2 2 3" xfId="3305" xr:uid="{CC6CEF74-C182-49E5-9B96-72EC55BCEA92}"/>
    <cellStyle name="Normal 6 2 3 3 2 2 3 2" xfId="13971" xr:uid="{FB826D08-097B-425E-9E28-787020315062}"/>
    <cellStyle name="Normal 6 2 3 3 2 2 3 3" xfId="9733" xr:uid="{61861F89-1A85-4EFF-97FF-EF2775E80B48}"/>
    <cellStyle name="Normal 6 2 3 3 2 2 4" xfId="9734" xr:uid="{3A2003B6-50C9-4EE0-9D22-1600AF924799}"/>
    <cellStyle name="Normal 6 2 3 3 2 2 5" xfId="6944" xr:uid="{2D55440B-9C01-4E99-92EC-0E287480BB65}"/>
    <cellStyle name="Normal 6 2 3 3 2 2 6" xfId="12158" xr:uid="{A058677F-01C3-40A0-8488-D0C1992C4694}"/>
    <cellStyle name="Normal 6 2 3 3 2 2 7" xfId="5119" xr:uid="{DD0FDCC9-FF58-4F04-B467-368BAE89A756}"/>
    <cellStyle name="Normal 6 2 3 3 2 3" xfId="1774" xr:uid="{2D00FD14-F44C-4AEF-91AE-81E0B82FD4B7}"/>
    <cellStyle name="Normal 6 2 3 3 2 3 2" xfId="3724" xr:uid="{16A57290-01F0-4725-9975-E7C585402822}"/>
    <cellStyle name="Normal 6 2 3 3 2 3 2 2" xfId="14390" xr:uid="{5E9E7FD6-9E13-4FDB-A0D0-7FA3DA943EA7}"/>
    <cellStyle name="Normal 6 2 3 3 2 3 2 3" xfId="9735" xr:uid="{D936D40D-9701-4479-8CCC-F8397A295108}"/>
    <cellStyle name="Normal 6 2 3 3 2 3 3" xfId="9736" xr:uid="{F02B0099-8B1C-4722-9C48-AC2B874E5795}"/>
    <cellStyle name="Normal 6 2 3 3 2 3 4" xfId="7363" xr:uid="{EB73CF9B-3295-46BA-A718-3BEC46DD445C}"/>
    <cellStyle name="Normal 6 2 3 3 2 3 5" xfId="12577" xr:uid="{330BEFEF-0153-4C5C-B7D3-B9F826D65644}"/>
    <cellStyle name="Normal 6 2 3 3 2 3 6" xfId="5538" xr:uid="{0E4EB99B-7BDC-4CBE-9559-B06885165341}"/>
    <cellStyle name="Normal 6 2 3 3 2 4" xfId="2938" xr:uid="{6AC33F32-E515-41C3-B1F1-BC44714671C8}"/>
    <cellStyle name="Normal 6 2 3 3 2 4 2" xfId="13604" xr:uid="{B8C75789-15B4-4B31-9871-66FADF69CB25}"/>
    <cellStyle name="Normal 6 2 3 3 2 4 3" xfId="9737" xr:uid="{A59BCC81-D56E-4FFB-A050-27D71D1DA990}"/>
    <cellStyle name="Normal 6 2 3 3 2 5" xfId="9738" xr:uid="{A67E04A4-51FE-47B6-A279-BED5A12FA461}"/>
    <cellStyle name="Normal 6 2 3 3 2 6" xfId="6577" xr:uid="{6F88BD17-BE78-4F2E-880D-75855F0E500A}"/>
    <cellStyle name="Normal 6 2 3 3 2 7" xfId="11791" xr:uid="{3D983B66-C9CB-45FD-9DE8-424A5F269FF9}"/>
    <cellStyle name="Normal 6 2 3 3 2 8" xfId="4752" xr:uid="{7CB948B4-8853-44D8-850B-929A0CF9BA88}"/>
    <cellStyle name="Normal 6 2 3 3 3" xfId="1033" xr:uid="{91711E5E-0A53-4D55-8527-2EE6ED4E1AAC}"/>
    <cellStyle name="Normal 6 2 3 3 3 2" xfId="1776" xr:uid="{B72D7A70-C231-4CD7-8E54-FDD806CEC52F}"/>
    <cellStyle name="Normal 6 2 3 3 3 2 2" xfId="3726" xr:uid="{A8734168-6222-4EBB-8826-003ED058160C}"/>
    <cellStyle name="Normal 6 2 3 3 3 2 2 2" xfId="14392" xr:uid="{BE5F2AD0-1B73-4299-AF27-EB17E026B23F}"/>
    <cellStyle name="Normal 6 2 3 3 3 2 2 3" xfId="9739" xr:uid="{43F5D2D4-B6BC-453A-97D7-0BC6F9ED2402}"/>
    <cellStyle name="Normal 6 2 3 3 3 2 3" xfId="9740" xr:uid="{902D308D-434A-4441-87E1-BAE8C760FFA3}"/>
    <cellStyle name="Normal 6 2 3 3 3 2 4" xfId="7365" xr:uid="{79C7339F-9AC9-4FAA-B3F0-EB765307397C}"/>
    <cellStyle name="Normal 6 2 3 3 3 2 5" xfId="12579" xr:uid="{3E562172-B8AD-4045-AC46-1EFEE1A2F982}"/>
    <cellStyle name="Normal 6 2 3 3 3 2 6" xfId="5540" xr:uid="{FC9B6DEA-28EB-4B18-BAC9-E62D0CE6B1A4}"/>
    <cellStyle name="Normal 6 2 3 3 3 3" xfId="3076" xr:uid="{1F4D5269-E30E-421D-BB1D-79AF80204210}"/>
    <cellStyle name="Normal 6 2 3 3 3 3 2" xfId="13742" xr:uid="{CAC91879-0B2D-4133-87E2-9BE1711A49D7}"/>
    <cellStyle name="Normal 6 2 3 3 3 3 3" xfId="9741" xr:uid="{622795C1-96A4-4143-8319-2E5516562FBD}"/>
    <cellStyle name="Normal 6 2 3 3 3 4" xfId="9742" xr:uid="{19FAD22D-09D7-44C4-8743-696EE3FD7DAD}"/>
    <cellStyle name="Normal 6 2 3 3 3 5" xfId="6715" xr:uid="{A96723A1-3A3D-4115-8C4F-19D13F99EE24}"/>
    <cellStyle name="Normal 6 2 3 3 3 6" xfId="11929" xr:uid="{DF20DDE2-77A1-429B-AA87-2826B434671F}"/>
    <cellStyle name="Normal 6 2 3 3 3 7" xfId="4890" xr:uid="{FB1F5A15-E420-48C4-9705-107855FBD7BD}"/>
    <cellStyle name="Normal 6 2 3 3 4" xfId="1773" xr:uid="{AA82CA74-0597-48FD-8FB3-BC9C9FC2B373}"/>
    <cellStyle name="Normal 6 2 3 3 4 2" xfId="3723" xr:uid="{037663EC-B00C-4A79-B922-823765D9676E}"/>
    <cellStyle name="Normal 6 2 3 3 4 2 2" xfId="14389" xr:uid="{DB37C030-DBF5-4927-A532-38768B9D9E9D}"/>
    <cellStyle name="Normal 6 2 3 3 4 2 3" xfId="9743" xr:uid="{4FEF7D66-1AAD-4A17-BFB8-2893E59DF55C}"/>
    <cellStyle name="Normal 6 2 3 3 4 3" xfId="9744" xr:uid="{97D722FF-730D-4173-BA43-DBD63468D701}"/>
    <cellStyle name="Normal 6 2 3 3 4 4" xfId="7362" xr:uid="{552E852F-4002-49CD-A766-1A125511131F}"/>
    <cellStyle name="Normal 6 2 3 3 4 5" xfId="12576" xr:uid="{1C1E6F65-10E5-4242-ADA7-610A5C0BBB32}"/>
    <cellStyle name="Normal 6 2 3 3 4 6" xfId="5537" xr:uid="{4904E560-B8A2-40F4-BED1-3734F6B6AAC8}"/>
    <cellStyle name="Normal 6 2 3 3 5" xfId="2331" xr:uid="{9E702147-68E5-4977-9241-704BC5155013}"/>
    <cellStyle name="Normal 6 2 3 3 5 2" xfId="4184" xr:uid="{BBE5A50C-399E-4C55-9232-92161AD5AB23}"/>
    <cellStyle name="Normal 6 2 3 3 5 2 2" xfId="14847" xr:uid="{A43FA6DB-2FE3-43DF-A3BF-52B8FBF2E0CF}"/>
    <cellStyle name="Normal 6 2 3 3 5 2 3" xfId="9745" xr:uid="{096EC37C-FC25-42EE-AF21-C4E23786EF38}"/>
    <cellStyle name="Normal 6 2 3 3 5 3" xfId="9746" xr:uid="{7F80E23D-AA5E-4B73-B053-2DE346BC76D9}"/>
    <cellStyle name="Normal 6 2 3 3 5 4" xfId="7823" xr:uid="{81F58ADC-B882-4A59-A9EE-FA4B134326DB}"/>
    <cellStyle name="Normal 6 2 3 3 5 5" xfId="13034" xr:uid="{13972994-0440-4242-A289-EB3CD4EB7F17}"/>
    <cellStyle name="Normal 6 2 3 3 5 6" xfId="5995" xr:uid="{47E31871-251C-4ED5-8F02-8D012CFDEFC6}"/>
    <cellStyle name="Normal 6 2 3 3 6" xfId="2475" xr:uid="{C79C74E3-E87D-49EF-85F2-ACEBE2479F2B}"/>
    <cellStyle name="Normal 6 2 3 3 6 2" xfId="4319" xr:uid="{29F77C07-6D21-4CEE-A1CC-7D54B0A475BD}"/>
    <cellStyle name="Normal 6 2 3 3 6 2 2" xfId="14982" xr:uid="{9FCA7FD8-2A5C-4DCE-AF7E-07C9912D5A01}"/>
    <cellStyle name="Normal 6 2 3 3 6 2 3" xfId="9747" xr:uid="{2808EC45-9DD7-4D9B-A659-00677869BC2E}"/>
    <cellStyle name="Normal 6 2 3 3 6 3" xfId="7958" xr:uid="{C6E3C561-8F53-4098-B500-4520E1DAC149}"/>
    <cellStyle name="Normal 6 2 3 3 6 4" xfId="13169" xr:uid="{0DE51CB1-33D4-4CDD-ACEE-0FBAC04B2EC5}"/>
    <cellStyle name="Normal 6 2 3 3 6 5" xfId="6130" xr:uid="{A5934B11-9202-4717-B28C-1D6F3D756D4A}"/>
    <cellStyle name="Normal 6 2 3 3 7" xfId="2803" xr:uid="{B4802078-DAA0-471A-8AF3-94399A788D12}"/>
    <cellStyle name="Normal 6 2 3 3 7 2" xfId="13469" xr:uid="{ECB44A1B-99F1-40A9-A502-B017E085CEC8}"/>
    <cellStyle name="Normal 6 2 3 3 7 3" xfId="9748" xr:uid="{74870C6C-1769-4F79-AB26-CFC019FD60FC}"/>
    <cellStyle name="Normal 6 2 3 3 8" xfId="9749" xr:uid="{DD8E72AD-D8BF-4932-A397-D01EBB1CD45C}"/>
    <cellStyle name="Normal 6 2 3 3 9" xfId="6442" xr:uid="{1D0B065A-6BD5-4F3D-87F0-F2931212A445}"/>
    <cellStyle name="Normal 6 2 3 4" xfId="573" xr:uid="{022D4A95-9E43-4230-B903-881F20393F03}"/>
    <cellStyle name="Normal 6 2 3 4 2" xfId="1141" xr:uid="{BA989B21-7E2B-473A-8CD5-75653639309B}"/>
    <cellStyle name="Normal 6 2 3 4 2 2" xfId="1778" xr:uid="{D106FB31-3EF8-4960-AA12-6C5F1DDBBF9F}"/>
    <cellStyle name="Normal 6 2 3 4 2 2 2" xfId="3728" xr:uid="{21AC46FA-6B92-475F-8557-CD7A78C1A380}"/>
    <cellStyle name="Normal 6 2 3 4 2 2 2 2" xfId="14394" xr:uid="{D6F6703B-865D-4675-9EDA-DE57AD678F48}"/>
    <cellStyle name="Normal 6 2 3 4 2 2 2 3" xfId="9750" xr:uid="{1EAFD8EC-94AD-485B-B459-0054D3568334}"/>
    <cellStyle name="Normal 6 2 3 4 2 2 3" xfId="9751" xr:uid="{8E08504F-8F68-4846-BA17-F4D7E5F36DAE}"/>
    <cellStyle name="Normal 6 2 3 4 2 2 4" xfId="7367" xr:uid="{FE9E388F-00FD-4EBF-A5B4-CF330C1CAF0F}"/>
    <cellStyle name="Normal 6 2 3 4 2 2 5" xfId="12581" xr:uid="{A2EAA7A7-36F9-4C89-80CF-420299264B0D}"/>
    <cellStyle name="Normal 6 2 3 4 2 2 6" xfId="5542" xr:uid="{D45F35FE-9136-4019-AF38-F978A2BAB97A}"/>
    <cellStyle name="Normal 6 2 3 4 2 3" xfId="3166" xr:uid="{12FFD59A-9AB3-45A7-90D6-ACCDF78E5EE8}"/>
    <cellStyle name="Normal 6 2 3 4 2 3 2" xfId="13832" xr:uid="{C04251D5-0F0F-47B0-9F5D-833C20DAEC9F}"/>
    <cellStyle name="Normal 6 2 3 4 2 3 3" xfId="9752" xr:uid="{F1D29308-B8D1-4AE0-86AC-A26D134537A7}"/>
    <cellStyle name="Normal 6 2 3 4 2 4" xfId="9753" xr:uid="{00FB024F-D230-4AD7-830F-67BD85BDE316}"/>
    <cellStyle name="Normal 6 2 3 4 2 5" xfId="6805" xr:uid="{E0EF533D-8CC4-4E84-8F35-542A6248D274}"/>
    <cellStyle name="Normal 6 2 3 4 2 6" xfId="12019" xr:uid="{F2FBBC15-A615-47EC-A9D0-06803B97BFEB}"/>
    <cellStyle name="Normal 6 2 3 4 2 7" xfId="4980" xr:uid="{48F32047-A4D0-4A9C-96C1-90734165F0AD}"/>
    <cellStyle name="Normal 6 2 3 4 3" xfId="1777" xr:uid="{4A721E5A-0F32-4147-B0D6-6EB5E513C5E5}"/>
    <cellStyle name="Normal 6 2 3 4 3 2" xfId="3727" xr:uid="{836C101E-9A88-420A-B0F9-D8A3F3FEA298}"/>
    <cellStyle name="Normal 6 2 3 4 3 2 2" xfId="14393" xr:uid="{85D33216-D1E0-4D4D-A2B0-4A347356744F}"/>
    <cellStyle name="Normal 6 2 3 4 3 2 3" xfId="9754" xr:uid="{9802E9BE-5453-4140-B009-439120C38EC0}"/>
    <cellStyle name="Normal 6 2 3 4 3 3" xfId="9755" xr:uid="{8D8F865C-7578-4408-B414-BF21743F1705}"/>
    <cellStyle name="Normal 6 2 3 4 3 4" xfId="7366" xr:uid="{5E5E4393-25F8-4E82-98EF-A9690B6532B8}"/>
    <cellStyle name="Normal 6 2 3 4 3 5" xfId="12580" xr:uid="{CE826EDA-0DCA-4B8F-BE62-F8AE15100114}"/>
    <cellStyle name="Normal 6 2 3 4 3 6" xfId="5541" xr:uid="{97647556-9BB8-4D92-91B6-65991224F4D0}"/>
    <cellStyle name="Normal 6 2 3 4 4" xfId="2714" xr:uid="{46C107EA-5BF6-4123-8065-9BD8E239814E}"/>
    <cellStyle name="Normal 6 2 3 4 4 2" xfId="13380" xr:uid="{D4B168DB-F9FD-46C7-94C8-2FB21E4E9C82}"/>
    <cellStyle name="Normal 6 2 3 4 4 3" xfId="9756" xr:uid="{5F2311B1-4738-4C41-AACC-4552F5611537}"/>
    <cellStyle name="Normal 6 2 3 4 5" xfId="9757" xr:uid="{0759156F-CCA8-4735-A3C9-AD9F3DF1622F}"/>
    <cellStyle name="Normal 6 2 3 4 6" xfId="6353" xr:uid="{5B5A1E44-53CE-4A7A-B147-A7040F30F35A}"/>
    <cellStyle name="Normal 6 2 3 4 7" xfId="11567" xr:uid="{8BFA69AB-9517-4B85-A03A-A84A67F42ADA}"/>
    <cellStyle name="Normal 6 2 3 4 8" xfId="4528" xr:uid="{D0B0D89F-51FF-4B5E-93A8-4B17E0E6E003}"/>
    <cellStyle name="Normal 6 2 3 5" xfId="790" xr:uid="{A2ADE109-0983-4351-8C16-FA226EF75FAF}"/>
    <cellStyle name="Normal 6 2 3 5 2" xfId="1254" xr:uid="{1F2B46FB-551B-4A07-B47C-CFFC96C0B3F0}"/>
    <cellStyle name="Normal 6 2 3 5 2 2" xfId="1780" xr:uid="{3732399F-42D9-4ADC-9C9E-61556E30214F}"/>
    <cellStyle name="Normal 6 2 3 5 2 2 2" xfId="3730" xr:uid="{D54DADC8-8E42-42AD-BFF7-76827DD69F07}"/>
    <cellStyle name="Normal 6 2 3 5 2 2 2 2" xfId="14396" xr:uid="{A20DDF99-FB0A-4A2E-BE4A-BEC7C7F83C2D}"/>
    <cellStyle name="Normal 6 2 3 5 2 2 2 3" xfId="9758" xr:uid="{F043DCC4-369E-46D8-852D-978A2B2A9648}"/>
    <cellStyle name="Normal 6 2 3 5 2 2 3" xfId="9759" xr:uid="{DEE035D4-5CA8-4E3B-A9F9-B92D49E00D7F}"/>
    <cellStyle name="Normal 6 2 3 5 2 2 4" xfId="7369" xr:uid="{6ECA7798-30C2-402D-9630-11FA93A98A7C}"/>
    <cellStyle name="Normal 6 2 3 5 2 2 5" xfId="12583" xr:uid="{C377337B-E6FA-4EE5-839B-313629A573DD}"/>
    <cellStyle name="Normal 6 2 3 5 2 2 6" xfId="5544" xr:uid="{5002EDF1-DD72-4773-9892-86348D5B0BF0}"/>
    <cellStyle name="Normal 6 2 3 5 2 3" xfId="3216" xr:uid="{EB55EF42-2CD7-40F3-B3D1-B3B1F228D5DB}"/>
    <cellStyle name="Normal 6 2 3 5 2 3 2" xfId="13882" xr:uid="{B1A2C83F-E457-428E-BE77-AC092F828000}"/>
    <cellStyle name="Normal 6 2 3 5 2 3 3" xfId="9760" xr:uid="{AD71AC4F-AFBF-4BC4-9AEB-EBD6F8D43C10}"/>
    <cellStyle name="Normal 6 2 3 5 2 4" xfId="9761" xr:uid="{D91B2C5F-ECD5-441D-BD62-A7C4566CB8F6}"/>
    <cellStyle name="Normal 6 2 3 5 2 5" xfId="6855" xr:uid="{17EC64F6-ABE4-4A69-9C48-65A110A826DD}"/>
    <cellStyle name="Normal 6 2 3 5 2 6" xfId="12069" xr:uid="{ED6A9543-6A62-4F8E-8F1B-78D659D771F0}"/>
    <cellStyle name="Normal 6 2 3 5 2 7" xfId="5030" xr:uid="{FE036AC0-EFDB-4C86-B030-DC67687204D7}"/>
    <cellStyle name="Normal 6 2 3 5 3" xfId="1779" xr:uid="{7771FE0B-885B-4F77-8CD1-A462D2DBEFFD}"/>
    <cellStyle name="Normal 6 2 3 5 3 2" xfId="3729" xr:uid="{F3F2BF95-EB84-4144-92C1-4D256F17E1CF}"/>
    <cellStyle name="Normal 6 2 3 5 3 2 2" xfId="14395" xr:uid="{8C90D04D-102A-4E1B-A751-9543810E3460}"/>
    <cellStyle name="Normal 6 2 3 5 3 2 3" xfId="9762" xr:uid="{ECF2D364-E0B4-49ED-95AC-3F014EA4978B}"/>
    <cellStyle name="Normal 6 2 3 5 3 3" xfId="9763" xr:uid="{96EB68C0-7A76-408E-8603-2741BE2228BC}"/>
    <cellStyle name="Normal 6 2 3 5 3 4" xfId="7368" xr:uid="{D771483E-A623-4A77-99E9-D421E036DDCF}"/>
    <cellStyle name="Normal 6 2 3 5 3 5" xfId="12582" xr:uid="{257B7B5F-245D-456D-839A-05182277CED2}"/>
    <cellStyle name="Normal 6 2 3 5 3 6" xfId="5543" xr:uid="{C8234F27-6F78-4783-AD70-6870CD3D2E15}"/>
    <cellStyle name="Normal 6 2 3 5 4" xfId="2849" xr:uid="{F6A3CAE1-63C3-4B2D-9964-B936EB4BF6B4}"/>
    <cellStyle name="Normal 6 2 3 5 4 2" xfId="13515" xr:uid="{C29E802F-0476-4145-86A8-2CA4DCA26065}"/>
    <cellStyle name="Normal 6 2 3 5 4 3" xfId="9764" xr:uid="{A6DEBBBB-4838-494E-BB14-BC03BC31F08B}"/>
    <cellStyle name="Normal 6 2 3 5 5" xfId="9765" xr:uid="{890F9D7A-4C0B-4109-AFCE-ECF952A5DF87}"/>
    <cellStyle name="Normal 6 2 3 5 6" xfId="6488" xr:uid="{835098D9-CE2B-416C-8A91-32D99FBB2BD1}"/>
    <cellStyle name="Normal 6 2 3 5 7" xfId="11702" xr:uid="{B60F4030-A835-4439-BBE7-06FB26D1A988}"/>
    <cellStyle name="Normal 6 2 3 5 8" xfId="4663" xr:uid="{EC7671F2-61B2-4152-AA1D-835A459DF37E}"/>
    <cellStyle name="Normal 6 2 3 6" xfId="457" xr:uid="{22F20ABD-300E-4AC7-A61E-B8167CB287D9}"/>
    <cellStyle name="Normal 6 2 3 6 2" xfId="1084" xr:uid="{03E7A2D6-1C52-475F-B768-3B0B86497DD3}"/>
    <cellStyle name="Normal 6 2 3 6 2 2" xfId="1782" xr:uid="{ECBEE3FE-FD7D-481B-83B2-A604B79E1FF7}"/>
    <cellStyle name="Normal 6 2 3 6 2 2 2" xfId="3732" xr:uid="{8BAD7FD1-D4F4-413D-A755-C7CED1671AB6}"/>
    <cellStyle name="Normal 6 2 3 6 2 2 2 2" xfId="14398" xr:uid="{81AF4363-19FE-4666-8CB3-D76FC2381E32}"/>
    <cellStyle name="Normal 6 2 3 6 2 2 2 3" xfId="9766" xr:uid="{A24E50E2-2489-4FC3-B510-B05ADD53E9E9}"/>
    <cellStyle name="Normal 6 2 3 6 2 2 3" xfId="9767" xr:uid="{C5735621-3462-49D3-80E0-EE2FDCC11E13}"/>
    <cellStyle name="Normal 6 2 3 6 2 2 4" xfId="7371" xr:uid="{4F1B1405-42B1-4C77-A074-096C405209D1}"/>
    <cellStyle name="Normal 6 2 3 6 2 2 5" xfId="12585" xr:uid="{637461A7-F198-4511-B734-A6E956C509F7}"/>
    <cellStyle name="Normal 6 2 3 6 2 2 6" xfId="5546" xr:uid="{EBC353B4-94CC-4069-AB83-965348EDE899}"/>
    <cellStyle name="Normal 6 2 3 6 2 3" xfId="3122" xr:uid="{5A362337-8FB5-4FA6-9F54-A08C2A31301C}"/>
    <cellStyle name="Normal 6 2 3 6 2 3 2" xfId="13788" xr:uid="{56941EAF-8617-4FB5-AFE8-03ACB4FE8E3E}"/>
    <cellStyle name="Normal 6 2 3 6 2 3 3" xfId="9768" xr:uid="{E98E3AB3-D018-463C-BB10-65DDBDAE3226}"/>
    <cellStyle name="Normal 6 2 3 6 2 4" xfId="9769" xr:uid="{35ADFC02-6288-462E-B729-CE181013DA33}"/>
    <cellStyle name="Normal 6 2 3 6 2 5" xfId="6761" xr:uid="{2CE56C12-780A-415D-9298-D8C7C6674D44}"/>
    <cellStyle name="Normal 6 2 3 6 2 6" xfId="11975" xr:uid="{B353F766-A683-4D7B-BA3B-064CAB2F56D0}"/>
    <cellStyle name="Normal 6 2 3 6 2 7" xfId="4936" xr:uid="{B5673E91-AAFE-46C2-97C9-9D79D96B1486}"/>
    <cellStyle name="Normal 6 2 3 6 3" xfId="1781" xr:uid="{8CCBAA36-7F9E-4954-AB71-31673AE8D55D}"/>
    <cellStyle name="Normal 6 2 3 6 3 2" xfId="3731" xr:uid="{13B56D40-CC99-4684-BB0E-C20148B59C0F}"/>
    <cellStyle name="Normal 6 2 3 6 3 2 2" xfId="14397" xr:uid="{CF7F6BF2-CCC3-4A5D-A020-734775B1956C}"/>
    <cellStyle name="Normal 6 2 3 6 3 2 3" xfId="9770" xr:uid="{3174DDFA-1F14-41CD-8A60-0802757F8A73}"/>
    <cellStyle name="Normal 6 2 3 6 3 3" xfId="9771" xr:uid="{0A6F6D3A-170C-48EE-8AEA-D6D940300A8B}"/>
    <cellStyle name="Normal 6 2 3 6 3 4" xfId="7370" xr:uid="{E57D29BE-DF09-414E-9E04-D1CE664C64E2}"/>
    <cellStyle name="Normal 6 2 3 6 3 5" xfId="12584" xr:uid="{B029D281-8509-4185-99D1-C13E483A7CAF}"/>
    <cellStyle name="Normal 6 2 3 6 3 6" xfId="5545" xr:uid="{12131357-5308-49EE-AFE6-E98CB4423B2D}"/>
    <cellStyle name="Normal 6 2 3 6 4" xfId="2665" xr:uid="{2AD482E1-7F88-4C53-941F-077AE31D4C95}"/>
    <cellStyle name="Normal 6 2 3 6 4 2" xfId="13331" xr:uid="{07FA55EB-BA44-44A5-A9F3-65787A2EAAE8}"/>
    <cellStyle name="Normal 6 2 3 6 4 3" xfId="9772" xr:uid="{B5C2959F-925B-458E-8A20-B6AD5117D729}"/>
    <cellStyle name="Normal 6 2 3 6 5" xfId="9773" xr:uid="{9548BF39-6580-47F3-ADFA-63E08E7BECF9}"/>
    <cellStyle name="Normal 6 2 3 6 6" xfId="6304" xr:uid="{2A59853E-F6E3-4DA5-92B2-10D9D39CAFA6}"/>
    <cellStyle name="Normal 6 2 3 6 7" xfId="11518" xr:uid="{7D976543-5E88-4203-B569-063CACCF5238}"/>
    <cellStyle name="Normal 6 2 3 6 8" xfId="4479" xr:uid="{3B28EA9D-496F-4A08-B04E-1B1BF2CC6B45}"/>
    <cellStyle name="Normal 6 2 3 7" xfId="939" xr:uid="{2E35AD82-7FBA-40D3-B074-1E6A567816C6}"/>
    <cellStyle name="Normal 6 2 3 7 2" xfId="1783" xr:uid="{D6D03641-D283-49BD-8C17-EBB892D47C9B}"/>
    <cellStyle name="Normal 6 2 3 7 2 2" xfId="3733" xr:uid="{82834D5C-EB3D-4596-BC53-725347B4DF5B}"/>
    <cellStyle name="Normal 6 2 3 7 2 2 2" xfId="14399" xr:uid="{B4875431-1D3D-4E8D-8B59-867426E6E196}"/>
    <cellStyle name="Normal 6 2 3 7 2 2 3" xfId="9774" xr:uid="{1B01E1D9-A34E-4E79-AB83-B25EBDD2B25E}"/>
    <cellStyle name="Normal 6 2 3 7 2 3" xfId="9775" xr:uid="{271E504B-BCCC-4847-8296-4B591433A723}"/>
    <cellStyle name="Normal 6 2 3 7 2 4" xfId="7372" xr:uid="{C7914117-35C7-4AF8-87DE-6FDFE10CE554}"/>
    <cellStyle name="Normal 6 2 3 7 2 5" xfId="12586" xr:uid="{852C314C-7ABF-4E57-99AE-6DFA7315B1FB}"/>
    <cellStyle name="Normal 6 2 3 7 2 6" xfId="5547" xr:uid="{6F998770-D551-463E-9E01-478F2E925404}"/>
    <cellStyle name="Normal 6 2 3 7 3" xfId="2987" xr:uid="{B2D6F48E-88A2-4FEF-9511-E18B3DF004D1}"/>
    <cellStyle name="Normal 6 2 3 7 3 2" xfId="13653" xr:uid="{275F01B0-406A-4E06-B5AE-F98E657D9803}"/>
    <cellStyle name="Normal 6 2 3 7 3 3" xfId="9776" xr:uid="{A8565505-413F-4BC2-8BCB-CB6C6296A5B2}"/>
    <cellStyle name="Normal 6 2 3 7 4" xfId="9777" xr:uid="{8C66C866-CDD7-4737-B8DA-ED36A6929050}"/>
    <cellStyle name="Normal 6 2 3 7 5" xfId="6626" xr:uid="{31012C55-27ED-4BB0-9FA0-183782AA765A}"/>
    <cellStyle name="Normal 6 2 3 7 6" xfId="11840" xr:uid="{44106609-48F8-4772-8368-D4FAB69809F5}"/>
    <cellStyle name="Normal 6 2 3 7 7" xfId="4801" xr:uid="{689BB957-EA9C-457D-9135-53D3ADDD1385}"/>
    <cellStyle name="Normal 6 2 3 8" xfId="1404" xr:uid="{E08CA597-7CBE-4CA5-A586-E99DBC4D3FBA}"/>
    <cellStyle name="Normal 6 2 3 8 2" xfId="3354" xr:uid="{48870145-834C-43CF-AC12-AD62650F52D6}"/>
    <cellStyle name="Normal 6 2 3 8 2 2" xfId="14020" xr:uid="{052A7A6F-D97F-483F-9B48-F6A9C3C332D4}"/>
    <cellStyle name="Normal 6 2 3 8 2 3" xfId="9778" xr:uid="{9754FC41-CFB7-419B-A20E-263B577D6207}"/>
    <cellStyle name="Normal 6 2 3 8 3" xfId="9779" xr:uid="{1C1D58D3-DAEB-4786-B182-4C1A1C6177AE}"/>
    <cellStyle name="Normal 6 2 3 8 4" xfId="6993" xr:uid="{926154E3-DFEB-4A7B-A8F7-5909FF5A6BF3}"/>
    <cellStyle name="Normal 6 2 3 8 5" xfId="12207" xr:uid="{3D2F81FF-43C9-48FF-B3C0-BE622DBE4D5A}"/>
    <cellStyle name="Normal 6 2 3 8 6" xfId="5168" xr:uid="{B305FBD9-1722-4B24-851E-906FF0B56ED0}"/>
    <cellStyle name="Normal 6 2 3 9" xfId="350" xr:uid="{84B8717B-68F6-49B4-A60F-C38E88C7A268}"/>
    <cellStyle name="Normal 6 2 3 9 2" xfId="2620" xr:uid="{1774A0F3-3E86-4344-9095-F37785059F9E}"/>
    <cellStyle name="Normal 6 2 3 9 2 2" xfId="13287" xr:uid="{70EDC915-9E11-43EF-B5EE-09DBDE246538}"/>
    <cellStyle name="Normal 6 2 3 9 2 3" xfId="9780" xr:uid="{C8E1EAD5-2B80-4E7C-9B73-3551729F88ED}"/>
    <cellStyle name="Normal 6 2 3 9 3" xfId="9781" xr:uid="{54A2F4DF-67BD-4E2D-9FA0-0A7B86A19A9C}"/>
    <cellStyle name="Normal 6 2 3 9 4" xfId="6259" xr:uid="{888B4908-33B0-40DD-B88B-52236EBB4D01}"/>
    <cellStyle name="Normal 6 2 3 9 5" xfId="11474" xr:uid="{FA459A7D-CEBE-4DE1-9935-67CF42C89D77}"/>
    <cellStyle name="Normal 6 2 3 9 6" xfId="4435" xr:uid="{3C096FEF-D50E-41E8-AB2B-A379EEF4D452}"/>
    <cellStyle name="Normal 6 2 4" xfId="259" xr:uid="{A42C46F5-F8FD-4F33-AFC8-88D89AD25AFB}"/>
    <cellStyle name="Normal 6 2 4 10" xfId="2236" xr:uid="{2FBF835F-82C2-40A2-A002-D211AFC5DFE6}"/>
    <cellStyle name="Normal 6 2 4 10 2" xfId="4095" xr:uid="{EC2BA184-F3F8-4A4F-92EA-7C1845E7A35C}"/>
    <cellStyle name="Normal 6 2 4 10 2 2" xfId="14758" xr:uid="{449D1A04-7103-47C0-B9B0-D779FF84BD7E}"/>
    <cellStyle name="Normal 6 2 4 10 2 3" xfId="9782" xr:uid="{545C4131-EE74-474A-BC7D-BDB5DDCEB85C}"/>
    <cellStyle name="Normal 6 2 4 10 3" xfId="9783" xr:uid="{53144965-7EFB-40EF-918E-88DEB64CFC45}"/>
    <cellStyle name="Normal 6 2 4 10 4" xfId="7734" xr:uid="{4E747BEC-5910-437D-9282-3AC9CF1B4946}"/>
    <cellStyle name="Normal 6 2 4 10 5" xfId="12945" xr:uid="{7ED4E4FC-BFC3-495F-BE60-FE97EC137FE2}"/>
    <cellStyle name="Normal 6 2 4 10 6" xfId="5906" xr:uid="{1A8E7B36-D7DD-41E7-9011-AAB5284B8636}"/>
    <cellStyle name="Normal 6 2 4 11" xfId="2387" xr:uid="{09FB6C34-41F6-4114-A2D9-9F00A21BCEC0}"/>
    <cellStyle name="Normal 6 2 4 11 2" xfId="4231" xr:uid="{619047A9-3620-4305-B58C-9F2B051FD5DF}"/>
    <cellStyle name="Normal 6 2 4 11 2 2" xfId="14894" xr:uid="{FB0F57B9-70C9-41F2-9322-4C77EF8D8E53}"/>
    <cellStyle name="Normal 6 2 4 11 2 3" xfId="9784" xr:uid="{2D137BBD-50EB-4755-866B-DDFE530D60C6}"/>
    <cellStyle name="Normal 6 2 4 11 3" xfId="7870" xr:uid="{5267A1B0-2C12-4A76-8C62-24170D86981F}"/>
    <cellStyle name="Normal 6 2 4 11 4" xfId="13081" xr:uid="{A3E49BAE-1549-472A-970A-439066B37990}"/>
    <cellStyle name="Normal 6 2 4 11 5" xfId="6042" xr:uid="{4D4915A4-A537-409D-B2AF-9F18AF9463AA}"/>
    <cellStyle name="Normal 6 2 4 12" xfId="2584" xr:uid="{F3685AB9-296D-4EF5-873A-6A285AA615BE}"/>
    <cellStyle name="Normal 6 2 4 12 2" xfId="9785" xr:uid="{04F7B96F-CF0F-40F0-9847-2479859CE32C}"/>
    <cellStyle name="Normal 6 2 4 12 3" xfId="13252" xr:uid="{A6B237A0-D29A-4675-B234-2B12BCA05A49}"/>
    <cellStyle name="Normal 6 2 4 12 4" xfId="6182" xr:uid="{5CF3EB2E-1F26-4C1F-A57D-FBE43691BE5F}"/>
    <cellStyle name="Normal 6 2 4 13" xfId="9786" xr:uid="{74DF5398-5E2D-4F3D-ACEC-E667559DFF42}"/>
    <cellStyle name="Normal 6 2 4 14" xfId="6223" xr:uid="{988011AC-DBD1-4811-AAC2-428D99E0DC96}"/>
    <cellStyle name="Normal 6 2 4 15" xfId="11439" xr:uid="{67FE41EA-78F7-49D9-9969-4BE16624F168}"/>
    <cellStyle name="Normal 6 2 4 16" xfId="4400" xr:uid="{3DFF9CF4-CF78-465A-A53F-C4FBFCD2C366}"/>
    <cellStyle name="Normal 6 2 4 2" xfId="677" xr:uid="{604BD129-A941-4C2E-8906-C79BDCB41A59}"/>
    <cellStyle name="Normal 6 2 4 2 10" xfId="11615" xr:uid="{51CF194F-4EC4-4EF0-85B8-4EF525B97D33}"/>
    <cellStyle name="Normal 6 2 4 2 11" xfId="4576" xr:uid="{3F7DC54B-4ED5-4486-9C39-41834E15930B}"/>
    <cellStyle name="Normal 6 2 4 2 2" xfId="838" xr:uid="{146BF7C5-F92E-405B-9546-11546CFFAECE}"/>
    <cellStyle name="Normal 6 2 4 2 2 2" xfId="1302" xr:uid="{11752759-8DB5-41E9-B015-AD9A046FB446}"/>
    <cellStyle name="Normal 6 2 4 2 2 2 2" xfId="1786" xr:uid="{0C3940DB-CD13-4EF5-9F0C-7717EEA8DD64}"/>
    <cellStyle name="Normal 6 2 4 2 2 2 2 2" xfId="3736" xr:uid="{02BA5BEA-0512-4B01-965F-25EE7F20CEF6}"/>
    <cellStyle name="Normal 6 2 4 2 2 2 2 2 2" xfId="14402" xr:uid="{1B0AC134-0A25-4F2D-8C57-5A0E3E848189}"/>
    <cellStyle name="Normal 6 2 4 2 2 2 2 2 3" xfId="9787" xr:uid="{EFBB7B7B-3231-4BE6-8CB1-5023866681E6}"/>
    <cellStyle name="Normal 6 2 4 2 2 2 2 3" xfId="9788" xr:uid="{B67B8C6D-B2F2-4769-AEC7-CF3219C19525}"/>
    <cellStyle name="Normal 6 2 4 2 2 2 2 4" xfId="7375" xr:uid="{76AB6BE1-86E1-4B77-8783-8055B1A1C7AC}"/>
    <cellStyle name="Normal 6 2 4 2 2 2 2 5" xfId="12589" xr:uid="{5FB95469-B525-4B68-96D3-71313A46C6AB}"/>
    <cellStyle name="Normal 6 2 4 2 2 2 2 6" xfId="5550" xr:uid="{A513A154-5776-4F1B-B43C-98AA16A6F709}"/>
    <cellStyle name="Normal 6 2 4 2 2 2 3" xfId="3264" xr:uid="{1E952F27-32AA-4BCB-8535-E0133AC0081F}"/>
    <cellStyle name="Normal 6 2 4 2 2 2 3 2" xfId="13930" xr:uid="{E0CD3363-8D2D-4C04-9348-2EC37987FD8D}"/>
    <cellStyle name="Normal 6 2 4 2 2 2 3 3" xfId="9789" xr:uid="{8DD6537A-747F-45E3-8C8F-BE2A26A3550B}"/>
    <cellStyle name="Normal 6 2 4 2 2 2 4" xfId="9790" xr:uid="{04B6AC85-15ED-4E7E-ACF4-E6A914312BD3}"/>
    <cellStyle name="Normal 6 2 4 2 2 2 5" xfId="6903" xr:uid="{3D5427C7-E199-4681-966F-7F9BB752FD83}"/>
    <cellStyle name="Normal 6 2 4 2 2 2 6" xfId="12117" xr:uid="{B4B83D1F-6351-49F6-9E23-8CC0352D9C25}"/>
    <cellStyle name="Normal 6 2 4 2 2 2 7" xfId="5078" xr:uid="{EFD02339-95EE-4CFF-ABB7-A4BC0F673591}"/>
    <cellStyle name="Normal 6 2 4 2 2 3" xfId="1785" xr:uid="{310C4A71-E072-434C-BDFB-89623B7009A5}"/>
    <cellStyle name="Normal 6 2 4 2 2 3 2" xfId="3735" xr:uid="{A2852CB3-E644-4798-869A-E940A14E5B9D}"/>
    <cellStyle name="Normal 6 2 4 2 2 3 2 2" xfId="14401" xr:uid="{7BA17117-C4DD-4011-A432-BCA351D6905A}"/>
    <cellStyle name="Normal 6 2 4 2 2 3 2 3" xfId="9791" xr:uid="{11468E07-9B7B-4EB9-A09F-2DE5764B4D8D}"/>
    <cellStyle name="Normal 6 2 4 2 2 3 3" xfId="9792" xr:uid="{9B90D6AC-0624-4B6C-9436-2AE53815C242}"/>
    <cellStyle name="Normal 6 2 4 2 2 3 4" xfId="7374" xr:uid="{CA3FFD77-80DA-4122-BDD4-66F3E245FCFC}"/>
    <cellStyle name="Normal 6 2 4 2 2 3 5" xfId="12588" xr:uid="{1BD88223-09AA-4405-BF82-04B9368EE5B4}"/>
    <cellStyle name="Normal 6 2 4 2 2 3 6" xfId="5549" xr:uid="{BE834AEE-C8BD-4EF6-BB63-89FD679B411E}"/>
    <cellStyle name="Normal 6 2 4 2 2 4" xfId="2897" xr:uid="{6E008C2D-FFF2-4C75-BF47-2F0C0EC57EAE}"/>
    <cellStyle name="Normal 6 2 4 2 2 4 2" xfId="13563" xr:uid="{C78FFFD9-2943-4E13-BAF5-E57A290ABD26}"/>
    <cellStyle name="Normal 6 2 4 2 2 4 3" xfId="9793" xr:uid="{5757077B-74E3-448A-8A90-E60EB1AB2D66}"/>
    <cellStyle name="Normal 6 2 4 2 2 5" xfId="9794" xr:uid="{C2B904C3-B0CC-44E1-A083-35C0EB915183}"/>
    <cellStyle name="Normal 6 2 4 2 2 6" xfId="6536" xr:uid="{FFA1C071-C32B-4FEB-8FA8-5A4FC3B274A0}"/>
    <cellStyle name="Normal 6 2 4 2 2 7" xfId="11750" xr:uid="{2E12DDDE-D102-42FC-9FD5-01289963F4AE}"/>
    <cellStyle name="Normal 6 2 4 2 2 8" xfId="4711" xr:uid="{3EF9BE2B-C950-4FE5-A252-2556949347F8}"/>
    <cellStyle name="Normal 6 2 4 2 3" xfId="991" xr:uid="{28DFC378-53BF-4D26-9615-271785FF9567}"/>
    <cellStyle name="Normal 6 2 4 2 3 2" xfId="1787" xr:uid="{37840CD3-0C66-40E3-AFC9-9F80896219DC}"/>
    <cellStyle name="Normal 6 2 4 2 3 2 2" xfId="3737" xr:uid="{D9E66BDD-9090-4415-A79E-31C8EF377997}"/>
    <cellStyle name="Normal 6 2 4 2 3 2 2 2" xfId="14403" xr:uid="{1B56015E-7F16-4C91-8244-5A422503EAAD}"/>
    <cellStyle name="Normal 6 2 4 2 3 2 2 3" xfId="9795" xr:uid="{9779218F-B8C0-4D95-8517-8D02E716B5E3}"/>
    <cellStyle name="Normal 6 2 4 2 3 2 3" xfId="9796" xr:uid="{0511667C-D5EA-41B1-BC56-3C9452D610CE}"/>
    <cellStyle name="Normal 6 2 4 2 3 2 4" xfId="7376" xr:uid="{E145F6D2-0027-4F6A-A396-ED15C4080844}"/>
    <cellStyle name="Normal 6 2 4 2 3 2 5" xfId="12590" xr:uid="{F9929956-9F85-43C8-A301-B6E9E21BFC1A}"/>
    <cellStyle name="Normal 6 2 4 2 3 2 6" xfId="5551" xr:uid="{F363AD60-AF04-40F8-8CA5-F703057C4C47}"/>
    <cellStyle name="Normal 6 2 4 2 3 3" xfId="3035" xr:uid="{0EFD038D-935F-4A3E-A432-641D5C5BB44C}"/>
    <cellStyle name="Normal 6 2 4 2 3 3 2" xfId="13701" xr:uid="{2A6F448E-649B-4666-B6AE-238874C4F9D9}"/>
    <cellStyle name="Normal 6 2 4 2 3 3 3" xfId="9797" xr:uid="{497CAF91-F014-4FDB-8FD0-68ACC3CFBD22}"/>
    <cellStyle name="Normal 6 2 4 2 3 4" xfId="9798" xr:uid="{68B32562-2077-4234-AD61-0F80A4919F80}"/>
    <cellStyle name="Normal 6 2 4 2 3 5" xfId="6674" xr:uid="{CB5BB4D1-56A7-4721-A51F-36BE9265626E}"/>
    <cellStyle name="Normal 6 2 4 2 3 6" xfId="11888" xr:uid="{352FB17F-9B0B-4B13-8A74-D5608DDBD359}"/>
    <cellStyle name="Normal 6 2 4 2 3 7" xfId="4849" xr:uid="{699F59F1-1A3D-4939-A3F2-4EBA645A2AEE}"/>
    <cellStyle name="Normal 6 2 4 2 4" xfId="1784" xr:uid="{287A5719-4C20-4F2C-8376-78DDC2EDE8E2}"/>
    <cellStyle name="Normal 6 2 4 2 4 2" xfId="3734" xr:uid="{C1A29F1E-526D-4320-92B1-A3CF22B2D018}"/>
    <cellStyle name="Normal 6 2 4 2 4 2 2" xfId="14400" xr:uid="{99245B50-FBDF-43EA-B069-C1205DD875CB}"/>
    <cellStyle name="Normal 6 2 4 2 4 2 3" xfId="9799" xr:uid="{14478E27-8331-49BE-A81C-18511DD778F6}"/>
    <cellStyle name="Normal 6 2 4 2 4 3" xfId="9800" xr:uid="{FC0A6ADF-1CBE-4AAE-A3CE-8E7118FA8346}"/>
    <cellStyle name="Normal 6 2 4 2 4 4" xfId="7373" xr:uid="{4BBE1409-34E4-4074-909D-CF600390D790}"/>
    <cellStyle name="Normal 6 2 4 2 4 5" xfId="12587" xr:uid="{4BFFB424-25BE-41B5-9A2F-907D0847F0A4}"/>
    <cellStyle name="Normal 6 2 4 2 4 6" xfId="5548" xr:uid="{2FCB4746-0F18-41ED-AB96-C2E6FCF6AD62}"/>
    <cellStyle name="Normal 6 2 4 2 5" xfId="2290" xr:uid="{345EABBB-DCEE-40B0-9526-ABD9EF2C8587}"/>
    <cellStyle name="Normal 6 2 4 2 5 2" xfId="4143" xr:uid="{F6FBEA0E-3198-451B-9F2E-E423FDDD870C}"/>
    <cellStyle name="Normal 6 2 4 2 5 2 2" xfId="14806" xr:uid="{0024517C-13A2-4DB1-85F0-026A9AA9D4AF}"/>
    <cellStyle name="Normal 6 2 4 2 5 2 3" xfId="9801" xr:uid="{AB9B92CC-416F-4E87-9F91-939CEB577D86}"/>
    <cellStyle name="Normal 6 2 4 2 5 3" xfId="9802" xr:uid="{8C32DC49-5B39-4EE5-8E28-29211BC101FE}"/>
    <cellStyle name="Normal 6 2 4 2 5 4" xfId="7782" xr:uid="{B3081C4A-94CA-4E68-BC58-E6C8C2D7936D}"/>
    <cellStyle name="Normal 6 2 4 2 5 5" xfId="12993" xr:uid="{B5CF1659-CEF0-41C3-95E8-D29E3C5AE8CF}"/>
    <cellStyle name="Normal 6 2 4 2 5 6" xfId="5954" xr:uid="{C8EC8649-3E8A-436B-901A-FEDA2632935B}"/>
    <cellStyle name="Normal 6 2 4 2 6" xfId="2434" xr:uid="{FB7C6EE3-F461-4466-86B6-43997A5ED9FB}"/>
    <cellStyle name="Normal 6 2 4 2 6 2" xfId="4278" xr:uid="{539441AC-ADFE-42B5-9B6B-83386FA271AE}"/>
    <cellStyle name="Normal 6 2 4 2 6 2 2" xfId="14941" xr:uid="{9638681E-EED7-48A9-84CB-89DC6978AF5E}"/>
    <cellStyle name="Normal 6 2 4 2 6 2 3" xfId="9803" xr:uid="{5B0750D0-E725-4BE5-BCCB-E0BD3D75F206}"/>
    <cellStyle name="Normal 6 2 4 2 6 3" xfId="7917" xr:uid="{B237A27B-E772-437F-8397-478371902682}"/>
    <cellStyle name="Normal 6 2 4 2 6 4" xfId="13128" xr:uid="{2833DC70-955F-4AA0-8F79-061EE2A3E061}"/>
    <cellStyle name="Normal 6 2 4 2 6 5" xfId="6089" xr:uid="{1B044610-BE83-4946-A475-4E3DF40FB959}"/>
    <cellStyle name="Normal 6 2 4 2 7" xfId="2762" xr:uid="{3619285F-E82F-4EA2-B2BB-FFA6894EDEBD}"/>
    <cellStyle name="Normal 6 2 4 2 7 2" xfId="13428" xr:uid="{07B54A90-950C-4229-9368-2EB2E57FE1D4}"/>
    <cellStyle name="Normal 6 2 4 2 7 3" xfId="9804" xr:uid="{FF23705E-6E3C-4A67-8DB2-C57BD219B3A4}"/>
    <cellStyle name="Normal 6 2 4 2 8" xfId="9805" xr:uid="{589BC4BC-9806-4D29-BC5F-C67E34A310C0}"/>
    <cellStyle name="Normal 6 2 4 2 9" xfId="6401" xr:uid="{609E18BC-DD35-4693-97A8-6B1375199706}"/>
    <cellStyle name="Normal 6 2 4 3" xfId="740" xr:uid="{E68DEF8D-EEAE-4282-978D-56DE1C52C745}"/>
    <cellStyle name="Normal 6 2 4 3 10" xfId="11657" xr:uid="{3FDB87FA-32A0-4076-9F46-3701E9F546BC}"/>
    <cellStyle name="Normal 6 2 4 3 11" xfId="4618" xr:uid="{770B2979-8A2E-476F-A7A6-DEDE64449238}"/>
    <cellStyle name="Normal 6 2 4 3 2" xfId="881" xr:uid="{EB644A01-BCB6-404C-AD09-83A34F8B826B}"/>
    <cellStyle name="Normal 6 2 4 3 2 2" xfId="1344" xr:uid="{A946B12F-200C-4899-9B1A-2DED562C00FF}"/>
    <cellStyle name="Normal 6 2 4 3 2 2 2" xfId="1790" xr:uid="{36DC4907-C4AC-4CF9-AB04-A538574FD01F}"/>
    <cellStyle name="Normal 6 2 4 3 2 2 2 2" xfId="3740" xr:uid="{15202798-80E2-44D5-9681-D4B35A1D5998}"/>
    <cellStyle name="Normal 6 2 4 3 2 2 2 2 2" xfId="14406" xr:uid="{01A46377-B4EB-4F7D-9723-752E09624C1F}"/>
    <cellStyle name="Normal 6 2 4 3 2 2 2 2 3" xfId="9806" xr:uid="{53E8BEF4-C040-4271-A920-C7E6A5DB492C}"/>
    <cellStyle name="Normal 6 2 4 3 2 2 2 3" xfId="9807" xr:uid="{C8F19DA4-45D7-4025-98D4-A0343E5C8ED6}"/>
    <cellStyle name="Normal 6 2 4 3 2 2 2 4" xfId="7379" xr:uid="{44B8EA7F-1D90-4E22-8BD0-0AB68467BFF3}"/>
    <cellStyle name="Normal 6 2 4 3 2 2 2 5" xfId="12593" xr:uid="{D708D9B8-4CDD-4751-B092-E9C394D90F1A}"/>
    <cellStyle name="Normal 6 2 4 3 2 2 2 6" xfId="5554" xr:uid="{BC05E690-ECE5-414F-B523-F58C736355BC}"/>
    <cellStyle name="Normal 6 2 4 3 2 2 3" xfId="3306" xr:uid="{E05BE3B8-22D4-48A4-9E92-ACF4C82D2989}"/>
    <cellStyle name="Normal 6 2 4 3 2 2 3 2" xfId="13972" xr:uid="{7AA03D78-9C21-4CD2-B227-57C924349326}"/>
    <cellStyle name="Normal 6 2 4 3 2 2 3 3" xfId="9808" xr:uid="{EB6FF811-47D3-4A24-A5F6-8C0A30E2BFE8}"/>
    <cellStyle name="Normal 6 2 4 3 2 2 4" xfId="9809" xr:uid="{51CA46C8-CC34-422C-BCDA-3B35C24E4134}"/>
    <cellStyle name="Normal 6 2 4 3 2 2 5" xfId="6945" xr:uid="{B1235E63-F2D8-4812-A9AC-487006FD2F5A}"/>
    <cellStyle name="Normal 6 2 4 3 2 2 6" xfId="12159" xr:uid="{6A03153E-7007-4E54-93E3-B8AF00C98C6B}"/>
    <cellStyle name="Normal 6 2 4 3 2 2 7" xfId="5120" xr:uid="{69A97547-49D0-4E1A-9307-63D4EC9FCB38}"/>
    <cellStyle name="Normal 6 2 4 3 2 3" xfId="1789" xr:uid="{AAE518F9-C122-4CE1-B841-8AE018948932}"/>
    <cellStyle name="Normal 6 2 4 3 2 3 2" xfId="3739" xr:uid="{C825BED3-0DC6-44C5-8F72-5CFD8141B60B}"/>
    <cellStyle name="Normal 6 2 4 3 2 3 2 2" xfId="14405" xr:uid="{43FC84F0-006B-4F82-BB75-F39C31315F4C}"/>
    <cellStyle name="Normal 6 2 4 3 2 3 2 3" xfId="9810" xr:uid="{FE335EC2-6247-4E9C-95D8-71D1B8461C6B}"/>
    <cellStyle name="Normal 6 2 4 3 2 3 3" xfId="9811" xr:uid="{4C6D8246-1982-4A53-B378-62F19F22429F}"/>
    <cellStyle name="Normal 6 2 4 3 2 3 4" xfId="7378" xr:uid="{F55333C3-67D3-4981-B26C-B98630D66B0A}"/>
    <cellStyle name="Normal 6 2 4 3 2 3 5" xfId="12592" xr:uid="{D5894138-8BBA-4BC6-AA6D-8747FF94D641}"/>
    <cellStyle name="Normal 6 2 4 3 2 3 6" xfId="5553" xr:uid="{C72822C5-4156-42B0-8721-01C171467969}"/>
    <cellStyle name="Normal 6 2 4 3 2 4" xfId="2939" xr:uid="{7ABAFFE0-6618-4F06-ACA3-E3E1BA53DA4D}"/>
    <cellStyle name="Normal 6 2 4 3 2 4 2" xfId="13605" xr:uid="{B76FAE96-BB2D-4DC1-83D3-0A4624A263BA}"/>
    <cellStyle name="Normal 6 2 4 3 2 4 3" xfId="9812" xr:uid="{5A5B7674-AF27-4600-9BCB-7E443A1AEF39}"/>
    <cellStyle name="Normal 6 2 4 3 2 5" xfId="9813" xr:uid="{80A78377-66B3-4F31-90E2-B67AB6399A29}"/>
    <cellStyle name="Normal 6 2 4 3 2 6" xfId="6578" xr:uid="{C92A5E77-9C6F-46C0-B5B8-C654190E6ABE}"/>
    <cellStyle name="Normal 6 2 4 3 2 7" xfId="11792" xr:uid="{5EEC5724-D55D-41A5-8FD5-F41BADB6F5E7}"/>
    <cellStyle name="Normal 6 2 4 3 2 8" xfId="4753" xr:uid="{C058D8D2-66D5-4FF6-8355-BA4C877F471B}"/>
    <cellStyle name="Normal 6 2 4 3 3" xfId="1034" xr:uid="{8867673D-5F81-4B1D-8697-C174D51F6C70}"/>
    <cellStyle name="Normal 6 2 4 3 3 2" xfId="1791" xr:uid="{F9B14113-DC6C-4200-8AF0-CABC1D814ABE}"/>
    <cellStyle name="Normal 6 2 4 3 3 2 2" xfId="3741" xr:uid="{E4BD1963-63B5-4652-A1DB-08C6F3C0A79E}"/>
    <cellStyle name="Normal 6 2 4 3 3 2 2 2" xfId="14407" xr:uid="{B1FC2A06-F659-4AB7-B403-2AC8189049DE}"/>
    <cellStyle name="Normal 6 2 4 3 3 2 2 3" xfId="9814" xr:uid="{393565A4-B0C0-493D-9743-9B9361F146FE}"/>
    <cellStyle name="Normal 6 2 4 3 3 2 3" xfId="9815" xr:uid="{87DFF8A0-31E3-436C-8698-6085B254B953}"/>
    <cellStyle name="Normal 6 2 4 3 3 2 4" xfId="7380" xr:uid="{86C9B866-9BDB-45A2-8F21-2030F2696B2E}"/>
    <cellStyle name="Normal 6 2 4 3 3 2 5" xfId="12594" xr:uid="{12C5C46B-3AD3-46D0-8CF5-DECF6246A8CF}"/>
    <cellStyle name="Normal 6 2 4 3 3 2 6" xfId="5555" xr:uid="{D40AE8A7-0638-4F48-BE84-B5E072BAA8CD}"/>
    <cellStyle name="Normal 6 2 4 3 3 3" xfId="3077" xr:uid="{71D6652B-1244-42C2-B142-3218C3B8BE9D}"/>
    <cellStyle name="Normal 6 2 4 3 3 3 2" xfId="13743" xr:uid="{94656307-E150-4FAB-9BD5-544F814D242C}"/>
    <cellStyle name="Normal 6 2 4 3 3 3 3" xfId="9816" xr:uid="{3E4088CE-B4E8-4038-8DEF-028AE58467F6}"/>
    <cellStyle name="Normal 6 2 4 3 3 4" xfId="9817" xr:uid="{13D71C12-E5CF-4F48-BF7B-5658B5177C71}"/>
    <cellStyle name="Normal 6 2 4 3 3 5" xfId="6716" xr:uid="{A65BB439-4D71-4197-B31D-CC48A014F314}"/>
    <cellStyle name="Normal 6 2 4 3 3 6" xfId="11930" xr:uid="{AE161D12-6A85-430D-87BA-5ABF3799F469}"/>
    <cellStyle name="Normal 6 2 4 3 3 7" xfId="4891" xr:uid="{1246ECB9-184A-4834-A2CD-80EE1A82F4BB}"/>
    <cellStyle name="Normal 6 2 4 3 4" xfId="1788" xr:uid="{EF211349-FE12-4E66-B71B-2C2C3F155468}"/>
    <cellStyle name="Normal 6 2 4 3 4 2" xfId="3738" xr:uid="{F3B115CC-FF01-4FE9-AB9A-823A24A31A50}"/>
    <cellStyle name="Normal 6 2 4 3 4 2 2" xfId="14404" xr:uid="{1E51424F-2EEE-4B65-911F-27AF3EC353A2}"/>
    <cellStyle name="Normal 6 2 4 3 4 2 3" xfId="9818" xr:uid="{985D0DFF-FF5E-4BCB-8380-844165E0E806}"/>
    <cellStyle name="Normal 6 2 4 3 4 3" xfId="9819" xr:uid="{A603D681-F62D-4A4B-8D81-0BBFAD0ED7DB}"/>
    <cellStyle name="Normal 6 2 4 3 4 4" xfId="7377" xr:uid="{52DB7258-9CD0-435E-8206-0BF3594146C1}"/>
    <cellStyle name="Normal 6 2 4 3 4 5" xfId="12591" xr:uid="{CE02B054-D28E-4DBE-98FA-FE4CE71EA1EA}"/>
    <cellStyle name="Normal 6 2 4 3 4 6" xfId="5552" xr:uid="{914D7AA7-5A63-4020-B1B7-CE9FCE97E263}"/>
    <cellStyle name="Normal 6 2 4 3 5" xfId="2332" xr:uid="{34576E45-3533-426A-8946-A048316F4CD7}"/>
    <cellStyle name="Normal 6 2 4 3 5 2" xfId="4185" xr:uid="{B1D83C0D-8B3F-41D3-A144-E3772712BA10}"/>
    <cellStyle name="Normal 6 2 4 3 5 2 2" xfId="14848" xr:uid="{E1F461DB-582F-41DA-BF04-C66C9375C60F}"/>
    <cellStyle name="Normal 6 2 4 3 5 2 3" xfId="9820" xr:uid="{08C221BC-EF72-4DB3-9974-295B35FE9B36}"/>
    <cellStyle name="Normal 6 2 4 3 5 3" xfId="9821" xr:uid="{E23DB947-16F4-45F2-AA41-7BD2B5E5F416}"/>
    <cellStyle name="Normal 6 2 4 3 5 4" xfId="7824" xr:uid="{A0AB785E-8F53-4AB4-B783-4DF7D444DC8F}"/>
    <cellStyle name="Normal 6 2 4 3 5 5" xfId="13035" xr:uid="{A0BAD8F6-169A-4E84-B6DB-74777073FBC2}"/>
    <cellStyle name="Normal 6 2 4 3 5 6" xfId="5996" xr:uid="{13769D27-AD5B-406D-BD54-DC5B1FE96D5D}"/>
    <cellStyle name="Normal 6 2 4 3 6" xfId="2476" xr:uid="{D6F78DB3-48AF-4588-8C17-0BC6546685BD}"/>
    <cellStyle name="Normal 6 2 4 3 6 2" xfId="4320" xr:uid="{493BAB4C-CF4B-44CB-B673-A4BE84EA4D62}"/>
    <cellStyle name="Normal 6 2 4 3 6 2 2" xfId="14983" xr:uid="{CBE5BB74-B283-480C-927E-D0793AEBCC7B}"/>
    <cellStyle name="Normal 6 2 4 3 6 2 3" xfId="9822" xr:uid="{A2F3C43F-1CF5-423C-A044-CC7D96DFDB06}"/>
    <cellStyle name="Normal 6 2 4 3 6 3" xfId="7959" xr:uid="{07F2BB6C-2445-4653-A5C8-5CCF1A15EADB}"/>
    <cellStyle name="Normal 6 2 4 3 6 4" xfId="13170" xr:uid="{52B302CB-666E-41BD-B5DF-88388CCC8DBE}"/>
    <cellStyle name="Normal 6 2 4 3 6 5" xfId="6131" xr:uid="{9ADEA75D-86BD-4B2E-AF4C-95D75D681D8F}"/>
    <cellStyle name="Normal 6 2 4 3 7" xfId="2804" xr:uid="{2C65F418-EA9D-4A2B-8C39-518522771750}"/>
    <cellStyle name="Normal 6 2 4 3 7 2" xfId="13470" xr:uid="{3010E601-ED2A-4B86-8AC5-EEF3FBF4F9EE}"/>
    <cellStyle name="Normal 6 2 4 3 7 3" xfId="9823" xr:uid="{5E0A2E4E-BCD9-4D73-A7E9-5821A4E7B8A9}"/>
    <cellStyle name="Normal 6 2 4 3 8" xfId="9824" xr:uid="{B69A95CC-E657-4A01-A7DE-A0E4B1731481}"/>
    <cellStyle name="Normal 6 2 4 3 9" xfId="6443" xr:uid="{F3B874E7-26A5-40BA-88F0-62FE8F01B559}"/>
    <cellStyle name="Normal 6 2 4 4" xfId="574" xr:uid="{51EE0E2A-F07A-4287-837F-C10C50838B5D}"/>
    <cellStyle name="Normal 6 2 4 4 2" xfId="1142" xr:uid="{CF8FAE18-8364-4F4C-B09D-48D965E444F3}"/>
    <cellStyle name="Normal 6 2 4 4 2 2" xfId="1793" xr:uid="{6ADC3E16-E95A-4D58-9CB0-8D8FF29C04DE}"/>
    <cellStyle name="Normal 6 2 4 4 2 2 2" xfId="3743" xr:uid="{47F36BEA-B959-4361-B263-771DDB8FD95C}"/>
    <cellStyle name="Normal 6 2 4 4 2 2 2 2" xfId="14409" xr:uid="{BAE0E726-DA5B-467F-B4E6-280644764AE2}"/>
    <cellStyle name="Normal 6 2 4 4 2 2 2 3" xfId="9825" xr:uid="{BE2CAC3A-A1DB-4431-BE91-D130C7CF78F7}"/>
    <cellStyle name="Normal 6 2 4 4 2 2 3" xfId="9826" xr:uid="{4B3B595F-CF95-428B-B621-608D21440F2F}"/>
    <cellStyle name="Normal 6 2 4 4 2 2 4" xfId="7382" xr:uid="{E96EEA13-A8F6-4091-AB5A-16741137543A}"/>
    <cellStyle name="Normal 6 2 4 4 2 2 5" xfId="12596" xr:uid="{6AF877D4-575B-4C60-97FC-12C595EE2408}"/>
    <cellStyle name="Normal 6 2 4 4 2 2 6" xfId="5557" xr:uid="{FA243DED-7802-40C5-8216-359C87DFC3AA}"/>
    <cellStyle name="Normal 6 2 4 4 2 3" xfId="3167" xr:uid="{37045BE2-27A5-4103-9F77-A1E0733E882F}"/>
    <cellStyle name="Normal 6 2 4 4 2 3 2" xfId="13833" xr:uid="{1E18489C-8502-4D74-B8C7-1C43BF438A25}"/>
    <cellStyle name="Normal 6 2 4 4 2 3 3" xfId="9827" xr:uid="{8526A14F-61ED-44AC-BA64-2CCE3A8681B7}"/>
    <cellStyle name="Normal 6 2 4 4 2 4" xfId="9828" xr:uid="{075CD4DB-AD98-46DB-878A-8D6EE1699A1A}"/>
    <cellStyle name="Normal 6 2 4 4 2 5" xfId="6806" xr:uid="{518BAA55-0363-4D3F-A042-84FCEE40220F}"/>
    <cellStyle name="Normal 6 2 4 4 2 6" xfId="12020" xr:uid="{420B1A5E-C2D2-4FCD-8DC1-E6F302D9C51B}"/>
    <cellStyle name="Normal 6 2 4 4 2 7" xfId="4981" xr:uid="{50A66A1D-6F78-49FB-B352-8FAAE2C4EEB1}"/>
    <cellStyle name="Normal 6 2 4 4 3" xfId="1792" xr:uid="{D90FD858-1679-411E-9D7A-34E7968A2A1E}"/>
    <cellStyle name="Normal 6 2 4 4 3 2" xfId="3742" xr:uid="{ED10E174-6CD2-489D-B4CD-D522D4F49AA9}"/>
    <cellStyle name="Normal 6 2 4 4 3 2 2" xfId="14408" xr:uid="{66287BA6-502C-467A-971B-9B168C8B2906}"/>
    <cellStyle name="Normal 6 2 4 4 3 2 3" xfId="9829" xr:uid="{76A20A62-7A97-4D89-BDC5-639539C6AE4B}"/>
    <cellStyle name="Normal 6 2 4 4 3 3" xfId="9830" xr:uid="{1E6C5984-D5F5-483B-9FA2-949686F14739}"/>
    <cellStyle name="Normal 6 2 4 4 3 4" xfId="7381" xr:uid="{20F220C9-88C1-41D1-BCFB-86608EDB45DD}"/>
    <cellStyle name="Normal 6 2 4 4 3 5" xfId="12595" xr:uid="{AAE1E0B6-4823-4A5E-ADEA-256337BE1E87}"/>
    <cellStyle name="Normal 6 2 4 4 3 6" xfId="5556" xr:uid="{6D1EA4C0-A20C-4E11-82CB-0FE52339D330}"/>
    <cellStyle name="Normal 6 2 4 4 4" xfId="2715" xr:uid="{768B5637-1F55-485C-9785-44A49EA01BFA}"/>
    <cellStyle name="Normal 6 2 4 4 4 2" xfId="13381" xr:uid="{4E06DA64-3AFE-4B51-8FC8-F6F843C9C326}"/>
    <cellStyle name="Normal 6 2 4 4 4 3" xfId="9831" xr:uid="{F7BD5290-D3CE-48E8-A20B-02001DFAA3BA}"/>
    <cellStyle name="Normal 6 2 4 4 5" xfId="9832" xr:uid="{8B89BE55-A5F6-4418-92A3-16CEF63A5687}"/>
    <cellStyle name="Normal 6 2 4 4 6" xfId="6354" xr:uid="{01A4C7F0-55BD-4499-AFBE-04C3588B9EEA}"/>
    <cellStyle name="Normal 6 2 4 4 7" xfId="11568" xr:uid="{598A21E9-2A85-4326-BEF1-E33F596E2F48}"/>
    <cellStyle name="Normal 6 2 4 4 8" xfId="4529" xr:uid="{A78233DF-EF4D-4581-BCDA-AD6BC0FC37C5}"/>
    <cellStyle name="Normal 6 2 4 5" xfId="791" xr:uid="{52B65696-D16B-49EE-B1D6-11645D6FBC91}"/>
    <cellStyle name="Normal 6 2 4 5 2" xfId="1255" xr:uid="{71CD5FA1-F5DF-4D13-8F5A-52FC7E15F681}"/>
    <cellStyle name="Normal 6 2 4 5 2 2" xfId="1795" xr:uid="{2CCE3A5F-71C3-4EB4-9C5D-1BBC13AE52C9}"/>
    <cellStyle name="Normal 6 2 4 5 2 2 2" xfId="3745" xr:uid="{D4842B6A-CA03-4B60-BDEE-DB09BAFFFBAA}"/>
    <cellStyle name="Normal 6 2 4 5 2 2 2 2" xfId="14411" xr:uid="{A2BF84AC-67AC-4282-AAA4-47B551A342F1}"/>
    <cellStyle name="Normal 6 2 4 5 2 2 2 3" xfId="9833" xr:uid="{BEE9F77C-E0E5-4983-8715-3DC9098E8BF7}"/>
    <cellStyle name="Normal 6 2 4 5 2 2 3" xfId="9834" xr:uid="{A488E19A-02E0-4989-B6CF-079E5622427C}"/>
    <cellStyle name="Normal 6 2 4 5 2 2 4" xfId="7384" xr:uid="{96FF00C3-260A-4B8E-BDBF-EA7779FD8FDA}"/>
    <cellStyle name="Normal 6 2 4 5 2 2 5" xfId="12598" xr:uid="{B9DA7387-4D6C-4B7B-A66A-F87E98592781}"/>
    <cellStyle name="Normal 6 2 4 5 2 2 6" xfId="5559" xr:uid="{F729911E-E511-40CC-A285-439BEEB2204C}"/>
    <cellStyle name="Normal 6 2 4 5 2 3" xfId="3217" xr:uid="{25EC53AB-0BDF-4BC7-BA81-2748832F51FD}"/>
    <cellStyle name="Normal 6 2 4 5 2 3 2" xfId="13883" xr:uid="{3E9A8867-70C0-4313-B2D4-E2A0573CBF19}"/>
    <cellStyle name="Normal 6 2 4 5 2 3 3" xfId="9835" xr:uid="{02FD72D1-7EF3-4932-A4AE-1950BECB6612}"/>
    <cellStyle name="Normal 6 2 4 5 2 4" xfId="9836" xr:uid="{C65B9EE4-4C2D-4B8B-AE7A-1C948CE0FB8A}"/>
    <cellStyle name="Normal 6 2 4 5 2 5" xfId="6856" xr:uid="{A59ADC19-1AF9-44D3-8BD3-4EB8901B8304}"/>
    <cellStyle name="Normal 6 2 4 5 2 6" xfId="12070" xr:uid="{879C0786-0D4B-4BFB-8B76-D49A48F37925}"/>
    <cellStyle name="Normal 6 2 4 5 2 7" xfId="5031" xr:uid="{2AB6ACD7-0E1B-4761-A79E-5A9842303278}"/>
    <cellStyle name="Normal 6 2 4 5 3" xfId="1794" xr:uid="{BB4F6DEB-DEAD-4DE6-8987-E7C315BD7F1C}"/>
    <cellStyle name="Normal 6 2 4 5 3 2" xfId="3744" xr:uid="{05EC8242-F073-4B12-92E9-C002C9373B46}"/>
    <cellStyle name="Normal 6 2 4 5 3 2 2" xfId="14410" xr:uid="{FBD97C5B-23DA-4C3C-958D-982AF8107134}"/>
    <cellStyle name="Normal 6 2 4 5 3 2 3" xfId="9837" xr:uid="{33807B5E-ECF3-46D0-B1C3-DAC7FB449CF0}"/>
    <cellStyle name="Normal 6 2 4 5 3 3" xfId="9838" xr:uid="{CCD4508D-F534-4792-BF6F-CFFA93807BB7}"/>
    <cellStyle name="Normal 6 2 4 5 3 4" xfId="7383" xr:uid="{62F7D998-8326-42DA-B194-048EA3A6F520}"/>
    <cellStyle name="Normal 6 2 4 5 3 5" xfId="12597" xr:uid="{D4CD2E64-0794-45E4-BE85-86925554FE32}"/>
    <cellStyle name="Normal 6 2 4 5 3 6" xfId="5558" xr:uid="{A5DB7CA2-145B-4956-B5E1-2165E80BCE3B}"/>
    <cellStyle name="Normal 6 2 4 5 4" xfId="2850" xr:uid="{4CA4C52F-3F05-4323-B581-CA9FFFFF2A3F}"/>
    <cellStyle name="Normal 6 2 4 5 4 2" xfId="13516" xr:uid="{B67487E8-AE5C-4A9D-9AE9-713EF978282A}"/>
    <cellStyle name="Normal 6 2 4 5 4 3" xfId="9839" xr:uid="{D726B8C1-FF43-4134-B073-19B54256C82B}"/>
    <cellStyle name="Normal 6 2 4 5 5" xfId="9840" xr:uid="{FD85A1DA-E605-477B-9CD1-4CCFE2D71194}"/>
    <cellStyle name="Normal 6 2 4 5 6" xfId="6489" xr:uid="{A780B2CF-F6F2-4AD1-9F88-DE89C6027062}"/>
    <cellStyle name="Normal 6 2 4 5 7" xfId="11703" xr:uid="{F13F4EF3-F92C-4D2A-B3C3-4A38807ABF63}"/>
    <cellStyle name="Normal 6 2 4 5 8" xfId="4664" xr:uid="{95ED8800-1297-4B26-9832-03DBE3FA9160}"/>
    <cellStyle name="Normal 6 2 4 6" xfId="458" xr:uid="{CB6F535C-8993-4603-A2CD-15499707D3B6}"/>
    <cellStyle name="Normal 6 2 4 6 2" xfId="1085" xr:uid="{3FE8B04F-7D5D-41A6-8E3A-263B593EE2D6}"/>
    <cellStyle name="Normal 6 2 4 6 2 2" xfId="1797" xr:uid="{D5CB0E17-6CC2-4E05-B1FA-B7D6B4C6E74C}"/>
    <cellStyle name="Normal 6 2 4 6 2 2 2" xfId="3747" xr:uid="{2E6D75D1-6309-462A-8DA5-20E0862D398C}"/>
    <cellStyle name="Normal 6 2 4 6 2 2 2 2" xfId="14413" xr:uid="{37B8CD21-A2CC-49AA-90E6-84B8DCFF1050}"/>
    <cellStyle name="Normal 6 2 4 6 2 2 2 3" xfId="9841" xr:uid="{13EA272B-DB71-437B-8865-E76E3DCA3875}"/>
    <cellStyle name="Normal 6 2 4 6 2 2 3" xfId="9842" xr:uid="{777BEB5C-1F0E-49EB-A0E1-A89557AC0974}"/>
    <cellStyle name="Normal 6 2 4 6 2 2 4" xfId="7386" xr:uid="{B7F5EF48-38A9-4C74-AAA6-186C1F8772E3}"/>
    <cellStyle name="Normal 6 2 4 6 2 2 5" xfId="12600" xr:uid="{B6B0BC70-7D73-4A0E-A799-AE43982C7A97}"/>
    <cellStyle name="Normal 6 2 4 6 2 2 6" xfId="5561" xr:uid="{41CC1258-F816-4D37-B2DF-8918EA3F42E8}"/>
    <cellStyle name="Normal 6 2 4 6 2 3" xfId="3123" xr:uid="{6ED2222C-C87F-4D7C-98B8-EE4A27803810}"/>
    <cellStyle name="Normal 6 2 4 6 2 3 2" xfId="13789" xr:uid="{D2F86B2B-3105-43F6-A488-FC8A53B056F2}"/>
    <cellStyle name="Normal 6 2 4 6 2 3 3" xfId="9843" xr:uid="{054B573D-CFB5-4ABC-909A-B42A14158E33}"/>
    <cellStyle name="Normal 6 2 4 6 2 4" xfId="9844" xr:uid="{720C0CD3-31C9-4A65-B8EA-9E3E7929B7AA}"/>
    <cellStyle name="Normal 6 2 4 6 2 5" xfId="6762" xr:uid="{A14EC533-6C9B-4B52-90F9-D6EEBD67E879}"/>
    <cellStyle name="Normal 6 2 4 6 2 6" xfId="11976" xr:uid="{EC53949B-97B9-408A-823D-798E75F32516}"/>
    <cellStyle name="Normal 6 2 4 6 2 7" xfId="4937" xr:uid="{A306F437-9ED5-4C77-AE26-FFF31F4CF006}"/>
    <cellStyle name="Normal 6 2 4 6 3" xfId="1796" xr:uid="{2E95F736-3825-4CED-B856-629CDB33F5C6}"/>
    <cellStyle name="Normal 6 2 4 6 3 2" xfId="3746" xr:uid="{BB0B5433-4A40-4F34-B61C-7433422A5F00}"/>
    <cellStyle name="Normal 6 2 4 6 3 2 2" xfId="14412" xr:uid="{5C47433B-A781-415A-BC99-BE8B671AABEB}"/>
    <cellStyle name="Normal 6 2 4 6 3 2 3" xfId="9845" xr:uid="{E9EE8FB9-A1F5-4A58-A125-AD31AC1298C6}"/>
    <cellStyle name="Normal 6 2 4 6 3 3" xfId="9846" xr:uid="{AAB43304-539F-46D6-A9DC-CFB5B7069FD8}"/>
    <cellStyle name="Normal 6 2 4 6 3 4" xfId="7385" xr:uid="{DDABF2EB-A637-4175-B01A-DA0124334536}"/>
    <cellStyle name="Normal 6 2 4 6 3 5" xfId="12599" xr:uid="{5A83E497-BDA9-4E4C-A48D-B15029638A91}"/>
    <cellStyle name="Normal 6 2 4 6 3 6" xfId="5560" xr:uid="{C9B07102-EF2A-4A55-86CF-0EC32F3DFD25}"/>
    <cellStyle name="Normal 6 2 4 6 4" xfId="2666" xr:uid="{EEE48D08-54A7-4076-9FCC-5C55B86C3F36}"/>
    <cellStyle name="Normal 6 2 4 6 4 2" xfId="13332" xr:uid="{E287B43B-8C5E-4CFA-95F8-CF267106B9F1}"/>
    <cellStyle name="Normal 6 2 4 6 4 3" xfId="9847" xr:uid="{31A247D5-89E7-4ACC-86A9-B6585227E4FF}"/>
    <cellStyle name="Normal 6 2 4 6 5" xfId="9848" xr:uid="{C245DD03-07AE-470D-AA52-2975B7F7A3E4}"/>
    <cellStyle name="Normal 6 2 4 6 6" xfId="6305" xr:uid="{1B081C0D-387C-4A17-A0B2-48E8B37CC385}"/>
    <cellStyle name="Normal 6 2 4 6 7" xfId="11519" xr:uid="{463689A0-1875-4D58-AECF-46DE5846618C}"/>
    <cellStyle name="Normal 6 2 4 6 8" xfId="4480" xr:uid="{22C2ABCB-2540-454F-A467-5EB6117719E2}"/>
    <cellStyle name="Normal 6 2 4 7" xfId="940" xr:uid="{C45262B2-23D6-4E8A-AA61-000A53AC98D8}"/>
    <cellStyle name="Normal 6 2 4 7 2" xfId="1798" xr:uid="{08C315D9-7ADD-4079-B44F-EE7CBD4CFC37}"/>
    <cellStyle name="Normal 6 2 4 7 2 2" xfId="3748" xr:uid="{89A1957B-B881-4936-A1FB-8D883F37DA2A}"/>
    <cellStyle name="Normal 6 2 4 7 2 2 2" xfId="14414" xr:uid="{42B6706A-5465-4970-AB71-15D4B4921764}"/>
    <cellStyle name="Normal 6 2 4 7 2 2 3" xfId="9849" xr:uid="{059E16C6-4440-4F04-99FB-4AE5FDE1AA2D}"/>
    <cellStyle name="Normal 6 2 4 7 2 3" xfId="9850" xr:uid="{18137562-041B-4DB1-B569-AD0017910454}"/>
    <cellStyle name="Normal 6 2 4 7 2 4" xfId="7387" xr:uid="{99D0E9B6-B940-49F7-9EBA-1F6CFC813625}"/>
    <cellStyle name="Normal 6 2 4 7 2 5" xfId="12601" xr:uid="{7AC24536-B023-4419-822F-56033DF3C524}"/>
    <cellStyle name="Normal 6 2 4 7 2 6" xfId="5562" xr:uid="{ACAB8AC9-8577-4540-BA0E-268A9E189001}"/>
    <cellStyle name="Normal 6 2 4 7 3" xfId="2988" xr:uid="{81A99601-F2BE-4E92-AD4D-0086E40FBAB0}"/>
    <cellStyle name="Normal 6 2 4 7 3 2" xfId="13654" xr:uid="{DCA9FE5D-80F8-4307-8BDA-730E8D0E7B61}"/>
    <cellStyle name="Normal 6 2 4 7 3 3" xfId="9851" xr:uid="{D02BD018-FA9B-4112-B96B-A9F285CAD0C6}"/>
    <cellStyle name="Normal 6 2 4 7 4" xfId="9852" xr:uid="{CFA1A76A-9FD3-4428-9D49-6B9A8C7B7818}"/>
    <cellStyle name="Normal 6 2 4 7 5" xfId="6627" xr:uid="{11DFBF1E-43A7-4BD6-A379-4F528D779AC5}"/>
    <cellStyle name="Normal 6 2 4 7 6" xfId="11841" xr:uid="{BEEA661F-A265-4122-A5D7-7DF766FABE28}"/>
    <cellStyle name="Normal 6 2 4 7 7" xfId="4802" xr:uid="{7004B9F1-079D-4982-AE81-3FF4CABCA44D}"/>
    <cellStyle name="Normal 6 2 4 8" xfId="1405" xr:uid="{3AFF60F4-AEB7-498F-A916-00E7C95DD2D0}"/>
    <cellStyle name="Normal 6 2 4 8 2" xfId="3355" xr:uid="{ED56D540-A7D3-403F-A380-DE7504EFDB1A}"/>
    <cellStyle name="Normal 6 2 4 8 2 2" xfId="14021" xr:uid="{A49F3DEE-9F89-472F-8939-232F4726B77C}"/>
    <cellStyle name="Normal 6 2 4 8 2 3" xfId="9853" xr:uid="{31643CD3-7F0A-4E0B-8729-818CE11366D2}"/>
    <cellStyle name="Normal 6 2 4 8 3" xfId="9854" xr:uid="{4FCB2095-2D7C-4A01-99BE-3A0D484590FE}"/>
    <cellStyle name="Normal 6 2 4 8 4" xfId="6994" xr:uid="{64801BBD-7221-4454-9155-C7F088F61B7B}"/>
    <cellStyle name="Normal 6 2 4 8 5" xfId="12208" xr:uid="{9BEDD996-8B6A-42D6-A807-D8DC56FD1708}"/>
    <cellStyle name="Normal 6 2 4 8 6" xfId="5169" xr:uid="{092EEFBA-4152-4792-9FBA-DF842E105522}"/>
    <cellStyle name="Normal 6 2 4 9" xfId="351" xr:uid="{537BEBD7-5ED8-40E3-973A-4B48710EECAD}"/>
    <cellStyle name="Normal 6 2 4 9 2" xfId="2621" xr:uid="{4D8DC9B0-D684-4578-B2CC-16B5B7D6F3AE}"/>
    <cellStyle name="Normal 6 2 4 9 2 2" xfId="13288" xr:uid="{BC9CE693-CCAD-4495-81AF-AFA81140B992}"/>
    <cellStyle name="Normal 6 2 4 9 2 3" xfId="9855" xr:uid="{693552D1-4493-47B5-8758-FB18B7E0DC85}"/>
    <cellStyle name="Normal 6 2 4 9 3" xfId="9856" xr:uid="{6696693D-23D0-4A90-A289-654F077BAA16}"/>
    <cellStyle name="Normal 6 2 4 9 4" xfId="6260" xr:uid="{7256FB85-258C-430F-9526-CA0235D428A0}"/>
    <cellStyle name="Normal 6 2 4 9 5" xfId="11475" xr:uid="{E3A3DE34-A23F-4E99-A628-2EB593602318}"/>
    <cellStyle name="Normal 6 2 4 9 6" xfId="4436" xr:uid="{637BF2EF-7CBB-4E67-BA38-B31CBB504F39}"/>
    <cellStyle name="Normal 6 2 5" xfId="672" xr:uid="{F36062E2-7366-4854-99D4-F62A3F3570AB}"/>
    <cellStyle name="Normal 6 2 5 10" xfId="11610" xr:uid="{E6B8BDC1-8157-4884-B701-8428942F0AFE}"/>
    <cellStyle name="Normal 6 2 5 11" xfId="4571" xr:uid="{559EE7AE-660B-4DEE-9871-BF4C91B98791}"/>
    <cellStyle name="Normal 6 2 5 2" xfId="833" xr:uid="{D46C8A45-1042-4CD7-9877-39489E30D604}"/>
    <cellStyle name="Normal 6 2 5 2 2" xfId="1297" xr:uid="{05D93F1D-0AE0-46EB-9BEB-05B24D59537E}"/>
    <cellStyle name="Normal 6 2 5 2 2 2" xfId="1801" xr:uid="{566821B5-DDDD-4BF9-B449-A698418EB846}"/>
    <cellStyle name="Normal 6 2 5 2 2 2 2" xfId="3751" xr:uid="{9D8E3047-4E26-4790-B9EB-0010785C2180}"/>
    <cellStyle name="Normal 6 2 5 2 2 2 2 2" xfId="14417" xr:uid="{393209A2-62CF-4DE2-BDC5-AD0B011AB9ED}"/>
    <cellStyle name="Normal 6 2 5 2 2 2 2 3" xfId="9857" xr:uid="{D8D2C67C-1F55-450C-A03F-0143E6588A1C}"/>
    <cellStyle name="Normal 6 2 5 2 2 2 3" xfId="9858" xr:uid="{200C24B8-69D3-4C01-9A5F-246B5300FFBD}"/>
    <cellStyle name="Normal 6 2 5 2 2 2 4" xfId="7390" xr:uid="{E316E7EF-1A56-410F-B319-6BCE50203D53}"/>
    <cellStyle name="Normal 6 2 5 2 2 2 5" xfId="12604" xr:uid="{AB1BACB2-A226-4A0D-915B-219662A0F5C5}"/>
    <cellStyle name="Normal 6 2 5 2 2 2 6" xfId="5565" xr:uid="{ED96951A-BFCD-4420-8A2C-48B596E20B36}"/>
    <cellStyle name="Normal 6 2 5 2 2 3" xfId="3259" xr:uid="{A513953F-2AF2-48E8-8F5B-9CB17E0DEE10}"/>
    <cellStyle name="Normal 6 2 5 2 2 3 2" xfId="13925" xr:uid="{69344D73-922A-46E0-B240-F93AF7DC1C2F}"/>
    <cellStyle name="Normal 6 2 5 2 2 3 3" xfId="9859" xr:uid="{AB255D3F-C716-42DE-A4BF-2BE6327B1CD5}"/>
    <cellStyle name="Normal 6 2 5 2 2 4" xfId="9860" xr:uid="{7FA5C95E-B754-4C99-A5A9-515E457E365E}"/>
    <cellStyle name="Normal 6 2 5 2 2 5" xfId="6898" xr:uid="{8DB014A9-240F-47B4-82C3-1D994AED3D4D}"/>
    <cellStyle name="Normal 6 2 5 2 2 6" xfId="12112" xr:uid="{BAD30D06-F7F4-4518-A4E3-61A437BF057D}"/>
    <cellStyle name="Normal 6 2 5 2 2 7" xfId="5073" xr:uid="{4C2CF645-7DB5-4C01-9910-BB973FF514DB}"/>
    <cellStyle name="Normal 6 2 5 2 3" xfId="1800" xr:uid="{71B12378-62C8-4A7F-90F6-424A68FB372C}"/>
    <cellStyle name="Normal 6 2 5 2 3 2" xfId="3750" xr:uid="{6D10B6D3-EC08-4E8B-BADE-C664EF97AE36}"/>
    <cellStyle name="Normal 6 2 5 2 3 2 2" xfId="14416" xr:uid="{F8364619-DD03-4509-B033-E1E789391FCE}"/>
    <cellStyle name="Normal 6 2 5 2 3 2 3" xfId="9861" xr:uid="{31627DD6-4EF8-4E19-A7FB-127CB032A7F5}"/>
    <cellStyle name="Normal 6 2 5 2 3 3" xfId="9862" xr:uid="{200C8891-FBCA-4C15-BEDE-BDCAB3AD42BA}"/>
    <cellStyle name="Normal 6 2 5 2 3 4" xfId="7389" xr:uid="{149E1FEF-630C-4778-AB9B-B119A0217F69}"/>
    <cellStyle name="Normal 6 2 5 2 3 5" xfId="12603" xr:uid="{37618BB2-0166-416F-90F8-C80EB1F26396}"/>
    <cellStyle name="Normal 6 2 5 2 3 6" xfId="5564" xr:uid="{245E513F-653B-459C-BC6E-A3A1F3E32EF4}"/>
    <cellStyle name="Normal 6 2 5 2 4" xfId="2892" xr:uid="{8E8F8705-4DFE-4D3B-95F3-D27D4E62406A}"/>
    <cellStyle name="Normal 6 2 5 2 4 2" xfId="13558" xr:uid="{8806F500-A19F-4B36-AE99-C07B2B10D27A}"/>
    <cellStyle name="Normal 6 2 5 2 4 3" xfId="9863" xr:uid="{205D1B67-DA4A-4BCB-B58C-CD292F3F66BA}"/>
    <cellStyle name="Normal 6 2 5 2 5" xfId="9864" xr:uid="{7DE96294-B5E7-4EB5-B706-F656539D0574}"/>
    <cellStyle name="Normal 6 2 5 2 6" xfId="6531" xr:uid="{375E1096-0AFA-4216-9D95-79C83DD278F6}"/>
    <cellStyle name="Normal 6 2 5 2 7" xfId="11745" xr:uid="{C7C3FA09-AEC0-41D3-891A-0E9AFD38CF88}"/>
    <cellStyle name="Normal 6 2 5 2 8" xfId="4706" xr:uid="{1B0F1431-4E6A-41CA-A958-9F4D1C3A8A61}"/>
    <cellStyle name="Normal 6 2 5 3" xfId="986" xr:uid="{4C484D62-821E-43A6-8AF1-58E6788A83E8}"/>
    <cellStyle name="Normal 6 2 5 3 2" xfId="1802" xr:uid="{56A656E0-5B98-4F3A-B8AE-49B5D94419F1}"/>
    <cellStyle name="Normal 6 2 5 3 2 2" xfId="3752" xr:uid="{427128BC-89C8-4237-914C-A62A222E3039}"/>
    <cellStyle name="Normal 6 2 5 3 2 2 2" xfId="14418" xr:uid="{624417EC-1120-4079-A3BE-C77AF2520525}"/>
    <cellStyle name="Normal 6 2 5 3 2 2 3" xfId="9865" xr:uid="{9B659FBF-4750-4547-AE2C-D0E8063A87A9}"/>
    <cellStyle name="Normal 6 2 5 3 2 3" xfId="9866" xr:uid="{73B5CFFF-AD08-4489-8552-FDADACBC6025}"/>
    <cellStyle name="Normal 6 2 5 3 2 4" xfId="7391" xr:uid="{C1DEFB21-A521-43C1-94B7-2F55DA47CD24}"/>
    <cellStyle name="Normal 6 2 5 3 2 5" xfId="12605" xr:uid="{01B303B0-3097-45B8-BED6-54152E1FDC14}"/>
    <cellStyle name="Normal 6 2 5 3 2 6" xfId="5566" xr:uid="{562F33F3-5F91-4940-A209-DC53F3F3A085}"/>
    <cellStyle name="Normal 6 2 5 3 3" xfId="3030" xr:uid="{76AD0BEB-6171-4F7D-83CD-A20808C051AB}"/>
    <cellStyle name="Normal 6 2 5 3 3 2" xfId="13696" xr:uid="{8F68DD18-B274-4234-BD88-2130E79AEFA5}"/>
    <cellStyle name="Normal 6 2 5 3 3 3" xfId="9867" xr:uid="{B1ED196A-406C-4F8A-B44C-38AA5E7170C8}"/>
    <cellStyle name="Normal 6 2 5 3 4" xfId="9868" xr:uid="{AAF8CC24-4AF9-4CFC-96AD-AE47A985B33D}"/>
    <cellStyle name="Normal 6 2 5 3 5" xfId="6669" xr:uid="{B7B6E0BB-1256-4550-92D4-55F707714CAA}"/>
    <cellStyle name="Normal 6 2 5 3 6" xfId="11883" xr:uid="{80918772-5A51-462A-B611-115FD9991FBB}"/>
    <cellStyle name="Normal 6 2 5 3 7" xfId="4844" xr:uid="{25478205-DCFF-4069-BFE8-03933D75A325}"/>
    <cellStyle name="Normal 6 2 5 4" xfId="1799" xr:uid="{DDF8DBFD-21E8-45F0-AFF1-7F62344708C6}"/>
    <cellStyle name="Normal 6 2 5 4 2" xfId="3749" xr:uid="{C44C0902-FC40-41DF-B3AD-0F224B3936D9}"/>
    <cellStyle name="Normal 6 2 5 4 2 2" xfId="14415" xr:uid="{57889C2C-9155-413B-8342-E08545400492}"/>
    <cellStyle name="Normal 6 2 5 4 2 3" xfId="9869" xr:uid="{C107DD2C-3916-488D-B274-982450E33493}"/>
    <cellStyle name="Normal 6 2 5 4 3" xfId="9870" xr:uid="{8A6683A7-DF19-46A8-BC65-C6702E2B4CE6}"/>
    <cellStyle name="Normal 6 2 5 4 4" xfId="7388" xr:uid="{A5FEF12F-D8E8-4FEB-8DD0-A781B713502F}"/>
    <cellStyle name="Normal 6 2 5 4 5" xfId="12602" xr:uid="{61FDEFBC-DF2A-4A5E-9C02-8D4F9A28E15D}"/>
    <cellStyle name="Normal 6 2 5 4 6" xfId="5563" xr:uid="{9DCC120A-840E-4607-ADC0-769A1A7102BF}"/>
    <cellStyle name="Normal 6 2 5 5" xfId="2285" xr:uid="{3F4029CC-1926-4380-98FB-635330E701D3}"/>
    <cellStyle name="Normal 6 2 5 5 2" xfId="4138" xr:uid="{2765EE81-4AD7-48EA-B33B-E431C34124C0}"/>
    <cellStyle name="Normal 6 2 5 5 2 2" xfId="14801" xr:uid="{4E3F6AFB-8CCF-4F0D-8F40-A8621C384749}"/>
    <cellStyle name="Normal 6 2 5 5 2 3" xfId="9871" xr:uid="{749B9582-5FCF-4BF7-9993-D814CE97549A}"/>
    <cellStyle name="Normal 6 2 5 5 3" xfId="9872" xr:uid="{D0CC59E3-05D8-43FB-8DAF-3DAE07B242E7}"/>
    <cellStyle name="Normal 6 2 5 5 4" xfId="7777" xr:uid="{2F6F05D1-3C5F-423A-B569-A5600ADD60D8}"/>
    <cellStyle name="Normal 6 2 5 5 5" xfId="12988" xr:uid="{DDB1C0CF-A537-4799-A3D8-EDF557B1AD0F}"/>
    <cellStyle name="Normal 6 2 5 5 6" xfId="5949" xr:uid="{11B4ACA1-ED6F-4F9B-B736-EB42EF7B035E}"/>
    <cellStyle name="Normal 6 2 5 6" xfId="2429" xr:uid="{1D9F1662-8887-4BC4-925C-3281436A099A}"/>
    <cellStyle name="Normal 6 2 5 6 2" xfId="4273" xr:uid="{2D462AB6-85C4-4254-94D8-3CD20EC1A264}"/>
    <cellStyle name="Normal 6 2 5 6 2 2" xfId="14936" xr:uid="{54453E05-BF28-467F-B1EF-F46419E46ACC}"/>
    <cellStyle name="Normal 6 2 5 6 2 3" xfId="9873" xr:uid="{78E4F95B-A3A8-460A-85A3-F4EA1478AEC0}"/>
    <cellStyle name="Normal 6 2 5 6 3" xfId="7912" xr:uid="{EAFE56F7-3AFB-4935-A96D-2196BC4E796A}"/>
    <cellStyle name="Normal 6 2 5 6 4" xfId="13123" xr:uid="{8D86848F-08C1-4DDE-B18E-0C51AC0A86EE}"/>
    <cellStyle name="Normal 6 2 5 6 5" xfId="6084" xr:uid="{2869451D-64A6-44A1-8FE9-AB1FC4D92DC5}"/>
    <cellStyle name="Normal 6 2 5 7" xfId="2757" xr:uid="{799C394A-621B-437C-98CE-8BCD194B0F45}"/>
    <cellStyle name="Normal 6 2 5 7 2" xfId="13423" xr:uid="{0E7F2ED8-1048-4271-A84C-86D8C7777AD0}"/>
    <cellStyle name="Normal 6 2 5 7 3" xfId="9874" xr:uid="{F75BDF5B-F99E-4795-92ED-CBA30C23E97D}"/>
    <cellStyle name="Normal 6 2 5 8" xfId="9875" xr:uid="{D5FAC051-98A3-423A-9B42-4A589A176962}"/>
    <cellStyle name="Normal 6 2 5 9" xfId="6396" xr:uid="{69C213FB-AACC-4571-89BF-EAD8A50BCAD3}"/>
    <cellStyle name="Normal 6 2 6" xfId="735" xr:uid="{62E72F7C-F6BC-453E-864E-6EF1B7B4D83D}"/>
    <cellStyle name="Normal 6 2 6 10" xfId="11652" xr:uid="{B3DEAF52-745D-4F10-AE75-C8F47D2E80E0}"/>
    <cellStyle name="Normal 6 2 6 11" xfId="4613" xr:uid="{712C6FD1-0994-4830-A317-BB2BE2EF0105}"/>
    <cellStyle name="Normal 6 2 6 2" xfId="876" xr:uid="{0AED3957-1957-4BC4-8CA0-92EF31E1300C}"/>
    <cellStyle name="Normal 6 2 6 2 2" xfId="1339" xr:uid="{ACBA05A1-EE95-4152-BC51-3D4EBE353646}"/>
    <cellStyle name="Normal 6 2 6 2 2 2" xfId="1805" xr:uid="{D59D9402-2DDB-4670-8BC9-8F53C6D4D87E}"/>
    <cellStyle name="Normal 6 2 6 2 2 2 2" xfId="3755" xr:uid="{7800F3C1-C4DD-4D8E-A078-139576F66DD3}"/>
    <cellStyle name="Normal 6 2 6 2 2 2 2 2" xfId="14421" xr:uid="{51CF8FBD-F44F-4725-9D8F-751CBC95DA12}"/>
    <cellStyle name="Normal 6 2 6 2 2 2 2 3" xfId="9876" xr:uid="{A7E9B3A0-E359-47A2-A91D-EF1F30666FE0}"/>
    <cellStyle name="Normal 6 2 6 2 2 2 3" xfId="9877" xr:uid="{8C793F6E-961B-4A96-9D18-35E166EA6A18}"/>
    <cellStyle name="Normal 6 2 6 2 2 2 4" xfId="7394" xr:uid="{E1003A95-14E3-450F-8774-4BF8360BCBD6}"/>
    <cellStyle name="Normal 6 2 6 2 2 2 5" xfId="12608" xr:uid="{2F9C5F6A-310E-454B-8D9A-53A786B7F6D4}"/>
    <cellStyle name="Normal 6 2 6 2 2 2 6" xfId="5569" xr:uid="{DC19D5A1-78B9-4CD6-8F59-D1C6F81C25F4}"/>
    <cellStyle name="Normal 6 2 6 2 2 3" xfId="3301" xr:uid="{BA78A2E8-002B-41B6-8DED-C67E44DF4FB7}"/>
    <cellStyle name="Normal 6 2 6 2 2 3 2" xfId="13967" xr:uid="{1F7D36A2-BA17-4F10-8B6B-98838AF929BC}"/>
    <cellStyle name="Normal 6 2 6 2 2 3 3" xfId="9878" xr:uid="{2F562EB9-C6FA-4396-80AD-533C68487603}"/>
    <cellStyle name="Normal 6 2 6 2 2 4" xfId="9879" xr:uid="{C227DDF3-985A-49CE-97B3-C19C035A4DCF}"/>
    <cellStyle name="Normal 6 2 6 2 2 5" xfId="6940" xr:uid="{9A0DF15E-5D3C-456C-9A18-80961DC105F1}"/>
    <cellStyle name="Normal 6 2 6 2 2 6" xfId="12154" xr:uid="{4FB59E7C-9557-4FF9-A265-46CE60AC446F}"/>
    <cellStyle name="Normal 6 2 6 2 2 7" xfId="5115" xr:uid="{88EBA8E9-45CE-454E-9F02-405EE11CFC0E}"/>
    <cellStyle name="Normal 6 2 6 2 3" xfId="1804" xr:uid="{B888DCA5-A998-4DA4-98FA-5BE4CCBC9B76}"/>
    <cellStyle name="Normal 6 2 6 2 3 2" xfId="3754" xr:uid="{02E7A28E-C40A-42BA-893D-56F014792475}"/>
    <cellStyle name="Normal 6 2 6 2 3 2 2" xfId="14420" xr:uid="{E2D21751-7E49-4BE9-9D79-E185E4E36CE6}"/>
    <cellStyle name="Normal 6 2 6 2 3 2 3" xfId="9880" xr:uid="{A9E09094-D088-4366-AE98-C67B91B76F24}"/>
    <cellStyle name="Normal 6 2 6 2 3 3" xfId="9881" xr:uid="{79278A2E-9869-4D14-8D1D-CC881E86E514}"/>
    <cellStyle name="Normal 6 2 6 2 3 4" xfId="7393" xr:uid="{657DE5E9-E3C6-4754-811E-15A24AFD3AA3}"/>
    <cellStyle name="Normal 6 2 6 2 3 5" xfId="12607" xr:uid="{25E68985-D7DE-442B-A987-5702E537E022}"/>
    <cellStyle name="Normal 6 2 6 2 3 6" xfId="5568" xr:uid="{0353F77B-4585-4744-83EB-FCAB6317BE0E}"/>
    <cellStyle name="Normal 6 2 6 2 4" xfId="2934" xr:uid="{3AFA9196-6BC0-4359-8278-58F003D6AC9F}"/>
    <cellStyle name="Normal 6 2 6 2 4 2" xfId="13600" xr:uid="{49819E9A-86AD-4200-B0B3-7109134E0C13}"/>
    <cellStyle name="Normal 6 2 6 2 4 3" xfId="9882" xr:uid="{15386F8D-38A5-4908-89B7-73778CCAAD4B}"/>
    <cellStyle name="Normal 6 2 6 2 5" xfId="9883" xr:uid="{EA1E46B2-80B4-41D3-922E-91C0E4AF79F3}"/>
    <cellStyle name="Normal 6 2 6 2 6" xfId="6573" xr:uid="{B5E8E6FF-B81B-418C-A32F-5D7D781D26DF}"/>
    <cellStyle name="Normal 6 2 6 2 7" xfId="11787" xr:uid="{1C1AC1E4-D8A9-42B9-A716-DA407D61EA8E}"/>
    <cellStyle name="Normal 6 2 6 2 8" xfId="4748" xr:uid="{5194FD2B-DC80-472E-B326-A48C39EDB704}"/>
    <cellStyle name="Normal 6 2 6 3" xfId="1029" xr:uid="{B54098A8-C36C-4E21-80EA-B0BC97898361}"/>
    <cellStyle name="Normal 6 2 6 3 2" xfId="1806" xr:uid="{11A9CE9A-130E-4B6F-A5EC-6CB2EBBBB5FE}"/>
    <cellStyle name="Normal 6 2 6 3 2 2" xfId="3756" xr:uid="{B770B900-C7D4-475D-BF78-B504B19B9944}"/>
    <cellStyle name="Normal 6 2 6 3 2 2 2" xfId="14422" xr:uid="{26ABCE8A-18F4-4D14-B494-7FA5616F65ED}"/>
    <cellStyle name="Normal 6 2 6 3 2 2 3" xfId="9884" xr:uid="{95DF1339-A48F-4180-ADA7-FF5655C95178}"/>
    <cellStyle name="Normal 6 2 6 3 2 3" xfId="9885" xr:uid="{D2E8DC22-0678-4088-8D3D-131688F7767F}"/>
    <cellStyle name="Normal 6 2 6 3 2 4" xfId="7395" xr:uid="{85CA7430-4E7B-472B-8F16-90340CBF11FD}"/>
    <cellStyle name="Normal 6 2 6 3 2 5" xfId="12609" xr:uid="{4F1C4029-4A37-4EC2-BD2E-486C1E8B3E2B}"/>
    <cellStyle name="Normal 6 2 6 3 2 6" xfId="5570" xr:uid="{DA632560-ADCE-4370-AB89-F0FF31505F64}"/>
    <cellStyle name="Normal 6 2 6 3 3" xfId="3072" xr:uid="{1998E0AA-128F-4D19-B837-3BB62900A8C0}"/>
    <cellStyle name="Normal 6 2 6 3 3 2" xfId="13738" xr:uid="{AFC2C05E-D72D-476B-A0F3-0A26B5AB6134}"/>
    <cellStyle name="Normal 6 2 6 3 3 3" xfId="9886" xr:uid="{E970DD55-C60E-4881-A798-D907B2DFF32C}"/>
    <cellStyle name="Normal 6 2 6 3 4" xfId="9887" xr:uid="{D2DD0BDF-1A60-42BB-B6E2-CFE30F791B51}"/>
    <cellStyle name="Normal 6 2 6 3 5" xfId="6711" xr:uid="{BBB5829A-0AA4-4E77-A6D7-67B9E2C25258}"/>
    <cellStyle name="Normal 6 2 6 3 6" xfId="11925" xr:uid="{FD9AB620-3799-414A-98D8-F612F2EA50D8}"/>
    <cellStyle name="Normal 6 2 6 3 7" xfId="4886" xr:uid="{C06A2190-C325-4749-BCA6-76FAF1436176}"/>
    <cellStyle name="Normal 6 2 6 4" xfId="1803" xr:uid="{E5CC65BB-AE79-4AAD-812B-BBC7A723C366}"/>
    <cellStyle name="Normal 6 2 6 4 2" xfId="3753" xr:uid="{45DF97D0-0E42-4E32-997C-7A808751F185}"/>
    <cellStyle name="Normal 6 2 6 4 2 2" xfId="14419" xr:uid="{07F8B0DE-045B-4069-92BC-A2E8059A96BF}"/>
    <cellStyle name="Normal 6 2 6 4 2 3" xfId="9888" xr:uid="{FC1FAE12-BDD0-42E4-BF42-6E351FCF7E94}"/>
    <cellStyle name="Normal 6 2 6 4 3" xfId="9889" xr:uid="{7F15870D-17BE-454C-8C34-4BD8BC101DA9}"/>
    <cellStyle name="Normal 6 2 6 4 4" xfId="7392" xr:uid="{F5C615EF-2C35-4B35-AB94-058FD8359D2D}"/>
    <cellStyle name="Normal 6 2 6 4 5" xfId="12606" xr:uid="{6D0E790D-C545-467A-9A84-B1B91DD171C3}"/>
    <cellStyle name="Normal 6 2 6 4 6" xfId="5567" xr:uid="{9C5056F5-716D-4E08-9287-A33D2B8CE139}"/>
    <cellStyle name="Normal 6 2 6 5" xfId="2327" xr:uid="{62ED72BE-4A2E-4A19-B4C0-F1BE3A8AD792}"/>
    <cellStyle name="Normal 6 2 6 5 2" xfId="4180" xr:uid="{927BED54-38A8-46E5-8459-0AE5FE532805}"/>
    <cellStyle name="Normal 6 2 6 5 2 2" xfId="14843" xr:uid="{74BA8A6D-45D6-4634-944D-9739131D4C02}"/>
    <cellStyle name="Normal 6 2 6 5 2 3" xfId="9890" xr:uid="{6BD39E3C-17B5-427B-A72F-D88B294E2EFE}"/>
    <cellStyle name="Normal 6 2 6 5 3" xfId="9891" xr:uid="{0CC0BB2C-8D49-45A0-8F47-140C82963ACD}"/>
    <cellStyle name="Normal 6 2 6 5 4" xfId="7819" xr:uid="{B4EE9CDF-3314-4F4C-BABD-E3E16594FA8E}"/>
    <cellStyle name="Normal 6 2 6 5 5" xfId="13030" xr:uid="{AC1DFD1A-E1CB-44EA-9AA8-30AE35E720C9}"/>
    <cellStyle name="Normal 6 2 6 5 6" xfId="5991" xr:uid="{03390674-5450-4D5B-8793-2186EF9B1A96}"/>
    <cellStyle name="Normal 6 2 6 6" xfId="2471" xr:uid="{C9479717-0022-48B7-A16A-33FAD7A71448}"/>
    <cellStyle name="Normal 6 2 6 6 2" xfId="4315" xr:uid="{51EABA98-7482-4159-A6D1-5D865E15A9CC}"/>
    <cellStyle name="Normal 6 2 6 6 2 2" xfId="14978" xr:uid="{A485BC4B-1158-4721-9FBE-6F91FE108B3E}"/>
    <cellStyle name="Normal 6 2 6 6 2 3" xfId="9892" xr:uid="{D78F7010-E120-4192-95C2-156B2106E1D0}"/>
    <cellStyle name="Normal 6 2 6 6 3" xfId="7954" xr:uid="{BFF976C7-6F25-4626-A322-FBA018BC866D}"/>
    <cellStyle name="Normal 6 2 6 6 4" xfId="13165" xr:uid="{BA7B1AEC-7672-4617-AC53-2E9AFE6C7D3F}"/>
    <cellStyle name="Normal 6 2 6 6 5" xfId="6126" xr:uid="{9D597E31-3C9D-4608-85F2-43B03B4179F5}"/>
    <cellStyle name="Normal 6 2 6 7" xfId="2799" xr:uid="{731DF47C-51C4-43EF-830E-91F4497154E6}"/>
    <cellStyle name="Normal 6 2 6 7 2" xfId="13465" xr:uid="{8876FDD4-770F-47EB-8996-4A24B9564FE6}"/>
    <cellStyle name="Normal 6 2 6 7 3" xfId="9893" xr:uid="{23E1458F-4177-4AE2-9300-D84A3E87309D}"/>
    <cellStyle name="Normal 6 2 6 8" xfId="9894" xr:uid="{8C054DA0-0365-408E-A31B-846F6407B256}"/>
    <cellStyle name="Normal 6 2 6 9" xfId="6438" xr:uid="{421949E8-DAEB-42EF-A446-CC11EEA4C306}"/>
    <cellStyle name="Normal 6 2 7" xfId="569" xr:uid="{F16E9405-91E6-44AA-8121-87026A6F0492}"/>
    <cellStyle name="Normal 6 2 7 2" xfId="1137" xr:uid="{7601E531-2447-4C04-9633-6DD0E457F9F0}"/>
    <cellStyle name="Normal 6 2 7 2 2" xfId="1808" xr:uid="{476DE0D1-9671-4357-88B7-021967C8BA4F}"/>
    <cellStyle name="Normal 6 2 7 2 2 2" xfId="3758" xr:uid="{E7B4CA8B-FCA6-48E9-8782-5444559CD05F}"/>
    <cellStyle name="Normal 6 2 7 2 2 2 2" xfId="14424" xr:uid="{DD7194CA-0B50-42CD-9AB3-57450B4C5F1A}"/>
    <cellStyle name="Normal 6 2 7 2 2 2 3" xfId="9895" xr:uid="{9E0B84B5-8FAC-46E4-B629-FB33198A39E4}"/>
    <cellStyle name="Normal 6 2 7 2 2 3" xfId="9896" xr:uid="{6CAC380A-3C70-4642-A3D9-779EF7C094EC}"/>
    <cellStyle name="Normal 6 2 7 2 2 4" xfId="7397" xr:uid="{699BF6A8-B891-434E-A734-BE00B8AE2EA6}"/>
    <cellStyle name="Normal 6 2 7 2 2 5" xfId="12611" xr:uid="{8A4C7DCD-4D20-4AB1-B256-5E71544F22C9}"/>
    <cellStyle name="Normal 6 2 7 2 2 6" xfId="5572" xr:uid="{AE01D309-FEC2-430D-B1D2-01A9BEAC8EEB}"/>
    <cellStyle name="Normal 6 2 7 2 3" xfId="3162" xr:uid="{D5346182-29E1-4FCC-B5FB-F1049277BC56}"/>
    <cellStyle name="Normal 6 2 7 2 3 2" xfId="13828" xr:uid="{12942479-28F9-4A53-8895-7184BF194FFC}"/>
    <cellStyle name="Normal 6 2 7 2 3 3" xfId="9897" xr:uid="{D6BE779E-80C5-4C46-81FA-6F5CEFC8DC88}"/>
    <cellStyle name="Normal 6 2 7 2 4" xfId="9898" xr:uid="{D1D73944-E13A-4DD7-BBAD-F4A2BFFAD388}"/>
    <cellStyle name="Normal 6 2 7 2 5" xfId="6801" xr:uid="{99782D65-6A68-4CB0-8D83-FC4D6CEA02F3}"/>
    <cellStyle name="Normal 6 2 7 2 6" xfId="12015" xr:uid="{2B396C28-8AB1-45DB-8EB6-2B77F6A9BDC3}"/>
    <cellStyle name="Normal 6 2 7 2 7" xfId="4976" xr:uid="{A53EC563-51D2-4CE2-981F-155E28C93CDF}"/>
    <cellStyle name="Normal 6 2 7 3" xfId="1807" xr:uid="{F9BE8E72-AA56-4004-8659-125C3BC02C7B}"/>
    <cellStyle name="Normal 6 2 7 3 2" xfId="3757" xr:uid="{0A6A7DAA-7231-46BB-BED6-E6CD9719B4FB}"/>
    <cellStyle name="Normal 6 2 7 3 2 2" xfId="14423" xr:uid="{F49B6AAD-AF76-4449-8A95-E8462E0CFD39}"/>
    <cellStyle name="Normal 6 2 7 3 2 3" xfId="9899" xr:uid="{17DC2C14-EC7B-4E3C-AC6C-BFB40AC18EE7}"/>
    <cellStyle name="Normal 6 2 7 3 3" xfId="9900" xr:uid="{CAD0BF0C-747A-4983-BAEE-AE0E2D1F91FE}"/>
    <cellStyle name="Normal 6 2 7 3 4" xfId="7396" xr:uid="{940B743A-9575-45EB-8249-91026B742625}"/>
    <cellStyle name="Normal 6 2 7 3 5" xfId="12610" xr:uid="{95752D52-7F76-4CD8-A444-5EE354AA181D}"/>
    <cellStyle name="Normal 6 2 7 3 6" xfId="5571" xr:uid="{2C57A8F1-468D-4336-8859-98FA6BDC9195}"/>
    <cellStyle name="Normal 6 2 7 4" xfId="2710" xr:uid="{02E65E30-AF43-4500-9C7A-087229D159C0}"/>
    <cellStyle name="Normal 6 2 7 4 2" xfId="13376" xr:uid="{D25460BE-A6DA-4603-A5A0-9876E7215010}"/>
    <cellStyle name="Normal 6 2 7 4 3" xfId="9901" xr:uid="{2C27251B-8E01-49B7-951A-90DB7ADE05D7}"/>
    <cellStyle name="Normal 6 2 7 5" xfId="9902" xr:uid="{818928BA-DF8D-466C-AC19-8021923D54D5}"/>
    <cellStyle name="Normal 6 2 7 6" xfId="6349" xr:uid="{FB694A22-BB10-43E2-909C-B2E404F06574}"/>
    <cellStyle name="Normal 6 2 7 7" xfId="11563" xr:uid="{3EE1F070-2055-4809-A617-B08024151E78}"/>
    <cellStyle name="Normal 6 2 7 8" xfId="4524" xr:uid="{679F06F8-23AA-430A-B101-6794AE1DE22D}"/>
    <cellStyle name="Normal 6 2 8" xfId="786" xr:uid="{393EAAD6-0EDF-4FB8-852C-CC765FD19E19}"/>
    <cellStyle name="Normal 6 2 8 2" xfId="1250" xr:uid="{343368BF-C078-4910-B56B-C5A8BC43CB4B}"/>
    <cellStyle name="Normal 6 2 8 2 2" xfId="1810" xr:uid="{9222F96F-F740-4078-8E69-E981D870D24C}"/>
    <cellStyle name="Normal 6 2 8 2 2 2" xfId="3760" xr:uid="{F99F7BFF-DE1B-4BAA-A22D-91D32BF46899}"/>
    <cellStyle name="Normal 6 2 8 2 2 2 2" xfId="14426" xr:uid="{4FF17334-CDD2-4942-B5BB-1A05ACFFA4EE}"/>
    <cellStyle name="Normal 6 2 8 2 2 2 3" xfId="9903" xr:uid="{C4F21FFE-C9CC-4429-BCC2-2255E2573998}"/>
    <cellStyle name="Normal 6 2 8 2 2 3" xfId="9904" xr:uid="{6FBAB9F6-DF45-4961-9B99-5003DCF06165}"/>
    <cellStyle name="Normal 6 2 8 2 2 4" xfId="7399" xr:uid="{C8487FF5-0D98-41B3-9D71-025C624E9955}"/>
    <cellStyle name="Normal 6 2 8 2 2 5" xfId="12613" xr:uid="{43A9C3FF-047D-4848-925D-4A5485281D94}"/>
    <cellStyle name="Normal 6 2 8 2 2 6" xfId="5574" xr:uid="{EC703584-5B19-4E42-9E85-75D27414D0B0}"/>
    <cellStyle name="Normal 6 2 8 2 3" xfId="3212" xr:uid="{D3DDFE97-2294-4FA3-AC5C-7434C69A1F10}"/>
    <cellStyle name="Normal 6 2 8 2 3 2" xfId="13878" xr:uid="{5B9A48D9-1738-4E7E-8F00-7E61FF3CE8AD}"/>
    <cellStyle name="Normal 6 2 8 2 3 3" xfId="9905" xr:uid="{24091581-F7B7-4934-9E6F-C6E9F297805A}"/>
    <cellStyle name="Normal 6 2 8 2 4" xfId="9906" xr:uid="{D5C76AFF-5DE0-4DDF-885B-CE3F00B60A34}"/>
    <cellStyle name="Normal 6 2 8 2 5" xfId="6851" xr:uid="{DF9473DA-DD76-40CD-BD56-1770594EB47A}"/>
    <cellStyle name="Normal 6 2 8 2 6" xfId="12065" xr:uid="{623BEED8-F13D-432C-9770-3D882E0A5CB7}"/>
    <cellStyle name="Normal 6 2 8 2 7" xfId="5026" xr:uid="{4FEFE101-81AE-43BE-928B-45D002801ED7}"/>
    <cellStyle name="Normal 6 2 8 3" xfId="1809" xr:uid="{E8A30642-D954-4033-AEE1-F7A4BD35BEC1}"/>
    <cellStyle name="Normal 6 2 8 3 2" xfId="3759" xr:uid="{6021FA86-0C20-43C4-969F-0EE711ADF0B6}"/>
    <cellStyle name="Normal 6 2 8 3 2 2" xfId="14425" xr:uid="{E854AEEB-3A70-4BF8-B049-DBA2516166F6}"/>
    <cellStyle name="Normal 6 2 8 3 2 3" xfId="9907" xr:uid="{EE653321-AAE2-4F4A-8B6F-1199B75C5772}"/>
    <cellStyle name="Normal 6 2 8 3 3" xfId="9908" xr:uid="{52BAEDAB-EAC3-4E3D-804E-6848FCBAC25D}"/>
    <cellStyle name="Normal 6 2 8 3 4" xfId="7398" xr:uid="{C2A3CF05-FE19-4D98-8BA3-8B0121799F89}"/>
    <cellStyle name="Normal 6 2 8 3 5" xfId="12612" xr:uid="{364AF192-8EA4-46CD-BCAC-180D1F034E7F}"/>
    <cellStyle name="Normal 6 2 8 3 6" xfId="5573" xr:uid="{2493E2FB-8257-4A17-BCCC-AD985BC663D0}"/>
    <cellStyle name="Normal 6 2 8 4" xfId="2845" xr:uid="{B95A20FC-D02D-42B1-BF14-B8252611F7FC}"/>
    <cellStyle name="Normal 6 2 8 4 2" xfId="13511" xr:uid="{AFB0F67D-6490-429D-AD8A-A725E25F45FB}"/>
    <cellStyle name="Normal 6 2 8 4 3" xfId="9909" xr:uid="{1C973FA4-6C9A-42A5-911E-01BC1EB2C6E0}"/>
    <cellStyle name="Normal 6 2 8 5" xfId="9910" xr:uid="{0C9CE318-E0B2-4ECA-AA27-771F01249E66}"/>
    <cellStyle name="Normal 6 2 8 6" xfId="6484" xr:uid="{F4E667E3-4558-48D6-B0D1-CFA97B9FFD5A}"/>
    <cellStyle name="Normal 6 2 8 7" xfId="11698" xr:uid="{F0CE3D5D-F267-476E-A531-15FF12571FF8}"/>
    <cellStyle name="Normal 6 2 8 8" xfId="4659" xr:uid="{CE4387E9-4587-4F93-A4DA-8D22B3A3BB17}"/>
    <cellStyle name="Normal 6 2 9" xfId="453" xr:uid="{9C58DFA2-4529-475C-9BA3-96A516EDE150}"/>
    <cellStyle name="Normal 6 2 9 2" xfId="1080" xr:uid="{25D4D4BC-EA95-4077-83E5-C1460A8CC37E}"/>
    <cellStyle name="Normal 6 2 9 2 2" xfId="1812" xr:uid="{58AED729-0151-4B1E-AA5F-10405EAEB69D}"/>
    <cellStyle name="Normal 6 2 9 2 2 2" xfId="3762" xr:uid="{4200E9AA-16A8-4968-838E-946D5436AEE8}"/>
    <cellStyle name="Normal 6 2 9 2 2 2 2" xfId="14428" xr:uid="{80C01920-6D90-4D66-AE64-A6A886F76A9D}"/>
    <cellStyle name="Normal 6 2 9 2 2 2 3" xfId="9911" xr:uid="{07F2D346-0785-4B5F-A59E-2D768EFF180C}"/>
    <cellStyle name="Normal 6 2 9 2 2 3" xfId="9912" xr:uid="{C4EE4072-41B7-465E-B892-0AB461F2448E}"/>
    <cellStyle name="Normal 6 2 9 2 2 4" xfId="7401" xr:uid="{D1D2F4F8-E04C-4C94-9D76-F03E4695455D}"/>
    <cellStyle name="Normal 6 2 9 2 2 5" xfId="12615" xr:uid="{C4D73D3F-915E-489B-AD5C-601B2C639CC8}"/>
    <cellStyle name="Normal 6 2 9 2 2 6" xfId="5576" xr:uid="{5AB56CEB-2F40-4EFE-92E0-380B31C70F89}"/>
    <cellStyle name="Normal 6 2 9 2 3" xfId="3118" xr:uid="{6AF61AD4-0FEB-42C2-B11A-72293A1E5095}"/>
    <cellStyle name="Normal 6 2 9 2 3 2" xfId="13784" xr:uid="{C4C08737-10CE-49FE-AE62-B0D16E066199}"/>
    <cellStyle name="Normal 6 2 9 2 3 3" xfId="9913" xr:uid="{98ACC2FD-9433-4065-AE90-68C9057C17FD}"/>
    <cellStyle name="Normal 6 2 9 2 4" xfId="9914" xr:uid="{D21209C3-CE28-404A-84AD-C5F17CD3ECA8}"/>
    <cellStyle name="Normal 6 2 9 2 5" xfId="6757" xr:uid="{486BA314-EAC6-4DC0-A0C0-22C9F1A57921}"/>
    <cellStyle name="Normal 6 2 9 2 6" xfId="11971" xr:uid="{5F344E5F-4BC8-44E2-B986-39CB4590CEAC}"/>
    <cellStyle name="Normal 6 2 9 2 7" xfId="4932" xr:uid="{AB4EC252-35CE-43E3-B34A-CB11013DB84C}"/>
    <cellStyle name="Normal 6 2 9 3" xfId="1811" xr:uid="{ABDC01D2-6D37-4379-B65F-A48CA4595332}"/>
    <cellStyle name="Normal 6 2 9 3 2" xfId="3761" xr:uid="{27FF0C5F-BC41-4F0C-9234-74B126F628F3}"/>
    <cellStyle name="Normal 6 2 9 3 2 2" xfId="14427" xr:uid="{363368AF-1002-4A1F-ACB0-CD47B431AAD1}"/>
    <cellStyle name="Normal 6 2 9 3 2 3" xfId="9915" xr:uid="{0CFE590C-BD77-4BF1-897F-3A1503EEB17E}"/>
    <cellStyle name="Normal 6 2 9 3 3" xfId="9916" xr:uid="{E67D7208-557D-41CC-8A0A-76B27705DAB1}"/>
    <cellStyle name="Normal 6 2 9 3 4" xfId="7400" xr:uid="{A71FDF60-56EB-4F07-AD3E-E0220AEDC566}"/>
    <cellStyle name="Normal 6 2 9 3 5" xfId="12614" xr:uid="{62AE2A2A-7AC4-487A-AE47-40A6F182ABFB}"/>
    <cellStyle name="Normal 6 2 9 3 6" xfId="5575" xr:uid="{68E15FB4-4DBD-421B-9DDE-2F5CCC79F61C}"/>
    <cellStyle name="Normal 6 2 9 4" xfId="2661" xr:uid="{9256E877-2519-4F34-A2FD-EE8C57EB8969}"/>
    <cellStyle name="Normal 6 2 9 4 2" xfId="13327" xr:uid="{986982A4-35D9-4BF6-B75E-A82168F5687F}"/>
    <cellStyle name="Normal 6 2 9 4 3" xfId="9917" xr:uid="{A3CE9306-8580-4C43-B46B-8969255EF1F3}"/>
    <cellStyle name="Normal 6 2 9 5" xfId="9918" xr:uid="{1D31E097-AF28-43E1-AED7-61C154C72648}"/>
    <cellStyle name="Normal 6 2 9 6" xfId="6300" xr:uid="{20F00680-0E34-4A06-A19D-B58E526F3825}"/>
    <cellStyle name="Normal 6 2 9 7" xfId="11514" xr:uid="{33CE1266-1982-4F34-AB39-71DD4E6614E0}"/>
    <cellStyle name="Normal 6 2 9 8" xfId="4475" xr:uid="{5D4279FE-9988-43F3-A8CC-5D8630A90116}"/>
    <cellStyle name="Normal 6 20" xfId="4372" xr:uid="{C5229D40-0E4E-44DD-B524-4F2EFC6C4513}"/>
    <cellStyle name="Normal 6 3" xfId="179" xr:uid="{3E366294-C7BB-4D95-8E3D-752100B84B6C}"/>
    <cellStyle name="Normal 6 3 10" xfId="1406" xr:uid="{7491F5DA-BF1F-4DC7-B83B-97CF88C9B34D}"/>
    <cellStyle name="Normal 6 3 10 2" xfId="3356" xr:uid="{2A1ABAD2-65D9-4AC6-8A89-1588842F8955}"/>
    <cellStyle name="Normal 6 3 10 2 2" xfId="14022" xr:uid="{28BD0041-32BF-498B-99FF-A8892D0E7335}"/>
    <cellStyle name="Normal 6 3 10 2 3" xfId="9919" xr:uid="{079368C1-6711-47A5-86D5-4F95F0FC04CF}"/>
    <cellStyle name="Normal 6 3 10 3" xfId="9920" xr:uid="{7EBF4454-2169-42C3-9230-09355ECB3D23}"/>
    <cellStyle name="Normal 6 3 10 4" xfId="6995" xr:uid="{A1B85552-DCAE-42C9-BF54-9A19203252AF}"/>
    <cellStyle name="Normal 6 3 10 5" xfId="12209" xr:uid="{E5DB248C-1810-43AB-BBF2-AC9C1704C1B5}"/>
    <cellStyle name="Normal 6 3 10 6" xfId="5170" xr:uid="{F9DFA439-EBC8-4C32-A2E7-71281754CBA7}"/>
    <cellStyle name="Normal 6 3 11" xfId="352" xr:uid="{434F4F1C-00F0-4A9F-8D76-C2C3E9F734E3}"/>
    <cellStyle name="Normal 6 3 11 2" xfId="2622" xr:uid="{6584AA4C-5975-4CBD-B321-F4C9446A513C}"/>
    <cellStyle name="Normal 6 3 11 2 2" xfId="13289" xr:uid="{464217E4-2CAF-48E4-BD9E-656FDE70A213}"/>
    <cellStyle name="Normal 6 3 11 2 3" xfId="9921" xr:uid="{98957204-92D5-4789-B8B8-63D1B19AC7BF}"/>
    <cellStyle name="Normal 6 3 11 3" xfId="9922" xr:uid="{9C0AC483-78A9-4EDD-84CA-B0B6E5D40EFE}"/>
    <cellStyle name="Normal 6 3 11 4" xfId="6261" xr:uid="{0394CA9C-A5A7-42B3-84D0-A73E302B4FB5}"/>
    <cellStyle name="Normal 6 3 11 5" xfId="11476" xr:uid="{695253EB-7049-424D-9DA5-18029C5B0EA2}"/>
    <cellStyle name="Normal 6 3 11 6" xfId="4437" xr:uid="{0E7FF5D6-C4BA-43A8-9F17-388C4BF7864D}"/>
    <cellStyle name="Normal 6 3 12" xfId="2237" xr:uid="{26489DE9-D689-44F4-9655-2A7921DD381A}"/>
    <cellStyle name="Normal 6 3 12 2" xfId="4096" xr:uid="{B9144979-6928-4FF6-9DCF-91822E01FB8A}"/>
    <cellStyle name="Normal 6 3 12 2 2" xfId="14759" xr:uid="{430D70A9-0C91-4F13-BCE7-C11DBE69F305}"/>
    <cellStyle name="Normal 6 3 12 2 3" xfId="9923" xr:uid="{EC15539B-83F4-481F-8C2A-348A309C1627}"/>
    <cellStyle name="Normal 6 3 12 3" xfId="9924" xr:uid="{F0839A1E-1437-4056-A835-5312F651B649}"/>
    <cellStyle name="Normal 6 3 12 4" xfId="7735" xr:uid="{30AB9BE4-6C3A-4C17-918C-48F9850A7219}"/>
    <cellStyle name="Normal 6 3 12 5" xfId="12946" xr:uid="{09A87D9F-73F1-4CD9-9B48-50DF4A4871C3}"/>
    <cellStyle name="Normal 6 3 12 6" xfId="5907" xr:uid="{56AA26B2-91D1-4811-8405-09F5D4EA2CF9}"/>
    <cellStyle name="Normal 6 3 13" xfId="2388" xr:uid="{B8BD7EE4-2CC6-4CB2-A2C0-35B458C91078}"/>
    <cellStyle name="Normal 6 3 13 2" xfId="4232" xr:uid="{FA1D2DE1-BC18-405A-BFEF-ECF2D50A613A}"/>
    <cellStyle name="Normal 6 3 13 2 2" xfId="14895" xr:uid="{0B172B3C-D396-48A0-9573-B1A950A1A67A}"/>
    <cellStyle name="Normal 6 3 13 2 3" xfId="9925" xr:uid="{DF16FE0B-18BB-4ADA-9949-AB075AFCE3C8}"/>
    <cellStyle name="Normal 6 3 13 3" xfId="7871" xr:uid="{93A44577-D030-4224-923E-B7576D282A4C}"/>
    <cellStyle name="Normal 6 3 13 4" xfId="13082" xr:uid="{0B714DDB-D368-4E46-8F7A-504B676C98D6}"/>
    <cellStyle name="Normal 6 3 13 5" xfId="6043" xr:uid="{E7AAE6E5-E2EA-43AC-B5FD-92731C88F63F}"/>
    <cellStyle name="Normal 6 3 14" xfId="2563" xr:uid="{E474D3EF-B7E7-4632-85B7-7D8384013DCB}"/>
    <cellStyle name="Normal 6 3 14 2" xfId="9926" xr:uid="{90D484CE-D52F-4FB8-8454-3B2B58B143AF}"/>
    <cellStyle name="Normal 6 3 14 3" xfId="13231" xr:uid="{CAD925EA-1067-4F33-B68B-EF55D988351B}"/>
    <cellStyle name="Normal 6 3 14 4" xfId="6161" xr:uid="{D2DD0562-2AFB-4D5C-907E-911A6B96DF79}"/>
    <cellStyle name="Normal 6 3 15" xfId="9927" xr:uid="{BE694A8F-2F91-45DE-924E-48162B669AFF}"/>
    <cellStyle name="Normal 6 3 16" xfId="6202" xr:uid="{8A5FBFAC-6A9B-412B-8874-219FAEE0FF98}"/>
    <cellStyle name="Normal 6 3 17" xfId="11418" xr:uid="{693413D8-0232-499D-BB03-D01F37A62154}"/>
    <cellStyle name="Normal 6 3 18" xfId="4379" xr:uid="{A611BA9C-8040-42C8-B48D-0846AD9C439E}"/>
    <cellStyle name="Normal 6 3 2" xfId="224" xr:uid="{D4DA7DA4-F3FE-4DC3-A1B9-90D4EB127947}"/>
    <cellStyle name="Normal 6 3 2 10" xfId="2238" xr:uid="{D7C673E4-BC69-4696-B28D-93C26245D607}"/>
    <cellStyle name="Normal 6 3 2 10 2" xfId="4097" xr:uid="{B6A9EA1D-3504-48D4-B1F5-8BF01ECADF86}"/>
    <cellStyle name="Normal 6 3 2 10 2 2" xfId="14760" xr:uid="{68F462D8-A1BA-47FD-909F-A72B18ABAF93}"/>
    <cellStyle name="Normal 6 3 2 10 2 3" xfId="9928" xr:uid="{8FA62CE1-B0F4-49AD-84E4-F31AADE1DB73}"/>
    <cellStyle name="Normal 6 3 2 10 3" xfId="9929" xr:uid="{43ED649E-9F44-4F88-8112-F4126525AD73}"/>
    <cellStyle name="Normal 6 3 2 10 4" xfId="7736" xr:uid="{5F3D78FD-ED1D-45EC-83C0-D46D918A26E3}"/>
    <cellStyle name="Normal 6 3 2 10 5" xfId="12947" xr:uid="{79E965EC-1BE8-427E-9031-AA920DDC6D2A}"/>
    <cellStyle name="Normal 6 3 2 10 6" xfId="5908" xr:uid="{D16AA6CA-6944-4629-A0E3-08F0AE135E35}"/>
    <cellStyle name="Normal 6 3 2 11" xfId="2389" xr:uid="{5C5BDA29-7663-490A-972D-DABD998F8740}"/>
    <cellStyle name="Normal 6 3 2 11 2" xfId="4233" xr:uid="{3ADA49BE-344B-4E21-B111-BB9C1EF9B498}"/>
    <cellStyle name="Normal 6 3 2 11 2 2" xfId="14896" xr:uid="{0CCFB278-90A7-46A3-A624-CA1B74875769}"/>
    <cellStyle name="Normal 6 3 2 11 2 3" xfId="9930" xr:uid="{4360446A-AC4D-475C-B822-DAF15F03F1BF}"/>
    <cellStyle name="Normal 6 3 2 11 3" xfId="7872" xr:uid="{0FC0ADA5-7057-438C-A5E4-0509957143BE}"/>
    <cellStyle name="Normal 6 3 2 11 4" xfId="13083" xr:uid="{7D9922C5-66D3-45F6-96A1-1CCE81F83414}"/>
    <cellStyle name="Normal 6 3 2 11 5" xfId="6044" xr:uid="{15E6526B-74BE-418E-9715-D555B3616F07}"/>
    <cellStyle name="Normal 6 3 2 12" xfId="2571" xr:uid="{A9E36A8C-624F-477F-82CE-37085277FB5F}"/>
    <cellStyle name="Normal 6 3 2 12 2" xfId="9931" xr:uid="{9459E144-F062-46DC-8571-DA31477FFDE1}"/>
    <cellStyle name="Normal 6 3 2 12 3" xfId="13239" xr:uid="{E5D5B2BE-8F09-498E-83D5-CE3214743FAD}"/>
    <cellStyle name="Normal 6 3 2 12 4" xfId="6183" xr:uid="{7385AA40-A48A-4AB3-9E0F-638A6C04842C}"/>
    <cellStyle name="Normal 6 3 2 13" xfId="9932" xr:uid="{41193100-8D9F-459D-89FF-E3CEF6B9D9D6}"/>
    <cellStyle name="Normal 6 3 2 14" xfId="6210" xr:uid="{D5B4000C-9C5B-4951-BCBA-061B5FD9F990}"/>
    <cellStyle name="Normal 6 3 2 15" xfId="11426" xr:uid="{23CEBDEA-AE46-4846-AF37-376328C61CD0}"/>
    <cellStyle name="Normal 6 3 2 16" xfId="4387" xr:uid="{812B4E29-F0C1-46B8-A73F-5FFECE81DAC5}"/>
    <cellStyle name="Normal 6 3 2 2" xfId="679" xr:uid="{CB1CCD61-4791-42EE-A410-17400F5BDD24}"/>
    <cellStyle name="Normal 6 3 2 2 10" xfId="11617" xr:uid="{5B31EB33-711B-4714-9D28-60C29C3B580A}"/>
    <cellStyle name="Normal 6 3 2 2 11" xfId="4578" xr:uid="{740CB471-8479-43C1-A5EE-2DBA9FFB60D5}"/>
    <cellStyle name="Normal 6 3 2 2 2" xfId="840" xr:uid="{BA38BB67-8F5C-4516-9025-5794061C25B7}"/>
    <cellStyle name="Normal 6 3 2 2 2 2" xfId="1304" xr:uid="{A21399DF-3397-482E-B335-91E4A028B26A}"/>
    <cellStyle name="Normal 6 3 2 2 2 2 2" xfId="1815" xr:uid="{299AC606-BC8B-4E43-93F9-F494D7766E3F}"/>
    <cellStyle name="Normal 6 3 2 2 2 2 2 2" xfId="3765" xr:uid="{F469E555-BCD9-423B-B476-E75A7A838899}"/>
    <cellStyle name="Normal 6 3 2 2 2 2 2 2 2" xfId="14431" xr:uid="{EA83D799-EC6E-4DD7-93DC-1B39A7D01617}"/>
    <cellStyle name="Normal 6 3 2 2 2 2 2 2 3" xfId="9933" xr:uid="{05C01E7F-E574-407B-888E-F0A829D5E2A8}"/>
    <cellStyle name="Normal 6 3 2 2 2 2 2 3" xfId="9934" xr:uid="{4B40A272-C098-4401-9C5D-7C5AD87D4A85}"/>
    <cellStyle name="Normal 6 3 2 2 2 2 2 4" xfId="7404" xr:uid="{C28A4DEB-8E7F-4D5C-B2AE-61AED65323DF}"/>
    <cellStyle name="Normal 6 3 2 2 2 2 2 5" xfId="12618" xr:uid="{61C84F58-8BCA-44F2-93C8-C6F3D389A198}"/>
    <cellStyle name="Normal 6 3 2 2 2 2 2 6" xfId="5579" xr:uid="{068D3800-A9B7-48F9-88A1-0CA1420A4869}"/>
    <cellStyle name="Normal 6 3 2 2 2 2 3" xfId="3266" xr:uid="{F511B15A-EE83-458E-B279-A376F32304D0}"/>
    <cellStyle name="Normal 6 3 2 2 2 2 3 2" xfId="13932" xr:uid="{9A29AAFE-09A8-41C4-B6BB-CFED50530FE1}"/>
    <cellStyle name="Normal 6 3 2 2 2 2 3 3" xfId="9935" xr:uid="{26382A29-B509-4202-8ED0-9142FB97995E}"/>
    <cellStyle name="Normal 6 3 2 2 2 2 4" xfId="9936" xr:uid="{0AD497FB-A050-488B-8EE0-B97C363737E3}"/>
    <cellStyle name="Normal 6 3 2 2 2 2 5" xfId="6905" xr:uid="{A2D77B53-E255-413C-8410-DBCA43881E52}"/>
    <cellStyle name="Normal 6 3 2 2 2 2 6" xfId="12119" xr:uid="{FE243317-0440-4A01-91D4-1A71C59A60F1}"/>
    <cellStyle name="Normal 6 3 2 2 2 2 7" xfId="5080" xr:uid="{D37F8F34-F8AB-413D-A50A-FF4B8F792F01}"/>
    <cellStyle name="Normal 6 3 2 2 2 3" xfId="1814" xr:uid="{DA48234C-8324-4282-886B-3F0AA60A5492}"/>
    <cellStyle name="Normal 6 3 2 2 2 3 2" xfId="3764" xr:uid="{AE3D7E21-8671-435D-9C45-93B801EA163B}"/>
    <cellStyle name="Normal 6 3 2 2 2 3 2 2" xfId="14430" xr:uid="{971C2395-DBA9-49BE-B5D8-DA930C269F88}"/>
    <cellStyle name="Normal 6 3 2 2 2 3 2 3" xfId="9937" xr:uid="{0B4235CF-6A2E-40C1-B57E-546BD1E03720}"/>
    <cellStyle name="Normal 6 3 2 2 2 3 3" xfId="9938" xr:uid="{CFAA5FDA-C6FD-4E1F-9CBB-B03D7BA71C53}"/>
    <cellStyle name="Normal 6 3 2 2 2 3 4" xfId="7403" xr:uid="{7D164653-5FA7-4068-B905-3D5F37BF582E}"/>
    <cellStyle name="Normal 6 3 2 2 2 3 5" xfId="12617" xr:uid="{B3DC914B-40D1-4844-93F6-659CEF246B38}"/>
    <cellStyle name="Normal 6 3 2 2 2 3 6" xfId="5578" xr:uid="{36868690-45C5-4696-A769-F5989456674D}"/>
    <cellStyle name="Normal 6 3 2 2 2 4" xfId="2899" xr:uid="{99A10FF4-C347-45E2-9BC6-6FC17FF2DF96}"/>
    <cellStyle name="Normal 6 3 2 2 2 4 2" xfId="13565" xr:uid="{54B14EDA-F45A-44AA-83A6-8FD112DD1EC9}"/>
    <cellStyle name="Normal 6 3 2 2 2 4 3" xfId="9939" xr:uid="{56DC2F5B-116E-4F0A-AE4A-F041C173D5EB}"/>
    <cellStyle name="Normal 6 3 2 2 2 5" xfId="9940" xr:uid="{8D31377E-C5CA-4FC7-968D-9FAEB826D8B9}"/>
    <cellStyle name="Normal 6 3 2 2 2 6" xfId="6538" xr:uid="{ADC83579-5176-40AB-9579-E5B656AE4F19}"/>
    <cellStyle name="Normal 6 3 2 2 2 7" xfId="11752" xr:uid="{8F90D1C0-202C-4B9B-BAC8-FA834C36A36E}"/>
    <cellStyle name="Normal 6 3 2 2 2 8" xfId="4713" xr:uid="{F1EAB36F-5713-42F5-B21A-9EA6BFD4A16C}"/>
    <cellStyle name="Normal 6 3 2 2 3" xfId="993" xr:uid="{DF2B9621-2F62-43CA-B87E-81E0DD25122F}"/>
    <cellStyle name="Normal 6 3 2 2 3 2" xfId="1816" xr:uid="{45A24544-AAEC-4BFC-8043-93857EF2D26A}"/>
    <cellStyle name="Normal 6 3 2 2 3 2 2" xfId="3766" xr:uid="{1DB198D2-0C85-4904-B064-0EBC63AB6772}"/>
    <cellStyle name="Normal 6 3 2 2 3 2 2 2" xfId="14432" xr:uid="{63385C73-79E5-4520-BB1A-044EC58F333F}"/>
    <cellStyle name="Normal 6 3 2 2 3 2 2 3" xfId="9941" xr:uid="{78306787-25AD-47FF-B15D-E8B926302D96}"/>
    <cellStyle name="Normal 6 3 2 2 3 2 3" xfId="9942" xr:uid="{22D77E28-BE62-406E-84D1-715D530DBB5C}"/>
    <cellStyle name="Normal 6 3 2 2 3 2 4" xfId="7405" xr:uid="{2C055AA4-00E9-48F1-AF77-F415BF0ED01B}"/>
    <cellStyle name="Normal 6 3 2 2 3 2 5" xfId="12619" xr:uid="{33713AAC-B7DC-4ACC-A7B5-632C65D73266}"/>
    <cellStyle name="Normal 6 3 2 2 3 2 6" xfId="5580" xr:uid="{5A9E15CC-7171-42FE-B749-2800357D47C9}"/>
    <cellStyle name="Normal 6 3 2 2 3 3" xfId="3037" xr:uid="{256D3E0D-C1A2-44EF-961E-EC49BC1FFC33}"/>
    <cellStyle name="Normal 6 3 2 2 3 3 2" xfId="13703" xr:uid="{44322C94-0732-4514-B982-AC88CD9395C7}"/>
    <cellStyle name="Normal 6 3 2 2 3 3 3" xfId="9943" xr:uid="{8EB04446-4882-4BD0-9C8D-6A4A3E391042}"/>
    <cellStyle name="Normal 6 3 2 2 3 4" xfId="9944" xr:uid="{5224EF94-1C5F-47B2-BB2A-3668B12F5C13}"/>
    <cellStyle name="Normal 6 3 2 2 3 5" xfId="6676" xr:uid="{AF11BB2E-91AA-4583-93AB-960A9EC64D52}"/>
    <cellStyle name="Normal 6 3 2 2 3 6" xfId="11890" xr:uid="{3ED68E54-6DD9-4FDD-A769-1116C1765B68}"/>
    <cellStyle name="Normal 6 3 2 2 3 7" xfId="4851" xr:uid="{057EFF18-A75B-4188-80B2-D8DE5F73A867}"/>
    <cellStyle name="Normal 6 3 2 2 4" xfId="1813" xr:uid="{5713D772-1675-468C-8D4F-32D2F249EF38}"/>
    <cellStyle name="Normal 6 3 2 2 4 2" xfId="3763" xr:uid="{4B12D31B-8EAC-447C-B6CB-53FC0FD4B255}"/>
    <cellStyle name="Normal 6 3 2 2 4 2 2" xfId="14429" xr:uid="{042EC5BE-AB72-4EF3-A441-92661B54F0E6}"/>
    <cellStyle name="Normal 6 3 2 2 4 2 3" xfId="9945" xr:uid="{9C947840-A5EA-4EFA-98D3-32CB5103978A}"/>
    <cellStyle name="Normal 6 3 2 2 4 3" xfId="9946" xr:uid="{43379096-6DA2-4485-8AEC-BB03D3C20EDC}"/>
    <cellStyle name="Normal 6 3 2 2 4 4" xfId="7402" xr:uid="{545CF3A8-C26C-4EE6-82D6-9C2F7BB44E83}"/>
    <cellStyle name="Normal 6 3 2 2 4 5" xfId="12616" xr:uid="{B0978ADF-7112-40B0-89AB-DB977A83213B}"/>
    <cellStyle name="Normal 6 3 2 2 4 6" xfId="5577" xr:uid="{C673A89E-DDAA-4471-BDD9-8BF8D3838E15}"/>
    <cellStyle name="Normal 6 3 2 2 5" xfId="2292" xr:uid="{DD814335-3A54-4CA7-8751-93279BD42476}"/>
    <cellStyle name="Normal 6 3 2 2 5 2" xfId="4145" xr:uid="{271EACE4-D9EB-4D4E-B4A4-F1EDD0675FFB}"/>
    <cellStyle name="Normal 6 3 2 2 5 2 2" xfId="14808" xr:uid="{76FE3616-2BEC-4DF8-82EE-7B87464038EA}"/>
    <cellStyle name="Normal 6 3 2 2 5 2 3" xfId="9947" xr:uid="{AB2105ED-C1CE-4CDA-8096-0040EA9622B7}"/>
    <cellStyle name="Normal 6 3 2 2 5 3" xfId="9948" xr:uid="{14107A5F-7F70-435F-A65A-E62732D9E2A0}"/>
    <cellStyle name="Normal 6 3 2 2 5 4" xfId="7784" xr:uid="{13ADC72D-1B7F-44BC-BC50-BC0BE30E2CCF}"/>
    <cellStyle name="Normal 6 3 2 2 5 5" xfId="12995" xr:uid="{A3A949D3-5E21-4342-B045-3927325C6301}"/>
    <cellStyle name="Normal 6 3 2 2 5 6" xfId="5956" xr:uid="{50F4C439-1000-4DBD-B3BA-D9E9179FA2A1}"/>
    <cellStyle name="Normal 6 3 2 2 6" xfId="2436" xr:uid="{3F65E6B8-6E0B-493C-AC46-D88788E5618D}"/>
    <cellStyle name="Normal 6 3 2 2 6 2" xfId="4280" xr:uid="{3734A1B9-99A6-4C0D-9BE8-64BD7F98A3CA}"/>
    <cellStyle name="Normal 6 3 2 2 6 2 2" xfId="14943" xr:uid="{8786DED1-31DE-464F-B529-D11B2C0ADECE}"/>
    <cellStyle name="Normal 6 3 2 2 6 2 3" xfId="9949" xr:uid="{12B897C3-5CE3-4769-AED8-813CDF99E9B4}"/>
    <cellStyle name="Normal 6 3 2 2 6 3" xfId="7919" xr:uid="{BA47A8AB-08CD-48F9-8C47-C2B9B5DBBD62}"/>
    <cellStyle name="Normal 6 3 2 2 6 4" xfId="13130" xr:uid="{C2E28060-6223-4548-995E-6E14F54C968A}"/>
    <cellStyle name="Normal 6 3 2 2 6 5" xfId="6091" xr:uid="{9BD7A2EB-92CB-433C-8F8A-1ABDE17FC770}"/>
    <cellStyle name="Normal 6 3 2 2 7" xfId="2764" xr:uid="{E83EB485-4CC9-459A-AB6C-B057E3251D68}"/>
    <cellStyle name="Normal 6 3 2 2 7 2" xfId="13430" xr:uid="{20CAC050-BEC6-4CD1-9D11-8348E47DCC61}"/>
    <cellStyle name="Normal 6 3 2 2 7 3" xfId="9950" xr:uid="{56A60427-EEDC-45B0-A80D-C2C217CEC887}"/>
    <cellStyle name="Normal 6 3 2 2 8" xfId="9951" xr:uid="{E556E166-8122-487F-9767-BB7B4E98FFEE}"/>
    <cellStyle name="Normal 6 3 2 2 9" xfId="6403" xr:uid="{74E605E4-5FE0-4967-A8EF-1BDE7D4D4ED4}"/>
    <cellStyle name="Normal 6 3 2 3" xfId="742" xr:uid="{25E4BA1C-029D-4210-BC72-303CCF8D09CC}"/>
    <cellStyle name="Normal 6 3 2 3 10" xfId="11659" xr:uid="{C63DCF34-C0B9-430D-B496-BC655412C801}"/>
    <cellStyle name="Normal 6 3 2 3 11" xfId="4620" xr:uid="{D1396823-BCEA-44FF-8237-87ED92DEB0F9}"/>
    <cellStyle name="Normal 6 3 2 3 2" xfId="883" xr:uid="{4236E047-C960-4A4D-A1AE-4527DF6ECAFC}"/>
    <cellStyle name="Normal 6 3 2 3 2 2" xfId="1346" xr:uid="{C9B526DE-031C-4F46-B04E-3C37EA62D9E3}"/>
    <cellStyle name="Normal 6 3 2 3 2 2 2" xfId="1819" xr:uid="{8B1FE12D-10E0-4233-ACDD-330CFC2AAF80}"/>
    <cellStyle name="Normal 6 3 2 3 2 2 2 2" xfId="3769" xr:uid="{A5F8D0FD-6B4E-41A2-8969-160DDE666527}"/>
    <cellStyle name="Normal 6 3 2 3 2 2 2 2 2" xfId="14435" xr:uid="{C26C23F8-067A-402A-92BD-7B73077AF216}"/>
    <cellStyle name="Normal 6 3 2 3 2 2 2 2 3" xfId="9952" xr:uid="{AE2A0BE5-D294-487E-A740-E85A2DAD1324}"/>
    <cellStyle name="Normal 6 3 2 3 2 2 2 3" xfId="9953" xr:uid="{4C90F4DB-4815-4747-85E8-20D369950EB2}"/>
    <cellStyle name="Normal 6 3 2 3 2 2 2 4" xfId="7408" xr:uid="{B13E8BAD-F0A1-4EC1-A3AE-51CEC075D948}"/>
    <cellStyle name="Normal 6 3 2 3 2 2 2 5" xfId="12622" xr:uid="{D92297EB-ED03-4E25-BDA7-FB8D0BA0D052}"/>
    <cellStyle name="Normal 6 3 2 3 2 2 2 6" xfId="5583" xr:uid="{E6AB8D8B-5908-4729-AA0B-716479011F8C}"/>
    <cellStyle name="Normal 6 3 2 3 2 2 3" xfId="3308" xr:uid="{194A848B-2682-4043-B482-886BDC548CF9}"/>
    <cellStyle name="Normal 6 3 2 3 2 2 3 2" xfId="13974" xr:uid="{ECA326D4-CDD3-494E-A898-D80B8B349DE7}"/>
    <cellStyle name="Normal 6 3 2 3 2 2 3 3" xfId="9954" xr:uid="{CAF671C5-7E5C-4929-A989-293F502DC4CF}"/>
    <cellStyle name="Normal 6 3 2 3 2 2 4" xfId="9955" xr:uid="{04368938-B1A3-4453-B5D7-601BFC9CD0E8}"/>
    <cellStyle name="Normal 6 3 2 3 2 2 5" xfId="6947" xr:uid="{31A65CA4-EADD-428D-92DC-8469836A8C30}"/>
    <cellStyle name="Normal 6 3 2 3 2 2 6" xfId="12161" xr:uid="{90C0595D-CC66-4590-B217-02724DDB4EB8}"/>
    <cellStyle name="Normal 6 3 2 3 2 2 7" xfId="5122" xr:uid="{7DAEABA0-D085-4592-83EC-A155A4F5BDDE}"/>
    <cellStyle name="Normal 6 3 2 3 2 3" xfId="1818" xr:uid="{E2BD6083-E43F-4DAE-AF1E-1E468C7A3FAE}"/>
    <cellStyle name="Normal 6 3 2 3 2 3 2" xfId="3768" xr:uid="{7D9EF0A5-4F04-41DE-A73E-5899FA1ECB7F}"/>
    <cellStyle name="Normal 6 3 2 3 2 3 2 2" xfId="14434" xr:uid="{3EA1DA71-D4C2-43B2-8A55-10586A63A9C8}"/>
    <cellStyle name="Normal 6 3 2 3 2 3 2 3" xfId="9956" xr:uid="{3F843005-6A62-4392-B6B5-8DD892D46B6A}"/>
    <cellStyle name="Normal 6 3 2 3 2 3 3" xfId="9957" xr:uid="{4E42016B-7CD3-482B-9699-16BD7CF344F2}"/>
    <cellStyle name="Normal 6 3 2 3 2 3 4" xfId="7407" xr:uid="{3A9327D0-DC32-47F7-A31C-DA2575520A08}"/>
    <cellStyle name="Normal 6 3 2 3 2 3 5" xfId="12621" xr:uid="{700CB403-533E-4F64-A238-6C8916267BEF}"/>
    <cellStyle name="Normal 6 3 2 3 2 3 6" xfId="5582" xr:uid="{B00EB48A-B53D-4BA0-BDB0-D8975D7E44BC}"/>
    <cellStyle name="Normal 6 3 2 3 2 4" xfId="2941" xr:uid="{9E774A7D-7183-44AE-8948-59A0968865DA}"/>
    <cellStyle name="Normal 6 3 2 3 2 4 2" xfId="13607" xr:uid="{74ECF632-3E26-47FC-9978-C8DEAEA4F167}"/>
    <cellStyle name="Normal 6 3 2 3 2 4 3" xfId="9958" xr:uid="{909453C7-3477-4E7C-8AA1-93C9DAC61605}"/>
    <cellStyle name="Normal 6 3 2 3 2 5" xfId="9959" xr:uid="{C3E700FD-28AE-44EA-BAE2-4F0C4EA0D0FF}"/>
    <cellStyle name="Normal 6 3 2 3 2 6" xfId="6580" xr:uid="{0EC827CC-5AC8-4D60-BE77-6D5A893B563F}"/>
    <cellStyle name="Normal 6 3 2 3 2 7" xfId="11794" xr:uid="{792C5D37-408A-46C0-8ECC-751979096B9D}"/>
    <cellStyle name="Normal 6 3 2 3 2 8" xfId="4755" xr:uid="{58C68BF5-CED8-456E-AC69-4FA2C34471D1}"/>
    <cellStyle name="Normal 6 3 2 3 3" xfId="1036" xr:uid="{C6BC034F-644D-4CB0-B2FE-8C1757996618}"/>
    <cellStyle name="Normal 6 3 2 3 3 2" xfId="1820" xr:uid="{5763D84E-3EF2-4B35-8A64-5DADD7BF8473}"/>
    <cellStyle name="Normal 6 3 2 3 3 2 2" xfId="3770" xr:uid="{2F447CFE-CC1D-4A21-B789-50BCC4B19B1E}"/>
    <cellStyle name="Normal 6 3 2 3 3 2 2 2" xfId="14436" xr:uid="{15A52E9F-7CE5-4013-86DD-4C2061A58928}"/>
    <cellStyle name="Normal 6 3 2 3 3 2 2 3" xfId="9960" xr:uid="{653FD1E3-01F5-4169-9FB3-DB48841FC411}"/>
    <cellStyle name="Normal 6 3 2 3 3 2 3" xfId="9961" xr:uid="{6141A392-AD0D-42FF-A23B-8344BA99EBD5}"/>
    <cellStyle name="Normal 6 3 2 3 3 2 4" xfId="7409" xr:uid="{82B785A7-D1A2-4B98-8F8C-906A5ED04606}"/>
    <cellStyle name="Normal 6 3 2 3 3 2 5" xfId="12623" xr:uid="{8D235D4B-0D79-4F66-99BB-B5C0D2C9B70E}"/>
    <cellStyle name="Normal 6 3 2 3 3 2 6" xfId="5584" xr:uid="{26858C1B-0BEA-4E2B-BD6D-8D59DDD7FC33}"/>
    <cellStyle name="Normal 6 3 2 3 3 3" xfId="3079" xr:uid="{EAE3FA4A-6C29-409B-B3DB-F894F5673384}"/>
    <cellStyle name="Normal 6 3 2 3 3 3 2" xfId="13745" xr:uid="{44C20695-A88A-4FC3-A38D-E2550E580DD2}"/>
    <cellStyle name="Normal 6 3 2 3 3 3 3" xfId="9962" xr:uid="{A2D64311-6C77-4055-A1D7-2D7DB509A847}"/>
    <cellStyle name="Normal 6 3 2 3 3 4" xfId="9963" xr:uid="{2DCA5978-7A6B-4A25-B280-A0567F163013}"/>
    <cellStyle name="Normal 6 3 2 3 3 5" xfId="6718" xr:uid="{2932E303-6D84-4125-B4AF-D863AA903B87}"/>
    <cellStyle name="Normal 6 3 2 3 3 6" xfId="11932" xr:uid="{6313A368-E01A-479A-9753-0AE94DDA2F12}"/>
    <cellStyle name="Normal 6 3 2 3 3 7" xfId="4893" xr:uid="{F09A554F-6589-4609-B9B9-3F2916828F65}"/>
    <cellStyle name="Normal 6 3 2 3 4" xfId="1817" xr:uid="{4E38D1B3-3660-4CC6-BA88-B8202612F1B5}"/>
    <cellStyle name="Normal 6 3 2 3 4 2" xfId="3767" xr:uid="{69DAB174-C765-4F7F-A82A-5F41D3E9BB45}"/>
    <cellStyle name="Normal 6 3 2 3 4 2 2" xfId="14433" xr:uid="{CB52D1B9-9602-48D6-B768-468523606777}"/>
    <cellStyle name="Normal 6 3 2 3 4 2 3" xfId="9964" xr:uid="{5248F9D4-05C7-43B4-A89C-A98EA0C8E7CF}"/>
    <cellStyle name="Normal 6 3 2 3 4 3" xfId="9965" xr:uid="{2A77E2D9-3798-4F20-9249-27DF0091A4EB}"/>
    <cellStyle name="Normal 6 3 2 3 4 4" xfId="7406" xr:uid="{80F3864B-9A22-4C78-8034-EBB36A5E74B3}"/>
    <cellStyle name="Normal 6 3 2 3 4 5" xfId="12620" xr:uid="{FB013161-50F4-410A-B68B-884C7B304D37}"/>
    <cellStyle name="Normal 6 3 2 3 4 6" xfId="5581" xr:uid="{25B02F65-8DAF-4C73-8ED1-0F7D80D45369}"/>
    <cellStyle name="Normal 6 3 2 3 5" xfId="2334" xr:uid="{336B1CDB-6C43-48AF-A905-6163B53F9904}"/>
    <cellStyle name="Normal 6 3 2 3 5 2" xfId="4187" xr:uid="{4F9288FD-7672-4CB7-B15F-DA1ADD8914B4}"/>
    <cellStyle name="Normal 6 3 2 3 5 2 2" xfId="14850" xr:uid="{E1EF823F-C6C3-42BA-89FF-CEBF3BD16714}"/>
    <cellStyle name="Normal 6 3 2 3 5 2 3" xfId="9966" xr:uid="{DE917922-4D23-46FA-A3E2-7D51DCB6B642}"/>
    <cellStyle name="Normal 6 3 2 3 5 3" xfId="9967" xr:uid="{5148AE36-D8A1-439F-B9A7-2758B45ADC29}"/>
    <cellStyle name="Normal 6 3 2 3 5 4" xfId="7826" xr:uid="{EE360663-D21B-4D41-8FC1-00C65D96439C}"/>
    <cellStyle name="Normal 6 3 2 3 5 5" xfId="13037" xr:uid="{BBA3B773-3BC7-47AA-BE8F-558809F3E5EA}"/>
    <cellStyle name="Normal 6 3 2 3 5 6" xfId="5998" xr:uid="{AFDAFAF5-1EB9-44B9-B8DA-E92DBDED0E5A}"/>
    <cellStyle name="Normal 6 3 2 3 6" xfId="2478" xr:uid="{FC1563BE-A6B4-432F-975D-5FD5C2B8A46E}"/>
    <cellStyle name="Normal 6 3 2 3 6 2" xfId="4322" xr:uid="{C4E3C58C-E3F6-4B0D-B988-7A5BA184360D}"/>
    <cellStyle name="Normal 6 3 2 3 6 2 2" xfId="14985" xr:uid="{36DCDC0D-4376-4E33-AD94-278ADB8CA8CD}"/>
    <cellStyle name="Normal 6 3 2 3 6 2 3" xfId="9968" xr:uid="{C564D3E7-3F51-4050-90E8-2413285FC6D6}"/>
    <cellStyle name="Normal 6 3 2 3 6 3" xfId="7961" xr:uid="{33511259-D1BE-43D7-8589-861B01C77A10}"/>
    <cellStyle name="Normal 6 3 2 3 6 4" xfId="13172" xr:uid="{836128F7-18E5-410D-8266-DD16E1064648}"/>
    <cellStyle name="Normal 6 3 2 3 6 5" xfId="6133" xr:uid="{6E9F82C3-8764-491F-8EE7-4FA89259CB86}"/>
    <cellStyle name="Normal 6 3 2 3 7" xfId="2806" xr:uid="{94874756-98FD-4450-AE4B-5E4212C11174}"/>
    <cellStyle name="Normal 6 3 2 3 7 2" xfId="13472" xr:uid="{59D6A7E5-C9FC-4E5F-81E4-CA4875B818A9}"/>
    <cellStyle name="Normal 6 3 2 3 7 3" xfId="9969" xr:uid="{99CB5656-8154-4912-B4D1-ED4E61E650BB}"/>
    <cellStyle name="Normal 6 3 2 3 8" xfId="9970" xr:uid="{65F26179-0D61-4FD9-B17B-C34A9BDC688B}"/>
    <cellStyle name="Normal 6 3 2 3 9" xfId="6445" xr:uid="{E950F52B-8F86-46C1-8047-DEB93A292894}"/>
    <cellStyle name="Normal 6 3 2 4" xfId="576" xr:uid="{EB8E9EF1-00F4-40AD-9B10-A0F93C6E142E}"/>
    <cellStyle name="Normal 6 3 2 4 2" xfId="1144" xr:uid="{3585FBCE-D22F-4699-9D57-CB6FCA7883EC}"/>
    <cellStyle name="Normal 6 3 2 4 2 2" xfId="1822" xr:uid="{66991524-406C-42EA-87E7-FBD451160CF5}"/>
    <cellStyle name="Normal 6 3 2 4 2 2 2" xfId="3772" xr:uid="{DC1DF3B0-A952-43B9-93AC-D87E8A84D69D}"/>
    <cellStyle name="Normal 6 3 2 4 2 2 2 2" xfId="14438" xr:uid="{BD0D5118-4129-4A11-BA38-BE901340A9E1}"/>
    <cellStyle name="Normal 6 3 2 4 2 2 2 3" xfId="9971" xr:uid="{40A1B9AB-27F8-4290-B0BC-47BF9FE0D154}"/>
    <cellStyle name="Normal 6 3 2 4 2 2 3" xfId="9972" xr:uid="{EF4B0938-521A-4ADD-942D-AF073EB34AA4}"/>
    <cellStyle name="Normal 6 3 2 4 2 2 4" xfId="7411" xr:uid="{3603FC19-487A-4F4A-A3AE-8A54CD54F655}"/>
    <cellStyle name="Normal 6 3 2 4 2 2 5" xfId="12625" xr:uid="{5F31FB4F-F6A6-41AA-974F-D3FC7B9D4251}"/>
    <cellStyle name="Normal 6 3 2 4 2 2 6" xfId="5586" xr:uid="{B80FF05E-AD5E-4DE3-B030-93DD95A90DB0}"/>
    <cellStyle name="Normal 6 3 2 4 2 3" xfId="3169" xr:uid="{226BE2C0-00AF-45EE-8C7F-A88790BE778E}"/>
    <cellStyle name="Normal 6 3 2 4 2 3 2" xfId="13835" xr:uid="{A9F0EB13-3D92-40A9-A3EF-ABEEDE04452F}"/>
    <cellStyle name="Normal 6 3 2 4 2 3 3" xfId="9973" xr:uid="{31025BE3-60F6-4A82-906C-77204368740D}"/>
    <cellStyle name="Normal 6 3 2 4 2 4" xfId="9974" xr:uid="{6FB1479F-E8F3-4B28-9FEE-74F915FDD4B8}"/>
    <cellStyle name="Normal 6 3 2 4 2 5" xfId="6808" xr:uid="{656C086C-1304-4BD7-9DF5-7C9C5C950EAD}"/>
    <cellStyle name="Normal 6 3 2 4 2 6" xfId="12022" xr:uid="{6EBE8A24-E6DE-47BF-9577-37333A1FDA0B}"/>
    <cellStyle name="Normal 6 3 2 4 2 7" xfId="4983" xr:uid="{36A81D7F-2C01-45E6-86C6-BF9FEE420545}"/>
    <cellStyle name="Normal 6 3 2 4 3" xfId="1821" xr:uid="{3176E05A-3B48-4373-8338-17688D31DAB8}"/>
    <cellStyle name="Normal 6 3 2 4 3 2" xfId="3771" xr:uid="{209E7B1A-BCFC-409F-994F-1CA6A8F51D32}"/>
    <cellStyle name="Normal 6 3 2 4 3 2 2" xfId="14437" xr:uid="{351D3BD1-43A2-49FD-9B4E-539A07703836}"/>
    <cellStyle name="Normal 6 3 2 4 3 2 3" xfId="9975" xr:uid="{5320BB9B-DD6F-480A-AD75-1426D8812CB0}"/>
    <cellStyle name="Normal 6 3 2 4 3 3" xfId="9976" xr:uid="{AB506B85-34CA-4E61-98E9-46A45F4BA5E8}"/>
    <cellStyle name="Normal 6 3 2 4 3 4" xfId="7410" xr:uid="{FBEB2B4C-34E9-4835-A459-F816C1E2DA94}"/>
    <cellStyle name="Normal 6 3 2 4 3 5" xfId="12624" xr:uid="{819228D9-6125-4CF4-8888-11FFC8785558}"/>
    <cellStyle name="Normal 6 3 2 4 3 6" xfId="5585" xr:uid="{59F03DB5-EFB3-47B5-81ED-D1420DB3C1E4}"/>
    <cellStyle name="Normal 6 3 2 4 4" xfId="2717" xr:uid="{1B6AB1D1-FF74-4070-B9E2-E06374EB94F0}"/>
    <cellStyle name="Normal 6 3 2 4 4 2" xfId="13383" xr:uid="{42B5959E-E8AC-4E03-B878-D584CF3C9D0A}"/>
    <cellStyle name="Normal 6 3 2 4 4 3" xfId="9977" xr:uid="{F51FFEF5-C8C9-43AC-91DE-748970CC5DCC}"/>
    <cellStyle name="Normal 6 3 2 4 5" xfId="9978" xr:uid="{FA0AAD33-E86E-43E8-A7EF-4D76F19B6840}"/>
    <cellStyle name="Normal 6 3 2 4 6" xfId="6356" xr:uid="{91EE0BD4-ABE1-48E0-B764-2F24FB7394CA}"/>
    <cellStyle name="Normal 6 3 2 4 7" xfId="11570" xr:uid="{18E3881D-5ED4-44E6-B95E-72C459E0BE19}"/>
    <cellStyle name="Normal 6 3 2 4 8" xfId="4531" xr:uid="{DDAFF899-9994-4EEE-8183-A24AA83029F8}"/>
    <cellStyle name="Normal 6 3 2 5" xfId="793" xr:uid="{7874B066-C45C-41FB-AADE-6D537AD0C162}"/>
    <cellStyle name="Normal 6 3 2 5 2" xfId="1257" xr:uid="{DB7AAADD-8E8F-4733-9424-BE564F97FF20}"/>
    <cellStyle name="Normal 6 3 2 5 2 2" xfId="1824" xr:uid="{46E7DE05-7C9A-4239-AB48-4C204445AC59}"/>
    <cellStyle name="Normal 6 3 2 5 2 2 2" xfId="3774" xr:uid="{81068E32-4C1D-462F-80C4-B84D240A8F38}"/>
    <cellStyle name="Normal 6 3 2 5 2 2 2 2" xfId="14440" xr:uid="{BFC392A3-D5DE-4C80-AE91-6B880843F7B5}"/>
    <cellStyle name="Normal 6 3 2 5 2 2 2 3" xfId="9979" xr:uid="{943B9B33-4A30-49E0-BCEB-95A1EECF13E8}"/>
    <cellStyle name="Normal 6 3 2 5 2 2 3" xfId="9980" xr:uid="{D157E132-827F-4CFB-961C-66F2381CCF39}"/>
    <cellStyle name="Normal 6 3 2 5 2 2 4" xfId="7413" xr:uid="{18538ED4-A6DA-444B-A620-5BDABE228959}"/>
    <cellStyle name="Normal 6 3 2 5 2 2 5" xfId="12627" xr:uid="{03F8E766-5E03-42E6-99B0-0D8185485732}"/>
    <cellStyle name="Normal 6 3 2 5 2 2 6" xfId="5588" xr:uid="{8B8F57E8-8A9C-47CA-8136-FC5FABD636FA}"/>
    <cellStyle name="Normal 6 3 2 5 2 3" xfId="3219" xr:uid="{9F7607EC-5226-4151-A84F-8AF7883740AD}"/>
    <cellStyle name="Normal 6 3 2 5 2 3 2" xfId="13885" xr:uid="{DFE13F13-D57B-4E3B-B038-5964E1BBC626}"/>
    <cellStyle name="Normal 6 3 2 5 2 3 3" xfId="9981" xr:uid="{46298AA4-2C34-4E8A-955D-4EA03BC0A8F7}"/>
    <cellStyle name="Normal 6 3 2 5 2 4" xfId="9982" xr:uid="{7D9AA762-C5B4-416D-916B-50D3A3256FC9}"/>
    <cellStyle name="Normal 6 3 2 5 2 5" xfId="6858" xr:uid="{18DF8894-649C-462E-84D1-7440E1935E1F}"/>
    <cellStyle name="Normal 6 3 2 5 2 6" xfId="12072" xr:uid="{DDCC666D-17BA-4AB5-B5F6-5661A05D2CA9}"/>
    <cellStyle name="Normal 6 3 2 5 2 7" xfId="5033" xr:uid="{130C8053-C62D-4669-872C-AA48E019DB90}"/>
    <cellStyle name="Normal 6 3 2 5 3" xfId="1823" xr:uid="{F8B3B1D3-153A-4D72-BCE9-0CDA375D83BC}"/>
    <cellStyle name="Normal 6 3 2 5 3 2" xfId="3773" xr:uid="{2CEEF86D-5D99-43FD-BEEE-93FCAF775114}"/>
    <cellStyle name="Normal 6 3 2 5 3 2 2" xfId="14439" xr:uid="{E5684220-FE1F-4A68-AFDE-0D96EB8F4036}"/>
    <cellStyle name="Normal 6 3 2 5 3 2 3" xfId="9983" xr:uid="{4CA156FF-7B30-4892-9414-F972E27ACA6E}"/>
    <cellStyle name="Normal 6 3 2 5 3 3" xfId="9984" xr:uid="{E65E3CD8-D80B-4A3F-A27B-03C8B274A438}"/>
    <cellStyle name="Normal 6 3 2 5 3 4" xfId="7412" xr:uid="{0AB3B397-F809-48CE-8119-72E8FB469BD6}"/>
    <cellStyle name="Normal 6 3 2 5 3 5" xfId="12626" xr:uid="{7717AD29-F713-493E-AA6F-9977FB046EDC}"/>
    <cellStyle name="Normal 6 3 2 5 3 6" xfId="5587" xr:uid="{1F24EB4F-5BDF-4B8C-82E8-B7DF0C3F5E46}"/>
    <cellStyle name="Normal 6 3 2 5 4" xfId="2852" xr:uid="{1248F39C-B055-4C7E-A6F0-707D5CB27DBC}"/>
    <cellStyle name="Normal 6 3 2 5 4 2" xfId="13518" xr:uid="{4C205D25-B5B2-4DD2-8754-330CC15D2842}"/>
    <cellStyle name="Normal 6 3 2 5 4 3" xfId="9985" xr:uid="{EF3A950C-AB24-47C4-9089-F2AF80B3FCCB}"/>
    <cellStyle name="Normal 6 3 2 5 5" xfId="9986" xr:uid="{F5E92061-1BBF-4B86-A8EE-B3C6608C66DB}"/>
    <cellStyle name="Normal 6 3 2 5 6" xfId="6491" xr:uid="{84C73331-8345-47DB-A29A-1CC88EEF8EE3}"/>
    <cellStyle name="Normal 6 3 2 5 7" xfId="11705" xr:uid="{67EAB7EC-35A0-47ED-B3E1-E518EA429298}"/>
    <cellStyle name="Normal 6 3 2 5 8" xfId="4666" xr:uid="{214865DE-B5BE-424F-B1B1-11312BBE9213}"/>
    <cellStyle name="Normal 6 3 2 6" xfId="460" xr:uid="{58FB047B-0368-4A7C-8CB9-21E5A15DB07B}"/>
    <cellStyle name="Normal 6 3 2 6 2" xfId="1087" xr:uid="{ACA946FC-5240-42A7-B0D3-370860A0FD3A}"/>
    <cellStyle name="Normal 6 3 2 6 2 2" xfId="1826" xr:uid="{1C0376A9-4C3F-4E53-93EC-935D15DEB4BE}"/>
    <cellStyle name="Normal 6 3 2 6 2 2 2" xfId="3776" xr:uid="{8FCAD554-7380-4075-8CD4-0198AC8BE5A9}"/>
    <cellStyle name="Normal 6 3 2 6 2 2 2 2" xfId="14442" xr:uid="{C2999342-69F6-4AE5-8103-CA629E48C6B4}"/>
    <cellStyle name="Normal 6 3 2 6 2 2 2 3" xfId="9987" xr:uid="{C87E7FED-2B7D-492A-A215-B4EB02811A8B}"/>
    <cellStyle name="Normal 6 3 2 6 2 2 3" xfId="9988" xr:uid="{B3C79D88-0BA1-47F5-B2A9-A1B922B65E2F}"/>
    <cellStyle name="Normal 6 3 2 6 2 2 4" xfId="7415" xr:uid="{38C7F870-78B8-4F85-9896-A0D68B003BAB}"/>
    <cellStyle name="Normal 6 3 2 6 2 2 5" xfId="12629" xr:uid="{3E110F6E-C9D0-41C0-AA3E-84D854C2CA90}"/>
    <cellStyle name="Normal 6 3 2 6 2 2 6" xfId="5590" xr:uid="{E62E2A32-85E3-4481-A905-7810D67CE697}"/>
    <cellStyle name="Normal 6 3 2 6 2 3" xfId="3125" xr:uid="{B4F90B08-CABC-459F-BE40-5BB45B1E42B6}"/>
    <cellStyle name="Normal 6 3 2 6 2 3 2" xfId="13791" xr:uid="{425DA186-0425-44F3-AF58-4C35215DEB9B}"/>
    <cellStyle name="Normal 6 3 2 6 2 3 3" xfId="9989" xr:uid="{5B57DEFE-F654-4D24-A9F0-04137DEF6E83}"/>
    <cellStyle name="Normal 6 3 2 6 2 4" xfId="9990" xr:uid="{A3B8BB2D-CAAB-450C-BD48-8EBEE92F8A36}"/>
    <cellStyle name="Normal 6 3 2 6 2 5" xfId="6764" xr:uid="{31F31614-3C9E-4418-8890-7401DA4121DB}"/>
    <cellStyle name="Normal 6 3 2 6 2 6" xfId="11978" xr:uid="{9451B24E-3E04-4654-945B-253B19D99ABE}"/>
    <cellStyle name="Normal 6 3 2 6 2 7" xfId="4939" xr:uid="{62878BF0-F75D-402B-9DD8-B6055A4F33C5}"/>
    <cellStyle name="Normal 6 3 2 6 3" xfId="1825" xr:uid="{5D4ACDBB-44FF-4F53-8021-2C84B3FCFB65}"/>
    <cellStyle name="Normal 6 3 2 6 3 2" xfId="3775" xr:uid="{7F6D85C1-5A30-4382-A21B-B5A84F61A2A2}"/>
    <cellStyle name="Normal 6 3 2 6 3 2 2" xfId="14441" xr:uid="{38031E40-7755-4B92-B0F3-0CD3C21B8C9C}"/>
    <cellStyle name="Normal 6 3 2 6 3 2 3" xfId="9991" xr:uid="{F55D259B-8FA8-4DA7-93E4-4F36F1F00550}"/>
    <cellStyle name="Normal 6 3 2 6 3 3" xfId="9992" xr:uid="{99A06C8E-7525-4D82-8D1C-6385A3C8A737}"/>
    <cellStyle name="Normal 6 3 2 6 3 4" xfId="7414" xr:uid="{113DD553-1DE4-4223-9FF6-7F168124E985}"/>
    <cellStyle name="Normal 6 3 2 6 3 5" xfId="12628" xr:uid="{1C18E405-60E7-4561-9501-50D255DDC13D}"/>
    <cellStyle name="Normal 6 3 2 6 3 6" xfId="5589" xr:uid="{DC3BEAAE-45BA-4E65-BA8C-9C97A1F1807E}"/>
    <cellStyle name="Normal 6 3 2 6 4" xfId="2668" xr:uid="{79A7AA2B-5823-4492-87E0-BCFCD23F30C0}"/>
    <cellStyle name="Normal 6 3 2 6 4 2" xfId="13334" xr:uid="{9C0E0F15-275E-488D-9BAC-03A7660DDCF1}"/>
    <cellStyle name="Normal 6 3 2 6 4 3" xfId="9993" xr:uid="{07FDF8B0-0413-477B-839D-E7D85E0D0948}"/>
    <cellStyle name="Normal 6 3 2 6 5" xfId="9994" xr:uid="{19CFB8B1-790F-4A63-9F25-3116CF03CB2A}"/>
    <cellStyle name="Normal 6 3 2 6 6" xfId="6307" xr:uid="{0284F30A-216A-4B84-BAF4-E599CEB6B019}"/>
    <cellStyle name="Normal 6 3 2 6 7" xfId="11521" xr:uid="{CE7BF7DE-EED1-453D-892C-9BD6E409F945}"/>
    <cellStyle name="Normal 6 3 2 6 8" xfId="4482" xr:uid="{B08E9D4A-4AF2-4100-9F91-EE4695270005}"/>
    <cellStyle name="Normal 6 3 2 7" xfId="942" xr:uid="{3595AF89-6190-4B2B-BF24-A94BB8A1106C}"/>
    <cellStyle name="Normal 6 3 2 7 2" xfId="1827" xr:uid="{7A99049D-E8D3-44CF-BA21-EFE89AC49B7E}"/>
    <cellStyle name="Normal 6 3 2 7 2 2" xfId="3777" xr:uid="{929ACFB6-E63B-4983-BAA9-E3A2BB41302D}"/>
    <cellStyle name="Normal 6 3 2 7 2 2 2" xfId="14443" xr:uid="{C66E6430-1738-4CAE-A9B3-681944117414}"/>
    <cellStyle name="Normal 6 3 2 7 2 2 3" xfId="9995" xr:uid="{786D813A-FD3F-422C-85C6-D094B2F62D6B}"/>
    <cellStyle name="Normal 6 3 2 7 2 3" xfId="9996" xr:uid="{A38A75E0-9E78-4CB1-8C76-B88ED5A63FF9}"/>
    <cellStyle name="Normal 6 3 2 7 2 4" xfId="7416" xr:uid="{E87B0E37-B214-4EEA-B8B9-B3B1CB769B37}"/>
    <cellStyle name="Normal 6 3 2 7 2 5" xfId="12630" xr:uid="{4B8E6347-F07B-4685-AACC-C43E0691C616}"/>
    <cellStyle name="Normal 6 3 2 7 2 6" xfId="5591" xr:uid="{F9771B68-3B11-4871-91D5-7A617F7ED669}"/>
    <cellStyle name="Normal 6 3 2 7 3" xfId="2990" xr:uid="{746B0C48-4032-4157-B277-23D5707D5800}"/>
    <cellStyle name="Normal 6 3 2 7 3 2" xfId="13656" xr:uid="{B097F234-773D-4DF6-B0D1-037FC082807C}"/>
    <cellStyle name="Normal 6 3 2 7 3 3" xfId="9997" xr:uid="{8058DD02-97C3-4EFD-9F0B-3BD8B708BDC0}"/>
    <cellStyle name="Normal 6 3 2 7 4" xfId="9998" xr:uid="{4DA47B1D-91FA-4710-8F97-BC668B675763}"/>
    <cellStyle name="Normal 6 3 2 7 5" xfId="6629" xr:uid="{F4F6FF01-C058-4200-9294-9CD4FB8C8685}"/>
    <cellStyle name="Normal 6 3 2 7 6" xfId="11843" xr:uid="{1CBA367E-3198-45C6-AF89-57F97C3E185F}"/>
    <cellStyle name="Normal 6 3 2 7 7" xfId="4804" xr:uid="{B418281E-BD1A-40DD-9B30-EB4CCAF00138}"/>
    <cellStyle name="Normal 6 3 2 8" xfId="1407" xr:uid="{D90E1269-B20A-44FD-92AD-BD6E9573309C}"/>
    <cellStyle name="Normal 6 3 2 8 2" xfId="3357" xr:uid="{45261B91-7D24-4AB8-A37B-4C024A196A48}"/>
    <cellStyle name="Normal 6 3 2 8 2 2" xfId="14023" xr:uid="{83388CA2-2FC6-4066-81C8-E772E9E1A5D1}"/>
    <cellStyle name="Normal 6 3 2 8 2 3" xfId="9999" xr:uid="{BD78BC15-ACDE-4A16-97AC-7B9CEDEBBF13}"/>
    <cellStyle name="Normal 6 3 2 8 3" xfId="10000" xr:uid="{9F843EBE-41EE-460C-9D42-C9855DFAAAAB}"/>
    <cellStyle name="Normal 6 3 2 8 4" xfId="6996" xr:uid="{4C53408B-C6A8-499A-BD8E-D5C99929B982}"/>
    <cellStyle name="Normal 6 3 2 8 5" xfId="12210" xr:uid="{59CE6534-51B2-4928-A01A-756877768CFC}"/>
    <cellStyle name="Normal 6 3 2 8 6" xfId="5171" xr:uid="{1165509D-C31F-4B38-8973-736A589B6B09}"/>
    <cellStyle name="Normal 6 3 2 9" xfId="353" xr:uid="{5D3BCED2-878E-4F8A-B216-F77A76A6A5F9}"/>
    <cellStyle name="Normal 6 3 2 9 2" xfId="2623" xr:uid="{D10C3504-1A7D-41BD-8501-0173EB05B094}"/>
    <cellStyle name="Normal 6 3 2 9 2 2" xfId="13290" xr:uid="{BA1D2F35-5EE3-449D-B3E3-95ED7FD1ECA6}"/>
    <cellStyle name="Normal 6 3 2 9 2 3" xfId="10001" xr:uid="{449713EB-7D76-4BD0-8961-D64B425F042B}"/>
    <cellStyle name="Normal 6 3 2 9 3" xfId="10002" xr:uid="{475303A6-A852-4DEE-9DC6-C4CA73007688}"/>
    <cellStyle name="Normal 6 3 2 9 4" xfId="6262" xr:uid="{C4662CF2-C4D9-410C-92DA-1BBC90613BA9}"/>
    <cellStyle name="Normal 6 3 2 9 5" xfId="11477" xr:uid="{26ACE6F8-32CD-4B6B-9826-E1D30559FC72}"/>
    <cellStyle name="Normal 6 3 2 9 6" xfId="4438" xr:uid="{A2E0B30D-721F-422F-9331-51266221D33E}"/>
    <cellStyle name="Normal 6 3 3" xfId="261" xr:uid="{552C50DF-F059-4F03-8F17-2BCD4A33C27A}"/>
    <cellStyle name="Normal 6 3 3 10" xfId="2239" xr:uid="{72002D2A-4289-48A6-9ABE-FFFD0886D3FA}"/>
    <cellStyle name="Normal 6 3 3 10 2" xfId="4098" xr:uid="{8B937979-D118-4A7C-A85B-B1CC53D93D12}"/>
    <cellStyle name="Normal 6 3 3 10 2 2" xfId="14761" xr:uid="{DF7B9D39-4876-40B6-B9BA-7F658898281E}"/>
    <cellStyle name="Normal 6 3 3 10 2 3" xfId="10003" xr:uid="{4565EBDC-65F9-4ACB-96FF-4D559EEE521E}"/>
    <cellStyle name="Normal 6 3 3 10 3" xfId="10004" xr:uid="{6BB70B2B-9450-45E1-8B6C-A6A82335FE53}"/>
    <cellStyle name="Normal 6 3 3 10 4" xfId="7737" xr:uid="{17A1E237-A296-41D3-8EB3-5488C2650D61}"/>
    <cellStyle name="Normal 6 3 3 10 5" xfId="12948" xr:uid="{795966D5-B278-41B5-A693-1AC090A0FE48}"/>
    <cellStyle name="Normal 6 3 3 10 6" xfId="5909" xr:uid="{A6A913C1-DB10-41B1-A92C-AA1062BDE0EE}"/>
    <cellStyle name="Normal 6 3 3 11" xfId="2390" xr:uid="{40B7BE4A-C396-452E-B3E9-7886F1C5D5C8}"/>
    <cellStyle name="Normal 6 3 3 11 2" xfId="4234" xr:uid="{283F1A8E-9DCB-4F50-B5E2-1D1EC35151CA}"/>
    <cellStyle name="Normal 6 3 3 11 2 2" xfId="14897" xr:uid="{6074D2D7-22B6-400D-BA35-12B987FE9858}"/>
    <cellStyle name="Normal 6 3 3 11 2 3" xfId="10005" xr:uid="{4F9C38E0-8BFF-4186-A08B-1883391174BC}"/>
    <cellStyle name="Normal 6 3 3 11 3" xfId="7873" xr:uid="{AEEABA9F-EEA4-4E98-9082-A1776F4585B1}"/>
    <cellStyle name="Normal 6 3 3 11 4" xfId="13084" xr:uid="{2BF6C241-269B-4668-AAC8-CC140125DCCC}"/>
    <cellStyle name="Normal 6 3 3 11 5" xfId="6045" xr:uid="{27A33AC4-F708-448E-9DF4-C930D2BAE888}"/>
    <cellStyle name="Normal 6 3 3 12" xfId="2586" xr:uid="{DB9E8C93-1CA8-48E6-B9FA-84C500B633A0}"/>
    <cellStyle name="Normal 6 3 3 12 2" xfId="10006" xr:uid="{39EE054C-44CE-4B49-9F29-E04CC87E8B1A}"/>
    <cellStyle name="Normal 6 3 3 12 3" xfId="13254" xr:uid="{583E38CF-8AC1-4DFC-BD14-694F5D2A3DD8}"/>
    <cellStyle name="Normal 6 3 3 12 4" xfId="6184" xr:uid="{EB7289CC-4DA4-4D5E-8E56-6558E9FC3467}"/>
    <cellStyle name="Normal 6 3 3 13" xfId="10007" xr:uid="{0EC5EFAF-F5D4-4DF0-A392-B18709DA9151}"/>
    <cellStyle name="Normal 6 3 3 14" xfId="6225" xr:uid="{635CA4E1-EF04-4FFA-9832-9342FF0703AA}"/>
    <cellStyle name="Normal 6 3 3 15" xfId="11441" xr:uid="{167C824C-0A9D-4E17-BFDC-C2CC36B38761}"/>
    <cellStyle name="Normal 6 3 3 16" xfId="4402" xr:uid="{4EC42FE2-DCDA-426C-A39E-9F510C9C4907}"/>
    <cellStyle name="Normal 6 3 3 2" xfId="680" xr:uid="{5351B342-C2BB-4576-AA70-AE81ECF84D3C}"/>
    <cellStyle name="Normal 6 3 3 2 10" xfId="11618" xr:uid="{100D9C12-97AB-48FD-8A6E-17D72FAECCAA}"/>
    <cellStyle name="Normal 6 3 3 2 11" xfId="4579" xr:uid="{05B06E97-817C-4DFF-B925-8BA25643C4CA}"/>
    <cellStyle name="Normal 6 3 3 2 2" xfId="841" xr:uid="{7FE81E3B-CD57-4E4D-BF2F-8337F1472746}"/>
    <cellStyle name="Normal 6 3 3 2 2 2" xfId="1305" xr:uid="{BBA5688A-8A33-46EE-8962-AF04DFD0D2C3}"/>
    <cellStyle name="Normal 6 3 3 2 2 2 2" xfId="1830" xr:uid="{6E18CF39-36B5-4269-A6D1-429CD207EF14}"/>
    <cellStyle name="Normal 6 3 3 2 2 2 2 2" xfId="3780" xr:uid="{759F700D-F103-4000-89E9-AC2F14C7B180}"/>
    <cellStyle name="Normal 6 3 3 2 2 2 2 2 2" xfId="14446" xr:uid="{F433A357-ED93-4A9F-B142-4F3C47E1B328}"/>
    <cellStyle name="Normal 6 3 3 2 2 2 2 2 3" xfId="10008" xr:uid="{301C6362-F5BC-472B-A539-57152AAA6387}"/>
    <cellStyle name="Normal 6 3 3 2 2 2 2 3" xfId="10009" xr:uid="{5B812F66-DD2D-47C0-B4A1-FF93E3E92FFE}"/>
    <cellStyle name="Normal 6 3 3 2 2 2 2 4" xfId="7419" xr:uid="{9B6BDF34-CCBF-43FD-AF25-538450D6F8C5}"/>
    <cellStyle name="Normal 6 3 3 2 2 2 2 5" xfId="12633" xr:uid="{6787E528-14F2-4868-9E1F-9C8343187F0B}"/>
    <cellStyle name="Normal 6 3 3 2 2 2 2 6" xfId="5594" xr:uid="{C2BFBA94-9EBB-4257-A967-9602E201DA66}"/>
    <cellStyle name="Normal 6 3 3 2 2 2 3" xfId="3267" xr:uid="{A272129B-919D-4DFB-97B1-98D5CE0B458F}"/>
    <cellStyle name="Normal 6 3 3 2 2 2 3 2" xfId="13933" xr:uid="{7B201086-B821-4707-B650-E56DA6798A75}"/>
    <cellStyle name="Normal 6 3 3 2 2 2 3 3" xfId="10010" xr:uid="{CC13B8BD-A672-4129-A006-ACC6469F6E70}"/>
    <cellStyle name="Normal 6 3 3 2 2 2 4" xfId="10011" xr:uid="{3BD15FDB-3A69-42EB-8A03-934E6C559AF4}"/>
    <cellStyle name="Normal 6 3 3 2 2 2 5" xfId="6906" xr:uid="{30B8BCA1-4A84-4A30-9A1F-6DB6AB1A2355}"/>
    <cellStyle name="Normal 6 3 3 2 2 2 6" xfId="12120" xr:uid="{39C34959-AC33-4E1D-9F6F-C7AEDCD2F4E7}"/>
    <cellStyle name="Normal 6 3 3 2 2 2 7" xfId="5081" xr:uid="{3727DD86-384F-4016-B018-7C2D90051517}"/>
    <cellStyle name="Normal 6 3 3 2 2 3" xfId="1829" xr:uid="{7E9BD381-DB03-4E31-A035-2D42B4E4AE0E}"/>
    <cellStyle name="Normal 6 3 3 2 2 3 2" xfId="3779" xr:uid="{58DE5382-A92C-46EF-B5B2-6B2D71C96339}"/>
    <cellStyle name="Normal 6 3 3 2 2 3 2 2" xfId="14445" xr:uid="{61DBF2BD-EF6D-402C-A96C-6F1EB3FED3E3}"/>
    <cellStyle name="Normal 6 3 3 2 2 3 2 3" xfId="10012" xr:uid="{E14D47A9-1CCA-4F46-993E-7A709DD488A3}"/>
    <cellStyle name="Normal 6 3 3 2 2 3 3" xfId="10013" xr:uid="{A83E65A6-791F-450D-8EF0-F88D30307AE0}"/>
    <cellStyle name="Normal 6 3 3 2 2 3 4" xfId="7418" xr:uid="{32BF49D7-B95A-4B0C-8C3C-0DFB26FBE236}"/>
    <cellStyle name="Normal 6 3 3 2 2 3 5" xfId="12632" xr:uid="{46A2501C-2FE2-4B35-9A8A-A1BF0455711E}"/>
    <cellStyle name="Normal 6 3 3 2 2 3 6" xfId="5593" xr:uid="{F245E2F6-90B4-4EC7-B7CE-65DC613977CA}"/>
    <cellStyle name="Normal 6 3 3 2 2 4" xfId="2900" xr:uid="{81629A68-64DA-4A60-9740-E10F3A55D0DC}"/>
    <cellStyle name="Normal 6 3 3 2 2 4 2" xfId="13566" xr:uid="{4428BE98-DAF4-4337-94D9-52CA7590929C}"/>
    <cellStyle name="Normal 6 3 3 2 2 4 3" xfId="10014" xr:uid="{C3153EA2-3873-4B1A-9D49-9E8D7FF7F765}"/>
    <cellStyle name="Normal 6 3 3 2 2 5" xfId="10015" xr:uid="{E4D7CEA9-FF9B-4982-AB2B-2B04983C9983}"/>
    <cellStyle name="Normal 6 3 3 2 2 6" xfId="6539" xr:uid="{F5018F69-948E-47F0-B7FE-77736DBD7549}"/>
    <cellStyle name="Normal 6 3 3 2 2 7" xfId="11753" xr:uid="{0D6D23F8-0433-4D22-A9F0-9241C9085E8E}"/>
    <cellStyle name="Normal 6 3 3 2 2 8" xfId="4714" xr:uid="{BCAB303F-A67B-4ED0-AD97-D6EF42102787}"/>
    <cellStyle name="Normal 6 3 3 2 3" xfId="994" xr:uid="{C4A541A9-81AC-4CA2-B439-33ABA25DABBD}"/>
    <cellStyle name="Normal 6 3 3 2 3 2" xfId="1831" xr:uid="{F22C574B-FDC4-4F8F-998B-AA1F3DEE7553}"/>
    <cellStyle name="Normal 6 3 3 2 3 2 2" xfId="3781" xr:uid="{EF59051F-3EE8-4C20-B303-47E3B5BDA165}"/>
    <cellStyle name="Normal 6 3 3 2 3 2 2 2" xfId="14447" xr:uid="{5D135263-B3E6-4A52-B98F-1CC8A643EFB0}"/>
    <cellStyle name="Normal 6 3 3 2 3 2 2 3" xfId="10016" xr:uid="{E320F762-0651-47A9-A0ED-82B360C66BA9}"/>
    <cellStyle name="Normal 6 3 3 2 3 2 3" xfId="10017" xr:uid="{654F9828-8B0B-483A-BDDE-058C4BC6B69B}"/>
    <cellStyle name="Normal 6 3 3 2 3 2 4" xfId="7420" xr:uid="{57D57E09-DDBC-4344-AF4C-EC181E26E0AC}"/>
    <cellStyle name="Normal 6 3 3 2 3 2 5" xfId="12634" xr:uid="{0C4806E1-F7B4-4668-AAC9-B2AAB078D154}"/>
    <cellStyle name="Normal 6 3 3 2 3 2 6" xfId="5595" xr:uid="{F122ECD4-42D8-4049-B638-276D2D0426AE}"/>
    <cellStyle name="Normal 6 3 3 2 3 3" xfId="3038" xr:uid="{832CC0E1-3703-4D92-A9D2-1301FA0549BE}"/>
    <cellStyle name="Normal 6 3 3 2 3 3 2" xfId="13704" xr:uid="{0F45656D-98B2-496F-AE12-A2F7540C75AD}"/>
    <cellStyle name="Normal 6 3 3 2 3 3 3" xfId="10018" xr:uid="{2B995B63-6071-49C4-9BFC-411F124C3C14}"/>
    <cellStyle name="Normal 6 3 3 2 3 4" xfId="10019" xr:uid="{0EF5BC99-F19C-427D-809D-A1040FCF2652}"/>
    <cellStyle name="Normal 6 3 3 2 3 5" xfId="6677" xr:uid="{FD853FCC-CB27-481E-841A-EDEB72AD97E0}"/>
    <cellStyle name="Normal 6 3 3 2 3 6" xfId="11891" xr:uid="{29A4C2EC-5385-4BB1-816F-594CE6B3A92F}"/>
    <cellStyle name="Normal 6 3 3 2 3 7" xfId="4852" xr:uid="{E71CA7D7-CC5C-43A7-8302-A4348408B9B2}"/>
    <cellStyle name="Normal 6 3 3 2 4" xfId="1828" xr:uid="{68234304-CDED-40D8-932C-FACD261E107E}"/>
    <cellStyle name="Normal 6 3 3 2 4 2" xfId="3778" xr:uid="{F72DA50F-09F8-4061-862B-6FA31FE7BEE7}"/>
    <cellStyle name="Normal 6 3 3 2 4 2 2" xfId="14444" xr:uid="{0D4138AF-1BA2-4587-8E08-AA52E79CDB12}"/>
    <cellStyle name="Normal 6 3 3 2 4 2 3" xfId="10020" xr:uid="{D8D53379-9B5F-4C05-89C5-0B146BF6C124}"/>
    <cellStyle name="Normal 6 3 3 2 4 3" xfId="10021" xr:uid="{CE13C3F1-BE3F-41E5-ADEB-31485444CC9D}"/>
    <cellStyle name="Normal 6 3 3 2 4 4" xfId="7417" xr:uid="{9C3BE8FE-59F4-4196-BE97-ECB50954180C}"/>
    <cellStyle name="Normal 6 3 3 2 4 5" xfId="12631" xr:uid="{B0F6130E-0C3B-424E-9A35-093B3535D7DA}"/>
    <cellStyle name="Normal 6 3 3 2 4 6" xfId="5592" xr:uid="{9665DA04-D037-43D8-86CB-A0EF81E00869}"/>
    <cellStyle name="Normal 6 3 3 2 5" xfId="2293" xr:uid="{39AC33C9-AAE6-4CBD-A2C0-0B917A1276AD}"/>
    <cellStyle name="Normal 6 3 3 2 5 2" xfId="4146" xr:uid="{D69440B2-7DC8-4B71-A525-0828E38B4349}"/>
    <cellStyle name="Normal 6 3 3 2 5 2 2" xfId="14809" xr:uid="{08020555-2396-44FC-9391-F1FE9504D827}"/>
    <cellStyle name="Normal 6 3 3 2 5 2 3" xfId="10022" xr:uid="{2043F690-39DE-4C93-A2D8-F722C0ECA62D}"/>
    <cellStyle name="Normal 6 3 3 2 5 3" xfId="10023" xr:uid="{0CB81BD1-CAFD-409A-9E9C-76E9B6AD16F4}"/>
    <cellStyle name="Normal 6 3 3 2 5 4" xfId="7785" xr:uid="{5226DE50-397E-4050-82FF-632B81A38B7F}"/>
    <cellStyle name="Normal 6 3 3 2 5 5" xfId="12996" xr:uid="{7D3603F0-4116-42C0-A233-EA8CBDD7A9AC}"/>
    <cellStyle name="Normal 6 3 3 2 5 6" xfId="5957" xr:uid="{68965FE4-6D93-4F51-9D5E-8DA1B33C58D7}"/>
    <cellStyle name="Normal 6 3 3 2 6" xfId="2437" xr:uid="{BE05222B-5CD9-49E3-8853-D91A3D438811}"/>
    <cellStyle name="Normal 6 3 3 2 6 2" xfId="4281" xr:uid="{7A658F47-87FD-486F-9BCE-BE5E7148F694}"/>
    <cellStyle name="Normal 6 3 3 2 6 2 2" xfId="14944" xr:uid="{7C17E986-ECC6-473C-B22A-70F9F6E49282}"/>
    <cellStyle name="Normal 6 3 3 2 6 2 3" xfId="10024" xr:uid="{AFB08FBC-33BD-4A6C-A106-8BF09AF2443F}"/>
    <cellStyle name="Normal 6 3 3 2 6 3" xfId="7920" xr:uid="{CFFA8BAC-EB69-46A7-A6F3-D06C358CA69E}"/>
    <cellStyle name="Normal 6 3 3 2 6 4" xfId="13131" xr:uid="{C2DB1197-4BA1-40EE-B887-2608622AC710}"/>
    <cellStyle name="Normal 6 3 3 2 6 5" xfId="6092" xr:uid="{42C69D8B-8BAB-43AB-A925-4708798F9CED}"/>
    <cellStyle name="Normal 6 3 3 2 7" xfId="2765" xr:uid="{1D3A4B68-C33A-4C82-8B04-FF92988CE02E}"/>
    <cellStyle name="Normal 6 3 3 2 7 2" xfId="13431" xr:uid="{809B63E0-FA5C-49F2-8A64-EFD3B5B2AA41}"/>
    <cellStyle name="Normal 6 3 3 2 7 3" xfId="10025" xr:uid="{38423904-6DD4-42B5-A00B-ED40F5BC25FC}"/>
    <cellStyle name="Normal 6 3 3 2 8" xfId="10026" xr:uid="{1C86BA32-59CA-4913-A5B0-F25F73460EB1}"/>
    <cellStyle name="Normal 6 3 3 2 9" xfId="6404" xr:uid="{E3C30334-0DA5-47A0-B548-DBC8D82DFCB8}"/>
    <cellStyle name="Normal 6 3 3 3" xfId="743" xr:uid="{2FD06124-DCC5-4CB9-ABD0-E65B8BE8FA2D}"/>
    <cellStyle name="Normal 6 3 3 3 10" xfId="11660" xr:uid="{D62EAB41-CDAC-4544-A1AA-5BEBC3544895}"/>
    <cellStyle name="Normal 6 3 3 3 11" xfId="4621" xr:uid="{E5CAEAAD-8157-44E7-82BB-4475185A09CC}"/>
    <cellStyle name="Normal 6 3 3 3 2" xfId="884" xr:uid="{C4054B44-9376-4A6A-8D65-516E23DEE1D4}"/>
    <cellStyle name="Normal 6 3 3 3 2 2" xfId="1347" xr:uid="{18B83264-C0BD-49BE-8870-03F633E5FC6B}"/>
    <cellStyle name="Normal 6 3 3 3 2 2 2" xfId="1834" xr:uid="{DB5EAEAC-D3E5-410A-BDEA-C0530EF1AE0C}"/>
    <cellStyle name="Normal 6 3 3 3 2 2 2 2" xfId="3784" xr:uid="{D5FE8AF5-6972-4FCD-B677-E125D2EC4811}"/>
    <cellStyle name="Normal 6 3 3 3 2 2 2 2 2" xfId="14450" xr:uid="{9E0B7831-4770-4ADA-8180-F3160D99A9EC}"/>
    <cellStyle name="Normal 6 3 3 3 2 2 2 2 3" xfId="10027" xr:uid="{D37A7FC1-6C62-487B-A32E-D4C65F7D696A}"/>
    <cellStyle name="Normal 6 3 3 3 2 2 2 3" xfId="10028" xr:uid="{3F68B744-9A4D-4D7C-8A5D-A23BF5E52367}"/>
    <cellStyle name="Normal 6 3 3 3 2 2 2 4" xfId="7423" xr:uid="{13E06C47-6C13-4539-ADE8-95392DA8268B}"/>
    <cellStyle name="Normal 6 3 3 3 2 2 2 5" xfId="12637" xr:uid="{3FD8CCA9-0F0D-4945-ADDC-A490B9E0E355}"/>
    <cellStyle name="Normal 6 3 3 3 2 2 2 6" xfId="5598" xr:uid="{101E2881-D14E-4C51-A9CB-654859C041E9}"/>
    <cellStyle name="Normal 6 3 3 3 2 2 3" xfId="3309" xr:uid="{6BE669B7-AB35-431A-864A-6DD3E183CEA5}"/>
    <cellStyle name="Normal 6 3 3 3 2 2 3 2" xfId="13975" xr:uid="{65149373-1D99-41A5-B4D4-03D708420E2E}"/>
    <cellStyle name="Normal 6 3 3 3 2 2 3 3" xfId="10029" xr:uid="{E1294F38-EBDC-4B19-8864-05D219077EAC}"/>
    <cellStyle name="Normal 6 3 3 3 2 2 4" xfId="10030" xr:uid="{A7987C39-44C7-410E-8093-985812EB234B}"/>
    <cellStyle name="Normal 6 3 3 3 2 2 5" xfId="6948" xr:uid="{7CEDDD17-8078-4D7C-BC5F-2320E3860720}"/>
    <cellStyle name="Normal 6 3 3 3 2 2 6" xfId="12162" xr:uid="{F536BE83-5EAC-45DA-86FB-EE98E318F5F7}"/>
    <cellStyle name="Normal 6 3 3 3 2 2 7" xfId="5123" xr:uid="{3F5A2218-3461-4142-BCDD-3D4CE3745AAD}"/>
    <cellStyle name="Normal 6 3 3 3 2 3" xfId="1833" xr:uid="{315733DF-6CE2-466A-8D64-6A1561925E45}"/>
    <cellStyle name="Normal 6 3 3 3 2 3 2" xfId="3783" xr:uid="{2E124227-A813-4E1A-97B3-1364A727FC1B}"/>
    <cellStyle name="Normal 6 3 3 3 2 3 2 2" xfId="14449" xr:uid="{BC42FB8A-3391-4951-AFE0-1978CB0FE032}"/>
    <cellStyle name="Normal 6 3 3 3 2 3 2 3" xfId="10031" xr:uid="{CE879AF3-B46F-46DA-8CB2-BD3D9277E8C0}"/>
    <cellStyle name="Normal 6 3 3 3 2 3 3" xfId="10032" xr:uid="{9132A6B9-B463-4972-84CA-3AA9586400F5}"/>
    <cellStyle name="Normal 6 3 3 3 2 3 4" xfId="7422" xr:uid="{94E70415-1FDB-4B3A-AF03-3F1AA03F2673}"/>
    <cellStyle name="Normal 6 3 3 3 2 3 5" xfId="12636" xr:uid="{A026182D-7AA7-4CE9-9ECF-38FC0492E6EC}"/>
    <cellStyle name="Normal 6 3 3 3 2 3 6" xfId="5597" xr:uid="{7B6A6588-E2B5-4292-9B3F-E65D873793CE}"/>
    <cellStyle name="Normal 6 3 3 3 2 4" xfId="2942" xr:uid="{E9D5617B-F997-4A09-B719-F4EBF2037F9B}"/>
    <cellStyle name="Normal 6 3 3 3 2 4 2" xfId="13608" xr:uid="{E421EC27-E892-4299-8508-E5CA5BF24C84}"/>
    <cellStyle name="Normal 6 3 3 3 2 4 3" xfId="10033" xr:uid="{5BE38345-4596-4A5E-8419-3BDD93CDD040}"/>
    <cellStyle name="Normal 6 3 3 3 2 5" xfId="10034" xr:uid="{090DC988-3EF8-48BC-866D-DFB291D8E6D9}"/>
    <cellStyle name="Normal 6 3 3 3 2 6" xfId="6581" xr:uid="{CF958E4B-28FB-4D3C-B560-59399BCB8D5E}"/>
    <cellStyle name="Normal 6 3 3 3 2 7" xfId="11795" xr:uid="{F3771AD6-0AA7-45F2-A8AE-B79CAB9C058D}"/>
    <cellStyle name="Normal 6 3 3 3 2 8" xfId="4756" xr:uid="{052F1F74-7120-430A-8C9D-3A7726CD2996}"/>
    <cellStyle name="Normal 6 3 3 3 3" xfId="1037" xr:uid="{6F3A3383-FAA4-4C57-A65E-104765F4CE5C}"/>
    <cellStyle name="Normal 6 3 3 3 3 2" xfId="1835" xr:uid="{017FA3FB-194F-401A-9F5E-48DAC8E30D10}"/>
    <cellStyle name="Normal 6 3 3 3 3 2 2" xfId="3785" xr:uid="{8D837C5C-1C38-4A3F-93DB-09D1903F3C2F}"/>
    <cellStyle name="Normal 6 3 3 3 3 2 2 2" xfId="14451" xr:uid="{32238C7D-BC33-4EE3-AF3F-1F61ADDDBF89}"/>
    <cellStyle name="Normal 6 3 3 3 3 2 2 3" xfId="10035" xr:uid="{68EA3238-8C46-467C-9558-398F3516ECA8}"/>
    <cellStyle name="Normal 6 3 3 3 3 2 3" xfId="10036" xr:uid="{5E9C063D-3EF4-47BC-B2CE-4FEDE79E550D}"/>
    <cellStyle name="Normal 6 3 3 3 3 2 4" xfId="7424" xr:uid="{84EE2883-4A55-4C3B-B245-9A3A0FF13D45}"/>
    <cellStyle name="Normal 6 3 3 3 3 2 5" xfId="12638" xr:uid="{F7A6F587-61BC-4B2A-9D98-BD6256B08101}"/>
    <cellStyle name="Normal 6 3 3 3 3 2 6" xfId="5599" xr:uid="{8BA55A30-5544-4168-9B57-FAC45269D95B}"/>
    <cellStyle name="Normal 6 3 3 3 3 3" xfId="3080" xr:uid="{A2B6ABC6-3D6E-4406-B36A-43C139D1227F}"/>
    <cellStyle name="Normal 6 3 3 3 3 3 2" xfId="13746" xr:uid="{3207B3C2-5FB1-40C2-B5EE-C474B6A95545}"/>
    <cellStyle name="Normal 6 3 3 3 3 3 3" xfId="10037" xr:uid="{05609B3A-0939-480D-B2A0-8D9090B29FEA}"/>
    <cellStyle name="Normal 6 3 3 3 3 4" xfId="10038" xr:uid="{1668C948-1E60-49E2-AA29-80CD608459E4}"/>
    <cellStyle name="Normal 6 3 3 3 3 5" xfId="6719" xr:uid="{5488E631-EA80-44E4-842C-31FCD6E7B9A6}"/>
    <cellStyle name="Normal 6 3 3 3 3 6" xfId="11933" xr:uid="{9445F476-C353-4FED-B5B8-CBDEC2CBCA1F}"/>
    <cellStyle name="Normal 6 3 3 3 3 7" xfId="4894" xr:uid="{D292FC9C-F30E-4F60-9A9D-5AF45EFF12B3}"/>
    <cellStyle name="Normal 6 3 3 3 4" xfId="1832" xr:uid="{B1107AF2-0227-477A-BF3E-A844CF6D36DD}"/>
    <cellStyle name="Normal 6 3 3 3 4 2" xfId="3782" xr:uid="{DA0D11B1-9F03-47A8-A854-E8C05037A16F}"/>
    <cellStyle name="Normal 6 3 3 3 4 2 2" xfId="14448" xr:uid="{937AF360-5753-4A53-BB01-58D735B189D2}"/>
    <cellStyle name="Normal 6 3 3 3 4 2 3" xfId="10039" xr:uid="{0E2F2B5D-A978-4FAC-883D-05A60A06A4D0}"/>
    <cellStyle name="Normal 6 3 3 3 4 3" xfId="10040" xr:uid="{0B05D313-EF8D-484B-A98C-20E634EF83AA}"/>
    <cellStyle name="Normal 6 3 3 3 4 4" xfId="7421" xr:uid="{7B8E6632-8AAE-42F1-B222-CFC7F2A1BD8F}"/>
    <cellStyle name="Normal 6 3 3 3 4 5" xfId="12635" xr:uid="{8A14E9E1-D2D2-40C8-9C98-C67C2E2C3FAA}"/>
    <cellStyle name="Normal 6 3 3 3 4 6" xfId="5596" xr:uid="{702AE75B-0DBC-489B-98D0-56E334D175D1}"/>
    <cellStyle name="Normal 6 3 3 3 5" xfId="2335" xr:uid="{983E1DBD-2ED4-43A9-98A7-E277DADD13E1}"/>
    <cellStyle name="Normal 6 3 3 3 5 2" xfId="4188" xr:uid="{21BFA206-BED4-4691-8547-58B856D3E589}"/>
    <cellStyle name="Normal 6 3 3 3 5 2 2" xfId="14851" xr:uid="{5BF251CD-FCD3-4BD4-94FC-A73DAC2E1524}"/>
    <cellStyle name="Normal 6 3 3 3 5 2 3" xfId="10041" xr:uid="{123799C3-68AE-44E0-A766-4F120D59B595}"/>
    <cellStyle name="Normal 6 3 3 3 5 3" xfId="10042" xr:uid="{CB26008D-D287-4300-8789-8F4409E97EC5}"/>
    <cellStyle name="Normal 6 3 3 3 5 4" xfId="7827" xr:uid="{29AD2C4B-1C57-496D-B19C-14897E26834D}"/>
    <cellStyle name="Normal 6 3 3 3 5 5" xfId="13038" xr:uid="{BC19DCF0-7B7F-4C9F-9F7F-9DBC51519448}"/>
    <cellStyle name="Normal 6 3 3 3 5 6" xfId="5999" xr:uid="{9C38A75C-BD9A-40A4-883F-5B8913ECEAB4}"/>
    <cellStyle name="Normal 6 3 3 3 6" xfId="2479" xr:uid="{8CED87A5-B81B-489A-BF0D-2A366AA35413}"/>
    <cellStyle name="Normal 6 3 3 3 6 2" xfId="4323" xr:uid="{A7E8B497-EA26-4DE6-B437-DE2ABB3D9DBC}"/>
    <cellStyle name="Normal 6 3 3 3 6 2 2" xfId="14986" xr:uid="{E4E3435F-3209-42AC-971E-A6E60F96A01E}"/>
    <cellStyle name="Normal 6 3 3 3 6 2 3" xfId="10043" xr:uid="{74C4BFE1-7C47-4685-8296-25562A6F7035}"/>
    <cellStyle name="Normal 6 3 3 3 6 3" xfId="7962" xr:uid="{C998E282-FFA2-44B3-A6CC-686DE22606A7}"/>
    <cellStyle name="Normal 6 3 3 3 6 4" xfId="13173" xr:uid="{3547BDE0-6DC9-464A-8722-AFDA3ADACD7F}"/>
    <cellStyle name="Normal 6 3 3 3 6 5" xfId="6134" xr:uid="{A0316979-2F53-4B69-BF29-65BF5EB6549B}"/>
    <cellStyle name="Normal 6 3 3 3 7" xfId="2807" xr:uid="{6D6B8FCF-C990-4B0F-AC5A-DBAD145F0EDC}"/>
    <cellStyle name="Normal 6 3 3 3 7 2" xfId="13473" xr:uid="{CA8BB4EC-AE0A-454F-8633-B9253F64DA1C}"/>
    <cellStyle name="Normal 6 3 3 3 7 3" xfId="10044" xr:uid="{2447A274-B62E-4196-9A81-AEDC4793A5EE}"/>
    <cellStyle name="Normal 6 3 3 3 8" xfId="10045" xr:uid="{DB872A13-9ACF-4FF6-AC04-D44BCF7705E0}"/>
    <cellStyle name="Normal 6 3 3 3 9" xfId="6446" xr:uid="{1E6B36DC-5104-4C1C-B480-D5C838620800}"/>
    <cellStyle name="Normal 6 3 3 4" xfId="577" xr:uid="{5F340B55-A565-4031-879D-971F84497CE0}"/>
    <cellStyle name="Normal 6 3 3 4 2" xfId="1145" xr:uid="{11AC2ED4-E67A-4F3F-9D51-7C260D74DC90}"/>
    <cellStyle name="Normal 6 3 3 4 2 2" xfId="1837" xr:uid="{8E5E42D1-6B47-4006-8A99-E7A95C568ACB}"/>
    <cellStyle name="Normal 6 3 3 4 2 2 2" xfId="3787" xr:uid="{3D10CEC4-DE1C-4115-9AA4-07B2BD6186C8}"/>
    <cellStyle name="Normal 6 3 3 4 2 2 2 2" xfId="14453" xr:uid="{FE168C58-4014-493A-820C-932B9C1E0A76}"/>
    <cellStyle name="Normal 6 3 3 4 2 2 2 3" xfId="10046" xr:uid="{82B05F88-71B9-488F-B3E6-4A0A33411B00}"/>
    <cellStyle name="Normal 6 3 3 4 2 2 3" xfId="10047" xr:uid="{235DD484-28B4-4941-88C7-4CA5BA50B797}"/>
    <cellStyle name="Normal 6 3 3 4 2 2 4" xfId="7426" xr:uid="{AFA6AA8A-D7C2-4AC5-9597-7C820897C973}"/>
    <cellStyle name="Normal 6 3 3 4 2 2 5" xfId="12640" xr:uid="{32A1CE88-2608-43A4-9A40-B4C0727DF32F}"/>
    <cellStyle name="Normal 6 3 3 4 2 2 6" xfId="5601" xr:uid="{15EA9B9C-F318-4D77-B8DB-054C7322F77B}"/>
    <cellStyle name="Normal 6 3 3 4 2 3" xfId="3170" xr:uid="{EC942435-AB54-4BCD-B233-43FDFF154DBB}"/>
    <cellStyle name="Normal 6 3 3 4 2 3 2" xfId="13836" xr:uid="{F73D1806-FA06-4B06-BA91-0BCC75D7D899}"/>
    <cellStyle name="Normal 6 3 3 4 2 3 3" xfId="10048" xr:uid="{44100307-D93B-4847-9543-FD51570F6878}"/>
    <cellStyle name="Normal 6 3 3 4 2 4" xfId="10049" xr:uid="{3626B37A-A119-4867-9379-79DCA9781655}"/>
    <cellStyle name="Normal 6 3 3 4 2 5" xfId="6809" xr:uid="{C73F7E67-17B0-449D-A4B4-524D937B5835}"/>
    <cellStyle name="Normal 6 3 3 4 2 6" xfId="12023" xr:uid="{69391D02-7205-4BF5-A71B-E72729E0094D}"/>
    <cellStyle name="Normal 6 3 3 4 2 7" xfId="4984" xr:uid="{469F8B03-0EEC-4F15-890C-08022C41FE45}"/>
    <cellStyle name="Normal 6 3 3 4 3" xfId="1836" xr:uid="{AE58C976-DC82-4F75-804B-8DD7818E88E0}"/>
    <cellStyle name="Normal 6 3 3 4 3 2" xfId="3786" xr:uid="{63055BE2-49F7-4630-924D-BE871C78F5CD}"/>
    <cellStyle name="Normal 6 3 3 4 3 2 2" xfId="14452" xr:uid="{BC60BB6A-B661-45C7-9B6B-BE5CF9030FD4}"/>
    <cellStyle name="Normal 6 3 3 4 3 2 3" xfId="10050" xr:uid="{88CA048A-8639-4BFC-816B-0CBE2A1A8975}"/>
    <cellStyle name="Normal 6 3 3 4 3 3" xfId="10051" xr:uid="{FF3DBCAA-8E7D-4EC8-A784-2EFE5DC7D648}"/>
    <cellStyle name="Normal 6 3 3 4 3 4" xfId="7425" xr:uid="{15E306B2-CF41-4898-A7B3-1378770AD1A8}"/>
    <cellStyle name="Normal 6 3 3 4 3 5" xfId="12639" xr:uid="{5B18814C-C938-4A00-A9FD-C8DAC7DCEDFF}"/>
    <cellStyle name="Normal 6 3 3 4 3 6" xfId="5600" xr:uid="{42A68F77-4DED-449E-8101-A4C50013FF53}"/>
    <cellStyle name="Normal 6 3 3 4 4" xfId="2718" xr:uid="{5876DCF0-A04F-4AF3-AB77-4018375E24AE}"/>
    <cellStyle name="Normal 6 3 3 4 4 2" xfId="13384" xr:uid="{88D1E203-3D9E-4016-A311-D46C1F7876DF}"/>
    <cellStyle name="Normal 6 3 3 4 4 3" xfId="10052" xr:uid="{709F9F42-DDF4-4307-A806-2353CF889B6F}"/>
    <cellStyle name="Normal 6 3 3 4 5" xfId="10053" xr:uid="{FFDDF2C8-DB7D-48FD-93C1-5A7D1408974D}"/>
    <cellStyle name="Normal 6 3 3 4 6" xfId="6357" xr:uid="{A40F3F65-20CF-4CFC-B161-F4681FAD4515}"/>
    <cellStyle name="Normal 6 3 3 4 7" xfId="11571" xr:uid="{042BC530-D4DC-454F-9B9D-27B55B6FD661}"/>
    <cellStyle name="Normal 6 3 3 4 8" xfId="4532" xr:uid="{95A59213-F27B-4316-BF5E-167A738A35C6}"/>
    <cellStyle name="Normal 6 3 3 5" xfId="794" xr:uid="{5A21081E-7CA2-4D78-A41E-DFA2E7717A9C}"/>
    <cellStyle name="Normal 6 3 3 5 2" xfId="1258" xr:uid="{4D682ABD-B6B9-4FC6-B4DD-83177155B51D}"/>
    <cellStyle name="Normal 6 3 3 5 2 2" xfId="1839" xr:uid="{5425826A-FF84-454A-B3DA-33303756969C}"/>
    <cellStyle name="Normal 6 3 3 5 2 2 2" xfId="3789" xr:uid="{4AF23953-9411-4494-90D6-78ECAE9508CC}"/>
    <cellStyle name="Normal 6 3 3 5 2 2 2 2" xfId="14455" xr:uid="{EC09E740-9518-4239-B86B-B7990452C982}"/>
    <cellStyle name="Normal 6 3 3 5 2 2 2 3" xfId="10054" xr:uid="{F2A94833-18FB-4981-9BF8-27EDE3C58E73}"/>
    <cellStyle name="Normal 6 3 3 5 2 2 3" xfId="10055" xr:uid="{D8B8F166-E29F-4BD6-A8D0-43B127B3416E}"/>
    <cellStyle name="Normal 6 3 3 5 2 2 4" xfId="7428" xr:uid="{A80FDF1B-0F26-4F1F-AE61-6BF4B18AE3F0}"/>
    <cellStyle name="Normal 6 3 3 5 2 2 5" xfId="12642" xr:uid="{36C0F590-26CD-44C1-9A73-9DB57EBDC5F0}"/>
    <cellStyle name="Normal 6 3 3 5 2 2 6" xfId="5603" xr:uid="{1CA5322D-B743-46F2-A7DF-7A5C0476B2C3}"/>
    <cellStyle name="Normal 6 3 3 5 2 3" xfId="3220" xr:uid="{348EB21D-B018-42ED-8931-5A0D9FBF62ED}"/>
    <cellStyle name="Normal 6 3 3 5 2 3 2" xfId="13886" xr:uid="{C71E7003-3025-4A5E-9C8A-BC8876689C85}"/>
    <cellStyle name="Normal 6 3 3 5 2 3 3" xfId="10056" xr:uid="{8CF0BB92-E6D3-429D-9BFA-A30969B19A1D}"/>
    <cellStyle name="Normal 6 3 3 5 2 4" xfId="10057" xr:uid="{DD9AF7E1-D254-41CA-9FA0-6AD4FF2DCC93}"/>
    <cellStyle name="Normal 6 3 3 5 2 5" xfId="6859" xr:uid="{19B71B31-E24D-4AFF-AA69-9C522E59DF4C}"/>
    <cellStyle name="Normal 6 3 3 5 2 6" xfId="12073" xr:uid="{108B8910-8A13-4B62-9649-91F7E2B149FC}"/>
    <cellStyle name="Normal 6 3 3 5 2 7" xfId="5034" xr:uid="{68A223DC-9754-4E87-9116-15EC6B3B8640}"/>
    <cellStyle name="Normal 6 3 3 5 3" xfId="1838" xr:uid="{38789D96-F996-42C0-B689-97E09E7C1191}"/>
    <cellStyle name="Normal 6 3 3 5 3 2" xfId="3788" xr:uid="{631B5C61-740C-4189-8C62-0702D7A3E069}"/>
    <cellStyle name="Normal 6 3 3 5 3 2 2" xfId="14454" xr:uid="{5EC26F13-C319-4A4B-8F29-326BE34B02AE}"/>
    <cellStyle name="Normal 6 3 3 5 3 2 3" xfId="10058" xr:uid="{2CD3E2D4-2A6B-4061-A9DF-4AFB6F7D89AB}"/>
    <cellStyle name="Normal 6 3 3 5 3 3" xfId="10059" xr:uid="{BCBFB355-9FC3-42BF-9F5F-EE89F3A161FF}"/>
    <cellStyle name="Normal 6 3 3 5 3 4" xfId="7427" xr:uid="{33A65E7F-D50D-4857-9A44-4E1E3E790173}"/>
    <cellStyle name="Normal 6 3 3 5 3 5" xfId="12641" xr:uid="{69A46D52-8C88-49FD-8925-8FC94EAA918F}"/>
    <cellStyle name="Normal 6 3 3 5 3 6" xfId="5602" xr:uid="{94E7BE12-BC6F-4CA3-A81C-8D3EBC0918CD}"/>
    <cellStyle name="Normal 6 3 3 5 4" xfId="2853" xr:uid="{A2CCA6AC-FD78-4077-B2CE-CCDBCDC0E863}"/>
    <cellStyle name="Normal 6 3 3 5 4 2" xfId="13519" xr:uid="{6C6A6B8A-5CEC-4FC5-9BBA-568295E011EE}"/>
    <cellStyle name="Normal 6 3 3 5 4 3" xfId="10060" xr:uid="{B03D84EF-1730-4E8D-843E-1AFBBD057143}"/>
    <cellStyle name="Normal 6 3 3 5 5" xfId="10061" xr:uid="{29459757-B93E-4C90-9617-F5B6D14F740D}"/>
    <cellStyle name="Normal 6 3 3 5 6" xfId="6492" xr:uid="{7C5C60F2-A4C0-4D92-8EEC-00B17511DCCB}"/>
    <cellStyle name="Normal 6 3 3 5 7" xfId="11706" xr:uid="{0B89DD67-B62C-40F3-BB9D-AF6AD19EC729}"/>
    <cellStyle name="Normal 6 3 3 5 8" xfId="4667" xr:uid="{764E3207-8C74-4AB4-9B1B-B0D6761C12E6}"/>
    <cellStyle name="Normal 6 3 3 6" xfId="461" xr:uid="{A4043D30-4542-4CD6-B5F6-567702680249}"/>
    <cellStyle name="Normal 6 3 3 6 2" xfId="1088" xr:uid="{91CE30D9-FA5A-4F7E-AD16-25DFFC830F23}"/>
    <cellStyle name="Normal 6 3 3 6 2 2" xfId="1841" xr:uid="{0A2FE4C4-E9CF-460B-BEB7-3244C65804F1}"/>
    <cellStyle name="Normal 6 3 3 6 2 2 2" xfId="3791" xr:uid="{D3812C84-B52C-43DA-A34C-B10C55CC46D2}"/>
    <cellStyle name="Normal 6 3 3 6 2 2 2 2" xfId="14457" xr:uid="{CF97C644-05B8-465F-8ACC-5B062C33790F}"/>
    <cellStyle name="Normal 6 3 3 6 2 2 2 3" xfId="10062" xr:uid="{F747D65F-73D4-4A73-8EEE-EF1933930934}"/>
    <cellStyle name="Normal 6 3 3 6 2 2 3" xfId="10063" xr:uid="{E52BF01E-9B7E-4DBB-9017-90916923FB87}"/>
    <cellStyle name="Normal 6 3 3 6 2 2 4" xfId="7430" xr:uid="{ED6118EC-8DA0-48FC-9C09-EF0242BA944F}"/>
    <cellStyle name="Normal 6 3 3 6 2 2 5" xfId="12644" xr:uid="{964C0EA5-A355-4998-BCDF-D722C60673AD}"/>
    <cellStyle name="Normal 6 3 3 6 2 2 6" xfId="5605" xr:uid="{5AF2367A-F2A6-426B-945C-313B949BA4D1}"/>
    <cellStyle name="Normal 6 3 3 6 2 3" xfId="3126" xr:uid="{25F92858-995C-4CFA-B694-C3EBC8C071DA}"/>
    <cellStyle name="Normal 6 3 3 6 2 3 2" xfId="13792" xr:uid="{3B1C8C49-05B1-40E7-9456-E0A875493BA2}"/>
    <cellStyle name="Normal 6 3 3 6 2 3 3" xfId="10064" xr:uid="{96144B0B-D1C1-4A83-B784-8E34AC75328A}"/>
    <cellStyle name="Normal 6 3 3 6 2 4" xfId="10065" xr:uid="{450EA245-06C6-486B-880E-792BCEA18C96}"/>
    <cellStyle name="Normal 6 3 3 6 2 5" xfId="6765" xr:uid="{0AB7DD10-9D7C-4B1F-A92A-3F032FEC8017}"/>
    <cellStyle name="Normal 6 3 3 6 2 6" xfId="11979" xr:uid="{5705859E-E729-43E8-B476-A026E35F9981}"/>
    <cellStyle name="Normal 6 3 3 6 2 7" xfId="4940" xr:uid="{31B3C1E1-8AE3-4071-9C1C-623A3D11815D}"/>
    <cellStyle name="Normal 6 3 3 6 3" xfId="1840" xr:uid="{B8920246-14F2-406B-BD12-83DA3B217D09}"/>
    <cellStyle name="Normal 6 3 3 6 3 2" xfId="3790" xr:uid="{BFA99FA1-7480-4A39-AF5D-257AEC2A550D}"/>
    <cellStyle name="Normal 6 3 3 6 3 2 2" xfId="14456" xr:uid="{8A217911-4B4C-4FEC-9A0B-4840C2954084}"/>
    <cellStyle name="Normal 6 3 3 6 3 2 3" xfId="10066" xr:uid="{B5E3202B-7CC3-4E23-B9F7-26D4BBE7F6CC}"/>
    <cellStyle name="Normal 6 3 3 6 3 3" xfId="10067" xr:uid="{0770AC35-D655-4871-95D7-CB1CF7EAE62A}"/>
    <cellStyle name="Normal 6 3 3 6 3 4" xfId="7429" xr:uid="{9A40C3EC-36C9-4606-94B8-B292CCCB989E}"/>
    <cellStyle name="Normal 6 3 3 6 3 5" xfId="12643" xr:uid="{68F290B3-EECE-4BC3-8627-FD1840EFD0CC}"/>
    <cellStyle name="Normal 6 3 3 6 3 6" xfId="5604" xr:uid="{C3C6CBF5-3599-4B5D-AC3F-F395507346E7}"/>
    <cellStyle name="Normal 6 3 3 6 4" xfId="2669" xr:uid="{728DA7DD-5CE8-4970-AA90-80D93B9F55AA}"/>
    <cellStyle name="Normal 6 3 3 6 4 2" xfId="13335" xr:uid="{09D096FE-DCE8-4284-A312-7BCEBA3BD2AD}"/>
    <cellStyle name="Normal 6 3 3 6 4 3" xfId="10068" xr:uid="{8100A8E5-440A-49FF-8E7E-D1833BE0C9DD}"/>
    <cellStyle name="Normal 6 3 3 6 5" xfId="10069" xr:uid="{F1F9D72E-D5BF-4D2D-A1BB-21888A928E6A}"/>
    <cellStyle name="Normal 6 3 3 6 6" xfId="6308" xr:uid="{F594B131-6B2C-434D-B48C-736F3DF6C88A}"/>
    <cellStyle name="Normal 6 3 3 6 7" xfId="11522" xr:uid="{5B240D5C-86A3-4989-93D8-9FF4DB002FD3}"/>
    <cellStyle name="Normal 6 3 3 6 8" xfId="4483" xr:uid="{A74CEB15-E71E-4E69-9FF1-E27BF32393AD}"/>
    <cellStyle name="Normal 6 3 3 7" xfId="943" xr:uid="{B91A342B-9D49-43F1-AB43-75CB20A648B5}"/>
    <cellStyle name="Normal 6 3 3 7 2" xfId="1842" xr:uid="{F5463EE6-B51D-4A46-8F3F-0C789BD0BF30}"/>
    <cellStyle name="Normal 6 3 3 7 2 2" xfId="3792" xr:uid="{D8CE1C6A-C5FD-4E93-867A-4829E437D6DB}"/>
    <cellStyle name="Normal 6 3 3 7 2 2 2" xfId="14458" xr:uid="{9CACFA48-5B31-4350-A800-DED0C4010543}"/>
    <cellStyle name="Normal 6 3 3 7 2 2 3" xfId="10070" xr:uid="{BA560186-C24A-4A8D-AF19-BA5646F3D4CB}"/>
    <cellStyle name="Normal 6 3 3 7 2 3" xfId="10071" xr:uid="{EF83B502-294C-40D3-A259-F16F392C810E}"/>
    <cellStyle name="Normal 6 3 3 7 2 4" xfId="7431" xr:uid="{6EE63920-5BD2-4096-A3B9-C5E40CD9EC88}"/>
    <cellStyle name="Normal 6 3 3 7 2 5" xfId="12645" xr:uid="{F49ED389-C8DE-44F8-B9EC-AA1DB0E54F0E}"/>
    <cellStyle name="Normal 6 3 3 7 2 6" xfId="5606" xr:uid="{C59D9594-4DD3-43C5-8AED-B09D4FE20C00}"/>
    <cellStyle name="Normal 6 3 3 7 3" xfId="2991" xr:uid="{DA0ACA13-A552-431B-9DB6-B2CA6F097BA1}"/>
    <cellStyle name="Normal 6 3 3 7 3 2" xfId="13657" xr:uid="{69581CA5-2FBB-4EB0-8C44-5BF4902CA7E3}"/>
    <cellStyle name="Normal 6 3 3 7 3 3" xfId="10072" xr:uid="{36CB0256-C550-45A1-8F9E-39F4DD6205F7}"/>
    <cellStyle name="Normal 6 3 3 7 4" xfId="10073" xr:uid="{72B22A3D-8062-4435-8594-38D0DDA94999}"/>
    <cellStyle name="Normal 6 3 3 7 5" xfId="6630" xr:uid="{1A9C3F75-36C0-4374-8C3D-112EEC810C85}"/>
    <cellStyle name="Normal 6 3 3 7 6" xfId="11844" xr:uid="{F4510873-CFC6-49DD-8736-67F2BB0BEDBF}"/>
    <cellStyle name="Normal 6 3 3 7 7" xfId="4805" xr:uid="{5DAC18D1-6BDE-4FBB-B5B7-1180588113B0}"/>
    <cellStyle name="Normal 6 3 3 8" xfId="1408" xr:uid="{2DF28007-548E-4691-8597-051EF963EAF2}"/>
    <cellStyle name="Normal 6 3 3 8 2" xfId="3358" xr:uid="{90D33E3B-E022-4A3A-BCBF-CF7045360108}"/>
    <cellStyle name="Normal 6 3 3 8 2 2" xfId="14024" xr:uid="{2EF00488-B4E9-4484-96B2-709F229DDE29}"/>
    <cellStyle name="Normal 6 3 3 8 2 3" xfId="10074" xr:uid="{336373A3-EF0C-411C-AFF2-57E382844B42}"/>
    <cellStyle name="Normal 6 3 3 8 3" xfId="10075" xr:uid="{AA475F38-3823-412E-8F96-45BB23F81F0C}"/>
    <cellStyle name="Normal 6 3 3 8 4" xfId="6997" xr:uid="{BBA81DD1-F2DB-40E3-86FC-F1798D7537BE}"/>
    <cellStyle name="Normal 6 3 3 8 5" xfId="12211" xr:uid="{266F29BD-6AA3-4099-A61C-879E0EB0835E}"/>
    <cellStyle name="Normal 6 3 3 8 6" xfId="5172" xr:uid="{F09CB7D3-0342-4211-BDF0-6A92C769D2CD}"/>
    <cellStyle name="Normal 6 3 3 9" xfId="354" xr:uid="{9C35F047-E2F1-4C60-B077-B38035CC3D5C}"/>
    <cellStyle name="Normal 6 3 3 9 2" xfId="2624" xr:uid="{FD449A69-C094-4BFC-87A5-B57BB77BF5E0}"/>
    <cellStyle name="Normal 6 3 3 9 2 2" xfId="13291" xr:uid="{7B4F7F1F-7E98-4E96-A8ED-54C72AA680E2}"/>
    <cellStyle name="Normal 6 3 3 9 2 3" xfId="10076" xr:uid="{E2D49BEE-A579-4D55-BACF-F537FD0BA4E1}"/>
    <cellStyle name="Normal 6 3 3 9 3" xfId="10077" xr:uid="{52FD0373-ACA5-4DF0-85FD-8AA5770AC175}"/>
    <cellStyle name="Normal 6 3 3 9 4" xfId="6263" xr:uid="{E9DEA4D8-8314-4021-951A-121A2DB82188}"/>
    <cellStyle name="Normal 6 3 3 9 5" xfId="11478" xr:uid="{4A3D25ED-666E-4435-8FBE-45A581F715E4}"/>
    <cellStyle name="Normal 6 3 3 9 6" xfId="4439" xr:uid="{F55AC9BE-E321-4DD7-8D6A-13264E593BA1}"/>
    <cellStyle name="Normal 6 3 4" xfId="678" xr:uid="{5DA25BC6-4280-4044-A3D3-0AED4365098F}"/>
    <cellStyle name="Normal 6 3 4 10" xfId="11616" xr:uid="{26077840-2922-4C74-85A1-DAF1692912C1}"/>
    <cellStyle name="Normal 6 3 4 11" xfId="4577" xr:uid="{2765C986-2F3B-4F9C-B856-064F7DC3A546}"/>
    <cellStyle name="Normal 6 3 4 2" xfId="839" xr:uid="{93209B9C-532D-4E8D-9F4C-C0407D3108A8}"/>
    <cellStyle name="Normal 6 3 4 2 2" xfId="1303" xr:uid="{5B352F8E-9877-41AF-997A-483857FF97CD}"/>
    <cellStyle name="Normal 6 3 4 2 2 2" xfId="1845" xr:uid="{F09C2A81-EF52-4052-98F0-4C85727BF977}"/>
    <cellStyle name="Normal 6 3 4 2 2 2 2" xfId="3795" xr:uid="{3A25DCB1-FFDF-45BF-BBD1-80C40802C160}"/>
    <cellStyle name="Normal 6 3 4 2 2 2 2 2" xfId="14461" xr:uid="{2D442391-DD8B-4846-B16C-D68A63D14310}"/>
    <cellStyle name="Normal 6 3 4 2 2 2 2 3" xfId="10078" xr:uid="{D33D9313-9E28-4D0E-BAD0-52023B16C4D9}"/>
    <cellStyle name="Normal 6 3 4 2 2 2 3" xfId="10079" xr:uid="{547EF316-9186-4642-930D-603CE90811F6}"/>
    <cellStyle name="Normal 6 3 4 2 2 2 4" xfId="7434" xr:uid="{E5E9C8F8-0033-4CC7-8067-B8B339466E40}"/>
    <cellStyle name="Normal 6 3 4 2 2 2 5" xfId="12648" xr:uid="{E64FBE34-B67D-45BD-8035-3010EE8DC03A}"/>
    <cellStyle name="Normal 6 3 4 2 2 2 6" xfId="5609" xr:uid="{37BC019C-2DE9-4FA0-9981-CA0CC761AEF6}"/>
    <cellStyle name="Normal 6 3 4 2 2 3" xfId="3265" xr:uid="{FB752925-2A5F-474F-AAED-DD414318157E}"/>
    <cellStyle name="Normal 6 3 4 2 2 3 2" xfId="13931" xr:uid="{AD9D6617-09C8-4EC0-84E5-7AAA579460BD}"/>
    <cellStyle name="Normal 6 3 4 2 2 3 3" xfId="10080" xr:uid="{4AE78422-F7B6-4A0B-B999-DD219C9A4CE9}"/>
    <cellStyle name="Normal 6 3 4 2 2 4" xfId="10081" xr:uid="{8CE82B66-156E-4F38-A149-C1F2EBAD0FE9}"/>
    <cellStyle name="Normal 6 3 4 2 2 5" xfId="6904" xr:uid="{2D13CA9D-40D3-47D2-9AE5-CBF9948353F6}"/>
    <cellStyle name="Normal 6 3 4 2 2 6" xfId="12118" xr:uid="{FACFD8E0-FB4F-46E0-91FD-6A9B30E5689B}"/>
    <cellStyle name="Normal 6 3 4 2 2 7" xfId="5079" xr:uid="{EACADDE1-A6AB-4435-98D2-C2D583492F12}"/>
    <cellStyle name="Normal 6 3 4 2 3" xfId="1844" xr:uid="{4538F5DE-F8BA-4882-AD67-07657B306AEC}"/>
    <cellStyle name="Normal 6 3 4 2 3 2" xfId="3794" xr:uid="{246FC250-2393-4A29-9225-A82602EB2785}"/>
    <cellStyle name="Normal 6 3 4 2 3 2 2" xfId="14460" xr:uid="{D7111E8F-6CDC-4874-A96F-494ABBF62546}"/>
    <cellStyle name="Normal 6 3 4 2 3 2 3" xfId="10082" xr:uid="{CA728E95-811A-4141-87D3-3FD63C4880CD}"/>
    <cellStyle name="Normal 6 3 4 2 3 3" xfId="10083" xr:uid="{F69B4A67-7E4B-4F28-9170-F1AAC79C92B9}"/>
    <cellStyle name="Normal 6 3 4 2 3 4" xfId="7433" xr:uid="{FA3BA1E2-3E18-4C66-8427-11D33EFE0159}"/>
    <cellStyle name="Normal 6 3 4 2 3 5" xfId="12647" xr:uid="{4D7C6389-94FB-498C-B327-6F57973EA923}"/>
    <cellStyle name="Normal 6 3 4 2 3 6" xfId="5608" xr:uid="{B4588B4E-63BB-473C-B31B-B45B1726BC5E}"/>
    <cellStyle name="Normal 6 3 4 2 4" xfId="2898" xr:uid="{95A06429-1BE8-4241-9F15-CCFE8E598242}"/>
    <cellStyle name="Normal 6 3 4 2 4 2" xfId="13564" xr:uid="{BE74FE6F-B7F5-4913-8273-7880A453D5A9}"/>
    <cellStyle name="Normal 6 3 4 2 4 3" xfId="10084" xr:uid="{FB979F65-A50F-402B-B64C-D01C37B10203}"/>
    <cellStyle name="Normal 6 3 4 2 5" xfId="10085" xr:uid="{29DBCB0C-970C-4F0F-968A-6EE63550423E}"/>
    <cellStyle name="Normal 6 3 4 2 6" xfId="6537" xr:uid="{7B491B33-EA56-47AA-8A32-CAEE669A0960}"/>
    <cellStyle name="Normal 6 3 4 2 7" xfId="11751" xr:uid="{B2560D44-05C0-4902-86A6-5E690C53F3DB}"/>
    <cellStyle name="Normal 6 3 4 2 8" xfId="4712" xr:uid="{F8E585DE-AA43-4571-A0FA-C4B8D2E925A8}"/>
    <cellStyle name="Normal 6 3 4 3" xfId="992" xr:uid="{E58770D0-4C32-427D-9882-032A220F2EB2}"/>
    <cellStyle name="Normal 6 3 4 3 2" xfId="1846" xr:uid="{642F0D91-C435-497F-8D63-A73A61B66422}"/>
    <cellStyle name="Normal 6 3 4 3 2 2" xfId="3796" xr:uid="{B6FC1D50-EABE-48B6-BA22-B5A4192CC64F}"/>
    <cellStyle name="Normal 6 3 4 3 2 2 2" xfId="14462" xr:uid="{0BB7DA9A-B6FD-45F1-8C72-A2406EE73646}"/>
    <cellStyle name="Normal 6 3 4 3 2 2 3" xfId="10086" xr:uid="{A1CA6956-5249-41D4-9FEB-C0A971E89A72}"/>
    <cellStyle name="Normal 6 3 4 3 2 3" xfId="10087" xr:uid="{FFF39695-2ED5-4133-B596-ED1A595C88D9}"/>
    <cellStyle name="Normal 6 3 4 3 2 4" xfId="7435" xr:uid="{D2CFEFAB-2A3F-42E5-8205-81BEFB020B14}"/>
    <cellStyle name="Normal 6 3 4 3 2 5" xfId="12649" xr:uid="{5F827F7A-AFBE-43FC-8E0C-F58638D74D15}"/>
    <cellStyle name="Normal 6 3 4 3 2 6" xfId="5610" xr:uid="{4D42E359-B5D4-4919-A968-461D71B6755D}"/>
    <cellStyle name="Normal 6 3 4 3 3" xfId="3036" xr:uid="{325FD2D0-E683-474F-8073-71BE834FED44}"/>
    <cellStyle name="Normal 6 3 4 3 3 2" xfId="13702" xr:uid="{2DBB2670-C8FF-4D45-9B01-562029315235}"/>
    <cellStyle name="Normal 6 3 4 3 3 3" xfId="10088" xr:uid="{69EB1032-BD5F-4A37-8C4B-497957C59A65}"/>
    <cellStyle name="Normal 6 3 4 3 4" xfId="10089" xr:uid="{9C53F2D3-E843-4CDF-B676-6F92CD674D49}"/>
    <cellStyle name="Normal 6 3 4 3 5" xfId="6675" xr:uid="{74DA39FA-47E9-484F-825F-F0E6AEC40354}"/>
    <cellStyle name="Normal 6 3 4 3 6" xfId="11889" xr:uid="{7B631414-4A6B-454C-B979-FB88503E9958}"/>
    <cellStyle name="Normal 6 3 4 3 7" xfId="4850" xr:uid="{9A523E1D-402E-4E06-A38F-EAA3130FA527}"/>
    <cellStyle name="Normal 6 3 4 4" xfId="1843" xr:uid="{4A4AD0C1-7809-42B1-B7F9-5D2418527A5B}"/>
    <cellStyle name="Normal 6 3 4 4 2" xfId="3793" xr:uid="{389EB02E-5654-4004-A9A3-86AFECB521B2}"/>
    <cellStyle name="Normal 6 3 4 4 2 2" xfId="14459" xr:uid="{5C8133A8-051A-4C26-B11B-D49D0CBBF96E}"/>
    <cellStyle name="Normal 6 3 4 4 2 3" xfId="10090" xr:uid="{EE14FCC4-27C1-4C6C-BA16-C9FF542F99E2}"/>
    <cellStyle name="Normal 6 3 4 4 3" xfId="10091" xr:uid="{3A252274-C1E4-4972-9472-91EC64F583E6}"/>
    <cellStyle name="Normal 6 3 4 4 4" xfId="7432" xr:uid="{6D3DFF5F-0565-44B5-836E-E5B66140EC01}"/>
    <cellStyle name="Normal 6 3 4 4 5" xfId="12646" xr:uid="{8FD2D668-482C-4D69-AA2E-5602651362B5}"/>
    <cellStyle name="Normal 6 3 4 4 6" xfId="5607" xr:uid="{19A73445-7C1D-4326-AB04-A1611FEAE1A4}"/>
    <cellStyle name="Normal 6 3 4 5" xfId="2291" xr:uid="{621277F4-3C45-4E42-B5E4-12AA10EBA221}"/>
    <cellStyle name="Normal 6 3 4 5 2" xfId="4144" xr:uid="{25E9AF88-E5C6-4F23-9481-C1C2739C7CB2}"/>
    <cellStyle name="Normal 6 3 4 5 2 2" xfId="14807" xr:uid="{B8C2E132-CCF8-407E-A476-5B52CFB5940C}"/>
    <cellStyle name="Normal 6 3 4 5 2 3" xfId="10092" xr:uid="{B79EACF3-EB90-4891-94D0-60BA7FA6B101}"/>
    <cellStyle name="Normal 6 3 4 5 3" xfId="10093" xr:uid="{7410E8EC-BAF6-4FD1-8991-7E1BC2BC5A0A}"/>
    <cellStyle name="Normal 6 3 4 5 4" xfId="7783" xr:uid="{97774D0E-A938-4A2C-83B5-851FEDA16DC5}"/>
    <cellStyle name="Normal 6 3 4 5 5" xfId="12994" xr:uid="{B95C4934-62DC-4D32-A75B-4CDD0406A858}"/>
    <cellStyle name="Normal 6 3 4 5 6" xfId="5955" xr:uid="{2F3F9578-BD9F-429A-BDF2-7B01F38DDA24}"/>
    <cellStyle name="Normal 6 3 4 6" xfId="2435" xr:uid="{DBC69F2F-A169-4918-A4A7-1764A8F9B3DE}"/>
    <cellStyle name="Normal 6 3 4 6 2" xfId="4279" xr:uid="{D50381BF-266F-4C56-A4A0-9DB642BD96AF}"/>
    <cellStyle name="Normal 6 3 4 6 2 2" xfId="14942" xr:uid="{BD3C35C2-FAEF-4868-B77F-7733E0AA2111}"/>
    <cellStyle name="Normal 6 3 4 6 2 3" xfId="10094" xr:uid="{8746E30A-C45E-4E1B-A34D-49FB1BF4130A}"/>
    <cellStyle name="Normal 6 3 4 6 3" xfId="7918" xr:uid="{C67641A0-6BC7-46F2-86F5-3BD2215A7332}"/>
    <cellStyle name="Normal 6 3 4 6 4" xfId="13129" xr:uid="{BB85BB75-318A-4860-A95C-6968DDFA37D6}"/>
    <cellStyle name="Normal 6 3 4 6 5" xfId="6090" xr:uid="{5F1116D1-78B8-4178-B8AD-8C38C3774C48}"/>
    <cellStyle name="Normal 6 3 4 7" xfId="2763" xr:uid="{D413E925-F257-49CB-94D6-CF9833EEE610}"/>
    <cellStyle name="Normal 6 3 4 7 2" xfId="13429" xr:uid="{7BB858D7-9284-4719-901B-86682BD419E7}"/>
    <cellStyle name="Normal 6 3 4 7 3" xfId="10095" xr:uid="{2E0BAD65-62A2-45AC-9D4E-2991CD3CE6FA}"/>
    <cellStyle name="Normal 6 3 4 8" xfId="10096" xr:uid="{BA0C5FE6-1A21-4817-84E3-2441999C6B9C}"/>
    <cellStyle name="Normal 6 3 4 9" xfId="6402" xr:uid="{81283C71-3123-43DC-8CC0-5C95A25C92FD}"/>
    <cellStyle name="Normal 6 3 5" xfId="741" xr:uid="{48AE19FF-41A3-4175-91A7-8F6F2ADA8CE5}"/>
    <cellStyle name="Normal 6 3 5 10" xfId="11658" xr:uid="{21A5ED03-4C9D-4DAA-92EE-CC9249C39172}"/>
    <cellStyle name="Normal 6 3 5 11" xfId="4619" xr:uid="{1EA9D79A-04F9-4F58-99F4-EFD0857C1D75}"/>
    <cellStyle name="Normal 6 3 5 2" xfId="882" xr:uid="{B4B80931-CE0F-49E9-A03A-31D56139D302}"/>
    <cellStyle name="Normal 6 3 5 2 2" xfId="1345" xr:uid="{35B26DA1-0FB1-4386-8118-219594B98EC1}"/>
    <cellStyle name="Normal 6 3 5 2 2 2" xfId="1849" xr:uid="{EC824B7D-F6C9-41BD-9E54-CA2FEEA6791A}"/>
    <cellStyle name="Normal 6 3 5 2 2 2 2" xfId="3799" xr:uid="{D8855EC3-0DAB-4B24-89D3-63C7F62316C7}"/>
    <cellStyle name="Normal 6 3 5 2 2 2 2 2" xfId="14465" xr:uid="{7DD20814-635F-4ADE-A90B-786720C69BB6}"/>
    <cellStyle name="Normal 6 3 5 2 2 2 2 3" xfId="10097" xr:uid="{ECF6BCC8-9EBD-45B4-BAF3-3EFB8C4A2D99}"/>
    <cellStyle name="Normal 6 3 5 2 2 2 3" xfId="10098" xr:uid="{43FB0CC6-843D-4445-8CAC-24EFB0C3EB90}"/>
    <cellStyle name="Normal 6 3 5 2 2 2 4" xfId="7438" xr:uid="{3C2EFB4F-7ADA-4E74-B676-6E0A367CD3EB}"/>
    <cellStyle name="Normal 6 3 5 2 2 2 5" xfId="12652" xr:uid="{B25C699E-06F0-42A7-AADF-08221FCF2C25}"/>
    <cellStyle name="Normal 6 3 5 2 2 2 6" xfId="5613" xr:uid="{422937FC-CDFB-4409-BBEF-72928997BDDD}"/>
    <cellStyle name="Normal 6 3 5 2 2 3" xfId="3307" xr:uid="{485E9A90-694D-4E4A-A49E-568781731A66}"/>
    <cellStyle name="Normal 6 3 5 2 2 3 2" xfId="13973" xr:uid="{78E85ABD-C1B1-409B-8725-18CCDDA64CCE}"/>
    <cellStyle name="Normal 6 3 5 2 2 3 3" xfId="10099" xr:uid="{1B2C75FD-83A9-4897-8D0A-204A3634D6B0}"/>
    <cellStyle name="Normal 6 3 5 2 2 4" xfId="10100" xr:uid="{CEACB01B-760C-4C31-A4CE-3CFEDF31135C}"/>
    <cellStyle name="Normal 6 3 5 2 2 5" xfId="6946" xr:uid="{AE94901D-A4C9-4038-8EE7-B9881E97A8FA}"/>
    <cellStyle name="Normal 6 3 5 2 2 6" xfId="12160" xr:uid="{F71782F5-21A2-4C2A-B2CE-E6B46852E5C7}"/>
    <cellStyle name="Normal 6 3 5 2 2 7" xfId="5121" xr:uid="{25E33F37-6B60-49BF-8D8C-56EBD94064AF}"/>
    <cellStyle name="Normal 6 3 5 2 3" xfId="1848" xr:uid="{9B2B5AD0-76AD-4109-B07D-3FFC74BA72D6}"/>
    <cellStyle name="Normal 6 3 5 2 3 2" xfId="3798" xr:uid="{87B33D3A-567A-4B54-8149-382350814F61}"/>
    <cellStyle name="Normal 6 3 5 2 3 2 2" xfId="14464" xr:uid="{1FFAF8A3-53C4-44A9-9555-6D4C5C4EF0FA}"/>
    <cellStyle name="Normal 6 3 5 2 3 2 3" xfId="10101" xr:uid="{3E17311E-DEDB-4CF0-905A-DA8B447ACFEA}"/>
    <cellStyle name="Normal 6 3 5 2 3 3" xfId="10102" xr:uid="{8FCA1C4C-7FE1-4799-B856-2548455826E5}"/>
    <cellStyle name="Normal 6 3 5 2 3 4" xfId="7437" xr:uid="{A70CCD22-92ED-4757-8DE5-285C93263D34}"/>
    <cellStyle name="Normal 6 3 5 2 3 5" xfId="12651" xr:uid="{94141807-093C-43F9-A6B8-A1AD583B46BE}"/>
    <cellStyle name="Normal 6 3 5 2 3 6" xfId="5612" xr:uid="{4FE6B3FA-67CC-462D-920E-B8530912769D}"/>
    <cellStyle name="Normal 6 3 5 2 4" xfId="2940" xr:uid="{24EF12C9-C71F-49FE-A255-A60F670F25B3}"/>
    <cellStyle name="Normal 6 3 5 2 4 2" xfId="13606" xr:uid="{4193B357-E8BA-43B0-9A3E-1964B762A878}"/>
    <cellStyle name="Normal 6 3 5 2 4 3" xfId="10103" xr:uid="{BE943B98-A3EA-49A3-AAB5-6D275633C35A}"/>
    <cellStyle name="Normal 6 3 5 2 5" xfId="10104" xr:uid="{7DE4BA15-E783-45BB-BEA0-9D255AB7D325}"/>
    <cellStyle name="Normal 6 3 5 2 6" xfId="6579" xr:uid="{1A2056EE-C57D-44C8-9F61-6DB0537448E4}"/>
    <cellStyle name="Normal 6 3 5 2 7" xfId="11793" xr:uid="{C2566D85-3764-4B9D-91EC-4D5D0C0399AC}"/>
    <cellStyle name="Normal 6 3 5 2 8" xfId="4754" xr:uid="{D86586B6-070B-48B6-9C1C-070F745E3B43}"/>
    <cellStyle name="Normal 6 3 5 3" xfId="1035" xr:uid="{5A211852-0A78-45E7-8DD8-B41039DF64D2}"/>
    <cellStyle name="Normal 6 3 5 3 2" xfId="1850" xr:uid="{240754B7-DCF0-4738-9EC6-6D69A3DEF5FB}"/>
    <cellStyle name="Normal 6 3 5 3 2 2" xfId="3800" xr:uid="{EC60D947-252F-4109-BC5B-B1837C58E719}"/>
    <cellStyle name="Normal 6 3 5 3 2 2 2" xfId="14466" xr:uid="{DBB5E579-8473-4399-9E32-4B1CE1F5BF0F}"/>
    <cellStyle name="Normal 6 3 5 3 2 2 3" xfId="10105" xr:uid="{ED0B5107-EE4F-4D47-92F9-8271AF17ABFD}"/>
    <cellStyle name="Normal 6 3 5 3 2 3" xfId="10106" xr:uid="{45F4DFD9-353C-4316-BE55-6CF0ED6F5934}"/>
    <cellStyle name="Normal 6 3 5 3 2 4" xfId="7439" xr:uid="{67B6B5AD-7FE1-4C88-816D-B3A384937BE7}"/>
    <cellStyle name="Normal 6 3 5 3 2 5" xfId="12653" xr:uid="{274CC789-27D0-426D-9C00-567F813E5441}"/>
    <cellStyle name="Normal 6 3 5 3 2 6" xfId="5614" xr:uid="{42D01BB5-FF2B-4034-82DD-A369D0D59CE8}"/>
    <cellStyle name="Normal 6 3 5 3 3" xfId="3078" xr:uid="{E803B62B-2F72-4AC1-A68A-2ED48D694C69}"/>
    <cellStyle name="Normal 6 3 5 3 3 2" xfId="13744" xr:uid="{B3A2D786-21CF-4BDB-B94B-1032A6D18279}"/>
    <cellStyle name="Normal 6 3 5 3 3 3" xfId="10107" xr:uid="{6682A776-3E13-47F0-8E33-671E6941AADD}"/>
    <cellStyle name="Normal 6 3 5 3 4" xfId="10108" xr:uid="{2C92C68D-E8F4-418A-8ABC-C284B08F9BF9}"/>
    <cellStyle name="Normal 6 3 5 3 5" xfId="6717" xr:uid="{16FE3738-2E8D-4E50-8CB3-1F9106136503}"/>
    <cellStyle name="Normal 6 3 5 3 6" xfId="11931" xr:uid="{3F3988C9-B37B-4414-A4D6-0CA84B4D4CDC}"/>
    <cellStyle name="Normal 6 3 5 3 7" xfId="4892" xr:uid="{871272E3-01FB-452C-A587-504E9C8C333D}"/>
    <cellStyle name="Normal 6 3 5 4" xfId="1847" xr:uid="{64E0D3C6-6BA4-4753-A424-E85C07EFD50C}"/>
    <cellStyle name="Normal 6 3 5 4 2" xfId="3797" xr:uid="{E22CE3B6-0C52-4E11-A509-19F75589C21C}"/>
    <cellStyle name="Normal 6 3 5 4 2 2" xfId="14463" xr:uid="{5271D5FA-AEC7-4955-B04B-36DC23361523}"/>
    <cellStyle name="Normal 6 3 5 4 2 3" xfId="10109" xr:uid="{A363416C-4344-47E3-B714-AA405392AA88}"/>
    <cellStyle name="Normal 6 3 5 4 3" xfId="10110" xr:uid="{D21270CF-AFFE-4CD7-B9A6-5BA3F1D6B26F}"/>
    <cellStyle name="Normal 6 3 5 4 4" xfId="7436" xr:uid="{2FA4D167-2AFD-4EC6-B017-CB82521E465F}"/>
    <cellStyle name="Normal 6 3 5 4 5" xfId="12650" xr:uid="{D9FE65FC-BE7C-42BF-9A85-3D21C9BCE2BA}"/>
    <cellStyle name="Normal 6 3 5 4 6" xfId="5611" xr:uid="{75AB5419-65B0-4F29-9AC7-6825969F22CF}"/>
    <cellStyle name="Normal 6 3 5 5" xfId="2333" xr:uid="{4911780D-427B-4B89-98E4-C16CBD2369D7}"/>
    <cellStyle name="Normal 6 3 5 5 2" xfId="4186" xr:uid="{AF4856D9-3BAD-4C22-8D67-9EA4A498DDA4}"/>
    <cellStyle name="Normal 6 3 5 5 2 2" xfId="14849" xr:uid="{DD326A98-CA78-4D5F-A24E-631CA9C9690D}"/>
    <cellStyle name="Normal 6 3 5 5 2 3" xfId="10111" xr:uid="{78B7F5B9-23F3-4379-8E04-0B3CBD0F9D7A}"/>
    <cellStyle name="Normal 6 3 5 5 3" xfId="10112" xr:uid="{6D035AF1-70FC-4480-ADF2-1BFFC950AC3F}"/>
    <cellStyle name="Normal 6 3 5 5 4" xfId="7825" xr:uid="{B034A76C-D178-445E-B03A-5587A08FB742}"/>
    <cellStyle name="Normal 6 3 5 5 5" xfId="13036" xr:uid="{BDA40181-4449-4B3F-B9AF-36701D33CDE6}"/>
    <cellStyle name="Normal 6 3 5 5 6" xfId="5997" xr:uid="{9ED309DF-B4BD-48D8-A962-8C43505D73F7}"/>
    <cellStyle name="Normal 6 3 5 6" xfId="2477" xr:uid="{EADE7D1B-5B97-4E87-9353-8EC8B51AAFDD}"/>
    <cellStyle name="Normal 6 3 5 6 2" xfId="4321" xr:uid="{87AA92D4-B37C-416E-98F5-1A7DCAEC1513}"/>
    <cellStyle name="Normal 6 3 5 6 2 2" xfId="14984" xr:uid="{7AA4D8DC-59C9-471F-BC79-428EC2036B25}"/>
    <cellStyle name="Normal 6 3 5 6 2 3" xfId="10113" xr:uid="{DA0A2C16-B3A9-4626-AE6C-04D796A34A7F}"/>
    <cellStyle name="Normal 6 3 5 6 3" xfId="7960" xr:uid="{43FF9A18-E54B-45F7-993A-F7438A34A367}"/>
    <cellStyle name="Normal 6 3 5 6 4" xfId="13171" xr:uid="{171AC884-F293-42AF-8ABD-260758ECD2F3}"/>
    <cellStyle name="Normal 6 3 5 6 5" xfId="6132" xr:uid="{3FC7ED3A-09C3-43D0-AC06-49173BEB2531}"/>
    <cellStyle name="Normal 6 3 5 7" xfId="2805" xr:uid="{FCB85E34-EB26-4F9F-B1E8-A51E572DC93A}"/>
    <cellStyle name="Normal 6 3 5 7 2" xfId="13471" xr:uid="{22139576-27DD-483A-A58A-0C2AFCF93D0F}"/>
    <cellStyle name="Normal 6 3 5 7 3" xfId="10114" xr:uid="{A998923E-FD8C-4004-AFB2-B9AE73BC8C3A}"/>
    <cellStyle name="Normal 6 3 5 8" xfId="10115" xr:uid="{E8B7AF2F-9BDD-444A-81AE-4EF0494BC81E}"/>
    <cellStyle name="Normal 6 3 5 9" xfId="6444" xr:uid="{790AA23C-4D90-4D76-A68C-F458B69BBF4E}"/>
    <cellStyle name="Normal 6 3 6" xfId="575" xr:uid="{45167646-0D9A-4B19-9950-CE02FD1D9A93}"/>
    <cellStyle name="Normal 6 3 6 2" xfId="1143" xr:uid="{F4F00A3A-07E9-4001-95EC-D2FC046FF360}"/>
    <cellStyle name="Normal 6 3 6 2 2" xfId="1852" xr:uid="{93707E04-4DD2-455D-AA58-464F9AB713A0}"/>
    <cellStyle name="Normal 6 3 6 2 2 2" xfId="3802" xr:uid="{D9EC1CA9-144E-4528-978D-D23477A8600D}"/>
    <cellStyle name="Normal 6 3 6 2 2 2 2" xfId="14468" xr:uid="{069F2D35-84E0-47AC-AD52-0265832FA9F1}"/>
    <cellStyle name="Normal 6 3 6 2 2 2 3" xfId="10116" xr:uid="{11F2BD2D-DCFB-4DC3-9511-DA2A28ABFB37}"/>
    <cellStyle name="Normal 6 3 6 2 2 3" xfId="10117" xr:uid="{198D90B3-05B6-49E1-B1D0-5E5B86B7CEC6}"/>
    <cellStyle name="Normal 6 3 6 2 2 4" xfId="7441" xr:uid="{5BE0EC11-A2D1-49C1-ABB1-69744C3BA64B}"/>
    <cellStyle name="Normal 6 3 6 2 2 5" xfId="12655" xr:uid="{45764745-8959-4977-98C5-BE12B496E8D4}"/>
    <cellStyle name="Normal 6 3 6 2 2 6" xfId="5616" xr:uid="{B36AF5AF-47FA-4563-893D-668916C339D9}"/>
    <cellStyle name="Normal 6 3 6 2 3" xfId="3168" xr:uid="{21F54EF3-F837-4F2F-BBBA-E5AAC4B8E294}"/>
    <cellStyle name="Normal 6 3 6 2 3 2" xfId="13834" xr:uid="{54208826-8166-4023-A233-AD69AD8466EC}"/>
    <cellStyle name="Normal 6 3 6 2 3 3" xfId="10118" xr:uid="{07117A82-644E-4A57-A7EE-98A50E9C899B}"/>
    <cellStyle name="Normal 6 3 6 2 4" xfId="10119" xr:uid="{FF26F875-06C4-4699-9E08-0E4E7E5720AC}"/>
    <cellStyle name="Normal 6 3 6 2 5" xfId="6807" xr:uid="{3E03783D-48C4-45B6-855F-D53BA6F538A2}"/>
    <cellStyle name="Normal 6 3 6 2 6" xfId="12021" xr:uid="{03B68373-323A-4207-B757-39EACAC08E70}"/>
    <cellStyle name="Normal 6 3 6 2 7" xfId="4982" xr:uid="{6BE607DA-B15A-45C3-92B4-387740ABBB86}"/>
    <cellStyle name="Normal 6 3 6 3" xfId="1851" xr:uid="{50F980D1-8903-4778-9F3D-96919C0F0309}"/>
    <cellStyle name="Normal 6 3 6 3 2" xfId="3801" xr:uid="{EA48EC5A-30AE-4544-B225-098762801925}"/>
    <cellStyle name="Normal 6 3 6 3 2 2" xfId="14467" xr:uid="{725A8D2D-D552-4A72-84A1-76996F2EDD8B}"/>
    <cellStyle name="Normal 6 3 6 3 2 3" xfId="10120" xr:uid="{12414CA1-AAEF-4AC8-987F-068983DF2FB1}"/>
    <cellStyle name="Normal 6 3 6 3 3" xfId="10121" xr:uid="{526462B4-73BF-4D9E-8382-EA3BDC636799}"/>
    <cellStyle name="Normal 6 3 6 3 4" xfId="7440" xr:uid="{98D790CA-5BEB-443B-9D72-4F10ED1D2671}"/>
    <cellStyle name="Normal 6 3 6 3 5" xfId="12654" xr:uid="{2C54344D-D942-4A40-AE42-5887B8992D5C}"/>
    <cellStyle name="Normal 6 3 6 3 6" xfId="5615" xr:uid="{BD4324DF-A708-42B4-8993-A8283C32FD0C}"/>
    <cellStyle name="Normal 6 3 6 4" xfId="2716" xr:uid="{7F3323D9-37A8-4421-94D0-07839E1D1C88}"/>
    <cellStyle name="Normal 6 3 6 4 2" xfId="13382" xr:uid="{83AAB78E-736E-4305-8249-FD54E2814189}"/>
    <cellStyle name="Normal 6 3 6 4 3" xfId="10122" xr:uid="{111EC836-D4B6-4E86-AA4B-F6A3C0019A26}"/>
    <cellStyle name="Normal 6 3 6 5" xfId="10123" xr:uid="{224BF0ED-190F-42DB-934B-55FE2CF3596E}"/>
    <cellStyle name="Normal 6 3 6 6" xfId="6355" xr:uid="{03F72F23-92C1-4773-B1E5-6D3357D05383}"/>
    <cellStyle name="Normal 6 3 6 7" xfId="11569" xr:uid="{65FE49B3-23BD-4A41-8F34-AE5F1BD998C9}"/>
    <cellStyle name="Normal 6 3 6 8" xfId="4530" xr:uid="{97F5EAE8-1447-4697-9B8D-AA1E60AA11FE}"/>
    <cellStyle name="Normal 6 3 7" xfId="792" xr:uid="{D709E881-7084-4908-954F-D496669DDACC}"/>
    <cellStyle name="Normal 6 3 7 2" xfId="1256" xr:uid="{812B06FE-2ECD-4E41-8A7A-99C769D4CE47}"/>
    <cellStyle name="Normal 6 3 7 2 2" xfId="1854" xr:uid="{D57E8672-80E7-493A-9ABD-FA10A9DAE6D3}"/>
    <cellStyle name="Normal 6 3 7 2 2 2" xfId="3804" xr:uid="{E084F3A1-EB98-41DE-ABD8-D255049D8DC9}"/>
    <cellStyle name="Normal 6 3 7 2 2 2 2" xfId="14470" xr:uid="{53DFFDBF-9E87-4EEE-8582-B301A7A524C0}"/>
    <cellStyle name="Normal 6 3 7 2 2 2 3" xfId="10124" xr:uid="{D0EAA9E1-F7F9-4A9B-B2F3-0064C2F9BF58}"/>
    <cellStyle name="Normal 6 3 7 2 2 3" xfId="10125" xr:uid="{2A98E4DD-5F67-4E4D-B43D-F9FC11FCB1A9}"/>
    <cellStyle name="Normal 6 3 7 2 2 4" xfId="7443" xr:uid="{D62C687F-6115-4B94-8C6D-7566D44BB19C}"/>
    <cellStyle name="Normal 6 3 7 2 2 5" xfId="12657" xr:uid="{3EF82C37-62B9-4031-953D-9C67968DE73E}"/>
    <cellStyle name="Normal 6 3 7 2 2 6" xfId="5618" xr:uid="{5AF2512D-8AC8-4E8B-ACD8-745EC74B552F}"/>
    <cellStyle name="Normal 6 3 7 2 3" xfId="3218" xr:uid="{4F0FB94E-4FA8-4B0F-9AF2-CC23B8919971}"/>
    <cellStyle name="Normal 6 3 7 2 3 2" xfId="13884" xr:uid="{D2BE275D-4327-4B0F-B5B3-20EC21E2659A}"/>
    <cellStyle name="Normal 6 3 7 2 3 3" xfId="10126" xr:uid="{B6A3C83C-5EF1-4CC3-A8D9-59256770ED7F}"/>
    <cellStyle name="Normal 6 3 7 2 4" xfId="10127" xr:uid="{793F86A6-5161-4535-807F-5D5D6BAE1989}"/>
    <cellStyle name="Normal 6 3 7 2 5" xfId="6857" xr:uid="{660DEF2F-AC57-49EC-B500-C0068908E29D}"/>
    <cellStyle name="Normal 6 3 7 2 6" xfId="12071" xr:uid="{625835D6-139C-40D4-890B-467A49D75F37}"/>
    <cellStyle name="Normal 6 3 7 2 7" xfId="5032" xr:uid="{CACE6691-B660-481C-8EC3-FA192F29A09E}"/>
    <cellStyle name="Normal 6 3 7 3" xfId="1853" xr:uid="{9EDAFF5C-1228-424F-BB4E-F73739EAEE2F}"/>
    <cellStyle name="Normal 6 3 7 3 2" xfId="3803" xr:uid="{5196664A-C567-4CD1-98FE-309E3361A551}"/>
    <cellStyle name="Normal 6 3 7 3 2 2" xfId="14469" xr:uid="{1CE5A273-B2AA-40D0-A3A8-1D78D87FF760}"/>
    <cellStyle name="Normal 6 3 7 3 2 3" xfId="10128" xr:uid="{736F7FC8-E02E-47D3-82EA-7DBE59600DF0}"/>
    <cellStyle name="Normal 6 3 7 3 3" xfId="10129" xr:uid="{F0A197C5-DC3B-4FCD-939E-11A6D3A7838D}"/>
    <cellStyle name="Normal 6 3 7 3 4" xfId="7442" xr:uid="{788AAEDC-1904-4DB3-8120-F9B5774A49D3}"/>
    <cellStyle name="Normal 6 3 7 3 5" xfId="12656" xr:uid="{D49BB2E4-7D41-4DB3-996E-0DAF8317EC03}"/>
    <cellStyle name="Normal 6 3 7 3 6" xfId="5617" xr:uid="{60413F53-BD58-4FAD-8099-D179C04CFF48}"/>
    <cellStyle name="Normal 6 3 7 4" xfId="2851" xr:uid="{72DA57AA-4C30-4D6D-B955-78FA941ADFA9}"/>
    <cellStyle name="Normal 6 3 7 4 2" xfId="13517" xr:uid="{F4A2940F-5837-4789-87B2-BF8351C4ECF7}"/>
    <cellStyle name="Normal 6 3 7 4 3" xfId="10130" xr:uid="{DCF7EA87-BC83-4308-9242-F3250AD3EB47}"/>
    <cellStyle name="Normal 6 3 7 5" xfId="10131" xr:uid="{E19AE85F-9506-4A8F-AFBF-4771A8422613}"/>
    <cellStyle name="Normal 6 3 7 6" xfId="6490" xr:uid="{ABB90AFE-7A63-44F3-B217-6D8C97D70FDE}"/>
    <cellStyle name="Normal 6 3 7 7" xfId="11704" xr:uid="{4456A06B-DAF9-45E3-8505-B26E1F638177}"/>
    <cellStyle name="Normal 6 3 7 8" xfId="4665" xr:uid="{8B28DEBF-B2DC-440D-A55B-62626F01811E}"/>
    <cellStyle name="Normal 6 3 8" xfId="459" xr:uid="{41928496-8626-4706-931A-918EB12CF6B8}"/>
    <cellStyle name="Normal 6 3 8 2" xfId="1086" xr:uid="{9A8042D6-379E-48F2-85B3-7DF9ED459FA4}"/>
    <cellStyle name="Normal 6 3 8 2 2" xfId="1856" xr:uid="{D34E539A-53E0-438F-8A36-9ECEDB39CA9E}"/>
    <cellStyle name="Normal 6 3 8 2 2 2" xfId="3806" xr:uid="{18225D16-8F29-47AD-B105-33FC37E096BE}"/>
    <cellStyle name="Normal 6 3 8 2 2 2 2" xfId="14472" xr:uid="{EEBD9386-E17D-4A22-8DD0-ADFD05C79196}"/>
    <cellStyle name="Normal 6 3 8 2 2 2 3" xfId="10132" xr:uid="{711865BD-DEAE-4F1D-917C-8381FA07528E}"/>
    <cellStyle name="Normal 6 3 8 2 2 3" xfId="10133" xr:uid="{E5BEC56B-E4EB-4AF8-B000-9D909B72C151}"/>
    <cellStyle name="Normal 6 3 8 2 2 4" xfId="7445" xr:uid="{6EED59FD-5714-401D-A908-7A0C1B3A9DE7}"/>
    <cellStyle name="Normal 6 3 8 2 2 5" xfId="12659" xr:uid="{76521993-D175-4839-A6FF-1A78B0C30E2D}"/>
    <cellStyle name="Normal 6 3 8 2 2 6" xfId="5620" xr:uid="{B0BC87BC-81BD-42C7-B0A0-46CD9378D0D8}"/>
    <cellStyle name="Normal 6 3 8 2 3" xfId="3124" xr:uid="{1AC68424-C3FC-4349-97C1-114C265D8EDD}"/>
    <cellStyle name="Normal 6 3 8 2 3 2" xfId="13790" xr:uid="{14997CCA-55BE-4A20-A4AB-035045CD232A}"/>
    <cellStyle name="Normal 6 3 8 2 3 3" xfId="10134" xr:uid="{B27BE183-C515-4023-9DC1-C35344601CF9}"/>
    <cellStyle name="Normal 6 3 8 2 4" xfId="10135" xr:uid="{03BB6418-5208-47AE-8527-B7CF1F68231C}"/>
    <cellStyle name="Normal 6 3 8 2 5" xfId="6763" xr:uid="{8A4E862D-794F-4E47-A047-168584426D23}"/>
    <cellStyle name="Normal 6 3 8 2 6" xfId="11977" xr:uid="{2D80A87F-0468-4B77-A66D-B84FDAB4A92C}"/>
    <cellStyle name="Normal 6 3 8 2 7" xfId="4938" xr:uid="{D180C6FB-1A75-4033-A254-07EF5A6AF516}"/>
    <cellStyle name="Normal 6 3 8 3" xfId="1855" xr:uid="{746BF74F-E6F9-42EB-9D9C-0DEEDDA3B93B}"/>
    <cellStyle name="Normal 6 3 8 3 2" xfId="3805" xr:uid="{F539D7BE-68AB-454D-8FA9-A9A380082247}"/>
    <cellStyle name="Normal 6 3 8 3 2 2" xfId="14471" xr:uid="{64CB98E7-389A-4F84-B577-5C3FBFF9FE2A}"/>
    <cellStyle name="Normal 6 3 8 3 2 3" xfId="10136" xr:uid="{0FABF3CF-C2C2-4129-858E-74E333F6EC00}"/>
    <cellStyle name="Normal 6 3 8 3 3" xfId="10137" xr:uid="{8B982EBC-EBAC-4EE2-A939-DF4806C31F26}"/>
    <cellStyle name="Normal 6 3 8 3 4" xfId="7444" xr:uid="{0180DADA-682A-4C27-B487-C313846A14BB}"/>
    <cellStyle name="Normal 6 3 8 3 5" xfId="12658" xr:uid="{EC9F2EED-0C0B-4DB1-97BA-F991A566D47A}"/>
    <cellStyle name="Normal 6 3 8 3 6" xfId="5619" xr:uid="{FD97A438-0318-4D6A-BA88-3F73A76E3DCA}"/>
    <cellStyle name="Normal 6 3 8 4" xfId="2667" xr:uid="{A80A2C51-DFC2-4866-8C10-79D2CCC12CBF}"/>
    <cellStyle name="Normal 6 3 8 4 2" xfId="13333" xr:uid="{9E6026BC-1DB4-4287-915E-B2219ADF8730}"/>
    <cellStyle name="Normal 6 3 8 4 3" xfId="10138" xr:uid="{084EF82A-E2B2-4252-A5C2-5DF7F7FC8022}"/>
    <cellStyle name="Normal 6 3 8 5" xfId="10139" xr:uid="{6C9D7308-1984-426C-AD5E-DBFD9C895A41}"/>
    <cellStyle name="Normal 6 3 8 6" xfId="6306" xr:uid="{DF6C707D-595B-401D-8FE2-F56A60767445}"/>
    <cellStyle name="Normal 6 3 8 7" xfId="11520" xr:uid="{4A9636E4-DCB3-49AE-9C63-AFCCD277F3DD}"/>
    <cellStyle name="Normal 6 3 8 8" xfId="4481" xr:uid="{0DBF5B0F-2A25-4634-92E5-E15D7B54080F}"/>
    <cellStyle name="Normal 6 3 9" xfId="941" xr:uid="{D9B06615-74DD-44AD-A8C5-4FCA5504F8C7}"/>
    <cellStyle name="Normal 6 3 9 2" xfId="1857" xr:uid="{18FB0D98-D6B4-43A7-B514-A15C70BCCEDE}"/>
    <cellStyle name="Normal 6 3 9 2 2" xfId="3807" xr:uid="{9BA82549-7757-49F3-9DB3-342AAF3B3159}"/>
    <cellStyle name="Normal 6 3 9 2 2 2" xfId="14473" xr:uid="{1CD24836-4B9A-462B-9A31-4EC43A64CE22}"/>
    <cellStyle name="Normal 6 3 9 2 2 3" xfId="10140" xr:uid="{092D0FA9-FB2D-46A2-B615-2C4B48751D30}"/>
    <cellStyle name="Normal 6 3 9 2 3" xfId="10141" xr:uid="{93869CAF-98ED-4D23-AE74-2A60EADB5AB8}"/>
    <cellStyle name="Normal 6 3 9 2 4" xfId="7446" xr:uid="{429AE92C-3A2C-49C6-8AB6-D4A5896808BF}"/>
    <cellStyle name="Normal 6 3 9 2 5" xfId="12660" xr:uid="{AFC759D4-FDE2-4F86-86F6-B7F75C6C4B7A}"/>
    <cellStyle name="Normal 6 3 9 2 6" xfId="5621" xr:uid="{0D5BA384-577E-4E16-B17B-62AE2D5D44CC}"/>
    <cellStyle name="Normal 6 3 9 3" xfId="2989" xr:uid="{35EFC5F8-5244-4DFA-8AA0-A66E6B132C0E}"/>
    <cellStyle name="Normal 6 3 9 3 2" xfId="13655" xr:uid="{614A1F81-5BC8-45BB-B796-587E54A8D834}"/>
    <cellStyle name="Normal 6 3 9 3 3" xfId="10142" xr:uid="{8097CF40-99B2-4EE6-A397-4074DBA6F81A}"/>
    <cellStyle name="Normal 6 3 9 4" xfId="10143" xr:uid="{EFF2DAC6-F06C-4A6E-BD00-B952187ED359}"/>
    <cellStyle name="Normal 6 3 9 5" xfId="6628" xr:uid="{039B7976-2241-4FFE-B4EA-37D4FA140305}"/>
    <cellStyle name="Normal 6 3 9 6" xfId="11842" xr:uid="{3B6FABB7-1F91-4FFF-A20A-373549FE8CD6}"/>
    <cellStyle name="Normal 6 3 9 7" xfId="4803" xr:uid="{12EC7AC3-43C6-4BE8-B51F-1BD999130E7D}"/>
    <cellStyle name="Normal 6 4" xfId="221" xr:uid="{02CB8A26-7B47-4177-8B36-0A42A7408E7A}"/>
    <cellStyle name="Normal 6 4 10" xfId="2240" xr:uid="{6AFB5504-899D-4EB7-96C6-856E229EE889}"/>
    <cellStyle name="Normal 6 4 10 2" xfId="4099" xr:uid="{7CD8B2B0-CC0B-4F9E-A064-BDC1820519CE}"/>
    <cellStyle name="Normal 6 4 10 2 2" xfId="14762" xr:uid="{E6614795-52A8-43EA-A6DC-8F3B3C1DD083}"/>
    <cellStyle name="Normal 6 4 10 2 3" xfId="10144" xr:uid="{FE3D9D69-BD43-484C-995F-45705E9096BF}"/>
    <cellStyle name="Normal 6 4 10 3" xfId="10145" xr:uid="{DD872734-6816-4452-BEBA-D1E27AA0CFD0}"/>
    <cellStyle name="Normal 6 4 10 4" xfId="7738" xr:uid="{169BB3E1-FF1A-4844-9566-EE6DDCEB2572}"/>
    <cellStyle name="Normal 6 4 10 5" xfId="12949" xr:uid="{00BC82FE-5A31-45B8-AE47-ADF0BF8E258D}"/>
    <cellStyle name="Normal 6 4 10 6" xfId="5910" xr:uid="{2EC8FB55-F09E-424E-91FD-A8E3250E618A}"/>
    <cellStyle name="Normal 6 4 11" xfId="2391" xr:uid="{CB5BF5A9-DC24-465D-88E9-6533D8E379F6}"/>
    <cellStyle name="Normal 6 4 11 2" xfId="4235" xr:uid="{10820F5E-61C9-4389-AA59-DC6F735AC92E}"/>
    <cellStyle name="Normal 6 4 11 2 2" xfId="14898" xr:uid="{4B155B9B-6021-422F-89E7-024CBDE183AF}"/>
    <cellStyle name="Normal 6 4 11 2 3" xfId="10146" xr:uid="{9E9A4A93-71DC-4693-9516-0C11DEC57B03}"/>
    <cellStyle name="Normal 6 4 11 3" xfId="7874" xr:uid="{8EE46517-9C69-4100-AC6E-78A9AF58521C}"/>
    <cellStyle name="Normal 6 4 11 4" xfId="13085" xr:uid="{CAEBA2E5-95BA-4BA4-9E9C-0EEC1BC00C54}"/>
    <cellStyle name="Normal 6 4 11 5" xfId="6046" xr:uid="{D7A3499C-E3A1-4FB2-AF6D-12B229C00C7A}"/>
    <cellStyle name="Normal 6 4 12" xfId="2568" xr:uid="{B6015CC1-4F2A-49E8-9F84-382CB96B39D4}"/>
    <cellStyle name="Normal 6 4 12 2" xfId="10147" xr:uid="{DA5678D0-80E4-465D-B88D-08C067A85211}"/>
    <cellStyle name="Normal 6 4 12 3" xfId="13236" xr:uid="{A300876D-4181-4F9A-8D2A-D0A2504BF29C}"/>
    <cellStyle name="Normal 6 4 12 4" xfId="6185" xr:uid="{F8892487-C9BB-4EAA-AAAF-54330F3CFBD5}"/>
    <cellStyle name="Normal 6 4 13" xfId="10148" xr:uid="{A4C828CD-35CB-4C66-8379-07DA9705B710}"/>
    <cellStyle name="Normal 6 4 14" xfId="6207" xr:uid="{84CA7AD3-F193-425B-9A8B-9B9CEE11B8F9}"/>
    <cellStyle name="Normal 6 4 15" xfId="11423" xr:uid="{6A1CF643-3B2E-4EEC-8A0E-78F5AA3E909E}"/>
    <cellStyle name="Normal 6 4 16" xfId="4384" xr:uid="{A3307D07-E8EE-4F02-9DCD-1FC038C17E7A}"/>
    <cellStyle name="Normal 6 4 2" xfId="681" xr:uid="{4F9E74AE-EE37-4B62-967F-BAA6493DEEDE}"/>
    <cellStyle name="Normal 6 4 2 10" xfId="11619" xr:uid="{F7B5B9B9-2ADF-41CF-BE01-78D6991948E2}"/>
    <cellStyle name="Normal 6 4 2 11" xfId="4580" xr:uid="{44975EE4-CFA1-4E03-93E2-2044CBAEA7DF}"/>
    <cellStyle name="Normal 6 4 2 2" xfId="842" xr:uid="{8F3146F7-9D3A-4016-BF7C-03BA107C465F}"/>
    <cellStyle name="Normal 6 4 2 2 2" xfId="1306" xr:uid="{9C237A0C-307A-4056-AA61-F49913545D11}"/>
    <cellStyle name="Normal 6 4 2 2 2 2" xfId="1860" xr:uid="{CBC81258-F25C-4B89-81F1-AE7F365372E6}"/>
    <cellStyle name="Normal 6 4 2 2 2 2 2" xfId="3810" xr:uid="{5169F265-DD91-4218-BFD2-34C56405438A}"/>
    <cellStyle name="Normal 6 4 2 2 2 2 2 2" xfId="14476" xr:uid="{9B8278A2-7775-4EFA-BEA6-7D481E34F948}"/>
    <cellStyle name="Normal 6 4 2 2 2 2 2 3" xfId="10149" xr:uid="{08C52B15-5C8E-48FD-B15B-FEC080F123C2}"/>
    <cellStyle name="Normal 6 4 2 2 2 2 3" xfId="10150" xr:uid="{C840B99A-BDA0-4BAE-B549-16654B536E12}"/>
    <cellStyle name="Normal 6 4 2 2 2 2 4" xfId="7449" xr:uid="{9259A6A1-C92A-4E68-81F0-ED5F7393F866}"/>
    <cellStyle name="Normal 6 4 2 2 2 2 5" xfId="12663" xr:uid="{3ABA4B96-90BA-4D6C-8B4F-62295B21CA63}"/>
    <cellStyle name="Normal 6 4 2 2 2 2 6" xfId="5624" xr:uid="{8223F099-F5B6-47F9-9920-F74D1D51AB5B}"/>
    <cellStyle name="Normal 6 4 2 2 2 3" xfId="3268" xr:uid="{D0269DAD-39FF-4F3D-81F4-5C1BA731B054}"/>
    <cellStyle name="Normal 6 4 2 2 2 3 2" xfId="13934" xr:uid="{886B7537-109C-4413-9E88-2AC4A38918DD}"/>
    <cellStyle name="Normal 6 4 2 2 2 3 3" xfId="10151" xr:uid="{7BB48CF6-9CE9-4104-92EE-A739753DDE64}"/>
    <cellStyle name="Normal 6 4 2 2 2 4" xfId="10152" xr:uid="{74F75048-266D-402A-8BE5-CD1A548C8933}"/>
    <cellStyle name="Normal 6 4 2 2 2 5" xfId="6907" xr:uid="{DA543238-94D7-410C-8BC0-EB560CDDF6FA}"/>
    <cellStyle name="Normal 6 4 2 2 2 6" xfId="12121" xr:uid="{54E980F3-AB39-4EA3-B264-452E647CC6FD}"/>
    <cellStyle name="Normal 6 4 2 2 2 7" xfId="5082" xr:uid="{3E5B659F-7492-4BFC-BD23-3E8F7114114A}"/>
    <cellStyle name="Normal 6 4 2 2 3" xfId="1859" xr:uid="{15AC6B68-89F6-438A-A19A-7D867800F20A}"/>
    <cellStyle name="Normal 6 4 2 2 3 2" xfId="3809" xr:uid="{2724E31E-49AC-4C52-ACCF-0730A8707008}"/>
    <cellStyle name="Normal 6 4 2 2 3 2 2" xfId="14475" xr:uid="{A2E7E3F6-7C15-4070-BB05-FD9B1E585728}"/>
    <cellStyle name="Normal 6 4 2 2 3 2 3" xfId="10153" xr:uid="{135B234A-1EDC-43CA-8ADB-640788D9FD0E}"/>
    <cellStyle name="Normal 6 4 2 2 3 3" xfId="10154" xr:uid="{5E316DE5-74D2-4863-83AE-C98D9A954810}"/>
    <cellStyle name="Normal 6 4 2 2 3 4" xfId="7448" xr:uid="{70E97159-54A3-42A7-AF6F-679DF54AB7ED}"/>
    <cellStyle name="Normal 6 4 2 2 3 5" xfId="12662" xr:uid="{BFBC102A-AAA0-472B-B2DF-C6A894809317}"/>
    <cellStyle name="Normal 6 4 2 2 3 6" xfId="5623" xr:uid="{10D69192-80D8-4B8E-BBA4-4F215C561548}"/>
    <cellStyle name="Normal 6 4 2 2 4" xfId="2901" xr:uid="{5B6219B5-FF16-419C-88F8-BC5936B7C7B2}"/>
    <cellStyle name="Normal 6 4 2 2 4 2" xfId="13567" xr:uid="{99A43AE4-32FF-4F0C-9DCF-B456D2AC5088}"/>
    <cellStyle name="Normal 6 4 2 2 4 3" xfId="10155" xr:uid="{27881396-6944-4F2B-AF1A-EE7CBEDEE584}"/>
    <cellStyle name="Normal 6 4 2 2 5" xfId="10156" xr:uid="{80F6B43F-5FE8-4237-99C6-74A527AA16A6}"/>
    <cellStyle name="Normal 6 4 2 2 6" xfId="6540" xr:uid="{3842D067-5919-41EF-9D1E-124E0A8C1B5B}"/>
    <cellStyle name="Normal 6 4 2 2 7" xfId="11754" xr:uid="{ABBDB341-DAB1-4131-A216-A70047C260C5}"/>
    <cellStyle name="Normal 6 4 2 2 8" xfId="4715" xr:uid="{6B67F2E7-09F3-4BCE-8D49-1DB0E5321E47}"/>
    <cellStyle name="Normal 6 4 2 3" xfId="995" xr:uid="{9761CEF9-4816-41FB-81AF-FB15503770BA}"/>
    <cellStyle name="Normal 6 4 2 3 2" xfId="1861" xr:uid="{E7D6536E-E98A-4C05-B7C1-C38AF5ADB845}"/>
    <cellStyle name="Normal 6 4 2 3 2 2" xfId="3811" xr:uid="{09D3411A-18F8-43B1-9B16-8717D5E9FD5F}"/>
    <cellStyle name="Normal 6 4 2 3 2 2 2" xfId="14477" xr:uid="{83A1B38A-4380-42B1-A110-227F282559A0}"/>
    <cellStyle name="Normal 6 4 2 3 2 2 3" xfId="10157" xr:uid="{7138BA04-AEB4-4B64-B360-FDCADEDD2ED3}"/>
    <cellStyle name="Normal 6 4 2 3 2 3" xfId="10158" xr:uid="{41D91DB0-9D69-4479-B253-3FA0E8E0BD14}"/>
    <cellStyle name="Normal 6 4 2 3 2 4" xfId="7450" xr:uid="{A78DE67A-B4AF-452F-ABAF-3B48B6495048}"/>
    <cellStyle name="Normal 6 4 2 3 2 5" xfId="12664" xr:uid="{E6FC0B41-1510-4AD7-901A-CCAC9F751951}"/>
    <cellStyle name="Normal 6 4 2 3 2 6" xfId="5625" xr:uid="{C3434319-C284-43B0-BD0C-3C1550DCC10C}"/>
    <cellStyle name="Normal 6 4 2 3 3" xfId="3039" xr:uid="{805DEDC9-FD18-48F0-9AB7-6DDCA2664DE1}"/>
    <cellStyle name="Normal 6 4 2 3 3 2" xfId="13705" xr:uid="{BD76EB66-F47E-4226-9A61-EF1FC29A58FA}"/>
    <cellStyle name="Normal 6 4 2 3 3 3" xfId="10159" xr:uid="{40365711-0B66-4DA7-955A-F16A1FF12DC4}"/>
    <cellStyle name="Normal 6 4 2 3 4" xfId="10160" xr:uid="{E95299F1-4695-4D7A-B858-B35F93B3FCCC}"/>
    <cellStyle name="Normal 6 4 2 3 5" xfId="6678" xr:uid="{23A28486-CAD7-48F6-971E-5FF8895690EC}"/>
    <cellStyle name="Normal 6 4 2 3 6" xfId="11892" xr:uid="{EEFD2A08-F68F-40FA-940C-1FD51216618C}"/>
    <cellStyle name="Normal 6 4 2 3 7" xfId="4853" xr:uid="{F1F9F3A6-11D2-46A9-9BDE-2DF65CF98017}"/>
    <cellStyle name="Normal 6 4 2 4" xfId="1858" xr:uid="{54157FB9-9685-44E7-B879-7FB945724499}"/>
    <cellStyle name="Normal 6 4 2 4 2" xfId="3808" xr:uid="{74CEC461-CA26-4525-AC76-531667659F3F}"/>
    <cellStyle name="Normal 6 4 2 4 2 2" xfId="14474" xr:uid="{AE3544E1-6AF2-4E8F-BE3E-B70B46B16F88}"/>
    <cellStyle name="Normal 6 4 2 4 2 3" xfId="10161" xr:uid="{B0FF2888-D7DC-4A4C-AC70-1F5BB734B5CD}"/>
    <cellStyle name="Normal 6 4 2 4 3" xfId="10162" xr:uid="{742D889E-87D7-4D3F-8734-B3909500096B}"/>
    <cellStyle name="Normal 6 4 2 4 4" xfId="7447" xr:uid="{37A6CEE3-8A50-4675-A712-8782D2A9C294}"/>
    <cellStyle name="Normal 6 4 2 4 5" xfId="12661" xr:uid="{AF8C6537-1ED7-4851-9D27-E34F7A6F93D3}"/>
    <cellStyle name="Normal 6 4 2 4 6" xfId="5622" xr:uid="{C915EF6E-B42C-49E1-9382-AC2E5B07D625}"/>
    <cellStyle name="Normal 6 4 2 5" xfId="2294" xr:uid="{25233580-D29B-490E-9D78-7F276E9D8DB9}"/>
    <cellStyle name="Normal 6 4 2 5 2" xfId="4147" xr:uid="{EF1A5D77-60C9-4CE1-BDFF-ABA22454FE81}"/>
    <cellStyle name="Normal 6 4 2 5 2 2" xfId="14810" xr:uid="{8EA271A0-856C-4BC2-B282-B915F7A8EF55}"/>
    <cellStyle name="Normal 6 4 2 5 2 3" xfId="10163" xr:uid="{0A8D06C7-5A92-46C6-A0AB-5800FB14C354}"/>
    <cellStyle name="Normal 6 4 2 5 3" xfId="10164" xr:uid="{B2EAB8FC-91B0-45C0-8A48-BBDEB01C9E5E}"/>
    <cellStyle name="Normal 6 4 2 5 4" xfId="7786" xr:uid="{E5956C74-93D1-4863-A388-098B18FD4FB4}"/>
    <cellStyle name="Normal 6 4 2 5 5" xfId="12997" xr:uid="{00B56CF8-56A6-4BC2-9F33-BF46BB99DD3B}"/>
    <cellStyle name="Normal 6 4 2 5 6" xfId="5958" xr:uid="{C32B701E-EBA1-4324-BEED-9CFFCC75F087}"/>
    <cellStyle name="Normal 6 4 2 6" xfId="2438" xr:uid="{FC7E4904-80E6-4E90-9261-6EAC4A1029C9}"/>
    <cellStyle name="Normal 6 4 2 6 2" xfId="4282" xr:uid="{1F569A02-206E-4DD7-AB10-0BD412CBE735}"/>
    <cellStyle name="Normal 6 4 2 6 2 2" xfId="14945" xr:uid="{541701F3-D73B-4B12-B3F4-917D34F80942}"/>
    <cellStyle name="Normal 6 4 2 6 2 3" xfId="10165" xr:uid="{474F0D5A-E0AB-4809-BEBD-32A6090A20C9}"/>
    <cellStyle name="Normal 6 4 2 6 3" xfId="7921" xr:uid="{DA83632D-5C9C-4B84-9333-2EACDC0DAA85}"/>
    <cellStyle name="Normal 6 4 2 6 4" xfId="13132" xr:uid="{15156547-1E34-4FDA-B013-494BEBC654FE}"/>
    <cellStyle name="Normal 6 4 2 6 5" xfId="6093" xr:uid="{5471758D-DD9B-4CE3-AE57-482EB2FAB4A3}"/>
    <cellStyle name="Normal 6 4 2 7" xfId="2766" xr:uid="{B8398E7D-53F2-4927-978C-DBD2DB965190}"/>
    <cellStyle name="Normal 6 4 2 7 2" xfId="13432" xr:uid="{85B7F2F0-FDA7-427B-A8D7-265F33AC7F2C}"/>
    <cellStyle name="Normal 6 4 2 7 3" xfId="10166" xr:uid="{51458C86-603B-4B7A-9357-AD642745412F}"/>
    <cellStyle name="Normal 6 4 2 8" xfId="10167" xr:uid="{AA1DC7C1-3547-428A-ACBA-D27338651763}"/>
    <cellStyle name="Normal 6 4 2 9" xfId="6405" xr:uid="{7AA21418-763C-436B-A5D1-6C0329EC72E6}"/>
    <cellStyle name="Normal 6 4 3" xfId="744" xr:uid="{BC2D9186-CEB1-4E05-AEAB-C04FAACBC711}"/>
    <cellStyle name="Normal 6 4 3 10" xfId="11661" xr:uid="{C9C74D8A-6FFE-46B0-BCCC-3994204243E2}"/>
    <cellStyle name="Normal 6 4 3 11" xfId="4622" xr:uid="{6E181C50-60AC-457B-9666-D47537F6EA65}"/>
    <cellStyle name="Normal 6 4 3 2" xfId="885" xr:uid="{23976F39-56E3-4C05-A68E-74D1FAC9C00D}"/>
    <cellStyle name="Normal 6 4 3 2 2" xfId="1348" xr:uid="{3614C7DC-50FA-4121-9B63-3F9F4593476A}"/>
    <cellStyle name="Normal 6 4 3 2 2 2" xfId="1864" xr:uid="{E27DA42C-FBC4-4858-B9A0-4C9328284344}"/>
    <cellStyle name="Normal 6 4 3 2 2 2 2" xfId="3814" xr:uid="{8E455C33-C8FC-41DE-B1F9-4A0360FBD7C1}"/>
    <cellStyle name="Normal 6 4 3 2 2 2 2 2" xfId="14480" xr:uid="{6B1251CE-BC70-418B-BFCB-920231212FED}"/>
    <cellStyle name="Normal 6 4 3 2 2 2 2 3" xfId="10168" xr:uid="{410881F2-DBB9-4801-9DC9-FAA7BBB9DB8C}"/>
    <cellStyle name="Normal 6 4 3 2 2 2 3" xfId="10169" xr:uid="{9A3F290A-CEDC-4299-99A5-FF6466F28202}"/>
    <cellStyle name="Normal 6 4 3 2 2 2 4" xfId="7453" xr:uid="{4880463F-1C30-41B2-9870-E2C1AFBD6972}"/>
    <cellStyle name="Normal 6 4 3 2 2 2 5" xfId="12667" xr:uid="{D1A55495-B2C8-432C-B085-6A1C05E8D67D}"/>
    <cellStyle name="Normal 6 4 3 2 2 2 6" xfId="5628" xr:uid="{042348F7-4840-4F6C-B523-F8D56046A879}"/>
    <cellStyle name="Normal 6 4 3 2 2 3" xfId="3310" xr:uid="{5E264292-475B-4CA2-84E1-ABB4FEED3B84}"/>
    <cellStyle name="Normal 6 4 3 2 2 3 2" xfId="13976" xr:uid="{E2E2E7E7-AE83-4A27-B4EB-CBC24AAFD0EF}"/>
    <cellStyle name="Normal 6 4 3 2 2 3 3" xfId="10170" xr:uid="{D9A5AC4F-A02C-42E4-AF17-AA744549E3C9}"/>
    <cellStyle name="Normal 6 4 3 2 2 4" xfId="10171" xr:uid="{841A50BD-EAAE-4819-A8C3-B272AE80CBBF}"/>
    <cellStyle name="Normal 6 4 3 2 2 5" xfId="6949" xr:uid="{F4DE1389-DE0F-48FF-B01B-223B870B065F}"/>
    <cellStyle name="Normal 6 4 3 2 2 6" xfId="12163" xr:uid="{D6A5A623-0E10-41BC-9B49-2713131744F9}"/>
    <cellStyle name="Normal 6 4 3 2 2 7" xfId="5124" xr:uid="{B26462BD-3EB2-47AF-BBA3-463ACAD307C6}"/>
    <cellStyle name="Normal 6 4 3 2 3" xfId="1863" xr:uid="{0239C4E4-1160-4D65-8ABB-D2FC7F8B6F6C}"/>
    <cellStyle name="Normal 6 4 3 2 3 2" xfId="3813" xr:uid="{E9A89EAE-BFD7-408F-94A6-031370523788}"/>
    <cellStyle name="Normal 6 4 3 2 3 2 2" xfId="14479" xr:uid="{03257D3F-04BE-4894-8178-3317FD1088CE}"/>
    <cellStyle name="Normal 6 4 3 2 3 2 3" xfId="10172" xr:uid="{0E25DDF4-A561-4F9D-B7BF-C7B7CCE3F473}"/>
    <cellStyle name="Normal 6 4 3 2 3 3" xfId="10173" xr:uid="{D2BBD664-E905-44F0-AB3F-D462FC6C6D48}"/>
    <cellStyle name="Normal 6 4 3 2 3 4" xfId="7452" xr:uid="{18EABEAF-8DCE-4A95-9D27-B8B1672B840D}"/>
    <cellStyle name="Normal 6 4 3 2 3 5" xfId="12666" xr:uid="{2B2BC94A-30A8-4852-A971-F44DC4254320}"/>
    <cellStyle name="Normal 6 4 3 2 3 6" xfId="5627" xr:uid="{25173625-1877-4A44-B262-219575EC7155}"/>
    <cellStyle name="Normal 6 4 3 2 4" xfId="2943" xr:uid="{484FA5F0-9529-47E6-B5CD-CC42BE89FB90}"/>
    <cellStyle name="Normal 6 4 3 2 4 2" xfId="13609" xr:uid="{ACBD1D66-21A3-49A6-A748-4B827013CAF8}"/>
    <cellStyle name="Normal 6 4 3 2 4 3" xfId="10174" xr:uid="{D701EBBF-9B7C-484D-9385-B4C13B156D66}"/>
    <cellStyle name="Normal 6 4 3 2 5" xfId="10175" xr:uid="{A81091E7-603F-4326-B866-42DCB1A37C5F}"/>
    <cellStyle name="Normal 6 4 3 2 6" xfId="6582" xr:uid="{D9076F49-019D-4D7E-9BAB-66DD10552AFE}"/>
    <cellStyle name="Normal 6 4 3 2 7" xfId="11796" xr:uid="{C0549DC8-3994-4A42-85BC-975C566C740F}"/>
    <cellStyle name="Normal 6 4 3 2 8" xfId="4757" xr:uid="{CBF22AF1-3C8A-45F7-BADC-B71FB2C2F5EE}"/>
    <cellStyle name="Normal 6 4 3 3" xfId="1038" xr:uid="{FEE8233B-4C5A-4FCE-A9A2-44FA10C4AC39}"/>
    <cellStyle name="Normal 6 4 3 3 2" xfId="1865" xr:uid="{60857DF0-613A-4D1F-8255-7BF4DF60876E}"/>
    <cellStyle name="Normal 6 4 3 3 2 2" xfId="3815" xr:uid="{16FE6589-E367-47BA-8273-C5FFAC243ADA}"/>
    <cellStyle name="Normal 6 4 3 3 2 2 2" xfId="14481" xr:uid="{71033F8D-DCB8-41CA-A6C2-24F63CAD6F6F}"/>
    <cellStyle name="Normal 6 4 3 3 2 2 3" xfId="10176" xr:uid="{3AB325D9-691A-4928-9125-70C1036B10A6}"/>
    <cellStyle name="Normal 6 4 3 3 2 3" xfId="10177" xr:uid="{48612457-79DF-480D-8A82-2490E8C309D0}"/>
    <cellStyle name="Normal 6 4 3 3 2 4" xfId="7454" xr:uid="{1433D820-CBC1-4E9A-90CB-E1A3F046110F}"/>
    <cellStyle name="Normal 6 4 3 3 2 5" xfId="12668" xr:uid="{1AAB20DB-9D78-4EB9-8DD9-0686DB30DE2B}"/>
    <cellStyle name="Normal 6 4 3 3 2 6" xfId="5629" xr:uid="{25595EAE-2801-44D6-90AD-F43331508DCD}"/>
    <cellStyle name="Normal 6 4 3 3 3" xfId="3081" xr:uid="{A9DB6335-6400-4393-9E8F-361D0F4EB198}"/>
    <cellStyle name="Normal 6 4 3 3 3 2" xfId="13747" xr:uid="{5EBB3014-3218-45F1-8806-0CE7254A22B7}"/>
    <cellStyle name="Normal 6 4 3 3 3 3" xfId="10178" xr:uid="{B22D15E6-CFA2-4B8E-B670-01DB6A80D04F}"/>
    <cellStyle name="Normal 6 4 3 3 4" xfId="10179" xr:uid="{6D52AEB5-1A3B-4F3E-8A63-7870D5594C54}"/>
    <cellStyle name="Normal 6 4 3 3 5" xfId="6720" xr:uid="{28D788FA-6F47-4DC2-83E1-EFC7B054151B}"/>
    <cellStyle name="Normal 6 4 3 3 6" xfId="11934" xr:uid="{57B5C6D4-AF06-46E7-B221-6F3EC4BB41EA}"/>
    <cellStyle name="Normal 6 4 3 3 7" xfId="4895" xr:uid="{22CF1DA1-7134-4986-8016-EFEFB9324309}"/>
    <cellStyle name="Normal 6 4 3 4" xfId="1862" xr:uid="{79E4755A-3D9E-4FA5-854D-E0A4E0AEF51E}"/>
    <cellStyle name="Normal 6 4 3 4 2" xfId="3812" xr:uid="{61757DB5-F45A-40D8-A8FA-81E88DF7400E}"/>
    <cellStyle name="Normal 6 4 3 4 2 2" xfId="14478" xr:uid="{9B4CE163-7B3A-4FD4-B9CD-19DF48F8359A}"/>
    <cellStyle name="Normal 6 4 3 4 2 3" xfId="10180" xr:uid="{CEB9945B-16F1-4773-982A-2770D7DECABC}"/>
    <cellStyle name="Normal 6 4 3 4 3" xfId="10181" xr:uid="{1A23CA7A-4E2F-4AF5-80DE-D6245A6CAAEA}"/>
    <cellStyle name="Normal 6 4 3 4 4" xfId="7451" xr:uid="{89411753-3B64-465F-B329-23E2B3E1B79F}"/>
    <cellStyle name="Normal 6 4 3 4 5" xfId="12665" xr:uid="{41C1AF81-9ED4-48AA-B751-AD996810FE07}"/>
    <cellStyle name="Normal 6 4 3 4 6" xfId="5626" xr:uid="{11BBE5D4-75AC-4910-AABF-DF8E56582526}"/>
    <cellStyle name="Normal 6 4 3 5" xfId="2336" xr:uid="{B8064BE4-066E-47EE-875C-2514F3A1AF51}"/>
    <cellStyle name="Normal 6 4 3 5 2" xfId="4189" xr:uid="{3AEA9682-E0B7-4E9F-9024-6752BF37A423}"/>
    <cellStyle name="Normal 6 4 3 5 2 2" xfId="14852" xr:uid="{9A77D23B-B343-4CE5-9331-F742A163B28A}"/>
    <cellStyle name="Normal 6 4 3 5 2 3" xfId="10182" xr:uid="{A7830D29-8AD0-4BB4-90F8-9D6EB45DEC0A}"/>
    <cellStyle name="Normal 6 4 3 5 3" xfId="10183" xr:uid="{B8CFF455-19F9-4495-B881-6A3E6DCC7739}"/>
    <cellStyle name="Normal 6 4 3 5 4" xfId="7828" xr:uid="{C6478648-4AF1-40F8-929E-D288ED69A770}"/>
    <cellStyle name="Normal 6 4 3 5 5" xfId="13039" xr:uid="{AEBFA484-1A37-48F0-B29F-F8278D3AD52B}"/>
    <cellStyle name="Normal 6 4 3 5 6" xfId="6000" xr:uid="{266CBD39-EFE0-46E9-88FD-452A1FBB8B40}"/>
    <cellStyle name="Normal 6 4 3 6" xfId="2480" xr:uid="{E22E755B-CD4C-406A-95BB-0894626AC700}"/>
    <cellStyle name="Normal 6 4 3 6 2" xfId="4324" xr:uid="{8309057A-C9D0-4BD7-92F6-0CB77880AE18}"/>
    <cellStyle name="Normal 6 4 3 6 2 2" xfId="14987" xr:uid="{EB71BCB1-30D4-45EE-A7C6-B55C55C8DC6A}"/>
    <cellStyle name="Normal 6 4 3 6 2 3" xfId="10184" xr:uid="{4C05BF62-023B-4CD0-B29F-1042EAC93AC3}"/>
    <cellStyle name="Normal 6 4 3 6 3" xfId="7963" xr:uid="{76B64A63-AF8D-4BBA-8DEE-4DF31E6C116F}"/>
    <cellStyle name="Normal 6 4 3 6 4" xfId="13174" xr:uid="{D0B1DF08-1588-47AC-A56C-9035C7A8E763}"/>
    <cellStyle name="Normal 6 4 3 6 5" xfId="6135" xr:uid="{9CB6F35C-B02B-42E7-8BE8-EF5F3FC75EDD}"/>
    <cellStyle name="Normal 6 4 3 7" xfId="2808" xr:uid="{258795AA-D4FD-43E6-AE0F-EC2AC76554F3}"/>
    <cellStyle name="Normal 6 4 3 7 2" xfId="13474" xr:uid="{209CB978-57D1-4306-B3C6-20603B7784E5}"/>
    <cellStyle name="Normal 6 4 3 7 3" xfId="10185" xr:uid="{FDDCA83B-AC51-463E-AFDE-25AE895F80EA}"/>
    <cellStyle name="Normal 6 4 3 8" xfId="10186" xr:uid="{FCE7CA2C-B8D4-4784-B9AF-FC5C4D7E376A}"/>
    <cellStyle name="Normal 6 4 3 9" xfId="6447" xr:uid="{7E4F8E76-08D9-46DF-A1B8-F0824A6C7CBA}"/>
    <cellStyle name="Normal 6 4 4" xfId="578" xr:uid="{9EDCA01B-A1D3-4268-A050-0F9737004ADA}"/>
    <cellStyle name="Normal 6 4 4 2" xfId="1146" xr:uid="{34EA6EC3-947D-4053-A399-5447B142F191}"/>
    <cellStyle name="Normal 6 4 4 2 2" xfId="1867" xr:uid="{5C6DA747-DCBF-444F-BF2F-C2DCBEA6CF9F}"/>
    <cellStyle name="Normal 6 4 4 2 2 2" xfId="3817" xr:uid="{6B80D6EF-0062-4FE4-824E-1E61A496C6BF}"/>
    <cellStyle name="Normal 6 4 4 2 2 2 2" xfId="14483" xr:uid="{12C9C5B3-6C62-4868-886F-231C4C21F8C2}"/>
    <cellStyle name="Normal 6 4 4 2 2 2 3" xfId="10187" xr:uid="{FDC1E7BF-8C59-4BF9-85DB-2529FC9F6525}"/>
    <cellStyle name="Normal 6 4 4 2 2 3" xfId="10188" xr:uid="{13F5A91A-9555-41E1-A551-5B2ADE350A0C}"/>
    <cellStyle name="Normal 6 4 4 2 2 4" xfId="7456" xr:uid="{BEB9440A-652B-4888-A162-782D252EC9A8}"/>
    <cellStyle name="Normal 6 4 4 2 2 5" xfId="12670" xr:uid="{C22561A2-2916-45F8-AF9C-8E1B6E97C45C}"/>
    <cellStyle name="Normal 6 4 4 2 2 6" xfId="5631" xr:uid="{822BC2CD-55BE-4E9F-8C0D-5A8059622A20}"/>
    <cellStyle name="Normal 6 4 4 2 3" xfId="3171" xr:uid="{54886B11-4723-4F57-862B-04546EF3771B}"/>
    <cellStyle name="Normal 6 4 4 2 3 2" xfId="13837" xr:uid="{DA51F972-D28C-48E4-BCEF-814B990829CB}"/>
    <cellStyle name="Normal 6 4 4 2 3 3" xfId="10189" xr:uid="{7305EEAE-48B6-4534-B90E-050489909D33}"/>
    <cellStyle name="Normal 6 4 4 2 4" xfId="10190" xr:uid="{3341FCC2-4B5D-428E-B56E-A050A5221A0B}"/>
    <cellStyle name="Normal 6 4 4 2 5" xfId="6810" xr:uid="{545E58A6-2B5E-4950-B93E-510E9F8CCBC7}"/>
    <cellStyle name="Normal 6 4 4 2 6" xfId="12024" xr:uid="{F397E351-38F9-4300-8629-427AED21B6D5}"/>
    <cellStyle name="Normal 6 4 4 2 7" xfId="4985" xr:uid="{4E6226EB-552C-405A-83AE-85B5C28CBFA1}"/>
    <cellStyle name="Normal 6 4 4 3" xfId="1866" xr:uid="{FED740F1-F865-41D4-8C7E-1C3E2F6AD1C5}"/>
    <cellStyle name="Normal 6 4 4 3 2" xfId="3816" xr:uid="{6CF09BB1-EBA4-4C24-879E-68C3051E863E}"/>
    <cellStyle name="Normal 6 4 4 3 2 2" xfId="14482" xr:uid="{775B0A5F-058F-41AE-B6E6-C5B846B1C02E}"/>
    <cellStyle name="Normal 6 4 4 3 2 3" xfId="10191" xr:uid="{CCBC26FA-FB1F-4610-B8F5-2CF8E6A800DB}"/>
    <cellStyle name="Normal 6 4 4 3 3" xfId="10192" xr:uid="{A578E08E-B363-4311-80D2-854B01DC6E4B}"/>
    <cellStyle name="Normal 6 4 4 3 4" xfId="7455" xr:uid="{150C3996-E74D-446D-803E-F2D206289906}"/>
    <cellStyle name="Normal 6 4 4 3 5" xfId="12669" xr:uid="{FBB2297A-04AB-4526-B940-AE14C6CC290D}"/>
    <cellStyle name="Normal 6 4 4 3 6" xfId="5630" xr:uid="{64828BD0-CF60-496E-8427-57617C0B94B1}"/>
    <cellStyle name="Normal 6 4 4 4" xfId="2719" xr:uid="{52D537A8-8E6A-4841-901A-103E8CFE5FCD}"/>
    <cellStyle name="Normal 6 4 4 4 2" xfId="13385" xr:uid="{B2867605-A3D1-42CC-97F7-C225C7A8AA6D}"/>
    <cellStyle name="Normal 6 4 4 4 3" xfId="10193" xr:uid="{FEDC1552-2F02-4192-B121-351D5B4F06FC}"/>
    <cellStyle name="Normal 6 4 4 5" xfId="10194" xr:uid="{B7B85888-4B92-4AD7-9D7E-A2AE87637493}"/>
    <cellStyle name="Normal 6 4 4 6" xfId="6358" xr:uid="{36A89BF6-0D7B-4ADA-A5A1-A336BA9124EF}"/>
    <cellStyle name="Normal 6 4 4 7" xfId="11572" xr:uid="{3DC019A9-ED85-4AF4-A1C9-082F27773526}"/>
    <cellStyle name="Normal 6 4 4 8" xfId="4533" xr:uid="{F43CE464-5711-4612-A8FE-D45A331C4A39}"/>
    <cellStyle name="Normal 6 4 5" xfId="795" xr:uid="{AC1AD53A-3E47-473F-9B79-2D4B685C871A}"/>
    <cellStyle name="Normal 6 4 5 2" xfId="1259" xr:uid="{6C2C2C19-BF78-4697-B58F-51B875D68A02}"/>
    <cellStyle name="Normal 6 4 5 2 2" xfId="1869" xr:uid="{41A7DD1F-0753-4859-861D-35CFEF28CF2E}"/>
    <cellStyle name="Normal 6 4 5 2 2 2" xfId="3819" xr:uid="{4719E08C-05EE-41F5-BFE4-64902A2B967C}"/>
    <cellStyle name="Normal 6 4 5 2 2 2 2" xfId="14485" xr:uid="{AB446E24-9290-494F-A4C6-84F7BB4335E4}"/>
    <cellStyle name="Normal 6 4 5 2 2 2 3" xfId="10195" xr:uid="{0A77FD4F-6464-479B-9EE4-874899E9F9CD}"/>
    <cellStyle name="Normal 6 4 5 2 2 3" xfId="10196" xr:uid="{3343BF52-9749-46C6-BAAE-4C0E2AFC28D0}"/>
    <cellStyle name="Normal 6 4 5 2 2 4" xfId="7458" xr:uid="{6EF41F22-7DF0-48D4-8592-2539D342894F}"/>
    <cellStyle name="Normal 6 4 5 2 2 5" xfId="12672" xr:uid="{FAA16AC3-2F28-4923-B08A-708566D3E4B3}"/>
    <cellStyle name="Normal 6 4 5 2 2 6" xfId="5633" xr:uid="{DF57DC5F-2F18-483E-975C-BB71390985C3}"/>
    <cellStyle name="Normal 6 4 5 2 3" xfId="3221" xr:uid="{8BDC6D73-D1B8-4732-8B66-259FF135BCBE}"/>
    <cellStyle name="Normal 6 4 5 2 3 2" xfId="13887" xr:uid="{03EEF225-E353-4CED-9A81-F106ABA62807}"/>
    <cellStyle name="Normal 6 4 5 2 3 3" xfId="10197" xr:uid="{B950B99A-6022-473C-8A34-CD7B312C42DE}"/>
    <cellStyle name="Normal 6 4 5 2 4" xfId="10198" xr:uid="{96CF4170-6A6F-472C-9079-8A5535F29B1D}"/>
    <cellStyle name="Normal 6 4 5 2 5" xfId="6860" xr:uid="{6C198A99-6456-47D7-9EA4-AE102EFA0A03}"/>
    <cellStyle name="Normal 6 4 5 2 6" xfId="12074" xr:uid="{51DDD3DC-89AE-4F22-80AB-A6290C3ADCC7}"/>
    <cellStyle name="Normal 6 4 5 2 7" xfId="5035" xr:uid="{25B373D9-A40B-4199-8C71-03391A29FFA7}"/>
    <cellStyle name="Normal 6 4 5 3" xfId="1868" xr:uid="{05868B03-75EB-4561-9804-6D49CC6A4898}"/>
    <cellStyle name="Normal 6 4 5 3 2" xfId="3818" xr:uid="{78DE0C7E-F515-4F6B-ABB6-B83E333CA8AB}"/>
    <cellStyle name="Normal 6 4 5 3 2 2" xfId="14484" xr:uid="{E88FCDE8-A869-40FF-AFA5-1649F624FF63}"/>
    <cellStyle name="Normal 6 4 5 3 2 3" xfId="10199" xr:uid="{09614CCF-B092-4991-A4AD-7BEF98CE75BB}"/>
    <cellStyle name="Normal 6 4 5 3 3" xfId="10200" xr:uid="{4120A34D-BA67-494D-8023-A5AE595826B4}"/>
    <cellStyle name="Normal 6 4 5 3 4" xfId="7457" xr:uid="{23AD5C67-D690-447D-ACD9-A7A136824D19}"/>
    <cellStyle name="Normal 6 4 5 3 5" xfId="12671" xr:uid="{E63D9074-6037-474F-A736-579AB99B6B01}"/>
    <cellStyle name="Normal 6 4 5 3 6" xfId="5632" xr:uid="{F1E55AB8-45E7-47BB-A748-C8A71B66E5D8}"/>
    <cellStyle name="Normal 6 4 5 4" xfId="2854" xr:uid="{8E3E43C3-DC2E-4157-AB5B-E10902D4AFEC}"/>
    <cellStyle name="Normal 6 4 5 4 2" xfId="13520" xr:uid="{9E70367B-EC66-4BBB-B60E-D1EFBC6C7083}"/>
    <cellStyle name="Normal 6 4 5 4 3" xfId="10201" xr:uid="{B5FC560A-A25B-49D6-96CE-32A02CDDEEDC}"/>
    <cellStyle name="Normal 6 4 5 5" xfId="10202" xr:uid="{D403C2D3-E9B6-4646-A131-B9DA96AF8BBE}"/>
    <cellStyle name="Normal 6 4 5 6" xfId="6493" xr:uid="{F1241DAB-F8C6-4431-B501-4632ADAF68F4}"/>
    <cellStyle name="Normal 6 4 5 7" xfId="11707" xr:uid="{45F4D859-0246-41FC-A181-23E94269FADF}"/>
    <cellStyle name="Normal 6 4 5 8" xfId="4668" xr:uid="{D2C5EED9-E335-4036-B78D-1A33E1B6AAB2}"/>
    <cellStyle name="Normal 6 4 6" xfId="462" xr:uid="{13D065FA-8347-466D-AE41-1DD45E38814C}"/>
    <cellStyle name="Normal 6 4 6 2" xfId="1089" xr:uid="{3DE210CE-C1F3-44B3-9CC3-B054821FD5DF}"/>
    <cellStyle name="Normal 6 4 6 2 2" xfId="1871" xr:uid="{12C5367B-C985-456F-B733-94CB37ED3E68}"/>
    <cellStyle name="Normal 6 4 6 2 2 2" xfId="3821" xr:uid="{0FCB3EAA-2B1E-4EEE-B8CB-F285A6C897D7}"/>
    <cellStyle name="Normal 6 4 6 2 2 2 2" xfId="14487" xr:uid="{84172104-AFDD-4435-9F88-8149ABF9198C}"/>
    <cellStyle name="Normal 6 4 6 2 2 2 3" xfId="10203" xr:uid="{4E65A792-B497-4914-96A8-B7BDA1DC3322}"/>
    <cellStyle name="Normal 6 4 6 2 2 3" xfId="10204" xr:uid="{8D5A1EE1-6D70-427A-8069-B90230C2417C}"/>
    <cellStyle name="Normal 6 4 6 2 2 4" xfId="7460" xr:uid="{DC786695-308C-4FB6-8D82-604B4A774053}"/>
    <cellStyle name="Normal 6 4 6 2 2 5" xfId="12674" xr:uid="{1DB490FB-0BEF-4D12-8379-372026A43429}"/>
    <cellStyle name="Normal 6 4 6 2 2 6" xfId="5635" xr:uid="{8395D819-A036-4E33-8062-FB4EC9977A9E}"/>
    <cellStyle name="Normal 6 4 6 2 3" xfId="3127" xr:uid="{000C55D9-B7FE-4701-8910-C66E664BE568}"/>
    <cellStyle name="Normal 6 4 6 2 3 2" xfId="13793" xr:uid="{374299DC-D22F-42C7-B88E-540E25EF6272}"/>
    <cellStyle name="Normal 6 4 6 2 3 3" xfId="10205" xr:uid="{A03852E7-5702-4B67-AA58-6CE3636B6F0D}"/>
    <cellStyle name="Normal 6 4 6 2 4" xfId="10206" xr:uid="{9CD468ED-5749-43B0-AB08-99DDC2FA6DE0}"/>
    <cellStyle name="Normal 6 4 6 2 5" xfId="6766" xr:uid="{37D9DE63-83BC-4F03-86A7-5C73BDD8C583}"/>
    <cellStyle name="Normal 6 4 6 2 6" xfId="11980" xr:uid="{6014E2CA-28A8-416E-9A95-4D252240BA70}"/>
    <cellStyle name="Normal 6 4 6 2 7" xfId="4941" xr:uid="{6CADDDCD-B220-44FA-895E-0BF629354477}"/>
    <cellStyle name="Normal 6 4 6 3" xfId="1870" xr:uid="{2276CC41-F1A1-4435-9F6B-CB29715AC70F}"/>
    <cellStyle name="Normal 6 4 6 3 2" xfId="3820" xr:uid="{F4DEC754-5801-4D87-99E4-0670E823563F}"/>
    <cellStyle name="Normal 6 4 6 3 2 2" xfId="14486" xr:uid="{B758B348-99C8-4EE8-8092-ADCDEDA7A767}"/>
    <cellStyle name="Normal 6 4 6 3 2 3" xfId="10207" xr:uid="{571F6DFE-DEFC-43F0-BFAA-5EB2D7B1B87E}"/>
    <cellStyle name="Normal 6 4 6 3 3" xfId="10208" xr:uid="{10F86EB6-0717-4E76-A4E8-437F4CEDCE54}"/>
    <cellStyle name="Normal 6 4 6 3 4" xfId="7459" xr:uid="{B7C5265F-67E7-4125-9A7E-A6AEF60C2342}"/>
    <cellStyle name="Normal 6 4 6 3 5" xfId="12673" xr:uid="{B14FFF8C-722D-451E-9B1C-789923E26182}"/>
    <cellStyle name="Normal 6 4 6 3 6" xfId="5634" xr:uid="{387E8A38-D468-469C-8916-016859DE107A}"/>
    <cellStyle name="Normal 6 4 6 4" xfId="2670" xr:uid="{C5D13779-5D78-45D7-BB9A-F34A79626156}"/>
    <cellStyle name="Normal 6 4 6 4 2" xfId="13336" xr:uid="{B0997F75-9F25-4291-AA93-E0BEB0FAD118}"/>
    <cellStyle name="Normal 6 4 6 4 3" xfId="10209" xr:uid="{D82B7E80-9F57-44D9-A44A-D194B893AD36}"/>
    <cellStyle name="Normal 6 4 6 5" xfId="10210" xr:uid="{E69D4A8D-61E9-4239-A076-DE4965E42F23}"/>
    <cellStyle name="Normal 6 4 6 6" xfId="6309" xr:uid="{71CEC76B-E062-4A18-B5F8-2DA63FE8EB10}"/>
    <cellStyle name="Normal 6 4 6 7" xfId="11523" xr:uid="{1219A7BF-BC16-4733-B234-F7D89ECF54D1}"/>
    <cellStyle name="Normal 6 4 6 8" xfId="4484" xr:uid="{1FB54C12-10A8-4B02-8DFC-E64302C0716D}"/>
    <cellStyle name="Normal 6 4 7" xfId="944" xr:uid="{D327A8C5-A822-46A6-A60C-58175658DBCE}"/>
    <cellStyle name="Normal 6 4 7 2" xfId="1872" xr:uid="{43F6024D-0C9C-4B05-ABB4-A79465591CD7}"/>
    <cellStyle name="Normal 6 4 7 2 2" xfId="3822" xr:uid="{A33A041D-A822-483D-B58F-364CF545227A}"/>
    <cellStyle name="Normal 6 4 7 2 2 2" xfId="14488" xr:uid="{E47EBD7A-3987-4490-9FEF-57FD57A2B1AA}"/>
    <cellStyle name="Normal 6 4 7 2 2 3" xfId="10211" xr:uid="{651A9CCF-9C66-4688-85F8-2F2739271A73}"/>
    <cellStyle name="Normal 6 4 7 2 3" xfId="10212" xr:uid="{64D810A1-6A04-4005-B8CD-ADF270067739}"/>
    <cellStyle name="Normal 6 4 7 2 4" xfId="7461" xr:uid="{52F8BABD-409F-411F-9B53-080E127A6A1D}"/>
    <cellStyle name="Normal 6 4 7 2 5" xfId="12675" xr:uid="{52B42390-3079-4CF6-B83D-E48516A72C12}"/>
    <cellStyle name="Normal 6 4 7 2 6" xfId="5636" xr:uid="{31943C1A-9111-4A61-A8D8-710F0A0596C9}"/>
    <cellStyle name="Normal 6 4 7 3" xfId="2992" xr:uid="{79F194C0-740D-4E07-9A38-FE434CAE05DA}"/>
    <cellStyle name="Normal 6 4 7 3 2" xfId="13658" xr:uid="{589C524D-5FD4-4A6B-8B88-FC80ED33CA91}"/>
    <cellStyle name="Normal 6 4 7 3 3" xfId="10213" xr:uid="{E6B7E799-7BA5-4B9D-92F1-EE1D09288403}"/>
    <cellStyle name="Normal 6 4 7 4" xfId="10214" xr:uid="{8BEBF101-F4CC-47D3-91AD-F75FF2EFC902}"/>
    <cellStyle name="Normal 6 4 7 5" xfId="6631" xr:uid="{DBA8D178-F968-4F59-91BF-0E5EB2AAFF89}"/>
    <cellStyle name="Normal 6 4 7 6" xfId="11845" xr:uid="{DAC3BBB5-8E38-4565-9586-B64CFFF8AA2C}"/>
    <cellStyle name="Normal 6 4 7 7" xfId="4806" xr:uid="{32D8BD53-0D00-43E6-A04E-03C3B4616147}"/>
    <cellStyle name="Normal 6 4 8" xfId="1409" xr:uid="{903751FD-697E-4701-A856-D5202FDBF55F}"/>
    <cellStyle name="Normal 6 4 8 2" xfId="3359" xr:uid="{F22BBA97-993A-48CA-A07D-FBB944C1C16D}"/>
    <cellStyle name="Normal 6 4 8 2 2" xfId="14025" xr:uid="{2DC3FF04-800C-434E-8CB4-52042A864C0D}"/>
    <cellStyle name="Normal 6 4 8 2 3" xfId="10215" xr:uid="{386440AC-A6FE-4EE4-A3FF-A43E8EFB3A3C}"/>
    <cellStyle name="Normal 6 4 8 3" xfId="10216" xr:uid="{E5B34421-32EE-4FA4-B457-7C14700E2C56}"/>
    <cellStyle name="Normal 6 4 8 4" xfId="6998" xr:uid="{448A08FB-4E07-4249-ACCD-7269BE4C9E8B}"/>
    <cellStyle name="Normal 6 4 8 5" xfId="12212" xr:uid="{C7968329-CFDE-45FF-8B75-3C029E1D8380}"/>
    <cellStyle name="Normal 6 4 8 6" xfId="5173" xr:uid="{E19D4EDB-2BD9-42F4-8FDC-C8006AE57D71}"/>
    <cellStyle name="Normal 6 4 9" xfId="355" xr:uid="{132247F1-3D9D-4CE9-BB32-C46D3F552540}"/>
    <cellStyle name="Normal 6 4 9 2" xfId="2625" xr:uid="{4728253F-B97A-4ED4-AFF9-30AFDE2F050F}"/>
    <cellStyle name="Normal 6 4 9 2 2" xfId="13292" xr:uid="{7E0D0737-1325-46C2-95EC-9CDDF5BC0656}"/>
    <cellStyle name="Normal 6 4 9 2 3" xfId="10217" xr:uid="{6DF642D9-E887-4BA1-8506-69ED690C38C1}"/>
    <cellStyle name="Normal 6 4 9 3" xfId="10218" xr:uid="{C5A6BD43-F9F3-4160-A9D9-4572B4CCC754}"/>
    <cellStyle name="Normal 6 4 9 4" xfId="6264" xr:uid="{208CD7A7-C3D7-4797-9465-0A81257DB8B8}"/>
    <cellStyle name="Normal 6 4 9 5" xfId="11479" xr:uid="{331A9151-0181-4A2B-BCA8-21C4B2351963}"/>
    <cellStyle name="Normal 6 4 9 6" xfId="4440" xr:uid="{EFED3D98-C6F3-4DF1-A834-801A2A6098FD}"/>
    <cellStyle name="Normal 6 5" xfId="258" xr:uid="{5D8562BE-04A9-48AC-A2CD-7D6647195757}"/>
    <cellStyle name="Normal 6 5 10" xfId="2241" xr:uid="{6FBBA51D-9FA2-4348-A831-F9D0FEEE434F}"/>
    <cellStyle name="Normal 6 5 10 2" xfId="4100" xr:uid="{7C3E4BA4-9E48-4A99-AC89-E2B84D45FEDA}"/>
    <cellStyle name="Normal 6 5 10 2 2" xfId="14763" xr:uid="{5146F4C0-2A4B-4975-ACF4-F208B240C301}"/>
    <cellStyle name="Normal 6 5 10 2 3" xfId="10219" xr:uid="{937ED97C-C783-4151-A2D0-CB51B534CEFC}"/>
    <cellStyle name="Normal 6 5 10 3" xfId="10220" xr:uid="{0F8D93C4-7319-41BA-AB0D-ED0B6612CA9A}"/>
    <cellStyle name="Normal 6 5 10 4" xfId="7739" xr:uid="{AF3D6783-A351-4FFC-809D-B71DB76DF8FB}"/>
    <cellStyle name="Normal 6 5 10 5" xfId="12950" xr:uid="{408D8E41-EBBF-4305-8DA0-4C19C348B658}"/>
    <cellStyle name="Normal 6 5 10 6" xfId="5911" xr:uid="{07F0152A-0559-4F41-91EB-618A26898F6B}"/>
    <cellStyle name="Normal 6 5 11" xfId="2392" xr:uid="{182797F5-4E8C-4D9B-8D75-A871742C3035}"/>
    <cellStyle name="Normal 6 5 11 2" xfId="4236" xr:uid="{E259B91A-6C82-4020-ABD7-9790399C697B}"/>
    <cellStyle name="Normal 6 5 11 2 2" xfId="14899" xr:uid="{4E590F31-5DF2-4F5A-A80D-D8362D65D627}"/>
    <cellStyle name="Normal 6 5 11 2 3" xfId="10221" xr:uid="{19D4A866-B8D8-4B7C-8E88-2C58FD025273}"/>
    <cellStyle name="Normal 6 5 11 3" xfId="7875" xr:uid="{3F402D1C-C711-4C78-879C-682FDC3EE3B9}"/>
    <cellStyle name="Normal 6 5 11 4" xfId="13086" xr:uid="{AF0474BF-3490-4775-A207-32ACC87C4196}"/>
    <cellStyle name="Normal 6 5 11 5" xfId="6047" xr:uid="{30CB10DD-DD5B-47E3-936A-563D54FE40B3}"/>
    <cellStyle name="Normal 6 5 12" xfId="2583" xr:uid="{B1663CA8-0EC5-478A-BD75-0DC85D10E939}"/>
    <cellStyle name="Normal 6 5 12 2" xfId="10222" xr:uid="{BE252F64-B856-4D14-8EAA-66FBA3DA082F}"/>
    <cellStyle name="Normal 6 5 12 3" xfId="13251" xr:uid="{D3453463-63E8-466C-A618-BDAEBAA79CD9}"/>
    <cellStyle name="Normal 6 5 12 4" xfId="6186" xr:uid="{EAA2CE6E-E094-4199-8D74-634C49C03C6A}"/>
    <cellStyle name="Normal 6 5 13" xfId="10223" xr:uid="{C72B4BDA-1A11-4252-8555-B514E9E30A72}"/>
    <cellStyle name="Normal 6 5 14" xfId="6222" xr:uid="{8EEE19BD-13A6-4B16-885C-C3F20A76446D}"/>
    <cellStyle name="Normal 6 5 15" xfId="11438" xr:uid="{833B5E12-0B38-4BC3-AE6D-D61D5B6CE0A8}"/>
    <cellStyle name="Normal 6 5 16" xfId="4399" xr:uid="{D97C4216-6955-4694-B3E7-DB5DB4877E9C}"/>
    <cellStyle name="Normal 6 5 2" xfId="682" xr:uid="{ADA870F9-853C-4073-B8B4-3046E2D3B4B5}"/>
    <cellStyle name="Normal 6 5 2 10" xfId="11620" xr:uid="{4DC8CD1F-E906-43D4-A19D-9B719F35D258}"/>
    <cellStyle name="Normal 6 5 2 11" xfId="4581" xr:uid="{2A93C720-C553-41FF-9B15-152104814250}"/>
    <cellStyle name="Normal 6 5 2 2" xfId="843" xr:uid="{4996C256-84BE-42FD-9F16-E519A05D8454}"/>
    <cellStyle name="Normal 6 5 2 2 2" xfId="1307" xr:uid="{523B3732-2680-443F-9C76-241ADD4A484D}"/>
    <cellStyle name="Normal 6 5 2 2 2 2" xfId="1875" xr:uid="{265798DF-93C0-46D6-ABA3-C0C2E0154346}"/>
    <cellStyle name="Normal 6 5 2 2 2 2 2" xfId="3825" xr:uid="{05B54EBA-351B-454D-9227-2ABFBDBBC599}"/>
    <cellStyle name="Normal 6 5 2 2 2 2 2 2" xfId="14491" xr:uid="{4619DDC8-DBB2-4321-8D0B-D3C03D3F5CD8}"/>
    <cellStyle name="Normal 6 5 2 2 2 2 2 3" xfId="10224" xr:uid="{F93D513F-1E0C-4DA3-A615-4A70732AAEF6}"/>
    <cellStyle name="Normal 6 5 2 2 2 2 3" xfId="10225" xr:uid="{34E4E8BC-E225-4586-823B-6CF4B39366A4}"/>
    <cellStyle name="Normal 6 5 2 2 2 2 4" xfId="7464" xr:uid="{C64ACE81-95EE-40E2-8F09-6CFF99D8357F}"/>
    <cellStyle name="Normal 6 5 2 2 2 2 5" xfId="12678" xr:uid="{B32F86FC-5054-44C5-AA91-5EF661F4EC8D}"/>
    <cellStyle name="Normal 6 5 2 2 2 2 6" xfId="5639" xr:uid="{124E5ACA-5E5A-47EF-A703-5383CB10C897}"/>
    <cellStyle name="Normal 6 5 2 2 2 3" xfId="3269" xr:uid="{30E81DAF-9CC3-4A8D-8175-C7A542930118}"/>
    <cellStyle name="Normal 6 5 2 2 2 3 2" xfId="13935" xr:uid="{4BF82325-2639-42B6-86C8-B630986F04FF}"/>
    <cellStyle name="Normal 6 5 2 2 2 3 3" xfId="10226" xr:uid="{A94E86FA-8ED0-40E3-9B52-5C0678421C13}"/>
    <cellStyle name="Normal 6 5 2 2 2 4" xfId="10227" xr:uid="{2AC81EFD-1F41-4E9C-BB6E-B132FCB1443A}"/>
    <cellStyle name="Normal 6 5 2 2 2 5" xfId="6908" xr:uid="{0CF1E014-6C6A-47C5-AB6F-52FD907F4537}"/>
    <cellStyle name="Normal 6 5 2 2 2 6" xfId="12122" xr:uid="{2B1CE5D1-CEB1-412E-9493-4EEAC1A05BEA}"/>
    <cellStyle name="Normal 6 5 2 2 2 7" xfId="5083" xr:uid="{67E628E2-FFE9-43AA-A282-F892D41934D2}"/>
    <cellStyle name="Normal 6 5 2 2 3" xfId="1874" xr:uid="{3B40C91E-D46C-4F45-B5D7-C4066CFA1F27}"/>
    <cellStyle name="Normal 6 5 2 2 3 2" xfId="3824" xr:uid="{B76B97A3-F9A6-4463-918F-882FCD4C05D5}"/>
    <cellStyle name="Normal 6 5 2 2 3 2 2" xfId="14490" xr:uid="{A4E28D62-8557-407B-A00F-D5A17234B2AF}"/>
    <cellStyle name="Normal 6 5 2 2 3 2 3" xfId="10228" xr:uid="{CEF5EA36-4B7B-46D7-98E9-5721D266D3D2}"/>
    <cellStyle name="Normal 6 5 2 2 3 3" xfId="10229" xr:uid="{B2A54071-B1D0-4EAF-8D64-4F4BF195B123}"/>
    <cellStyle name="Normal 6 5 2 2 3 4" xfId="7463" xr:uid="{33DCF314-A4BE-4B90-83FD-0C87D1C7FECE}"/>
    <cellStyle name="Normal 6 5 2 2 3 5" xfId="12677" xr:uid="{87366A75-D767-424E-9BFE-1EC5890687B2}"/>
    <cellStyle name="Normal 6 5 2 2 3 6" xfId="5638" xr:uid="{8C36E73B-61CE-49C5-9BA6-5458DCFBE6F8}"/>
    <cellStyle name="Normal 6 5 2 2 4" xfId="2902" xr:uid="{85C21AFA-91D0-4FCE-85E8-F058C4F104C4}"/>
    <cellStyle name="Normal 6 5 2 2 4 2" xfId="13568" xr:uid="{9B79B04B-4A75-4750-A8FF-5DCF596353C0}"/>
    <cellStyle name="Normal 6 5 2 2 4 3" xfId="10230" xr:uid="{F54B92DE-1849-4087-A98B-08AD2F326716}"/>
    <cellStyle name="Normal 6 5 2 2 5" xfId="10231" xr:uid="{4F3E33CA-6700-44C8-90E8-361151A7FE96}"/>
    <cellStyle name="Normal 6 5 2 2 6" xfId="6541" xr:uid="{134B7899-8A06-4C1F-AE56-7F0D1EABB507}"/>
    <cellStyle name="Normal 6 5 2 2 7" xfId="11755" xr:uid="{1C6DDD3A-5281-43E1-BD7C-9C5829B13C5D}"/>
    <cellStyle name="Normal 6 5 2 2 8" xfId="4716" xr:uid="{A997BA15-B2B7-4003-B946-5C7C45310CF2}"/>
    <cellStyle name="Normal 6 5 2 3" xfId="996" xr:uid="{9F561B44-B239-4DF8-94EA-90B13993E7ED}"/>
    <cellStyle name="Normal 6 5 2 3 2" xfId="1876" xr:uid="{00D63061-C7D2-4880-A25B-BA2C56873E68}"/>
    <cellStyle name="Normal 6 5 2 3 2 2" xfId="3826" xr:uid="{6A4FB160-A52A-4DBB-9C6D-B46922DAC25A}"/>
    <cellStyle name="Normal 6 5 2 3 2 2 2" xfId="14492" xr:uid="{77723410-732A-455D-B60D-3474B31EF08F}"/>
    <cellStyle name="Normal 6 5 2 3 2 2 3" xfId="10232" xr:uid="{58A13DE7-4044-4959-B558-586EABA0AB82}"/>
    <cellStyle name="Normal 6 5 2 3 2 3" xfId="10233" xr:uid="{35F85584-E99E-48CA-8175-1C236F443D59}"/>
    <cellStyle name="Normal 6 5 2 3 2 4" xfId="7465" xr:uid="{20CBA307-E334-4D18-960D-CBC32E0A4A5F}"/>
    <cellStyle name="Normal 6 5 2 3 2 5" xfId="12679" xr:uid="{24D1A9AE-80D8-4BA3-AA51-25140AE36CF0}"/>
    <cellStyle name="Normal 6 5 2 3 2 6" xfId="5640" xr:uid="{ABB93D74-BD54-4491-B9F6-9CBAA041947D}"/>
    <cellStyle name="Normal 6 5 2 3 3" xfId="3040" xr:uid="{B286371B-E11F-43E6-B665-620ED3B3BBB5}"/>
    <cellStyle name="Normal 6 5 2 3 3 2" xfId="13706" xr:uid="{524AF593-C59A-40FC-A177-08295196F043}"/>
    <cellStyle name="Normal 6 5 2 3 3 3" xfId="10234" xr:uid="{87CFD51E-5E6A-4648-975A-C1572B3D26D5}"/>
    <cellStyle name="Normal 6 5 2 3 4" xfId="10235" xr:uid="{D267082D-3655-4ADE-BDAE-3F036F3A467D}"/>
    <cellStyle name="Normal 6 5 2 3 5" xfId="6679" xr:uid="{80119D2A-742C-4A58-9B5E-12C3B304462B}"/>
    <cellStyle name="Normal 6 5 2 3 6" xfId="11893" xr:uid="{6D9FBC19-33B4-481B-96D7-B878A2B170FD}"/>
    <cellStyle name="Normal 6 5 2 3 7" xfId="4854" xr:uid="{DF5BB3C8-7EB1-417C-9905-1BFAF414DF62}"/>
    <cellStyle name="Normal 6 5 2 4" xfId="1873" xr:uid="{9DA805DF-F21E-4F8A-BC96-6AC73ED1B590}"/>
    <cellStyle name="Normal 6 5 2 4 2" xfId="3823" xr:uid="{1ADF9BD3-9994-4E63-9A0D-8A932BDCFEA4}"/>
    <cellStyle name="Normal 6 5 2 4 2 2" xfId="14489" xr:uid="{CFD5E748-1788-4754-BBA6-AE122360B282}"/>
    <cellStyle name="Normal 6 5 2 4 2 3" xfId="10236" xr:uid="{962CF077-D353-415B-BE24-4B0F5C23A576}"/>
    <cellStyle name="Normal 6 5 2 4 3" xfId="10237" xr:uid="{F9FA5E49-E243-4943-9E98-8E049E445FC9}"/>
    <cellStyle name="Normal 6 5 2 4 4" xfId="7462" xr:uid="{124145A8-7BEC-4F97-95AF-25FF5CD2A4E7}"/>
    <cellStyle name="Normal 6 5 2 4 5" xfId="12676" xr:uid="{7CF402E2-C03B-49E4-B410-4B118F9A7337}"/>
    <cellStyle name="Normal 6 5 2 4 6" xfId="5637" xr:uid="{BC278C34-3037-4ED3-85B1-E0BF912D7CB3}"/>
    <cellStyle name="Normal 6 5 2 5" xfId="2295" xr:uid="{A0CEC17F-D3F1-4DCC-ACF0-AABCBFB1D56D}"/>
    <cellStyle name="Normal 6 5 2 5 2" xfId="4148" xr:uid="{97922216-4EBB-4AA7-957C-A5D5F1F43E1C}"/>
    <cellStyle name="Normal 6 5 2 5 2 2" xfId="14811" xr:uid="{91C8E0F4-7757-4EA9-8C83-D49A474772FF}"/>
    <cellStyle name="Normal 6 5 2 5 2 3" xfId="10238" xr:uid="{13DD8B8F-1590-48E7-8A13-9FB214727F99}"/>
    <cellStyle name="Normal 6 5 2 5 3" xfId="10239" xr:uid="{5F258439-F516-4B6E-93CC-51CC2C08A9C0}"/>
    <cellStyle name="Normal 6 5 2 5 4" xfId="7787" xr:uid="{84EE441A-20F4-4553-96AA-9DE32F8936DD}"/>
    <cellStyle name="Normal 6 5 2 5 5" xfId="12998" xr:uid="{318512A1-E054-4B1E-A0E9-2487D978D881}"/>
    <cellStyle name="Normal 6 5 2 5 6" xfId="5959" xr:uid="{81D9BC31-EC0B-4BC4-B215-75087C1CE72D}"/>
    <cellStyle name="Normal 6 5 2 6" xfId="2439" xr:uid="{48A2CAA5-F22C-4D28-8FE6-59168A233E1A}"/>
    <cellStyle name="Normal 6 5 2 6 2" xfId="4283" xr:uid="{97658E96-8120-40CD-88E3-A73868C8EC45}"/>
    <cellStyle name="Normal 6 5 2 6 2 2" xfId="14946" xr:uid="{D763666B-58B6-410F-89EB-706CBC23BF27}"/>
    <cellStyle name="Normal 6 5 2 6 2 3" xfId="10240" xr:uid="{6F8C9531-F850-454B-8308-45821CEEBBF1}"/>
    <cellStyle name="Normal 6 5 2 6 3" xfId="7922" xr:uid="{F3C76422-A534-4DAD-96DF-946A3475E5F4}"/>
    <cellStyle name="Normal 6 5 2 6 4" xfId="13133" xr:uid="{8DB582F8-7601-411B-980A-A3C9FCCA8584}"/>
    <cellStyle name="Normal 6 5 2 6 5" xfId="6094" xr:uid="{2040D0F2-45B2-4502-BDD5-C3254AA78726}"/>
    <cellStyle name="Normal 6 5 2 7" xfId="2767" xr:uid="{020878F0-86F4-4503-9B6C-9BE7DD58BCDA}"/>
    <cellStyle name="Normal 6 5 2 7 2" xfId="13433" xr:uid="{EBD95731-A89F-4DE0-B563-A3C80E1BD3D2}"/>
    <cellStyle name="Normal 6 5 2 7 3" xfId="10241" xr:uid="{9EF9BDD3-FCCD-4C9B-8328-8D7319EEEED9}"/>
    <cellStyle name="Normal 6 5 2 8" xfId="10242" xr:uid="{F061DAC6-B344-4CAD-98E9-327A96B37FF2}"/>
    <cellStyle name="Normal 6 5 2 9" xfId="6406" xr:uid="{04F6D77E-000F-4395-B5A7-DF9303329EAD}"/>
    <cellStyle name="Normal 6 5 3" xfId="745" xr:uid="{ADBD8102-59AB-4D69-A4C0-64BBD1E23D3B}"/>
    <cellStyle name="Normal 6 5 3 10" xfId="11662" xr:uid="{2B1BE654-BC56-4898-9127-404635BB50A0}"/>
    <cellStyle name="Normal 6 5 3 11" xfId="4623" xr:uid="{E3764E60-E3BD-4617-BEE8-9A9CE8A442A2}"/>
    <cellStyle name="Normal 6 5 3 2" xfId="886" xr:uid="{D299F595-A21B-4A0B-B241-17EE96F48EAB}"/>
    <cellStyle name="Normal 6 5 3 2 2" xfId="1349" xr:uid="{D1AB344F-6078-491E-83E3-A14C55341FD8}"/>
    <cellStyle name="Normal 6 5 3 2 2 2" xfId="1879" xr:uid="{323AEE85-5F36-4507-8226-97B4D6A49F25}"/>
    <cellStyle name="Normal 6 5 3 2 2 2 2" xfId="3829" xr:uid="{E3B77AEE-A2EF-48FA-8B16-E23DC7B9545A}"/>
    <cellStyle name="Normal 6 5 3 2 2 2 2 2" xfId="14495" xr:uid="{24B65762-EFB3-4AD0-A3A3-FA8DF1AF8661}"/>
    <cellStyle name="Normal 6 5 3 2 2 2 2 3" xfId="10243" xr:uid="{7D5A800F-583E-41BE-B5C8-1F418A0B5904}"/>
    <cellStyle name="Normal 6 5 3 2 2 2 3" xfId="10244" xr:uid="{3B23F33C-8569-4EAD-BE80-B93E728E4A91}"/>
    <cellStyle name="Normal 6 5 3 2 2 2 4" xfId="7468" xr:uid="{5DB8A509-E813-42C3-8BD2-43317C2A698C}"/>
    <cellStyle name="Normal 6 5 3 2 2 2 5" xfId="12682" xr:uid="{A6C4E14E-DE5F-4EEA-A659-DEA57742AD79}"/>
    <cellStyle name="Normal 6 5 3 2 2 2 6" xfId="5643" xr:uid="{67E53E31-8271-4E08-A751-29505871A6CA}"/>
    <cellStyle name="Normal 6 5 3 2 2 3" xfId="3311" xr:uid="{4183F660-98B5-4962-944F-5BF57D0E02DE}"/>
    <cellStyle name="Normal 6 5 3 2 2 3 2" xfId="13977" xr:uid="{3584E69C-FDAD-4B9C-8289-95BE597C342F}"/>
    <cellStyle name="Normal 6 5 3 2 2 3 3" xfId="10245" xr:uid="{F64CE74C-24E9-4967-866A-0DC48887EF9F}"/>
    <cellStyle name="Normal 6 5 3 2 2 4" xfId="10246" xr:uid="{CA940CD5-06B8-4841-A98A-F311C31C19B4}"/>
    <cellStyle name="Normal 6 5 3 2 2 5" xfId="6950" xr:uid="{8B87C48A-F3AB-4A8F-B167-5EE1780E461B}"/>
    <cellStyle name="Normal 6 5 3 2 2 6" xfId="12164" xr:uid="{02E33F27-CB7C-41EB-A1B8-012DDCC8F5C8}"/>
    <cellStyle name="Normal 6 5 3 2 2 7" xfId="5125" xr:uid="{EFDDA203-767E-46B5-B68F-E03B946BF5CA}"/>
    <cellStyle name="Normal 6 5 3 2 3" xfId="1878" xr:uid="{586C3D31-38E3-4220-9B7A-1842D62DFBA0}"/>
    <cellStyle name="Normal 6 5 3 2 3 2" xfId="3828" xr:uid="{1F50E822-E847-4530-9A48-F381E9C723F2}"/>
    <cellStyle name="Normal 6 5 3 2 3 2 2" xfId="14494" xr:uid="{3642968C-A473-4004-B1B1-B175E7A937D3}"/>
    <cellStyle name="Normal 6 5 3 2 3 2 3" xfId="10247" xr:uid="{38736E6A-FFF4-4F77-9397-C2AB37C46AC8}"/>
    <cellStyle name="Normal 6 5 3 2 3 3" xfId="10248" xr:uid="{3A3819F0-8193-4FB1-AE7D-7E66B8070168}"/>
    <cellStyle name="Normal 6 5 3 2 3 4" xfId="7467" xr:uid="{2D1D12B5-E355-461F-89B0-2F3FD16A8DA9}"/>
    <cellStyle name="Normal 6 5 3 2 3 5" xfId="12681" xr:uid="{2C92CBFC-86A7-42C1-A846-7FAC2EEFFB53}"/>
    <cellStyle name="Normal 6 5 3 2 3 6" xfId="5642" xr:uid="{4F12ED32-3BC1-4A38-ADD0-CBDE4FB76AE8}"/>
    <cellStyle name="Normal 6 5 3 2 4" xfId="2944" xr:uid="{92E8DA76-C874-4259-8E6B-B9EDCDBA1009}"/>
    <cellStyle name="Normal 6 5 3 2 4 2" xfId="13610" xr:uid="{BF116FB8-BD40-44E2-B51C-26F61186D64C}"/>
    <cellStyle name="Normal 6 5 3 2 4 3" xfId="10249" xr:uid="{2772EF8D-8041-44C8-9802-B7C4A6904294}"/>
    <cellStyle name="Normal 6 5 3 2 5" xfId="10250" xr:uid="{B4EF272C-7F61-4454-A9CC-4E30BB727FAA}"/>
    <cellStyle name="Normal 6 5 3 2 6" xfId="6583" xr:uid="{22DD704C-802A-4FF8-9AE7-9C3D4930296A}"/>
    <cellStyle name="Normal 6 5 3 2 7" xfId="11797" xr:uid="{E2A818EB-0AB1-4E76-9AEB-D23425E99EC0}"/>
    <cellStyle name="Normal 6 5 3 2 8" xfId="4758" xr:uid="{2EA77EF8-83B6-4588-9FE9-872CE532CE5D}"/>
    <cellStyle name="Normal 6 5 3 3" xfId="1039" xr:uid="{873ADF31-DBC9-456D-A1B0-A1AE75E1F7AD}"/>
    <cellStyle name="Normal 6 5 3 3 2" xfId="1880" xr:uid="{D53898A9-7741-4384-BDEB-638DBFD7410E}"/>
    <cellStyle name="Normal 6 5 3 3 2 2" xfId="3830" xr:uid="{C5B5B7DF-8879-4CB6-B85A-7A3E4EDEC4C4}"/>
    <cellStyle name="Normal 6 5 3 3 2 2 2" xfId="14496" xr:uid="{E88C822A-39D7-4A97-BF30-827CDA2008DF}"/>
    <cellStyle name="Normal 6 5 3 3 2 2 3" xfId="10251" xr:uid="{16F0D708-5A12-4926-8EA0-EF470F9E0423}"/>
    <cellStyle name="Normal 6 5 3 3 2 3" xfId="10252" xr:uid="{01ECF809-25B2-4D20-80D0-01F6F172B45F}"/>
    <cellStyle name="Normal 6 5 3 3 2 4" xfId="7469" xr:uid="{188F4FD7-3D57-4216-AD45-B29062C8D163}"/>
    <cellStyle name="Normal 6 5 3 3 2 5" xfId="12683" xr:uid="{DB2AB11E-4F56-4FA3-8F94-9D998B4D93BD}"/>
    <cellStyle name="Normal 6 5 3 3 2 6" xfId="5644" xr:uid="{4895149A-8756-42F1-9661-DBDB5C22E496}"/>
    <cellStyle name="Normal 6 5 3 3 3" xfId="3082" xr:uid="{B3719169-82B4-461E-92B0-AA4CA825D3CB}"/>
    <cellStyle name="Normal 6 5 3 3 3 2" xfId="13748" xr:uid="{9094EC2C-EC7B-4D39-A762-1554982AB8FD}"/>
    <cellStyle name="Normal 6 5 3 3 3 3" xfId="10253" xr:uid="{9ECDA0F4-2D09-4648-B908-66DB32FC4A87}"/>
    <cellStyle name="Normal 6 5 3 3 4" xfId="10254" xr:uid="{2F5C962E-4B60-424B-AAFB-E284FE95361C}"/>
    <cellStyle name="Normal 6 5 3 3 5" xfId="6721" xr:uid="{C9791A75-F5F0-4C17-8EFD-A6825D5EF908}"/>
    <cellStyle name="Normal 6 5 3 3 6" xfId="11935" xr:uid="{2A9E36AE-7765-47CA-9F4A-A7C93C54BD25}"/>
    <cellStyle name="Normal 6 5 3 3 7" xfId="4896" xr:uid="{B30E8F74-791E-400B-9739-ECAF5050F438}"/>
    <cellStyle name="Normal 6 5 3 4" xfId="1877" xr:uid="{B8171AB6-0E7D-4277-8424-F15BCC4A7D22}"/>
    <cellStyle name="Normal 6 5 3 4 2" xfId="3827" xr:uid="{2B65A750-0EC2-46E0-A8E4-01CB37CBF6EE}"/>
    <cellStyle name="Normal 6 5 3 4 2 2" xfId="14493" xr:uid="{B9392D91-7615-4AD5-9C90-83B10536D148}"/>
    <cellStyle name="Normal 6 5 3 4 2 3" xfId="10255" xr:uid="{41B3AB88-D57C-4F47-9CAB-07B351232F88}"/>
    <cellStyle name="Normal 6 5 3 4 3" xfId="10256" xr:uid="{4C4146A0-AAC5-4B1E-9B53-5A9FAEFF58E6}"/>
    <cellStyle name="Normal 6 5 3 4 4" xfId="7466" xr:uid="{B09D57EB-4ED6-4B32-AE6D-572FF081E5B7}"/>
    <cellStyle name="Normal 6 5 3 4 5" xfId="12680" xr:uid="{3634DF53-C151-45C1-8FCD-5A467CB30A80}"/>
    <cellStyle name="Normal 6 5 3 4 6" xfId="5641" xr:uid="{EC766E6C-48C8-4DF5-87FD-C6401421EE9E}"/>
    <cellStyle name="Normal 6 5 3 5" xfId="2337" xr:uid="{4AE9C5C2-7E98-4BFF-9D53-D622B7C9CA48}"/>
    <cellStyle name="Normal 6 5 3 5 2" xfId="4190" xr:uid="{18615813-8ED7-4DE5-9E2C-AA74DDD061E4}"/>
    <cellStyle name="Normal 6 5 3 5 2 2" xfId="14853" xr:uid="{8452314B-838A-4AF0-A7C2-2E68C0C83E96}"/>
    <cellStyle name="Normal 6 5 3 5 2 3" xfId="10257" xr:uid="{FC1B4DA3-BE61-4792-A6D5-498DC3476E02}"/>
    <cellStyle name="Normal 6 5 3 5 3" xfId="10258" xr:uid="{A4D6AEA3-BB52-4EA4-85F9-9247E3196C91}"/>
    <cellStyle name="Normal 6 5 3 5 4" xfId="7829" xr:uid="{0F5644AE-B2BB-451C-B467-0E1C00E3E6D7}"/>
    <cellStyle name="Normal 6 5 3 5 5" xfId="13040" xr:uid="{68800A01-FF18-4E61-ACED-B4DA873333AE}"/>
    <cellStyle name="Normal 6 5 3 5 6" xfId="6001" xr:uid="{1EA2892B-3DEA-4AEC-821C-DEA2C8010597}"/>
    <cellStyle name="Normal 6 5 3 6" xfId="2481" xr:uid="{85FE722D-7AAE-48A1-BEF7-EC7ED4C4F8E6}"/>
    <cellStyle name="Normal 6 5 3 6 2" xfId="4325" xr:uid="{4DD6B331-1BA1-48B5-A762-75A81DDE1BBF}"/>
    <cellStyle name="Normal 6 5 3 6 2 2" xfId="14988" xr:uid="{79C81B9D-C26F-4F64-AE3C-108E5F719A2D}"/>
    <cellStyle name="Normal 6 5 3 6 2 3" xfId="10259" xr:uid="{C645BFA5-DD6B-4BFE-A81F-7459F241115F}"/>
    <cellStyle name="Normal 6 5 3 6 3" xfId="7964" xr:uid="{468F2D92-0ECE-4A68-B986-800BA6CCEE15}"/>
    <cellStyle name="Normal 6 5 3 6 4" xfId="13175" xr:uid="{9AAB0A65-2BC4-4058-A48B-6401D34558E2}"/>
    <cellStyle name="Normal 6 5 3 6 5" xfId="6136" xr:uid="{00916963-D2CD-4D48-8B89-F42ECE14E999}"/>
    <cellStyle name="Normal 6 5 3 7" xfId="2809" xr:uid="{AA060974-FD18-4DA4-9397-3D137CDA8C1F}"/>
    <cellStyle name="Normal 6 5 3 7 2" xfId="13475" xr:uid="{9572096B-7C96-43EE-AC8A-715F31D6C31E}"/>
    <cellStyle name="Normal 6 5 3 7 3" xfId="10260" xr:uid="{65BB54E4-B9D5-4F68-9186-938462A30525}"/>
    <cellStyle name="Normal 6 5 3 8" xfId="10261" xr:uid="{6F1CF7DA-019C-441D-83E2-4C9FE901847F}"/>
    <cellStyle name="Normal 6 5 3 9" xfId="6448" xr:uid="{98B2663F-89CC-4360-9C54-8BC8CAF1B544}"/>
    <cellStyle name="Normal 6 5 4" xfId="579" xr:uid="{4175AA29-3C0B-4C71-879F-82CA9FF61117}"/>
    <cellStyle name="Normal 6 5 4 2" xfId="1147" xr:uid="{8BCAA235-AC9B-49A8-A4F8-A370656262F0}"/>
    <cellStyle name="Normal 6 5 4 2 2" xfId="1882" xr:uid="{F8A81112-1E74-44C8-987D-98DEF57CA4B8}"/>
    <cellStyle name="Normal 6 5 4 2 2 2" xfId="3832" xr:uid="{878294AD-544E-470E-A6D2-DF17D0514F63}"/>
    <cellStyle name="Normal 6 5 4 2 2 2 2" xfId="14498" xr:uid="{A84CC292-2A1E-45D5-AD23-453B35E151FA}"/>
    <cellStyle name="Normal 6 5 4 2 2 2 3" xfId="10262" xr:uid="{C41FEF0C-7141-4CEC-B8F9-DF034F105ACC}"/>
    <cellStyle name="Normal 6 5 4 2 2 3" xfId="10263" xr:uid="{7B557A79-8DBE-4374-8D35-196FE89EAE17}"/>
    <cellStyle name="Normal 6 5 4 2 2 4" xfId="7471" xr:uid="{252EA287-AA29-4F8F-992F-F926A07B212A}"/>
    <cellStyle name="Normal 6 5 4 2 2 5" xfId="12685" xr:uid="{AFA4F1C6-440C-4603-81D1-39479AF0A7E6}"/>
    <cellStyle name="Normal 6 5 4 2 2 6" xfId="5646" xr:uid="{5E9D4C0B-DDAA-4EDD-8477-9F08C66DD6A1}"/>
    <cellStyle name="Normal 6 5 4 2 3" xfId="3172" xr:uid="{D0CFF48B-3F44-4930-8408-3F50A8A92AC0}"/>
    <cellStyle name="Normal 6 5 4 2 3 2" xfId="13838" xr:uid="{8CE31C60-92D3-4329-AF14-F384DE3E0404}"/>
    <cellStyle name="Normal 6 5 4 2 3 3" xfId="10264" xr:uid="{DF46D1DA-28E3-47BF-BF44-20FD664A8EB3}"/>
    <cellStyle name="Normal 6 5 4 2 4" xfId="10265" xr:uid="{5C5201C4-F951-415D-986C-FED144F4DFC0}"/>
    <cellStyle name="Normal 6 5 4 2 5" xfId="6811" xr:uid="{F552A62C-CB67-4D66-9D9E-48592C46843E}"/>
    <cellStyle name="Normal 6 5 4 2 6" xfId="12025" xr:uid="{D0D0E96A-4AE4-4950-AE94-565C4837A36B}"/>
    <cellStyle name="Normal 6 5 4 2 7" xfId="4986" xr:uid="{AB67C84A-ABD3-4D96-83FE-0561E875DF5D}"/>
    <cellStyle name="Normal 6 5 4 3" xfId="1881" xr:uid="{3136927B-DF45-4910-A1AE-01E356A2BF6E}"/>
    <cellStyle name="Normal 6 5 4 3 2" xfId="3831" xr:uid="{838911C9-39B3-4775-969C-E67B8E72B0FD}"/>
    <cellStyle name="Normal 6 5 4 3 2 2" xfId="14497" xr:uid="{D63899FD-B36F-4182-A653-8B922631E983}"/>
    <cellStyle name="Normal 6 5 4 3 2 3" xfId="10266" xr:uid="{39196719-4FF8-4139-825F-D235D053B117}"/>
    <cellStyle name="Normal 6 5 4 3 3" xfId="10267" xr:uid="{5E69096F-95E0-42D9-AB8B-AA97137CC21D}"/>
    <cellStyle name="Normal 6 5 4 3 4" xfId="7470" xr:uid="{C95BFB72-C67A-4C30-BD05-41F28B2BFA6E}"/>
    <cellStyle name="Normal 6 5 4 3 5" xfId="12684" xr:uid="{DABEFD76-843F-4C5E-BFB1-4F55E9587B8A}"/>
    <cellStyle name="Normal 6 5 4 3 6" xfId="5645" xr:uid="{15FF22F4-04CE-4F21-B89C-5337D4F7A004}"/>
    <cellStyle name="Normal 6 5 4 4" xfId="2720" xr:uid="{F4A22B31-30AD-4BAC-B8E5-F959190B52D4}"/>
    <cellStyle name="Normal 6 5 4 4 2" xfId="13386" xr:uid="{AC8DC45B-0084-480D-8585-74205641AADA}"/>
    <cellStyle name="Normal 6 5 4 4 3" xfId="10268" xr:uid="{CB06C11A-586C-4900-BF38-9C4BD427B3F2}"/>
    <cellStyle name="Normal 6 5 4 5" xfId="10269" xr:uid="{1058DA56-51D2-463E-938C-BC0463BA2F2E}"/>
    <cellStyle name="Normal 6 5 4 6" xfId="6359" xr:uid="{0C066EEC-458F-4C96-AEBA-0600C532B9D5}"/>
    <cellStyle name="Normal 6 5 4 7" xfId="11573" xr:uid="{6631BE12-23E6-4BF6-9E81-080E4A2D13DA}"/>
    <cellStyle name="Normal 6 5 4 8" xfId="4534" xr:uid="{6E83D359-E66E-49E2-89B0-0F3D3B181A61}"/>
    <cellStyle name="Normal 6 5 5" xfId="796" xr:uid="{1F91F443-C404-48B4-AD8E-DA9D7826B82C}"/>
    <cellStyle name="Normal 6 5 5 2" xfId="1260" xr:uid="{10FF3C64-26B4-4592-B931-D5DDA92B12E1}"/>
    <cellStyle name="Normal 6 5 5 2 2" xfId="1884" xr:uid="{18A430A3-7647-400E-B213-275FE7A8CB12}"/>
    <cellStyle name="Normal 6 5 5 2 2 2" xfId="3834" xr:uid="{865727E0-3968-4EC6-B9F3-773455FAA295}"/>
    <cellStyle name="Normal 6 5 5 2 2 2 2" xfId="14500" xr:uid="{B8D1104C-5BEF-4681-8690-7DAD3DB01A31}"/>
    <cellStyle name="Normal 6 5 5 2 2 2 3" xfId="10270" xr:uid="{F52A9F99-ECC2-461C-98B2-92CF903DA5E0}"/>
    <cellStyle name="Normal 6 5 5 2 2 3" xfId="10271" xr:uid="{50BDC0AE-FD0A-4982-9F35-75B19EC7955A}"/>
    <cellStyle name="Normal 6 5 5 2 2 4" xfId="7473" xr:uid="{F989F419-8ECA-4E43-B337-5C503B1325F4}"/>
    <cellStyle name="Normal 6 5 5 2 2 5" xfId="12687" xr:uid="{044F09EB-C201-49FF-B15A-6AE76C8111E7}"/>
    <cellStyle name="Normal 6 5 5 2 2 6" xfId="5648" xr:uid="{3AF09792-B83E-4354-93A5-16D7261391DF}"/>
    <cellStyle name="Normal 6 5 5 2 3" xfId="3222" xr:uid="{335F340E-BAFA-4917-B7E3-7452FBBF27B4}"/>
    <cellStyle name="Normal 6 5 5 2 3 2" xfId="13888" xr:uid="{9321DFF1-2272-4311-830B-1062A1D720CC}"/>
    <cellStyle name="Normal 6 5 5 2 3 3" xfId="10272" xr:uid="{9B3253E3-8B41-4A87-AA72-A85A44FDE62E}"/>
    <cellStyle name="Normal 6 5 5 2 4" xfId="10273" xr:uid="{1A51E31F-0017-4A0C-BA98-31F4B4C00F03}"/>
    <cellStyle name="Normal 6 5 5 2 5" xfId="6861" xr:uid="{8B61945F-21AB-408D-B831-0565F866FE21}"/>
    <cellStyle name="Normal 6 5 5 2 6" xfId="12075" xr:uid="{2E8CAAE6-3403-44AD-8DD6-28253D8565F8}"/>
    <cellStyle name="Normal 6 5 5 2 7" xfId="5036" xr:uid="{B5B64AC4-1086-409D-B464-174B0B3111AB}"/>
    <cellStyle name="Normal 6 5 5 3" xfId="1883" xr:uid="{684DDF7A-B2BA-4367-8994-C1E3AFF34863}"/>
    <cellStyle name="Normal 6 5 5 3 2" xfId="3833" xr:uid="{3184D80D-7A75-41D4-A6CF-F94F97BE9D23}"/>
    <cellStyle name="Normal 6 5 5 3 2 2" xfId="14499" xr:uid="{8AB6F8E6-B50C-4F78-B4F3-E39CA28A1AF8}"/>
    <cellStyle name="Normal 6 5 5 3 2 3" xfId="10274" xr:uid="{B33C033D-6333-4756-9786-48D056798BBB}"/>
    <cellStyle name="Normal 6 5 5 3 3" xfId="10275" xr:uid="{C34E3BA9-C6B3-4A55-9B75-D4C65615BC38}"/>
    <cellStyle name="Normal 6 5 5 3 4" xfId="7472" xr:uid="{2B63FD6B-93B2-426D-8A5A-A4B28177D0E0}"/>
    <cellStyle name="Normal 6 5 5 3 5" xfId="12686" xr:uid="{5BD701D2-A105-46FD-9359-79F11398A16C}"/>
    <cellStyle name="Normal 6 5 5 3 6" xfId="5647" xr:uid="{3608857F-C554-4881-B9B7-227B4A7EC05C}"/>
    <cellStyle name="Normal 6 5 5 4" xfId="2855" xr:uid="{A8837501-D809-46FB-B8DC-009BC55ED8EE}"/>
    <cellStyle name="Normal 6 5 5 4 2" xfId="13521" xr:uid="{8F96D298-6682-445A-BF61-9080B234342C}"/>
    <cellStyle name="Normal 6 5 5 4 3" xfId="10276" xr:uid="{E475A0AC-2D44-4DD3-A8AA-B64EB4CB4347}"/>
    <cellStyle name="Normal 6 5 5 5" xfId="10277" xr:uid="{52731996-3624-4FE4-AE06-5D2C19F213E6}"/>
    <cellStyle name="Normal 6 5 5 6" xfId="6494" xr:uid="{FB5BF494-6939-43AE-A492-032882C1477D}"/>
    <cellStyle name="Normal 6 5 5 7" xfId="11708" xr:uid="{2C8F5A1D-C90A-43B9-B5A0-55AC667F5DAC}"/>
    <cellStyle name="Normal 6 5 5 8" xfId="4669" xr:uid="{5A304535-83A2-46B5-9F03-E3C634EB8B98}"/>
    <cellStyle name="Normal 6 5 6" xfId="463" xr:uid="{E5E3971E-D7B3-4995-B76C-6F9F5D249337}"/>
    <cellStyle name="Normal 6 5 6 2" xfId="1090" xr:uid="{DD05E556-6637-4155-8697-8C8E54728900}"/>
    <cellStyle name="Normal 6 5 6 2 2" xfId="1886" xr:uid="{9D29406F-0A88-4C05-B417-759391720F37}"/>
    <cellStyle name="Normal 6 5 6 2 2 2" xfId="3836" xr:uid="{C73F4E7F-CAAE-4D12-AF8C-E35929159B86}"/>
    <cellStyle name="Normal 6 5 6 2 2 2 2" xfId="14502" xr:uid="{33C0EA92-23E9-4677-8573-DAE4620705F1}"/>
    <cellStyle name="Normal 6 5 6 2 2 2 3" xfId="10278" xr:uid="{6BE3E57A-BE8F-4BB3-A1EF-697F93ECB0EE}"/>
    <cellStyle name="Normal 6 5 6 2 2 3" xfId="10279" xr:uid="{732C4B02-11D1-4DA6-8D02-37849412EBE8}"/>
    <cellStyle name="Normal 6 5 6 2 2 4" xfId="7475" xr:uid="{58C5B8F0-6FFB-4178-8B66-568FF129F876}"/>
    <cellStyle name="Normal 6 5 6 2 2 5" xfId="12689" xr:uid="{6D6191F5-E5CD-4426-B387-CD2F09F065CA}"/>
    <cellStyle name="Normal 6 5 6 2 2 6" xfId="5650" xr:uid="{543958D0-8941-4EDB-8730-F179097ADF16}"/>
    <cellStyle name="Normal 6 5 6 2 3" xfId="3128" xr:uid="{B0562357-23B5-46E3-88E9-DFF2D57B2E12}"/>
    <cellStyle name="Normal 6 5 6 2 3 2" xfId="13794" xr:uid="{19D68CE4-726D-4E6C-90AD-C02570D2401B}"/>
    <cellStyle name="Normal 6 5 6 2 3 3" xfId="10280" xr:uid="{3D0F1C7A-6087-4359-8CC9-FA370B59A06C}"/>
    <cellStyle name="Normal 6 5 6 2 4" xfId="10281" xr:uid="{8CA5080D-F5E8-4037-91AA-11840311A209}"/>
    <cellStyle name="Normal 6 5 6 2 5" xfId="6767" xr:uid="{54779560-B2D7-4BCD-BAE5-5C8180FDD8FE}"/>
    <cellStyle name="Normal 6 5 6 2 6" xfId="11981" xr:uid="{F097E480-D939-456D-847A-A35284E1E0B4}"/>
    <cellStyle name="Normal 6 5 6 2 7" xfId="4942" xr:uid="{5DAFC35E-CDDC-4129-9FB7-0965AAC815CC}"/>
    <cellStyle name="Normal 6 5 6 3" xfId="1885" xr:uid="{A1E55AD1-F6CA-44A6-8024-CBCDF57ED585}"/>
    <cellStyle name="Normal 6 5 6 3 2" xfId="3835" xr:uid="{DE401050-8B01-4140-A8CF-6CEB94D37B23}"/>
    <cellStyle name="Normal 6 5 6 3 2 2" xfId="14501" xr:uid="{E4D5A941-CF72-4E3F-BED4-3BFBA9379854}"/>
    <cellStyle name="Normal 6 5 6 3 2 3" xfId="10282" xr:uid="{0487554F-142C-4616-837F-9C1F66837C4F}"/>
    <cellStyle name="Normal 6 5 6 3 3" xfId="10283" xr:uid="{88DDB2ED-EEC8-4955-A230-E9B8C7F90763}"/>
    <cellStyle name="Normal 6 5 6 3 4" xfId="7474" xr:uid="{EF8E7432-CEB3-46A8-8A60-2912BFE73E18}"/>
    <cellStyle name="Normal 6 5 6 3 5" xfId="12688" xr:uid="{54CD097E-700B-4922-BF9C-36ADBEA626C2}"/>
    <cellStyle name="Normal 6 5 6 3 6" xfId="5649" xr:uid="{617FD629-358C-497C-9DE6-4946C2E6B8C3}"/>
    <cellStyle name="Normal 6 5 6 4" xfId="2671" xr:uid="{08BED118-7CF8-4DDC-9FDD-63F3714B0506}"/>
    <cellStyle name="Normal 6 5 6 4 2" xfId="13337" xr:uid="{E3B279EE-AF38-4DA9-85CC-733D38C387E7}"/>
    <cellStyle name="Normal 6 5 6 4 3" xfId="10284" xr:uid="{D8132EC6-E608-4442-9212-60907290B950}"/>
    <cellStyle name="Normal 6 5 6 5" xfId="10285" xr:uid="{44B92419-B6E4-4F5F-AF7F-BC0E87600F3E}"/>
    <cellStyle name="Normal 6 5 6 6" xfId="6310" xr:uid="{C60921FC-2F08-4362-B4CE-0260604DDA24}"/>
    <cellStyle name="Normal 6 5 6 7" xfId="11524" xr:uid="{CC954B39-0D8A-4246-9FC3-FFFA21DD2E87}"/>
    <cellStyle name="Normal 6 5 6 8" xfId="4485" xr:uid="{B1EA7EF1-67A7-41D5-87AA-F2F72F4D996A}"/>
    <cellStyle name="Normal 6 5 7" xfId="945" xr:uid="{B5FE48CD-69B8-4CA9-86A9-1E20924C373B}"/>
    <cellStyle name="Normal 6 5 7 2" xfId="1887" xr:uid="{F90F6870-7C7D-4B3F-AD9D-BF48FA7F6A89}"/>
    <cellStyle name="Normal 6 5 7 2 2" xfId="3837" xr:uid="{62C50C55-1EFA-4085-AF89-66E7E11C9716}"/>
    <cellStyle name="Normal 6 5 7 2 2 2" xfId="14503" xr:uid="{7C2174D7-F532-4610-9BFA-14EB4FED7CA8}"/>
    <cellStyle name="Normal 6 5 7 2 2 3" xfId="10286" xr:uid="{F8E92255-6E85-48FA-8D7E-301ED058B8F3}"/>
    <cellStyle name="Normal 6 5 7 2 3" xfId="10287" xr:uid="{C9975A2A-CCE7-4B17-8C0E-B74278F08EF7}"/>
    <cellStyle name="Normal 6 5 7 2 4" xfId="7476" xr:uid="{C5D95FFE-69A3-41A3-9B40-E3ADC655EB78}"/>
    <cellStyle name="Normal 6 5 7 2 5" xfId="12690" xr:uid="{89B62986-FCAE-4EF4-B39B-2AE9014C85A0}"/>
    <cellStyle name="Normal 6 5 7 2 6" xfId="5651" xr:uid="{9D8F010A-B90E-46DA-BB1C-13C77C2AF1AE}"/>
    <cellStyle name="Normal 6 5 7 3" xfId="2993" xr:uid="{CDBDD1B5-D2DC-487E-9430-B3F0A829239F}"/>
    <cellStyle name="Normal 6 5 7 3 2" xfId="13659" xr:uid="{C4AF48A9-7AF9-42E4-A186-CEFAC56ED18E}"/>
    <cellStyle name="Normal 6 5 7 3 3" xfId="10288" xr:uid="{F3433759-5925-4860-8C41-1333A9AC1784}"/>
    <cellStyle name="Normal 6 5 7 4" xfId="10289" xr:uid="{DE4550E1-0C34-4ACD-A750-73C9126E8352}"/>
    <cellStyle name="Normal 6 5 7 5" xfId="6632" xr:uid="{4AC22BA3-380B-4EAB-8C95-3BBB5F5660CC}"/>
    <cellStyle name="Normal 6 5 7 6" xfId="11846" xr:uid="{6F1F0720-FC58-4F47-808B-959F96683963}"/>
    <cellStyle name="Normal 6 5 7 7" xfId="4807" xr:uid="{C14CAB00-C341-460A-A2B1-938318F232BD}"/>
    <cellStyle name="Normal 6 5 8" xfId="1410" xr:uid="{750882A2-86E7-410A-A7A7-61BAA7EA10E7}"/>
    <cellStyle name="Normal 6 5 8 2" xfId="3360" xr:uid="{22B9B58E-BF31-4355-8815-190D4B9DB7C2}"/>
    <cellStyle name="Normal 6 5 8 2 2" xfId="14026" xr:uid="{4ED48ADF-8DEC-41D5-BE1D-9516D999E5CB}"/>
    <cellStyle name="Normal 6 5 8 2 3" xfId="10290" xr:uid="{72337B0F-F233-4505-9A5B-4AF25F203BB3}"/>
    <cellStyle name="Normal 6 5 8 3" xfId="10291" xr:uid="{BB5F61D8-ABB9-45D4-A6B3-60FC51FA4476}"/>
    <cellStyle name="Normal 6 5 8 4" xfId="6999" xr:uid="{1B367ACD-3A30-4F8D-B6BF-62709B3E664F}"/>
    <cellStyle name="Normal 6 5 8 5" xfId="12213" xr:uid="{2B711EC4-EE51-4AFB-B7E5-B0ADE5F77DCF}"/>
    <cellStyle name="Normal 6 5 8 6" xfId="5174" xr:uid="{852CA65B-4A13-4848-A7B7-9C11AAFDE5B5}"/>
    <cellStyle name="Normal 6 5 9" xfId="356" xr:uid="{B20E31D1-95ED-4B93-A71A-2053D2DDE831}"/>
    <cellStyle name="Normal 6 5 9 2" xfId="2626" xr:uid="{C59A667F-3C4D-412D-9195-DAB929E3CC25}"/>
    <cellStyle name="Normal 6 5 9 2 2" xfId="13293" xr:uid="{D2ABAB0C-BF30-43B4-87EF-0626D2AFC565}"/>
    <cellStyle name="Normal 6 5 9 2 3" xfId="10292" xr:uid="{232585FB-2D90-4F67-95D7-7E6BDF2D3F7D}"/>
    <cellStyle name="Normal 6 5 9 3" xfId="10293" xr:uid="{DC229D04-2AEA-41E9-BCFB-275EE96C2282}"/>
    <cellStyle name="Normal 6 5 9 4" xfId="6265" xr:uid="{4EF5DCD0-699B-44F5-9F56-2802DF52E133}"/>
    <cellStyle name="Normal 6 5 9 5" xfId="11480" xr:uid="{C1897D67-D48D-4F2C-A87F-3AFC24A8592E}"/>
    <cellStyle name="Normal 6 5 9 6" xfId="4441" xr:uid="{6D46DF4D-B038-47B3-B390-B8BB7AFB3A81}"/>
    <cellStyle name="Normal 6 6" xfId="671" xr:uid="{02D49CD9-5C73-4D06-A77B-C06BF3AAE9F0}"/>
    <cellStyle name="Normal 6 6 10" xfId="11609" xr:uid="{FF5CB4BD-DF91-44EE-A529-FB4C8BA1BA1C}"/>
    <cellStyle name="Normal 6 6 11" xfId="4570" xr:uid="{2CC30BF4-9AF9-4FE1-83BD-C0574EBDB04A}"/>
    <cellStyle name="Normal 6 6 2" xfId="832" xr:uid="{AA69BFAD-13E4-44A7-BB1A-4179E6F4E611}"/>
    <cellStyle name="Normal 6 6 2 2" xfId="1296" xr:uid="{9254285D-CDB5-41D9-B7E2-A9CCC29BB775}"/>
    <cellStyle name="Normal 6 6 2 2 2" xfId="1890" xr:uid="{7F238407-D807-46F5-85B5-AEC37ADBBF5A}"/>
    <cellStyle name="Normal 6 6 2 2 2 2" xfId="3840" xr:uid="{A8DAA7A9-0A73-4369-8B42-17E7E3C72A0A}"/>
    <cellStyle name="Normal 6 6 2 2 2 2 2" xfId="14506" xr:uid="{74A4E09F-3718-432E-A4D2-F65A1D1FC5A9}"/>
    <cellStyle name="Normal 6 6 2 2 2 2 3" xfId="10294" xr:uid="{C260E04C-4125-4A0B-8D4F-61B1119CD999}"/>
    <cellStyle name="Normal 6 6 2 2 2 3" xfId="10295" xr:uid="{0E7187FD-E4D2-4F22-8850-335A00C0681E}"/>
    <cellStyle name="Normal 6 6 2 2 2 4" xfId="7479" xr:uid="{08D90B1C-7DF9-440D-AD1E-501CE9EC1529}"/>
    <cellStyle name="Normal 6 6 2 2 2 5" xfId="12693" xr:uid="{9A8A5A7D-CB7A-4E49-9497-370FA4BBAFCB}"/>
    <cellStyle name="Normal 6 6 2 2 2 6" xfId="5654" xr:uid="{DD6A52A5-3684-4F54-9EBC-4B2968058ED1}"/>
    <cellStyle name="Normal 6 6 2 2 3" xfId="3258" xr:uid="{B6C1E4AC-E665-442D-8A4F-F78B899C74D8}"/>
    <cellStyle name="Normal 6 6 2 2 3 2" xfId="13924" xr:uid="{F1ADA3AF-186D-46FC-AC68-2378F3EC4353}"/>
    <cellStyle name="Normal 6 6 2 2 3 3" xfId="10296" xr:uid="{36D5E995-2A34-43B3-B294-342B197B76EE}"/>
    <cellStyle name="Normal 6 6 2 2 4" xfId="10297" xr:uid="{F3A81B65-3CF6-4938-AEA8-D3C670188EB7}"/>
    <cellStyle name="Normal 6 6 2 2 5" xfId="6897" xr:uid="{8D1D535E-35C4-441F-BF44-ADD654940FD5}"/>
    <cellStyle name="Normal 6 6 2 2 6" xfId="12111" xr:uid="{9E5D59EC-AA39-4C6D-B973-7D4D8539A653}"/>
    <cellStyle name="Normal 6 6 2 2 7" xfId="5072" xr:uid="{E3D22E20-2BB4-4BF7-9712-6F1A59BA155E}"/>
    <cellStyle name="Normal 6 6 2 3" xfId="1889" xr:uid="{09D8ED21-827E-4BD7-8709-18A7BAE5A864}"/>
    <cellStyle name="Normal 6 6 2 3 2" xfId="3839" xr:uid="{C8FAD1A9-7BD9-41C1-850D-0C126A861E8A}"/>
    <cellStyle name="Normal 6 6 2 3 2 2" xfId="14505" xr:uid="{61A8074F-834D-4794-898E-0CBBFFEFC789}"/>
    <cellStyle name="Normal 6 6 2 3 2 3" xfId="10298" xr:uid="{F0F4DF96-9181-4499-A00D-B99A5BBE8A11}"/>
    <cellStyle name="Normal 6 6 2 3 3" xfId="10299" xr:uid="{15C4319C-ABF8-48DB-8AFA-AFB4085AFD15}"/>
    <cellStyle name="Normal 6 6 2 3 4" xfId="7478" xr:uid="{4C868C48-6F1D-4BA7-BC3A-638D2A47D788}"/>
    <cellStyle name="Normal 6 6 2 3 5" xfId="12692" xr:uid="{E45F2C38-A304-40F8-996C-0BB74631D9D9}"/>
    <cellStyle name="Normal 6 6 2 3 6" xfId="5653" xr:uid="{AB1B8A40-650E-4092-831F-8671ECCE80BF}"/>
    <cellStyle name="Normal 6 6 2 4" xfId="2891" xr:uid="{0F34EBA2-6716-4CDA-9D42-864244FD477C}"/>
    <cellStyle name="Normal 6 6 2 4 2" xfId="13557" xr:uid="{5BE90A87-C9A7-444C-922B-3462D1BF27D0}"/>
    <cellStyle name="Normal 6 6 2 4 3" xfId="10300" xr:uid="{FC99190F-761C-4036-B555-3AD6D7776933}"/>
    <cellStyle name="Normal 6 6 2 5" xfId="10301" xr:uid="{44958C32-6E2B-4B0D-A365-3502F91F5AE3}"/>
    <cellStyle name="Normal 6 6 2 6" xfId="6530" xr:uid="{B1EC4303-602E-4811-A6BC-C293B170B730}"/>
    <cellStyle name="Normal 6 6 2 7" xfId="11744" xr:uid="{2A6F8190-638B-4D4B-B488-67F5520FB420}"/>
    <cellStyle name="Normal 6 6 2 8" xfId="4705" xr:uid="{A0DD17BF-0092-4CD2-901D-165D08537A80}"/>
    <cellStyle name="Normal 6 6 3" xfId="985" xr:uid="{0E9E6EAF-7BD7-4CFE-A97E-B35F46AA56AF}"/>
    <cellStyle name="Normal 6 6 3 2" xfId="1891" xr:uid="{D0DA6AAA-97F4-4BD6-A52F-5FC495391BB7}"/>
    <cellStyle name="Normal 6 6 3 2 2" xfId="3841" xr:uid="{0F7F50AA-9543-4EB2-B4BA-75427C30C8DB}"/>
    <cellStyle name="Normal 6 6 3 2 2 2" xfId="14507" xr:uid="{617B9BAF-241E-495C-948F-1822FA837276}"/>
    <cellStyle name="Normal 6 6 3 2 2 3" xfId="10302" xr:uid="{EF52A69D-8BEF-4039-840C-91F6E5ED9704}"/>
    <cellStyle name="Normal 6 6 3 2 3" xfId="10303" xr:uid="{9CF0536A-88E1-4DB1-9348-6F8306704059}"/>
    <cellStyle name="Normal 6 6 3 2 4" xfId="7480" xr:uid="{7D5AC404-EA6F-42F8-ADCD-13CE9BE35DFC}"/>
    <cellStyle name="Normal 6 6 3 2 5" xfId="12694" xr:uid="{74C27630-4997-4EAB-BADE-B9B3296E714F}"/>
    <cellStyle name="Normal 6 6 3 2 6" xfId="5655" xr:uid="{6BD8FE9B-7DEE-4EDE-BA7F-AFD5FCF442E1}"/>
    <cellStyle name="Normal 6 6 3 3" xfId="3029" xr:uid="{7C6B6B77-50BF-4D54-B3B0-F7D368744084}"/>
    <cellStyle name="Normal 6 6 3 3 2" xfId="13695" xr:uid="{EC69009A-90BE-4C46-9F89-5367C6F3E7D3}"/>
    <cellStyle name="Normal 6 6 3 3 3" xfId="10304" xr:uid="{67EAB8F3-37D7-4A2E-A9B2-4A7ADBECE14A}"/>
    <cellStyle name="Normal 6 6 3 4" xfId="10305" xr:uid="{38C7A169-170C-4253-AC94-4481CF5B2BAC}"/>
    <cellStyle name="Normal 6 6 3 5" xfId="6668" xr:uid="{1F016917-C71B-499F-A815-2002CF47439D}"/>
    <cellStyle name="Normal 6 6 3 6" xfId="11882" xr:uid="{ACB4A685-B9E3-4302-B1CE-279A8E995B6A}"/>
    <cellStyle name="Normal 6 6 3 7" xfId="4843" xr:uid="{DB2EF8C6-4624-457C-A0C2-10045DC11C82}"/>
    <cellStyle name="Normal 6 6 4" xfId="1888" xr:uid="{85005465-C4E8-4F11-A6CD-D0E359C555F2}"/>
    <cellStyle name="Normal 6 6 4 2" xfId="3838" xr:uid="{7BA438A6-4AD3-4B81-8E7D-7D19A157337F}"/>
    <cellStyle name="Normal 6 6 4 2 2" xfId="14504" xr:uid="{CAB5E685-C2BC-4121-BCD4-19560B693C40}"/>
    <cellStyle name="Normal 6 6 4 2 3" xfId="10306" xr:uid="{820D3FC6-B502-4A49-8D11-48B653695C7E}"/>
    <cellStyle name="Normal 6 6 4 3" xfId="10307" xr:uid="{6813D165-50C5-46FC-8C6D-0200245A4E38}"/>
    <cellStyle name="Normal 6 6 4 4" xfId="7477" xr:uid="{9DE8C7CA-AEE4-4FEE-85E4-96A32233341A}"/>
    <cellStyle name="Normal 6 6 4 5" xfId="12691" xr:uid="{B1103374-6C58-4CCD-9349-A5B4F9A4F939}"/>
    <cellStyle name="Normal 6 6 4 6" xfId="5652" xr:uid="{74FF11EF-D47A-431B-84AD-DA3382E99AF2}"/>
    <cellStyle name="Normal 6 6 5" xfId="2284" xr:uid="{21BA7417-A209-4FB6-82B3-B4F13FE3520F}"/>
    <cellStyle name="Normal 6 6 5 2" xfId="4137" xr:uid="{186B4FCB-6D9A-4B59-8284-3EB8F3680A2D}"/>
    <cellStyle name="Normal 6 6 5 2 2" xfId="14800" xr:uid="{2E3F3718-50E1-43D8-AB15-160679B5221E}"/>
    <cellStyle name="Normal 6 6 5 2 3" xfId="10308" xr:uid="{A6BC0B90-6198-46BB-BAAE-8B67F5B87E80}"/>
    <cellStyle name="Normal 6 6 5 3" xfId="10309" xr:uid="{B7CABAC0-1AB8-4ED6-A4BB-096D69F11401}"/>
    <cellStyle name="Normal 6 6 5 4" xfId="7776" xr:uid="{4636C0D0-A31B-4AB0-846C-5C9DFD5AA25F}"/>
    <cellStyle name="Normal 6 6 5 5" xfId="12987" xr:uid="{43B6B759-27C8-4003-A1E5-12023A98CB83}"/>
    <cellStyle name="Normal 6 6 5 6" xfId="5948" xr:uid="{C5047B61-688C-4537-8C89-8678D8D2E675}"/>
    <cellStyle name="Normal 6 6 6" xfId="2428" xr:uid="{CC2C4E1C-CA70-4CA2-8406-9D456A358E8B}"/>
    <cellStyle name="Normal 6 6 6 2" xfId="4272" xr:uid="{9017F6C9-37B1-4945-AE02-339DF38DCFB1}"/>
    <cellStyle name="Normal 6 6 6 2 2" xfId="14935" xr:uid="{BB9F38CF-99A7-4766-8CFE-0732818322A1}"/>
    <cellStyle name="Normal 6 6 6 2 3" xfId="10310" xr:uid="{A9A23400-0930-4E95-98C4-596A9E63AAF2}"/>
    <cellStyle name="Normal 6 6 6 3" xfId="7911" xr:uid="{19F1EF58-B0E6-4DE4-8566-F85A1B5483B3}"/>
    <cellStyle name="Normal 6 6 6 4" xfId="13122" xr:uid="{E7CF5E01-0B26-48E5-8180-2FFA50F0F75B}"/>
    <cellStyle name="Normal 6 6 6 5" xfId="6083" xr:uid="{CCA1AC31-D907-4FE3-8D57-BE005119B228}"/>
    <cellStyle name="Normal 6 6 7" xfId="2756" xr:uid="{795B0F72-3B29-4442-86E5-FBCF067BCC25}"/>
    <cellStyle name="Normal 6 6 7 2" xfId="13422" xr:uid="{62F64D72-C69C-4428-A12B-F0A4347E9B34}"/>
    <cellStyle name="Normal 6 6 7 3" xfId="10311" xr:uid="{AEE611EA-692B-4FD5-A5C4-0172426CFE32}"/>
    <cellStyle name="Normal 6 6 8" xfId="10312" xr:uid="{FD086AD7-CDA3-449D-8844-E245FF2CE17E}"/>
    <cellStyle name="Normal 6 6 9" xfId="6395" xr:uid="{95994A11-F32B-4F16-BA6F-6034B6759706}"/>
    <cellStyle name="Normal 6 7" xfId="716" xr:uid="{CA8FBA1B-3ED8-4502-9F19-A8688884EE90}"/>
    <cellStyle name="Normal 6 7 10" xfId="11634" xr:uid="{6C904E1D-7CEF-48CC-9A13-57FB7B2DFA92}"/>
    <cellStyle name="Normal 6 7 11" xfId="4595" xr:uid="{8C8B75FC-7284-419C-9ADC-6C78221CBE69}"/>
    <cellStyle name="Normal 6 7 2" xfId="858" xr:uid="{53A838BB-CBCD-409A-8F6A-61063CAB95DE}"/>
    <cellStyle name="Normal 6 7 2 2" xfId="1321" xr:uid="{6077B056-1E56-4658-B71F-8D5C5477A077}"/>
    <cellStyle name="Normal 6 7 2 2 2" xfId="1894" xr:uid="{DA489A05-D5D4-4CE6-B059-39218B1C557C}"/>
    <cellStyle name="Normal 6 7 2 2 2 2" xfId="3844" xr:uid="{338DDB25-D023-4BBA-A10B-25966676F2EB}"/>
    <cellStyle name="Normal 6 7 2 2 2 2 2" xfId="14510" xr:uid="{76D58D46-8660-4562-90C8-D1BE8F17063D}"/>
    <cellStyle name="Normal 6 7 2 2 2 2 3" xfId="10313" xr:uid="{AC1E41D0-50E3-48B8-AA48-281F9C9F9EBD}"/>
    <cellStyle name="Normal 6 7 2 2 2 3" xfId="10314" xr:uid="{C47F7872-E495-411D-8675-D37D03557DBF}"/>
    <cellStyle name="Normal 6 7 2 2 2 4" xfId="7483" xr:uid="{224A6D2A-7642-476E-A3D2-044F8247ECA6}"/>
    <cellStyle name="Normal 6 7 2 2 2 5" xfId="12697" xr:uid="{0F262A3E-467E-4DF5-A41F-EEABAE07AFF4}"/>
    <cellStyle name="Normal 6 7 2 2 2 6" xfId="5658" xr:uid="{D8665AE7-678F-4116-B6D8-7B121E17F67D}"/>
    <cellStyle name="Normal 6 7 2 2 3" xfId="3283" xr:uid="{BD582E94-5B5A-434C-8BB5-B5A454A6D85C}"/>
    <cellStyle name="Normal 6 7 2 2 3 2" xfId="13949" xr:uid="{6CC3BC11-45D7-4DEE-8BA9-848FB0516590}"/>
    <cellStyle name="Normal 6 7 2 2 3 3" xfId="10315" xr:uid="{95C56B89-47CC-45F6-87E7-86870CE204EA}"/>
    <cellStyle name="Normal 6 7 2 2 4" xfId="10316" xr:uid="{3830A409-1173-499B-A09C-DF5785DEF20F}"/>
    <cellStyle name="Normal 6 7 2 2 5" xfId="6922" xr:uid="{1C37CCA5-B85F-401D-B340-CE1C1EDA8410}"/>
    <cellStyle name="Normal 6 7 2 2 6" xfId="12136" xr:uid="{A04DAE94-F2E1-4B08-AD98-A146500CDDB9}"/>
    <cellStyle name="Normal 6 7 2 2 7" xfId="5097" xr:uid="{651F47BC-9B3C-4F0E-8A10-C9B1361F90FF}"/>
    <cellStyle name="Normal 6 7 2 3" xfId="1893" xr:uid="{16C71462-D6EE-4E29-A0EB-93B0DEF8D369}"/>
    <cellStyle name="Normal 6 7 2 3 2" xfId="3843" xr:uid="{230259A0-21CF-4C72-B35D-DA2E4ADC112E}"/>
    <cellStyle name="Normal 6 7 2 3 2 2" xfId="14509" xr:uid="{F2677FB2-FFF4-4725-B260-630A99EBE614}"/>
    <cellStyle name="Normal 6 7 2 3 2 3" xfId="10317" xr:uid="{ABC39674-2B24-488A-A523-1143B955B55E}"/>
    <cellStyle name="Normal 6 7 2 3 3" xfId="10318" xr:uid="{2CE58597-5D2E-4912-AEFB-C04C94B0E8F5}"/>
    <cellStyle name="Normal 6 7 2 3 4" xfId="7482" xr:uid="{16C8E962-5722-4D20-A572-7EC90B3DECD1}"/>
    <cellStyle name="Normal 6 7 2 3 5" xfId="12696" xr:uid="{CA536EE7-5845-4601-B0BC-C34156B62762}"/>
    <cellStyle name="Normal 6 7 2 3 6" xfId="5657" xr:uid="{3B4A2AA8-E9B7-4337-A856-CF850E3A89B9}"/>
    <cellStyle name="Normal 6 7 2 4" xfId="2916" xr:uid="{72C1F4CD-054D-4BFB-93F1-3E18FC9F3391}"/>
    <cellStyle name="Normal 6 7 2 4 2" xfId="13582" xr:uid="{5A2E1A0D-02A4-42E9-8402-0A515886AF93}"/>
    <cellStyle name="Normal 6 7 2 4 3" xfId="10319" xr:uid="{D76F2B6D-D5C8-483C-8CE5-04B2114059BF}"/>
    <cellStyle name="Normal 6 7 2 5" xfId="10320" xr:uid="{5DF6A0EB-2360-46B7-9F00-2532E79D20ED}"/>
    <cellStyle name="Normal 6 7 2 6" xfId="6555" xr:uid="{F4F1131D-CBBB-4A4D-A98B-461265659990}"/>
    <cellStyle name="Normal 6 7 2 7" xfId="11769" xr:uid="{008F0075-E56F-4AB8-A6E9-38D907BD744A}"/>
    <cellStyle name="Normal 6 7 2 8" xfId="4730" xr:uid="{6BB81C1D-E1E5-444C-8F68-0F11313E19BD}"/>
    <cellStyle name="Normal 6 7 3" xfId="1011" xr:uid="{E76E5398-246D-4C04-A993-BD19F8A88770}"/>
    <cellStyle name="Normal 6 7 3 2" xfId="1895" xr:uid="{869A6637-8448-4F69-9B4A-EE2E852BA629}"/>
    <cellStyle name="Normal 6 7 3 2 2" xfId="3845" xr:uid="{D82414A5-C1AB-499E-9B96-063ACCADD8E4}"/>
    <cellStyle name="Normal 6 7 3 2 2 2" xfId="14511" xr:uid="{02485A79-DEBB-4D06-804D-1E5943464237}"/>
    <cellStyle name="Normal 6 7 3 2 2 3" xfId="10321" xr:uid="{4D337C29-398D-42AA-B916-1B7849933FE6}"/>
    <cellStyle name="Normal 6 7 3 2 3" xfId="10322" xr:uid="{1478A062-FDE4-44D5-987A-4D676FDFD652}"/>
    <cellStyle name="Normal 6 7 3 2 4" xfId="7484" xr:uid="{56B11D86-F944-48D5-8DD9-AF2732B96A43}"/>
    <cellStyle name="Normal 6 7 3 2 5" xfId="12698" xr:uid="{936F9A8C-399D-40BB-AF22-FED003306361}"/>
    <cellStyle name="Normal 6 7 3 2 6" xfId="5659" xr:uid="{9E3FD026-BF2D-4161-AE90-66FCEA33866F}"/>
    <cellStyle name="Normal 6 7 3 3" xfId="3054" xr:uid="{4FB1108C-6840-4888-8061-149ACD0D463F}"/>
    <cellStyle name="Normal 6 7 3 3 2" xfId="13720" xr:uid="{DC1B6066-1E19-4460-9B13-5E435A7225C1}"/>
    <cellStyle name="Normal 6 7 3 3 3" xfId="10323" xr:uid="{335EDDDE-2569-44DF-A805-ED423C518F63}"/>
    <cellStyle name="Normal 6 7 3 4" xfId="10324" xr:uid="{6F936BED-A2B3-47B0-AFE4-2B18E8EF1AE6}"/>
    <cellStyle name="Normal 6 7 3 5" xfId="6693" xr:uid="{F88820B2-FFE0-411C-8015-E4E418F874B1}"/>
    <cellStyle name="Normal 6 7 3 6" xfId="11907" xr:uid="{ED18FF69-3D4B-4CA9-86C1-9BBB77C28D31}"/>
    <cellStyle name="Normal 6 7 3 7" xfId="4868" xr:uid="{049AE178-2B2E-4962-9673-503AE40ACE87}"/>
    <cellStyle name="Normal 6 7 4" xfId="1892" xr:uid="{58BD7AEC-6ABE-4B7B-9F88-CDDE926DD8D0}"/>
    <cellStyle name="Normal 6 7 4 2" xfId="3842" xr:uid="{4D71BCF6-8FA3-47E4-9BF5-B9ED154C3850}"/>
    <cellStyle name="Normal 6 7 4 2 2" xfId="14508" xr:uid="{05AB6CF1-47AB-4F98-A77C-C0B706169839}"/>
    <cellStyle name="Normal 6 7 4 2 3" xfId="10325" xr:uid="{1EFBD570-AF63-4257-A99C-18EDFAD8C689}"/>
    <cellStyle name="Normal 6 7 4 3" xfId="10326" xr:uid="{6AE8DD00-3F08-4D09-B59E-56F6D08B2354}"/>
    <cellStyle name="Normal 6 7 4 4" xfId="7481" xr:uid="{7F552BB5-F0DA-4C43-BA1A-01E054E6A0BB}"/>
    <cellStyle name="Normal 6 7 4 5" xfId="12695" xr:uid="{9F474207-063D-40D8-B620-273AA5755B53}"/>
    <cellStyle name="Normal 6 7 4 6" xfId="5656" xr:uid="{975FB03C-0F38-4BE1-ADDA-6640F3382564}"/>
    <cellStyle name="Normal 6 7 5" xfId="2309" xr:uid="{B723913A-1492-4D4A-8BB3-5FFE7975845D}"/>
    <cellStyle name="Normal 6 7 5 2" xfId="4162" xr:uid="{173421C6-243F-4BA3-9260-623A62D53B08}"/>
    <cellStyle name="Normal 6 7 5 2 2" xfId="14825" xr:uid="{0D3A9262-890E-48A8-A1A0-3ED2EE04DF80}"/>
    <cellStyle name="Normal 6 7 5 2 3" xfId="10327" xr:uid="{770ADC83-FC70-4AB0-A7FC-A5386ABA2C6E}"/>
    <cellStyle name="Normal 6 7 5 3" xfId="10328" xr:uid="{37FD3AEE-6C7F-41DA-BE93-8CDA46506DF0}"/>
    <cellStyle name="Normal 6 7 5 4" xfId="7801" xr:uid="{F0DBCFFB-C5C2-4BC5-9DD0-7DA8666DFF1B}"/>
    <cellStyle name="Normal 6 7 5 5" xfId="13012" xr:uid="{8D9B7D7A-5A46-4800-B365-53C1771ECE19}"/>
    <cellStyle name="Normal 6 7 5 6" xfId="5973" xr:uid="{E4005352-ACC3-4C04-A29B-B9B82E9DCFDE}"/>
    <cellStyle name="Normal 6 7 6" xfId="2453" xr:uid="{28D9EF14-E142-41B2-8341-B77AB111DFCE}"/>
    <cellStyle name="Normal 6 7 6 2" xfId="4297" xr:uid="{AD198041-BCC3-4DD0-875B-E966C3995705}"/>
    <cellStyle name="Normal 6 7 6 2 2" xfId="14960" xr:uid="{314F328D-91B9-4621-B791-9566C40A7D4E}"/>
    <cellStyle name="Normal 6 7 6 2 3" xfId="10329" xr:uid="{D8D787AF-40E4-4305-84BC-2A4CE461C31E}"/>
    <cellStyle name="Normal 6 7 6 3" xfId="7936" xr:uid="{AEA9126B-F401-44ED-B0E6-763A71FDA5AA}"/>
    <cellStyle name="Normal 6 7 6 4" xfId="13147" xr:uid="{77F019B4-6AE8-4D76-ABB6-EF1361F64907}"/>
    <cellStyle name="Normal 6 7 6 5" xfId="6108" xr:uid="{BE6CB740-24E2-40CF-815C-3EF540CFF665}"/>
    <cellStyle name="Normal 6 7 7" xfId="2781" xr:uid="{FA4646C1-B2C1-407D-A715-7DF1C84B3350}"/>
    <cellStyle name="Normal 6 7 7 2" xfId="13447" xr:uid="{73AC33AD-B823-45FD-823D-CEE843C609F4}"/>
    <cellStyle name="Normal 6 7 7 3" xfId="10330" xr:uid="{DB8110C7-A3E2-49D6-86D6-6E69E54B2D6B}"/>
    <cellStyle name="Normal 6 7 8" xfId="10331" xr:uid="{ED230F7D-FE1A-47A5-9BDF-3D0D7EE359F7}"/>
    <cellStyle name="Normal 6 7 9" xfId="6420" xr:uid="{7C8C5820-B709-429F-82CB-92F495A5C02B}"/>
    <cellStyle name="Normal 6 8" xfId="497" xr:uid="{E0F6DC2A-2341-4AA2-BD7A-E1C394AF4108}"/>
    <cellStyle name="Normal 6 8 2" xfId="1118" xr:uid="{C87F7470-7E05-4A20-8D67-DBFCDA0F622A}"/>
    <cellStyle name="Normal 6 8 2 2" xfId="1897" xr:uid="{2ADC48B2-E5AA-46EB-9D34-CFE22E3FB978}"/>
    <cellStyle name="Normal 6 8 2 2 2" xfId="3847" xr:uid="{FCC98C97-7FA3-4FD1-95F8-DD74B73D4039}"/>
    <cellStyle name="Normal 6 8 2 2 2 2" xfId="14513" xr:uid="{8B90DEDB-385C-44AC-86F2-5370D07DB4E3}"/>
    <cellStyle name="Normal 6 8 2 2 2 3" xfId="10332" xr:uid="{88D130BF-00DB-4917-AE34-56F0080D8673}"/>
    <cellStyle name="Normal 6 8 2 2 3" xfId="10333" xr:uid="{BF6F1754-C3F5-45DC-9756-F3406D28880A}"/>
    <cellStyle name="Normal 6 8 2 2 4" xfId="7486" xr:uid="{728A38A3-07DC-45C1-877E-DC2F6A81FF19}"/>
    <cellStyle name="Normal 6 8 2 2 5" xfId="12700" xr:uid="{1ADFD11B-8EB0-48C2-BCEC-F731125FF096}"/>
    <cellStyle name="Normal 6 8 2 2 6" xfId="5661" xr:uid="{3AD27902-39D7-46FD-A844-B1273757BA1B}"/>
    <cellStyle name="Normal 6 8 2 3" xfId="3143" xr:uid="{02CD2A6F-400F-46D0-BADC-88EF9020F67F}"/>
    <cellStyle name="Normal 6 8 2 3 2" xfId="13809" xr:uid="{EF4274B9-B580-49AF-A768-9284A30AC26B}"/>
    <cellStyle name="Normal 6 8 2 3 3" xfId="10334" xr:uid="{E20A6754-6FB9-4943-823A-296CCF0A0213}"/>
    <cellStyle name="Normal 6 8 2 4" xfId="10335" xr:uid="{A488F914-1F0C-4121-8A45-4C9441E493FA}"/>
    <cellStyle name="Normal 6 8 2 5" xfId="6782" xr:uid="{A221D797-409A-4181-9707-82CAB0E1278C}"/>
    <cellStyle name="Normal 6 8 2 6" xfId="11996" xr:uid="{AF2A7EE3-5865-43E2-A996-34B626194CD6}"/>
    <cellStyle name="Normal 6 8 2 7" xfId="4957" xr:uid="{7295F368-A3CE-4694-8317-9850ED4D7DB5}"/>
    <cellStyle name="Normal 6 8 3" xfId="1896" xr:uid="{4F096629-0171-4445-9803-0AAFFB28A387}"/>
    <cellStyle name="Normal 6 8 3 2" xfId="3846" xr:uid="{A2C5A1EB-9B0D-41AC-AACB-5FFBF4AAA60F}"/>
    <cellStyle name="Normal 6 8 3 2 2" xfId="14512" xr:uid="{57738AF2-A04B-4CEC-B6BD-C2C3EB337F0E}"/>
    <cellStyle name="Normal 6 8 3 2 3" xfId="10336" xr:uid="{2CCF4C50-41EE-4628-B885-35E2B93417FE}"/>
    <cellStyle name="Normal 6 8 3 3" xfId="10337" xr:uid="{8ABBD69A-C425-48D0-B3CB-A0B8C8E6AF32}"/>
    <cellStyle name="Normal 6 8 3 4" xfId="7485" xr:uid="{401ED403-E9CB-4C42-95C6-C9CE46E990D1}"/>
    <cellStyle name="Normal 6 8 3 5" xfId="12699" xr:uid="{15AE4EF4-71B8-4473-8C86-10F0205A0617}"/>
    <cellStyle name="Normal 6 8 3 6" xfId="5660" xr:uid="{608D53AA-B990-443B-93DA-5C4553BB0655}"/>
    <cellStyle name="Normal 6 8 4" xfId="2691" xr:uid="{B254E0E6-48C4-48B4-8FC1-F0492CC9F36E}"/>
    <cellStyle name="Normal 6 8 4 2" xfId="13357" xr:uid="{2D36A342-ECE0-4CED-A76F-801E0C925850}"/>
    <cellStyle name="Normal 6 8 4 3" xfId="10338" xr:uid="{9B14E95A-92E8-4249-A8E7-DF49E03ACFFC}"/>
    <cellStyle name="Normal 6 8 5" xfId="10339" xr:uid="{B9BAEA48-ACB6-4DD7-8054-50484BABD27F}"/>
    <cellStyle name="Normal 6 8 6" xfId="6330" xr:uid="{2BABCF38-36C5-4CC4-9FAD-7EA41657BDC1}"/>
    <cellStyle name="Normal 6 8 7" xfId="11544" xr:uid="{AD0D3DC9-DFEC-471A-83FA-C7B31755104F}"/>
    <cellStyle name="Normal 6 8 8" xfId="4505" xr:uid="{A6319813-D822-4A51-8C3D-5440B83B2F56}"/>
    <cellStyle name="Normal 6 9" xfId="767" xr:uid="{CE446AF8-9802-450B-B595-C08082DCBE98}"/>
    <cellStyle name="Normal 6 9 2" xfId="1231" xr:uid="{7E370F09-A76A-4368-A162-DEACD2997193}"/>
    <cellStyle name="Normal 6 9 2 2" xfId="1899" xr:uid="{375A3946-483A-4674-8ED2-C9075D5E25BF}"/>
    <cellStyle name="Normal 6 9 2 2 2" xfId="3849" xr:uid="{A231823A-F951-4A89-910F-34950474FE9F}"/>
    <cellStyle name="Normal 6 9 2 2 2 2" xfId="14515" xr:uid="{0F199F03-0CB0-405A-BCDE-394CE9B82875}"/>
    <cellStyle name="Normal 6 9 2 2 2 3" xfId="10340" xr:uid="{37939CB9-CEA3-4478-9C4D-ECA32970D622}"/>
    <cellStyle name="Normal 6 9 2 2 3" xfId="10341" xr:uid="{4CFBB010-DDFB-4AE2-980B-55EBE6858C85}"/>
    <cellStyle name="Normal 6 9 2 2 4" xfId="7488" xr:uid="{EFE5B896-AAAB-48E5-8602-FCC8084C6DED}"/>
    <cellStyle name="Normal 6 9 2 2 5" xfId="12702" xr:uid="{F4349043-0A6F-464E-ADDF-1B648DB49221}"/>
    <cellStyle name="Normal 6 9 2 2 6" xfId="5663" xr:uid="{B7C04C39-D800-4B38-AE59-D1171A121636}"/>
    <cellStyle name="Normal 6 9 2 3" xfId="3193" xr:uid="{D2B3C0AF-51A5-4237-9294-FA455C797769}"/>
    <cellStyle name="Normal 6 9 2 3 2" xfId="13859" xr:uid="{A7C74621-C88B-4E41-A38A-8C8D423AD61A}"/>
    <cellStyle name="Normal 6 9 2 3 3" xfId="10342" xr:uid="{4B80064F-994B-4CA5-B6B3-DE519B04DAB9}"/>
    <cellStyle name="Normal 6 9 2 4" xfId="10343" xr:uid="{B6F627A8-8077-42E4-9EBA-54911CB54DF1}"/>
    <cellStyle name="Normal 6 9 2 5" xfId="6832" xr:uid="{32B8EBB1-F4CB-4F7B-814D-2CF5B3097129}"/>
    <cellStyle name="Normal 6 9 2 6" xfId="12046" xr:uid="{BC12AF68-71EF-4E14-A400-874B34BE7CCE}"/>
    <cellStyle name="Normal 6 9 2 7" xfId="5007" xr:uid="{D8ACDE79-4ABF-4E21-AC5A-2B5E8F50392E}"/>
    <cellStyle name="Normal 6 9 3" xfId="1898" xr:uid="{3AAC7E4B-CBD3-4CEB-947F-E1589438F42B}"/>
    <cellStyle name="Normal 6 9 3 2" xfId="3848" xr:uid="{E153D725-CB60-4F75-B4DB-02ADDF662335}"/>
    <cellStyle name="Normal 6 9 3 2 2" xfId="14514" xr:uid="{8FE0ED3A-5C46-4BFF-8BA4-F8867350DB37}"/>
    <cellStyle name="Normal 6 9 3 2 3" xfId="10344" xr:uid="{528B2433-1C03-4046-8023-CB23131A82D4}"/>
    <cellStyle name="Normal 6 9 3 3" xfId="10345" xr:uid="{96B6F269-0C6D-4508-A34D-C860A9D23E1D}"/>
    <cellStyle name="Normal 6 9 3 4" xfId="7487" xr:uid="{4AFA689A-D234-40A1-BEC8-45472DEDED50}"/>
    <cellStyle name="Normal 6 9 3 5" xfId="12701" xr:uid="{F2C195AA-4128-4E74-9317-32E637B39622}"/>
    <cellStyle name="Normal 6 9 3 6" xfId="5662" xr:uid="{5CB3058F-7499-408C-BFB6-B62161420C3D}"/>
    <cellStyle name="Normal 6 9 4" xfId="2826" xr:uid="{C855C657-FDBB-4E15-9251-B24575CD4219}"/>
    <cellStyle name="Normal 6 9 4 2" xfId="13492" xr:uid="{0A2D9A22-CC27-4A91-A8FC-AE646BA6EA0E}"/>
    <cellStyle name="Normal 6 9 4 3" xfId="10346" xr:uid="{CDF9A555-3175-45A0-9E9D-3568313698D3}"/>
    <cellStyle name="Normal 6 9 5" xfId="10347" xr:uid="{2A6C0B48-4553-45AC-B96E-C5BC56BFF0CA}"/>
    <cellStyle name="Normal 6 9 6" xfId="6465" xr:uid="{C0059332-D6A7-41A8-8F91-C4AE4454E95F}"/>
    <cellStyle name="Normal 6 9 7" xfId="11679" xr:uid="{1D3ACC5B-1A1B-4604-B591-EE70F1AC7388}"/>
    <cellStyle name="Normal 6 9 8" xfId="4640" xr:uid="{CB726EA4-24CC-4B70-811F-FBABE5DF4DDB}"/>
    <cellStyle name="Normal 60" xfId="292" xr:uid="{D95381F3-169E-4224-A376-9ACC52CD0DD3}"/>
    <cellStyle name="Normal 60 2" xfId="683" xr:uid="{793AD0E3-5F2B-4255-9696-EBA573221226}"/>
    <cellStyle name="Normal 60 2 2" xfId="1210" xr:uid="{C14E89EE-82AF-42D5-8489-B8B5F0BCED0A}"/>
    <cellStyle name="Normal 60 3" xfId="542" xr:uid="{D505BC93-9C73-41B3-BCB0-25DBDDA8B133}"/>
    <cellStyle name="Normal 60 4" xfId="426" xr:uid="{28F6ACAD-9150-44EE-B504-65DC919D8733}"/>
    <cellStyle name="Normal 60 5" xfId="324" xr:uid="{D9D65F7B-21C3-4921-9AC1-3771F3884E33}"/>
    <cellStyle name="Normal 61" xfId="293" xr:uid="{607BE397-E635-40BA-A8A7-0F30BE705A25}"/>
    <cellStyle name="Normal 61 2" xfId="684" xr:uid="{4FE3DE7A-BA31-4F71-A908-420546BF2C05}"/>
    <cellStyle name="Normal 61 2 2" xfId="1211" xr:uid="{19943668-D45C-4F9A-B8FA-5807A52CC042}"/>
    <cellStyle name="Normal 61 3" xfId="543" xr:uid="{C4B33A0F-6025-417E-8FBF-F757393751C7}"/>
    <cellStyle name="Normal 61 4" xfId="427" xr:uid="{C4ED0AE9-896C-4950-BA57-C42EE3F635C0}"/>
    <cellStyle name="Normal 61 5" xfId="325" xr:uid="{F0625825-A876-4D6D-BF83-C25FF28E150F}"/>
    <cellStyle name="Normal 62" xfId="294" xr:uid="{C8503D74-8D91-40A4-BE49-372BFB6CE97A}"/>
    <cellStyle name="Normal 62 2" xfId="685" xr:uid="{BCE51695-114C-4662-836A-89374D137157}"/>
    <cellStyle name="Normal 62 2 2" xfId="1212" xr:uid="{A8E7F148-BDC6-47DC-9A8D-A783725C2151}"/>
    <cellStyle name="Normal 62 3" xfId="544" xr:uid="{660109EE-E62C-433E-99BF-E1F01244768F}"/>
    <cellStyle name="Normal 62 4" xfId="428" xr:uid="{F6764458-139E-4AF2-996A-96FBD0D71DF5}"/>
    <cellStyle name="Normal 62 5" xfId="326" xr:uid="{8FED7CA4-41B3-4B9C-B160-15F1B167CCE4}"/>
    <cellStyle name="Normal 63" xfId="295" xr:uid="{E6589C24-6D9C-41BE-A86B-D82DBDD4D965}"/>
    <cellStyle name="Normal 63 2" xfId="686" xr:uid="{FE7747E6-33D3-4430-9248-93A0B7C82297}"/>
    <cellStyle name="Normal 63 2 2" xfId="1213" xr:uid="{85147BD3-4B12-44F6-82D4-460EAB56A7F5}"/>
    <cellStyle name="Normal 63 3" xfId="546" xr:uid="{4F173815-2263-462B-9F5C-3CA6AD2DD076}"/>
    <cellStyle name="Normal 63 4" xfId="430" xr:uid="{9725F2F3-DCFB-45AF-9DB3-355E8B10253A}"/>
    <cellStyle name="Normal 63 5" xfId="327" xr:uid="{2BD97065-D9E3-45DC-B04F-87505D5987AA}"/>
    <cellStyle name="Normal 64" xfId="296" xr:uid="{E9B3DE28-0AFD-4BBB-A5D0-4BD654BF2909}"/>
    <cellStyle name="Normal 64 10" xfId="2406" xr:uid="{DFD08C98-D075-43F7-922F-ACDD9AEE1332}"/>
    <cellStyle name="Normal 64 10 2" xfId="4250" xr:uid="{B42BC449-3460-45CF-9B5A-CB013036011B}"/>
    <cellStyle name="Normal 64 10 2 2" xfId="14913" xr:uid="{495088C4-0B9B-427B-970A-EA549C487FFF}"/>
    <cellStyle name="Normal 64 10 2 3" xfId="10348" xr:uid="{798635CA-56B5-4DFA-9F9B-13614D6B66B8}"/>
    <cellStyle name="Normal 64 10 3" xfId="7889" xr:uid="{267547C0-643E-467F-A45A-FA6AC1B7B51E}"/>
    <cellStyle name="Normal 64 10 4" xfId="13100" xr:uid="{2E9E34B0-21B2-487A-AF99-B4A449861507}"/>
    <cellStyle name="Normal 64 10 5" xfId="6061" xr:uid="{6D8704A3-2B52-44C2-97AA-70715FBBEAC9}"/>
    <cellStyle name="Normal 64 2" xfId="373" xr:uid="{771BBB55-EF0D-4121-83BD-762625E5EE3A}"/>
    <cellStyle name="Normal 64 2 2" xfId="1111" xr:uid="{42FF7BFB-B43F-417F-90B3-0CE2DD2A8251}"/>
    <cellStyle name="Normal 64 3" xfId="603" xr:uid="{DC755356-F29C-4337-BE03-0D85AECD2BB5}"/>
    <cellStyle name="Normal 64 3 2" xfId="1161" xr:uid="{85FD0097-9CCF-4B4A-B0D8-390F583914F4}"/>
    <cellStyle name="Normal 64 3 2 2" xfId="1901" xr:uid="{E2EF59FE-389C-4E89-A45A-AA0F0A7E3A67}"/>
    <cellStyle name="Normal 64 3 2 2 2" xfId="3851" xr:uid="{F4E3A5EC-1280-48B6-90FB-8C1D72F4601B}"/>
    <cellStyle name="Normal 64 3 2 2 2 2" xfId="14517" xr:uid="{47B1445E-6B5B-4738-9AB0-2156914F8C62}"/>
    <cellStyle name="Normal 64 3 2 2 2 3" xfId="10349" xr:uid="{A72B3457-5574-4964-89CB-F98CD741D5C6}"/>
    <cellStyle name="Normal 64 3 2 2 3" xfId="10350" xr:uid="{F95007D4-8361-49B5-AFC1-E97C9A7AD88C}"/>
    <cellStyle name="Normal 64 3 2 2 4" xfId="7490" xr:uid="{B53E18E8-8587-45AB-9B2B-57BD08F55AD9}"/>
    <cellStyle name="Normal 64 3 2 2 5" xfId="12704" xr:uid="{1D5B9DAB-82E1-4EAE-94F0-EF92D9966B51}"/>
    <cellStyle name="Normal 64 3 2 2 6" xfId="5665" xr:uid="{96FC10A8-D159-407D-9BD4-A66314F567A3}"/>
    <cellStyle name="Normal 64 3 2 3" xfId="3186" xr:uid="{AFE2C794-7E7D-4DA4-95BD-F759098C6313}"/>
    <cellStyle name="Normal 64 3 2 3 2" xfId="13852" xr:uid="{D7E17FC6-754E-403B-8CAD-60CFE237EC3C}"/>
    <cellStyle name="Normal 64 3 2 3 3" xfId="10351" xr:uid="{FF5B7D91-7199-4A64-A788-C49ADE8352C1}"/>
    <cellStyle name="Normal 64 3 2 4" xfId="10352" xr:uid="{FA2104D4-0FCD-4F74-92BE-690E9AB2B469}"/>
    <cellStyle name="Normal 64 3 2 5" xfId="6825" xr:uid="{5F07475B-3DE0-4957-AD53-9A2932787FFE}"/>
    <cellStyle name="Normal 64 3 2 6" xfId="12039" xr:uid="{FD397E14-E7B0-4044-B2DC-2F0D326559F7}"/>
    <cellStyle name="Normal 64 3 2 7" xfId="5000" xr:uid="{F74935B8-1E48-4D22-A934-BDFB482B2A6E}"/>
    <cellStyle name="Normal 64 3 3" xfId="1900" xr:uid="{88959AE4-00E9-4963-9EE9-DA57445D3007}"/>
    <cellStyle name="Normal 64 3 3 2" xfId="3850" xr:uid="{281D543C-5A75-4C5B-8FE5-89F23FFCB102}"/>
    <cellStyle name="Normal 64 3 3 2 2" xfId="14516" xr:uid="{E465516D-8BFB-4FFF-B66D-45CC63ACE2DE}"/>
    <cellStyle name="Normal 64 3 3 2 3" xfId="10353" xr:uid="{BFCC1BB7-8E27-4315-A032-C6222DB77E8F}"/>
    <cellStyle name="Normal 64 3 3 3" xfId="10354" xr:uid="{C7F9158A-7E6C-4AAE-8BE2-C25B2DD9D848}"/>
    <cellStyle name="Normal 64 3 3 4" xfId="7489" xr:uid="{134200B8-02E7-44FA-A8EC-199862071414}"/>
    <cellStyle name="Normal 64 3 3 5" xfId="12703" xr:uid="{0A282A51-D6AF-4839-AB1E-B3032BA4A786}"/>
    <cellStyle name="Normal 64 3 3 6" xfId="5664" xr:uid="{A32E750C-2317-45B2-98A6-4FE64ED5B188}"/>
    <cellStyle name="Normal 64 3 4" xfId="2734" xr:uid="{D090DA9C-E775-4F54-B0EA-A053B3401464}"/>
    <cellStyle name="Normal 64 3 4 2" xfId="13400" xr:uid="{46E99946-131C-42B2-9B1B-61372BC6C0D9}"/>
    <cellStyle name="Normal 64 3 4 3" xfId="10355" xr:uid="{CF2FA204-1E26-47B8-BEF1-B6437C7975BF}"/>
    <cellStyle name="Normal 64 3 5" xfId="10356" xr:uid="{E00CAE18-50BF-4743-A347-8AFBBEEDA78E}"/>
    <cellStyle name="Normal 64 3 6" xfId="6373" xr:uid="{C2A701CE-F038-4399-AB65-63DE0B4CB628}"/>
    <cellStyle name="Normal 64 3 7" xfId="11587" xr:uid="{F53D376F-FCFA-468C-9F8C-1983EE25A7A9}"/>
    <cellStyle name="Normal 64 3 8" xfId="4548" xr:uid="{9B7BF29A-E1A3-4E0D-BC8B-A7BDBE4E1833}"/>
    <cellStyle name="Normal 64 4" xfId="810" xr:uid="{2E732119-7963-4026-A910-A1FAE740BBCB}"/>
    <cellStyle name="Normal 64 4 2" xfId="1274" xr:uid="{4A9CA995-714F-44CB-AED2-6E9F6A60565F}"/>
    <cellStyle name="Normal 64 4 2 2" xfId="1903" xr:uid="{D53D4C02-3588-4480-AED2-CA7E02EFA272}"/>
    <cellStyle name="Normal 64 4 2 2 2" xfId="3853" xr:uid="{BF7B5D28-E291-4D65-B4B6-F9C55F7A0FC6}"/>
    <cellStyle name="Normal 64 4 2 2 2 2" xfId="14519" xr:uid="{90ABC339-8AC9-45A4-8666-466443340851}"/>
    <cellStyle name="Normal 64 4 2 2 2 3" xfId="10357" xr:uid="{CA11D0D2-9D2E-417E-AD59-42C48FF42A84}"/>
    <cellStyle name="Normal 64 4 2 2 3" xfId="10358" xr:uid="{C588DD66-B35C-4001-A460-F559C24E4C67}"/>
    <cellStyle name="Normal 64 4 2 2 4" xfId="7492" xr:uid="{322FC420-1116-4F8C-97F1-FD75B6988979}"/>
    <cellStyle name="Normal 64 4 2 2 5" xfId="12706" xr:uid="{703B60FE-E802-47F1-AF49-767553E79A05}"/>
    <cellStyle name="Normal 64 4 2 2 6" xfId="5667" xr:uid="{9E7CBAD8-849C-4A8D-B1EC-FEF0359AB932}"/>
    <cellStyle name="Normal 64 4 2 3" xfId="3236" xr:uid="{B927CA5E-81C1-4938-A369-71C53F3B3FCF}"/>
    <cellStyle name="Normal 64 4 2 3 2" xfId="13902" xr:uid="{50EBA3FB-6201-480E-B360-89CCA28CF3D4}"/>
    <cellStyle name="Normal 64 4 2 3 3" xfId="10359" xr:uid="{C7C39C39-6326-4D44-97EB-A75A8C3AF495}"/>
    <cellStyle name="Normal 64 4 2 4" xfId="10360" xr:uid="{241A0B37-2818-4ECF-B4D8-4070ECB11264}"/>
    <cellStyle name="Normal 64 4 2 5" xfId="6875" xr:uid="{97DEFD3C-89BC-4904-A0FB-40144771CD2A}"/>
    <cellStyle name="Normal 64 4 2 6" xfId="12089" xr:uid="{010A04F6-1D1F-48A5-BBB6-EE80E59F5548}"/>
    <cellStyle name="Normal 64 4 2 7" xfId="5050" xr:uid="{0AC12E0D-5B6F-41FC-90A8-6E24F2639292}"/>
    <cellStyle name="Normal 64 4 3" xfId="1902" xr:uid="{21613D6A-582E-418F-A908-F5791545F9AF}"/>
    <cellStyle name="Normal 64 4 3 2" xfId="3852" xr:uid="{ED1EF021-8209-47AF-BEB5-E5DDDBAD082D}"/>
    <cellStyle name="Normal 64 4 3 2 2" xfId="14518" xr:uid="{ACF96239-8824-4AE2-90B2-EA8477C723B5}"/>
    <cellStyle name="Normal 64 4 3 2 3" xfId="10361" xr:uid="{0B12A0AA-FAF7-4402-B5FB-A2A2C802E367}"/>
    <cellStyle name="Normal 64 4 3 3" xfId="10362" xr:uid="{A86AAF09-4E42-4E17-9B01-D05AC0EFD1B3}"/>
    <cellStyle name="Normal 64 4 3 4" xfId="7491" xr:uid="{9FD14627-8598-4B7C-9D95-29546389BC49}"/>
    <cellStyle name="Normal 64 4 3 5" xfId="12705" xr:uid="{AFF4BC60-62FA-4ED2-8C6D-45AD47B54A38}"/>
    <cellStyle name="Normal 64 4 3 6" xfId="5666" xr:uid="{0F306DA9-121B-4EA1-B92A-D79FE4CA4E02}"/>
    <cellStyle name="Normal 64 4 4" xfId="2869" xr:uid="{9AFD2377-9F23-4202-AACB-720C71B19D8C}"/>
    <cellStyle name="Normal 64 4 4 2" xfId="13535" xr:uid="{DE0130E4-F508-4146-A8CA-35FF228EEEF0}"/>
    <cellStyle name="Normal 64 4 4 3" xfId="10363" xr:uid="{1042B848-973B-44EF-AEB5-3C93C79A1E5B}"/>
    <cellStyle name="Normal 64 4 5" xfId="10364" xr:uid="{BE1FBC10-95BA-42B1-BC3C-C4B3508EF904}"/>
    <cellStyle name="Normal 64 4 6" xfId="6508" xr:uid="{A5FE5F02-01FF-49F2-8115-21AEE584B9E9}"/>
    <cellStyle name="Normal 64 4 7" xfId="11722" xr:uid="{AD113AFC-254A-4C13-BFD1-9FBC2F60F8E5}"/>
    <cellStyle name="Normal 64 4 8" xfId="4683" xr:uid="{11574935-AC0F-4A20-95C6-3E850E3AD41B}"/>
    <cellStyle name="Normal 64 5" xfId="487" xr:uid="{D5327BD7-2490-44E9-BC78-D24E6C549B20}"/>
    <cellStyle name="Normal 64 5 2" xfId="1110" xr:uid="{93B2BC28-1261-4242-878B-967A59FA6566}"/>
    <cellStyle name="Normal 64 5 2 2" xfId="1905" xr:uid="{AD01E220-0B51-4F8B-923D-6ECA0A7E00A8}"/>
    <cellStyle name="Normal 64 5 2 2 2" xfId="3855" xr:uid="{A7F9916E-DD39-46EA-B306-67C1F3FD7123}"/>
    <cellStyle name="Normal 64 5 2 2 2 2" xfId="14521" xr:uid="{F75F9464-8BF6-448B-8D13-505CB4568393}"/>
    <cellStyle name="Normal 64 5 2 2 2 3" xfId="10365" xr:uid="{27695403-6D7C-4DBF-8F3B-35F022C25061}"/>
    <cellStyle name="Normal 64 5 2 2 3" xfId="10366" xr:uid="{37329989-A0D4-420A-B74C-B9ADCF581677}"/>
    <cellStyle name="Normal 64 5 2 2 4" xfId="7494" xr:uid="{470E7F62-8387-43B1-8891-B077E85EBBD3}"/>
    <cellStyle name="Normal 64 5 2 2 5" xfId="12708" xr:uid="{BBF5818A-2A6A-48CF-8B8C-0F6EE3F61080}"/>
    <cellStyle name="Normal 64 5 2 2 6" xfId="5669" xr:uid="{8D4AF9AC-D8FC-4E83-90F4-3CB26DE8DA95}"/>
    <cellStyle name="Normal 64 5 2 3" xfId="3142" xr:uid="{AE7B4021-AC73-437F-BBC4-C68F928978DF}"/>
    <cellStyle name="Normal 64 5 2 3 2" xfId="13808" xr:uid="{5BB741D9-7A01-4024-ADE7-22969AFF05A6}"/>
    <cellStyle name="Normal 64 5 2 3 3" xfId="10367" xr:uid="{BDDB990D-57E5-4BFB-82FF-AAB5014375D2}"/>
    <cellStyle name="Normal 64 5 2 4" xfId="10368" xr:uid="{72C2614D-EFE5-4137-A17E-CFC7FEF3E3B8}"/>
    <cellStyle name="Normal 64 5 2 5" xfId="6781" xr:uid="{24E8E57F-3C64-4CCB-8F52-1DBD4206B704}"/>
    <cellStyle name="Normal 64 5 2 6" xfId="11995" xr:uid="{C6DFDA6C-F9BD-4F4D-A52F-A439268EC589}"/>
    <cellStyle name="Normal 64 5 2 7" xfId="4956" xr:uid="{733F0877-54B3-42B8-B55A-88A69A0BFAD5}"/>
    <cellStyle name="Normal 64 5 3" xfId="1904" xr:uid="{0BFE769F-D754-4A24-8F27-43A52D372BDE}"/>
    <cellStyle name="Normal 64 5 3 2" xfId="3854" xr:uid="{82E823C4-93A4-470F-8E9B-32925D74846F}"/>
    <cellStyle name="Normal 64 5 3 2 2" xfId="14520" xr:uid="{73ED91D4-0EEB-4DEC-A8D8-625989FC0E62}"/>
    <cellStyle name="Normal 64 5 3 2 3" xfId="10369" xr:uid="{3AC6C640-FCB5-4BBD-8D1F-76B414AC0640}"/>
    <cellStyle name="Normal 64 5 3 3" xfId="10370" xr:uid="{A0E7D8C6-F8D7-4C2D-8FC4-B9DB386B6059}"/>
    <cellStyle name="Normal 64 5 3 4" xfId="7493" xr:uid="{FE9A60A0-F6E5-482D-BE20-23393100DD02}"/>
    <cellStyle name="Normal 64 5 3 5" xfId="12707" xr:uid="{F53D3F9B-0C93-4071-B5DB-17631C4496A5}"/>
    <cellStyle name="Normal 64 5 3 6" xfId="5668" xr:uid="{82FFBB29-5F69-48EE-9945-26D7AD260EAF}"/>
    <cellStyle name="Normal 64 5 4" xfId="2685" xr:uid="{9F78EC45-4C86-4BF2-96B1-E8F42D9B4499}"/>
    <cellStyle name="Normal 64 5 4 2" xfId="13351" xr:uid="{1DFF972E-9D65-4322-90E7-A6A15B04C58C}"/>
    <cellStyle name="Normal 64 5 4 3" xfId="10371" xr:uid="{C982AB9F-3278-4FB2-BE23-95EAFCA92CC7}"/>
    <cellStyle name="Normal 64 5 5" xfId="10372" xr:uid="{C95F9C95-099A-401C-A60A-4BFD7A26CA5B}"/>
    <cellStyle name="Normal 64 5 6" xfId="6324" xr:uid="{0B9917E7-788A-4AFA-BF42-38DADE78EF03}"/>
    <cellStyle name="Normal 64 5 7" xfId="11538" xr:uid="{DAAF1D5C-3559-4275-B260-FA9201CB45BB}"/>
    <cellStyle name="Normal 64 5 8" xfId="4499" xr:uid="{DE6C1D89-39E6-4554-A7B4-94CC5A937970}"/>
    <cellStyle name="Normal 64 6" xfId="961" xr:uid="{35917C25-E280-4C89-A183-85AD2B728174}"/>
    <cellStyle name="Normal 64 6 2" xfId="1906" xr:uid="{0E150816-093B-4636-8866-8325BF3A48C4}"/>
    <cellStyle name="Normal 64 6 2 2" xfId="3856" xr:uid="{033B6EC3-FC42-45C9-852B-6E08FFCFCE07}"/>
    <cellStyle name="Normal 64 6 2 2 2" xfId="14522" xr:uid="{F51C47A5-A011-4687-A4DC-EA2E56CE1D74}"/>
    <cellStyle name="Normal 64 6 2 2 3" xfId="10373" xr:uid="{5B4371AB-35CB-4DF8-B0ED-267D1453AD13}"/>
    <cellStyle name="Normal 64 6 2 3" xfId="10374" xr:uid="{DD453725-9511-4907-8DB8-4D4D594D0DC8}"/>
    <cellStyle name="Normal 64 6 2 4" xfId="7495" xr:uid="{524D93C4-30AF-4399-AC4F-438D5C3ED87F}"/>
    <cellStyle name="Normal 64 6 2 5" xfId="12709" xr:uid="{150BA1EF-35DD-4B50-8752-2FCB764A0F52}"/>
    <cellStyle name="Normal 64 6 2 6" xfId="5670" xr:uid="{CD8C086E-A7B9-49E1-A81F-59A5B30EF4E4}"/>
    <cellStyle name="Normal 64 6 3" xfId="3007" xr:uid="{1E802852-FC01-47F8-B884-6DF17B7E6519}"/>
    <cellStyle name="Normal 64 6 3 2" xfId="13673" xr:uid="{734EC927-BBBA-431D-B7C1-8D66FD2E24D9}"/>
    <cellStyle name="Normal 64 6 3 3" xfId="10375" xr:uid="{FA644114-25B3-473D-9122-D67634B3EB14}"/>
    <cellStyle name="Normal 64 6 4" xfId="10376" xr:uid="{88A74901-FA1E-448C-9E38-3C649CBC37A4}"/>
    <cellStyle name="Normal 64 6 5" xfId="6646" xr:uid="{7FB66E7F-4AA6-447A-A3C2-A712B9451C0C}"/>
    <cellStyle name="Normal 64 6 6" xfId="11860" xr:uid="{CD7256C9-4E74-4FDB-8083-E634BC1A3FF9}"/>
    <cellStyle name="Normal 64 6 7" xfId="4821" xr:uid="{3F8B47D7-1F49-4DD4-A38A-8A0369068792}"/>
    <cellStyle name="Normal 64 7" xfId="1424" xr:uid="{1A60C045-AA9E-4BB2-AD74-E83BBD66BBCD}"/>
    <cellStyle name="Normal 64 7 2" xfId="3374" xr:uid="{D141BDA9-D3C5-4A60-8A7D-D6D2CCB1A94A}"/>
    <cellStyle name="Normal 64 7 2 2" xfId="14040" xr:uid="{07319BDE-8AE1-47E4-ADD9-AADFDA163AC0}"/>
    <cellStyle name="Normal 64 7 2 3" xfId="10377" xr:uid="{5EE931E3-FC49-46C1-A204-2936C05E9A9F}"/>
    <cellStyle name="Normal 64 7 3" xfId="10378" xr:uid="{7656F9E2-9B57-4655-93FA-82EDC65E1D2F}"/>
    <cellStyle name="Normal 64 7 4" xfId="7013" xr:uid="{F9A150E1-F8FE-48C0-BAB3-09D07B7D0AD2}"/>
    <cellStyle name="Normal 64 7 5" xfId="12227" xr:uid="{C51DDB2A-F9C8-4DC1-9894-C3186BA66267}"/>
    <cellStyle name="Normal 64 7 6" xfId="5188" xr:uid="{7B82BE39-E8B1-4C30-83DD-AB60AB3A0AE4}"/>
    <cellStyle name="Normal 64 8" xfId="372" xr:uid="{F965BCD1-2354-418D-956C-F6463302C89C}"/>
    <cellStyle name="Normal 64 8 2" xfId="2641" xr:uid="{D70F4F25-0AFD-41BF-9234-77C2DAB2161B}"/>
    <cellStyle name="Normal 64 8 2 2" xfId="13307" xr:uid="{8AE68255-03E7-4EA7-B6B2-78509D12942C}"/>
    <cellStyle name="Normal 64 8 2 3" xfId="10379" xr:uid="{761B1070-6E02-4F63-8DC6-61775896282D}"/>
    <cellStyle name="Normal 64 8 3" xfId="10380" xr:uid="{B78D5A46-71DA-453A-BCFB-30322D5346CE}"/>
    <cellStyle name="Normal 64 8 4" xfId="6280" xr:uid="{1BB1B0E4-3E93-4CC4-81CE-995EA78F8C4B}"/>
    <cellStyle name="Normal 64 8 5" xfId="11494" xr:uid="{E7A85A0B-7ABD-4F62-A4E8-C4B20CDF5F2D}"/>
    <cellStyle name="Normal 64 8 6" xfId="4455" xr:uid="{9506EDF5-C334-4E0A-A308-99AB0D212CE4}"/>
    <cellStyle name="Normal 64 9" xfId="2258" xr:uid="{CA7C7179-E5B6-4093-8B9E-CBB584E9EBF4}"/>
    <cellStyle name="Normal 64 9 2" xfId="4114" xr:uid="{125450A1-8FE0-4189-9409-373090CBA5C1}"/>
    <cellStyle name="Normal 64 9 2 2" xfId="14777" xr:uid="{EAA28E45-D140-45C1-9905-7E2815543704}"/>
    <cellStyle name="Normal 64 9 2 3" xfId="10381" xr:uid="{4C6E7FE5-86D8-4448-9A8B-E23B8F5F190C}"/>
    <cellStyle name="Normal 64 9 3" xfId="10382" xr:uid="{DACE7C55-6F60-4924-8264-3DC3EE98B00D}"/>
    <cellStyle name="Normal 64 9 4" xfId="7753" xr:uid="{5C001076-D9B4-4A08-AA5C-14C8FA8AEFC5}"/>
    <cellStyle name="Normal 64 9 5" xfId="12964" xr:uid="{10898B1A-E14E-4976-A39C-CF5C82B117D5}"/>
    <cellStyle name="Normal 64 9 6" xfId="5925" xr:uid="{686B5639-1455-4BD4-8719-B57318823662}"/>
    <cellStyle name="Normal 65" xfId="374" xr:uid="{278C648F-85C7-46CE-A957-AA81647C6758}"/>
    <cellStyle name="Normal 65 2" xfId="761" xr:uid="{DCEB2A81-FC29-41C7-8371-D9B224A00968}"/>
    <cellStyle name="Normal 65 2 10" xfId="11678" xr:uid="{833B2E66-A42A-406D-A7C2-2458FCD9D6F0}"/>
    <cellStyle name="Normal 65 2 11" xfId="4639" xr:uid="{FD746292-D0FA-4F30-AC09-C9BFC744FBE5}"/>
    <cellStyle name="Normal 65 2 2" xfId="902" xr:uid="{776E7790-0F3C-4F2C-96E2-8E058D07A843}"/>
    <cellStyle name="Normal 65 2 2 2" xfId="1365" xr:uid="{C0F6A91C-D3D5-426A-991B-B032F22A3D3D}"/>
    <cellStyle name="Normal 65 2 2 2 2" xfId="1909" xr:uid="{B66F736B-0AAB-4598-A2D0-9C18CB98E6D0}"/>
    <cellStyle name="Normal 65 2 2 2 2 2" xfId="3859" xr:uid="{3AF95CAF-1E5C-49D6-A2D7-EA4F370C27CF}"/>
    <cellStyle name="Normal 65 2 2 2 2 2 2" xfId="14525" xr:uid="{0D614E27-5BA3-4753-933A-159784E1CCD1}"/>
    <cellStyle name="Normal 65 2 2 2 2 2 3" xfId="10383" xr:uid="{D3D71B48-6743-4FEA-87EA-5BC04AD1AFB6}"/>
    <cellStyle name="Normal 65 2 2 2 2 3" xfId="10384" xr:uid="{CA56C8DD-5DF4-4312-9B09-181F880CE5E4}"/>
    <cellStyle name="Normal 65 2 2 2 2 4" xfId="7498" xr:uid="{B5CC0DB5-99D4-47AA-A8E6-236D1F4312C6}"/>
    <cellStyle name="Normal 65 2 2 2 2 5" xfId="12712" xr:uid="{54B5DDA1-2BA0-4305-A744-4DA3A36F7519}"/>
    <cellStyle name="Normal 65 2 2 2 2 6" xfId="5673" xr:uid="{F55C6C7D-C40F-4863-8F40-6B13D9027513}"/>
    <cellStyle name="Normal 65 2 2 2 3" xfId="3327" xr:uid="{EDD2F85E-0F14-4C45-A3D3-C2E18F6B6B60}"/>
    <cellStyle name="Normal 65 2 2 2 3 2" xfId="13993" xr:uid="{6448AFDF-A7F7-42AD-B5B4-FBE2D3CEC40D}"/>
    <cellStyle name="Normal 65 2 2 2 3 3" xfId="10385" xr:uid="{17CF2516-73F4-4AE3-8931-6103E89065B4}"/>
    <cellStyle name="Normal 65 2 2 2 4" xfId="10386" xr:uid="{EBCE08A8-C723-4CE5-A967-1975C9FD7892}"/>
    <cellStyle name="Normal 65 2 2 2 5" xfId="6966" xr:uid="{1A206337-CE3D-4E09-8ADC-6FBD862163DE}"/>
    <cellStyle name="Normal 65 2 2 2 6" xfId="12180" xr:uid="{219E81A7-1819-4FA0-B3B9-2210AC8B2C2F}"/>
    <cellStyle name="Normal 65 2 2 2 7" xfId="5141" xr:uid="{5126BBC5-F8E6-4130-8F13-E76783E2DEC1}"/>
    <cellStyle name="Normal 65 2 2 3" xfId="1908" xr:uid="{C0115801-66D6-49DB-90A4-40F37CD820D1}"/>
    <cellStyle name="Normal 65 2 2 3 2" xfId="3858" xr:uid="{42D29474-F65F-4096-BF6F-E62DCED35425}"/>
    <cellStyle name="Normal 65 2 2 3 2 2" xfId="14524" xr:uid="{CDEA8C18-1D9D-4532-9068-A58ACB727821}"/>
    <cellStyle name="Normal 65 2 2 3 2 3" xfId="10387" xr:uid="{669464E0-98E6-4F7F-B9CB-EEA3E967A94D}"/>
    <cellStyle name="Normal 65 2 2 3 3" xfId="10388" xr:uid="{38659541-E44B-4475-B293-78BBFE7EC1DC}"/>
    <cellStyle name="Normal 65 2 2 3 4" xfId="7497" xr:uid="{1AA27B37-6C9B-453E-84E9-F3A95016B1A1}"/>
    <cellStyle name="Normal 65 2 2 3 5" xfId="12711" xr:uid="{A5EDBC3E-4B46-4646-9F60-C2CFAE89A972}"/>
    <cellStyle name="Normal 65 2 2 3 6" xfId="5672" xr:uid="{D94641A4-4E75-40AB-A13B-DA7680F781E4}"/>
    <cellStyle name="Normal 65 2 2 4" xfId="2960" xr:uid="{2686C92D-06DB-4833-B565-C41248BD6916}"/>
    <cellStyle name="Normal 65 2 2 4 2" xfId="13626" xr:uid="{1400B682-4C5D-4AE1-A0DE-1B28133E1C8A}"/>
    <cellStyle name="Normal 65 2 2 4 3" xfId="10389" xr:uid="{7CA484FB-CC74-4710-BF4B-2334F3E2A557}"/>
    <cellStyle name="Normal 65 2 2 5" xfId="10390" xr:uid="{198C428E-B9CD-4DD8-8906-DD50629B9C11}"/>
    <cellStyle name="Normal 65 2 2 6" xfId="6599" xr:uid="{C3E44B33-C084-4182-BAA8-779A1CA18D07}"/>
    <cellStyle name="Normal 65 2 2 7" xfId="11813" xr:uid="{DC76831F-A0A4-4EA1-BAB7-5BFA198859DC}"/>
    <cellStyle name="Normal 65 2 2 8" xfId="4774" xr:uid="{9D5AED08-B90B-486C-8472-330BCE7CA570}"/>
    <cellStyle name="Normal 65 2 3" xfId="1055" xr:uid="{36C9CD77-F163-4559-A467-75AFE36CCFAB}"/>
    <cellStyle name="Normal 65 2 3 2" xfId="1910" xr:uid="{528D03CC-D39B-4FC3-9B38-A0B06D7AD4EA}"/>
    <cellStyle name="Normal 65 2 3 2 2" xfId="3860" xr:uid="{B96013CF-B5B8-408D-B9AA-2013B7A481CE}"/>
    <cellStyle name="Normal 65 2 3 2 2 2" xfId="14526" xr:uid="{08757893-C868-4E78-BD79-CAE89BBE639F}"/>
    <cellStyle name="Normal 65 2 3 2 2 3" xfId="10391" xr:uid="{7CCA16EA-ED64-49E7-92C1-1476AFCE8D0C}"/>
    <cellStyle name="Normal 65 2 3 2 3" xfId="10392" xr:uid="{8ED53529-A260-4314-95E3-CAA00AE10813}"/>
    <cellStyle name="Normal 65 2 3 2 4" xfId="7499" xr:uid="{18B5FDCF-F51A-4575-A87D-ADE64FEE4E23}"/>
    <cellStyle name="Normal 65 2 3 2 5" xfId="12713" xr:uid="{94390C4D-592D-46DC-BE0B-A4C92AD16FDF}"/>
    <cellStyle name="Normal 65 2 3 2 6" xfId="5674" xr:uid="{0282C0D5-FA4C-426E-B525-06685F72C71F}"/>
    <cellStyle name="Normal 65 2 3 3" xfId="3098" xr:uid="{CEF5856E-AAD2-4EC1-98CC-C018E2A82ADA}"/>
    <cellStyle name="Normal 65 2 3 3 2" xfId="13764" xr:uid="{F005FE17-B77E-42AD-8FF9-A356E6EB1768}"/>
    <cellStyle name="Normal 65 2 3 3 3" xfId="10393" xr:uid="{0C549EC0-BEE1-4070-951B-A317123A9975}"/>
    <cellStyle name="Normal 65 2 3 4" xfId="10394" xr:uid="{1FE9C3B4-6B6C-4E09-ADAA-8B3C53FE8C00}"/>
    <cellStyle name="Normal 65 2 3 5" xfId="6737" xr:uid="{540A7170-A62C-42F4-A2B7-B5069008C1B6}"/>
    <cellStyle name="Normal 65 2 3 6" xfId="11951" xr:uid="{3B1842C6-D013-4736-BAC8-4533A4EE68A1}"/>
    <cellStyle name="Normal 65 2 3 7" xfId="4912" xr:uid="{1A4B30EF-2D70-4465-AAC9-E05ED74E676A}"/>
    <cellStyle name="Normal 65 2 4" xfId="1907" xr:uid="{D21C0FA8-DF73-4BBC-9EA3-AA535F8E8F59}"/>
    <cellStyle name="Normal 65 2 4 2" xfId="3857" xr:uid="{0748BDA7-A52D-4DC9-8552-3001097E7DF0}"/>
    <cellStyle name="Normal 65 2 4 2 2" xfId="14523" xr:uid="{6903E591-0829-4D1F-89FC-2F7F24763A73}"/>
    <cellStyle name="Normal 65 2 4 2 3" xfId="10395" xr:uid="{20E2133A-8AFD-4A65-9D94-2E8253879BEB}"/>
    <cellStyle name="Normal 65 2 4 3" xfId="10396" xr:uid="{433862F3-724B-4567-A68E-7F00384FAB98}"/>
    <cellStyle name="Normal 65 2 4 4" xfId="7496" xr:uid="{AEFD8CD0-76F8-4911-BE1E-4A4F84FA545A}"/>
    <cellStyle name="Normal 65 2 4 5" xfId="12710" xr:uid="{AFE21300-0ACC-4B9F-B00B-849D45B7C8D4}"/>
    <cellStyle name="Normal 65 2 4 6" xfId="5671" xr:uid="{EF0C4162-835E-4045-9BA7-5C0109934248}"/>
    <cellStyle name="Normal 65 2 5" xfId="2353" xr:uid="{FAC93C54-9B22-4A5C-B3DE-B6676A36B40F}"/>
    <cellStyle name="Normal 65 2 5 2" xfId="4206" xr:uid="{38BE6D69-F4A2-4021-9B7A-FF2E7E9E5E23}"/>
    <cellStyle name="Normal 65 2 5 2 2" xfId="14869" xr:uid="{D8E48C64-A8C6-4211-8E49-1B9FF7CB4225}"/>
    <cellStyle name="Normal 65 2 5 2 3" xfId="10397" xr:uid="{AB2D1623-F086-4C7F-BDE2-A1D3EE849170}"/>
    <cellStyle name="Normal 65 2 5 3" xfId="10398" xr:uid="{5DCE59EB-5C17-4A35-9B9A-90A4C485B412}"/>
    <cellStyle name="Normal 65 2 5 4" xfId="7845" xr:uid="{682A73F5-40EF-4D81-90B5-AB300A1A3C40}"/>
    <cellStyle name="Normal 65 2 5 5" xfId="13056" xr:uid="{75E20FEE-5D26-4ED7-9B60-6BB286826524}"/>
    <cellStyle name="Normal 65 2 5 6" xfId="6017" xr:uid="{8B371A55-9A80-49DD-B184-C880A4215311}"/>
    <cellStyle name="Normal 65 2 6" xfId="2497" xr:uid="{190AFB9D-52E9-426D-9980-6EF7806012CB}"/>
    <cellStyle name="Normal 65 2 6 2" xfId="4341" xr:uid="{D3AADA3C-E195-4139-82F3-5D49DA6F40CE}"/>
    <cellStyle name="Normal 65 2 6 2 2" xfId="15004" xr:uid="{963F99E9-ED6D-4C32-8A34-B24DC47F11D5}"/>
    <cellStyle name="Normal 65 2 6 2 3" xfId="10399" xr:uid="{9D4186DC-0D36-424A-8E96-FDFC1A1F6AD6}"/>
    <cellStyle name="Normal 65 2 6 3" xfId="7980" xr:uid="{9C0CB24B-DADB-4D66-9B7E-40BCB43B994F}"/>
    <cellStyle name="Normal 65 2 6 4" xfId="13191" xr:uid="{3984F852-9604-4059-A50E-C98542CB4B9E}"/>
    <cellStyle name="Normal 65 2 6 5" xfId="6152" xr:uid="{9BB8C19B-452F-4EB5-9C98-6117DDA3BCAE}"/>
    <cellStyle name="Normal 65 2 7" xfId="2825" xr:uid="{43CF1B0F-4F33-423F-B37F-FCB755EAB693}"/>
    <cellStyle name="Normal 65 2 7 2" xfId="13491" xr:uid="{6DC9954D-EAF5-4690-B52C-BCD940C23035}"/>
    <cellStyle name="Normal 65 2 7 3" xfId="10400" xr:uid="{26E21923-1F61-401A-B8D2-12192B005122}"/>
    <cellStyle name="Normal 65 2 8" xfId="10401" xr:uid="{28D7B1A2-86B5-4E84-B73F-032533590309}"/>
    <cellStyle name="Normal 65 2 9" xfId="6464" xr:uid="{96B73E19-8A15-49A6-AE03-D034B4FE386B}"/>
    <cellStyle name="Normal 65 3" xfId="1112" xr:uid="{035288DA-CFAB-49A6-AAB1-E757C2892610}"/>
    <cellStyle name="Normal 66" xfId="488" xr:uid="{9BCA0919-8240-467A-8AE6-15B78A76732C}"/>
    <cellStyle name="Normal 66 2" xfId="713" xr:uid="{CD10FD87-88FF-4606-8AC4-CE01F6DC5D97}"/>
    <cellStyle name="Normal 66 2 2" xfId="2355" xr:uid="{DB9091D1-9494-4F9E-84F4-4E45CF2E15A9}"/>
    <cellStyle name="Normal 66 3" xfId="605" xr:uid="{EECF482F-440F-4843-9E21-2AF601FFC1D3}"/>
    <cellStyle name="Normal 66 3 2" xfId="1163" xr:uid="{40B96455-D304-490B-90B9-5791E97E4CC8}"/>
    <cellStyle name="Normal 66 3 2 2" xfId="1912" xr:uid="{14C2E6B0-E704-4936-8E84-0E795021B6AC}"/>
    <cellStyle name="Normal 66 3 2 2 2" xfId="3862" xr:uid="{9FBF732C-21B5-4622-BDE3-E00654CF4DEB}"/>
    <cellStyle name="Normal 66 3 2 2 2 2" xfId="14528" xr:uid="{F2E4ECC5-A09A-42F0-9763-21372BBFB349}"/>
    <cellStyle name="Normal 66 3 2 2 2 3" xfId="10402" xr:uid="{F38F82A7-78CC-4C36-9BD0-75D5A1DEE313}"/>
    <cellStyle name="Normal 66 3 2 2 3" xfId="10403" xr:uid="{BA263654-9DE9-4352-A2A8-6015DF469D1F}"/>
    <cellStyle name="Normal 66 3 2 2 4" xfId="7501" xr:uid="{3E2A3AAA-E9C9-43EB-95CD-265323D17B8A}"/>
    <cellStyle name="Normal 66 3 2 2 5" xfId="12715" xr:uid="{70EDDC8C-A93A-45DF-8642-5DB3687F28CD}"/>
    <cellStyle name="Normal 66 3 2 2 6" xfId="5676" xr:uid="{D274FC95-580E-47BA-9C11-004A9F889753}"/>
    <cellStyle name="Normal 66 3 2 3" xfId="3188" xr:uid="{8C86D93B-0F00-48FC-85F1-A0BF6C20104A}"/>
    <cellStyle name="Normal 66 3 2 3 2" xfId="13854" xr:uid="{C46C7C8E-0CC5-4C6C-8C87-EBFB1A93A89D}"/>
    <cellStyle name="Normal 66 3 2 3 3" xfId="10404" xr:uid="{76FB832D-C8E5-4775-B99B-53927D0FB76E}"/>
    <cellStyle name="Normal 66 3 2 4" xfId="10405" xr:uid="{6D517E5F-F42B-45D5-996D-84829EA326B2}"/>
    <cellStyle name="Normal 66 3 2 5" xfId="6827" xr:uid="{765E8DA4-589F-4BB9-9437-82A493E9C14E}"/>
    <cellStyle name="Normal 66 3 2 6" xfId="12041" xr:uid="{0F638EC3-6ABE-4699-8EFC-E88AE07EB4C8}"/>
    <cellStyle name="Normal 66 3 2 7" xfId="5002" xr:uid="{2A0E1532-A5AB-44FE-9CEB-7EA55E344C91}"/>
    <cellStyle name="Normal 66 3 3" xfId="1911" xr:uid="{67CBC841-8878-4DD3-ABA7-E13EEF88521F}"/>
    <cellStyle name="Normal 66 3 3 2" xfId="3861" xr:uid="{9FE21A73-FD53-4306-8214-FED3F71DBB4E}"/>
    <cellStyle name="Normal 66 3 3 2 2" xfId="14527" xr:uid="{4FBA9352-FE4C-4FEA-8F99-283170924354}"/>
    <cellStyle name="Normal 66 3 3 2 3" xfId="10406" xr:uid="{0752B8D5-24E1-4364-9A95-E6AA88B74494}"/>
    <cellStyle name="Normal 66 3 3 3" xfId="10407" xr:uid="{735CFFB0-DADD-4248-91FD-0ACEC1B54094}"/>
    <cellStyle name="Normal 66 3 3 4" xfId="7500" xr:uid="{0430C9C9-7CC4-4009-B233-B52509E71DB6}"/>
    <cellStyle name="Normal 66 3 3 5" xfId="12714" xr:uid="{DCB66C4D-69CE-4C1D-B638-13DAB3E781E6}"/>
    <cellStyle name="Normal 66 3 3 6" xfId="5675" xr:uid="{881D086B-C0DC-4484-9C0E-7D11C08547C6}"/>
    <cellStyle name="Normal 66 3 4" xfId="2736" xr:uid="{5D5CBCDF-2988-4D77-8DE9-A4D1A5CFA2D6}"/>
    <cellStyle name="Normal 66 3 4 2" xfId="13402" xr:uid="{497E5DE9-1AFD-4387-907C-AA664814D945}"/>
    <cellStyle name="Normal 66 3 4 3" xfId="10408" xr:uid="{DD61663C-FF6D-4928-9FA4-675240022C59}"/>
    <cellStyle name="Normal 66 3 5" xfId="10409" xr:uid="{6E530C9A-1857-4B58-A8FB-ED518FF6D60A}"/>
    <cellStyle name="Normal 66 3 6" xfId="6375" xr:uid="{9BC7D5E8-EB78-46B1-9B4C-88A70D0CF399}"/>
    <cellStyle name="Normal 66 3 7" xfId="11589" xr:uid="{7C1E9503-CA0A-4777-9153-AD6478109C7F}"/>
    <cellStyle name="Normal 66 3 8" xfId="4550" xr:uid="{559D68F5-4D1A-4D1C-8331-5E925A791800}"/>
    <cellStyle name="Normal 66 4" xfId="812" xr:uid="{B4EC91C3-9A62-4E09-8969-D8907B95F162}"/>
    <cellStyle name="Normal 66 4 2" xfId="1276" xr:uid="{378C5F48-15C9-4157-B943-681D15462820}"/>
    <cellStyle name="Normal 66 4 2 2" xfId="1914" xr:uid="{7EDFCE70-3713-4E7B-B1D5-E790C7F446F3}"/>
    <cellStyle name="Normal 66 4 2 2 2" xfId="3864" xr:uid="{77E83E8A-BA4A-4E3A-A1E4-6C7910562E9B}"/>
    <cellStyle name="Normal 66 4 2 2 2 2" xfId="14530" xr:uid="{F52A5F4D-BD01-43C7-B9C4-85C5EF1D4250}"/>
    <cellStyle name="Normal 66 4 2 2 2 3" xfId="10410" xr:uid="{4ED9977F-B33B-42EE-90D3-61001F450E9A}"/>
    <cellStyle name="Normal 66 4 2 2 3" xfId="10411" xr:uid="{AF89F1CD-DAAF-4E29-A57E-CE5AFCED54CF}"/>
    <cellStyle name="Normal 66 4 2 2 4" xfId="7503" xr:uid="{5A680F70-0494-4276-9C40-5C99A81AB7F2}"/>
    <cellStyle name="Normal 66 4 2 2 5" xfId="12717" xr:uid="{6AB7ECD9-4057-49F1-AF74-9F5414ABF334}"/>
    <cellStyle name="Normal 66 4 2 2 6" xfId="5678" xr:uid="{77B106F9-4E38-4845-A7FE-AA351762A1A6}"/>
    <cellStyle name="Normal 66 4 2 3" xfId="3238" xr:uid="{F150A7A6-359B-4645-9E09-F652DD3C808D}"/>
    <cellStyle name="Normal 66 4 2 3 2" xfId="13904" xr:uid="{AF4B66AD-0C57-42F1-910E-219B625099B5}"/>
    <cellStyle name="Normal 66 4 2 3 3" xfId="10412" xr:uid="{CAF0FF91-A590-4EB7-A36C-CD27D20810E3}"/>
    <cellStyle name="Normal 66 4 2 4" xfId="10413" xr:uid="{D3BB3202-FBDD-4161-B852-A9FEA7AB2C66}"/>
    <cellStyle name="Normal 66 4 2 5" xfId="6877" xr:uid="{CF05A36D-8F91-4DEB-BAB8-4A66ED0BA264}"/>
    <cellStyle name="Normal 66 4 2 6" xfId="12091" xr:uid="{ED14265E-639C-4E06-8961-90B90E2037E2}"/>
    <cellStyle name="Normal 66 4 2 7" xfId="5052" xr:uid="{74D796D6-D2EE-497A-821B-B422A6D7415B}"/>
    <cellStyle name="Normal 66 4 3" xfId="1913" xr:uid="{02E455AA-ED96-448D-A6D6-BB56DA8A71BE}"/>
    <cellStyle name="Normal 66 4 3 2" xfId="3863" xr:uid="{450D1808-2BF1-4FCC-AF25-860C68ABB003}"/>
    <cellStyle name="Normal 66 4 3 2 2" xfId="14529" xr:uid="{C4EA40DC-85B9-4987-A786-CA8F509475CA}"/>
    <cellStyle name="Normal 66 4 3 2 3" xfId="10414" xr:uid="{0E78526A-602C-4A93-A58C-F4CA885D03F2}"/>
    <cellStyle name="Normal 66 4 3 3" xfId="10415" xr:uid="{70B69C59-2751-47CA-A2E4-CEE98AD230E6}"/>
    <cellStyle name="Normal 66 4 3 4" xfId="7502" xr:uid="{8122BFC3-26D6-429A-BA35-A921C1AD03D7}"/>
    <cellStyle name="Normal 66 4 3 5" xfId="12716" xr:uid="{8074E8FA-8792-4514-8228-0E83466477E3}"/>
    <cellStyle name="Normal 66 4 3 6" xfId="5677" xr:uid="{A973AD75-B34A-4715-9400-98ED47E0F9B1}"/>
    <cellStyle name="Normal 66 4 4" xfId="2871" xr:uid="{D1BAC5E7-A4A4-4681-8FC4-65AD065AB1F0}"/>
    <cellStyle name="Normal 66 4 4 2" xfId="13537" xr:uid="{4974903C-3F08-4232-95D6-6543DA7A43B7}"/>
    <cellStyle name="Normal 66 4 4 3" xfId="10416" xr:uid="{9BC36131-13C5-40FD-B6EA-B40D2451DB11}"/>
    <cellStyle name="Normal 66 4 5" xfId="10417" xr:uid="{E0A53F13-751F-43E0-9474-8630A6D62900}"/>
    <cellStyle name="Normal 66 4 6" xfId="6510" xr:uid="{7AD333F9-8BA4-438A-88DA-14BB211AB705}"/>
    <cellStyle name="Normal 66 4 7" xfId="11724" xr:uid="{3383F2D8-4564-48F8-AD3E-23206406CA43}"/>
    <cellStyle name="Normal 66 4 8" xfId="4685" xr:uid="{6F6E0317-FBA9-4158-AD8D-711762D9BE81}"/>
    <cellStyle name="Normal 66 5" xfId="963" xr:uid="{38099AC0-0ED8-431D-89BF-90C9C10053A3}"/>
    <cellStyle name="Normal 66 5 2" xfId="1915" xr:uid="{02EE9259-8310-4DEF-91C5-8AA10A28EBC0}"/>
    <cellStyle name="Normal 66 5 2 2" xfId="3865" xr:uid="{8DDD6900-7AD8-4937-9EB6-FBB0E7A37AE7}"/>
    <cellStyle name="Normal 66 5 2 2 2" xfId="14531" xr:uid="{C2955703-6B6B-4828-8C68-24223600670B}"/>
    <cellStyle name="Normal 66 5 2 2 3" xfId="10418" xr:uid="{B5A46BBF-3085-4770-8476-F410ABC11A98}"/>
    <cellStyle name="Normal 66 5 2 3" xfId="10419" xr:uid="{54E9C2BB-D899-4D87-A5EE-8F51FD033E59}"/>
    <cellStyle name="Normal 66 5 2 4" xfId="7504" xr:uid="{2A6244E2-46C4-4F8C-97AC-E04E5166E74B}"/>
    <cellStyle name="Normal 66 5 2 5" xfId="12718" xr:uid="{9130F687-0628-41AF-93B0-A052FB3220BB}"/>
    <cellStyle name="Normal 66 5 2 6" xfId="5679" xr:uid="{5C26DCF6-CE5B-4661-BE3E-70BF683907A1}"/>
    <cellStyle name="Normal 66 5 3" xfId="3009" xr:uid="{CF76D352-C0B4-4CB7-BB59-4B6598634084}"/>
    <cellStyle name="Normal 66 5 3 2" xfId="13675" xr:uid="{889AEC6B-DC4D-40DC-886A-0E4254C8E3D1}"/>
    <cellStyle name="Normal 66 5 3 3" xfId="10420" xr:uid="{2AA3A68E-4149-4C5A-BF6B-730F44A84EEB}"/>
    <cellStyle name="Normal 66 5 4" xfId="10421" xr:uid="{F95E3098-2994-449B-A86F-36678A2A9269}"/>
    <cellStyle name="Normal 66 5 5" xfId="6648" xr:uid="{EC8269CA-9825-4806-BE4F-A708430AD4B6}"/>
    <cellStyle name="Normal 66 5 6" xfId="11862" xr:uid="{A0A3D142-6C50-49B9-A6B3-A9CC3454893A}"/>
    <cellStyle name="Normal 66 5 7" xfId="4823" xr:uid="{F427068F-73A5-40E7-891B-AED0AF866658}"/>
    <cellStyle name="Normal 66 6" xfId="2260" xr:uid="{4D157B42-D757-4FF2-B376-92AE94E43131}"/>
    <cellStyle name="Normal 66 6 2" xfId="4116" xr:uid="{3730F2D8-2DCB-40EB-B63B-BB15270629A9}"/>
    <cellStyle name="Normal 66 6 2 2" xfId="14779" xr:uid="{02647DDF-BCE8-45D2-8861-74E3DB09FF27}"/>
    <cellStyle name="Normal 66 6 2 3" xfId="10422" xr:uid="{321C8823-1998-488D-AFEE-FA5BF8267ADE}"/>
    <cellStyle name="Normal 66 6 3" xfId="10423" xr:uid="{31262D24-F78D-409D-9320-E774BFEFA9CB}"/>
    <cellStyle name="Normal 66 6 4" xfId="7755" xr:uid="{B33F9076-01FF-4410-8868-EC52D5F4E6FD}"/>
    <cellStyle name="Normal 66 6 5" xfId="12966" xr:uid="{9CD56789-268D-4C89-8BA5-CB4C27592334}"/>
    <cellStyle name="Normal 66 6 6" xfId="5927" xr:uid="{ACC7ACEF-8B15-41CF-B84E-E03BD389E436}"/>
    <cellStyle name="Normal 66 7" xfId="2408" xr:uid="{38067667-824F-41D8-896A-61CCF118E61C}"/>
    <cellStyle name="Normal 66 7 2" xfId="4252" xr:uid="{2EA8C308-C6ED-42D8-AE25-5008789E3FBB}"/>
    <cellStyle name="Normal 66 7 2 2" xfId="14915" xr:uid="{E139739B-F580-47BA-9D7E-757537DAD94B}"/>
    <cellStyle name="Normal 66 7 2 3" xfId="10424" xr:uid="{376278DE-C576-4B49-B889-B5B133F8F4F1}"/>
    <cellStyle name="Normal 66 7 3" xfId="7891" xr:uid="{877CDB53-1A88-42FF-AD9A-337A3F93211C}"/>
    <cellStyle name="Normal 66 7 4" xfId="13102" xr:uid="{1882D5D9-742C-461C-8222-75F39813B653}"/>
    <cellStyle name="Normal 66 7 5" xfId="6063" xr:uid="{42BCE35B-280A-40FC-B353-4F7E82419C85}"/>
    <cellStyle name="Normal 67" xfId="606" xr:uid="{B60249F1-BDDB-4F57-A639-37288728997F}"/>
    <cellStyle name="Normal 67 10" xfId="6376" xr:uid="{4D800012-6210-4171-A924-7E9B837C61D4}"/>
    <cellStyle name="Normal 67 11" xfId="11590" xr:uid="{B3ACDA3F-B982-4BA0-AC25-17CBF882384B}"/>
    <cellStyle name="Normal 67 12" xfId="4551" xr:uid="{2F363822-7E8E-4883-85A1-0614C8A25FFB}"/>
    <cellStyle name="Normal 67 2" xfId="813" xr:uid="{2926C963-1E31-4D2D-A0D6-514E394A1D5F}"/>
    <cellStyle name="Normal 67 2 2" xfId="1277" xr:uid="{E9675AC3-BCCB-4864-ABEE-9424CB9D34DA}"/>
    <cellStyle name="Normal 67 2 2 2" xfId="1918" xr:uid="{599EED76-AEF1-4D41-8FE5-7A8E64757B58}"/>
    <cellStyle name="Normal 67 2 2 2 2" xfId="3868" xr:uid="{13DBCEC1-C07E-4BBA-BEAE-B2C9EBF87C3D}"/>
    <cellStyle name="Normal 67 2 2 2 2 2" xfId="14534" xr:uid="{22DDA450-FC4D-41EF-BC93-FDC2E3BC4E5E}"/>
    <cellStyle name="Normal 67 2 2 2 2 3" xfId="10425" xr:uid="{C58762CF-F06F-4CC8-A562-429B6B283F40}"/>
    <cellStyle name="Normal 67 2 2 2 3" xfId="10426" xr:uid="{627EABD4-B209-4527-855A-6A3D79BDAB40}"/>
    <cellStyle name="Normal 67 2 2 2 4" xfId="7507" xr:uid="{735B58A5-8D99-4CB6-AB41-7811839536C3}"/>
    <cellStyle name="Normal 67 2 2 2 5" xfId="12721" xr:uid="{38A039B9-763F-4E00-8048-1B178D1E2E54}"/>
    <cellStyle name="Normal 67 2 2 2 6" xfId="5682" xr:uid="{79B2F16F-7F75-4518-B4C4-64872FFF996A}"/>
    <cellStyle name="Normal 67 2 2 3" xfId="3239" xr:uid="{6A1E515B-03C2-4DE7-9D7C-017092DB5B69}"/>
    <cellStyle name="Normal 67 2 2 3 2" xfId="13905" xr:uid="{BB73E6A3-A6C8-44F5-A6C6-08683BDE0CA5}"/>
    <cellStyle name="Normal 67 2 2 3 3" xfId="10427" xr:uid="{DB21D4B2-9C13-4A83-BF4D-C7A45DD7827C}"/>
    <cellStyle name="Normal 67 2 2 4" xfId="10428" xr:uid="{7AF65888-B1FA-46B1-96E2-3088C32BB5F3}"/>
    <cellStyle name="Normal 67 2 2 5" xfId="6878" xr:uid="{944FCE4E-6E7C-491C-860B-C94F3DFB250F}"/>
    <cellStyle name="Normal 67 2 2 6" xfId="12092" xr:uid="{5DF5156C-CCC9-4413-B62F-67C0684C3A16}"/>
    <cellStyle name="Normal 67 2 2 7" xfId="5053" xr:uid="{40105310-DB10-41D4-BAD3-C543B201FB45}"/>
    <cellStyle name="Normal 67 2 3" xfId="1917" xr:uid="{A384EEAF-4ACE-4478-AB3D-C69ED64E02DF}"/>
    <cellStyle name="Normal 67 2 3 2" xfId="3867" xr:uid="{FA59DA97-BB0D-4153-BF45-22345502B078}"/>
    <cellStyle name="Normal 67 2 3 2 2" xfId="14533" xr:uid="{50A2D942-4ADA-4502-9FCA-286414E55839}"/>
    <cellStyle name="Normal 67 2 3 2 3" xfId="10429" xr:uid="{1D415F2C-65FD-4F8D-A119-67FA6251D28B}"/>
    <cellStyle name="Normal 67 2 3 3" xfId="10430" xr:uid="{26AA750D-A5A7-4241-846A-695ADE74A14E}"/>
    <cellStyle name="Normal 67 2 3 4" xfId="7506" xr:uid="{9C518D46-5264-44B2-BA75-30949BE05447}"/>
    <cellStyle name="Normal 67 2 3 5" xfId="12720" xr:uid="{0054ED4B-C39C-48C7-9ADF-2911A8A48A66}"/>
    <cellStyle name="Normal 67 2 3 6" xfId="5681" xr:uid="{0FABAFBB-A11E-4ED4-BF98-F6049D28A23D}"/>
    <cellStyle name="Normal 67 2 4" xfId="2872" xr:uid="{9F8C5C21-C6C2-4319-BDD1-47216FDEDE88}"/>
    <cellStyle name="Normal 67 2 4 2" xfId="13538" xr:uid="{9EA330CA-E93F-4077-9B64-6D58D55523B1}"/>
    <cellStyle name="Normal 67 2 4 3" xfId="10431" xr:uid="{58BD9BC6-1067-4C67-8466-E3B6ACDA84BE}"/>
    <cellStyle name="Normal 67 2 5" xfId="10432" xr:uid="{C67B942B-D620-47FD-968D-C729F1560E7C}"/>
    <cellStyle name="Normal 67 2 6" xfId="6511" xr:uid="{2D63416A-DE1F-4F72-ACA1-449CF05E1FE9}"/>
    <cellStyle name="Normal 67 2 7" xfId="11725" xr:uid="{3B9D13EF-314A-4DBE-BB50-52AB7A711A48}"/>
    <cellStyle name="Normal 67 2 8" xfId="4686" xr:uid="{71A77F3A-C434-4577-A752-8BBC2E003A28}"/>
    <cellStyle name="Normal 67 3" xfId="964" xr:uid="{188398CF-FFCB-4794-BB32-9CB8904D8490}"/>
    <cellStyle name="Normal 67 3 2" xfId="1919" xr:uid="{D0D58A55-388A-4F78-BB12-6871FD2977AA}"/>
    <cellStyle name="Normal 67 3 2 2" xfId="3869" xr:uid="{0DF3E6BE-8DE5-4F0D-BD9B-7965CCDEC77F}"/>
    <cellStyle name="Normal 67 3 2 2 2" xfId="14535" xr:uid="{F8F84ACC-948E-4827-9644-46CB7ED7BFE4}"/>
    <cellStyle name="Normal 67 3 2 2 3" xfId="10433" xr:uid="{2C147BE6-0E76-4809-B23A-877B3AF9C03B}"/>
    <cellStyle name="Normal 67 3 2 3" xfId="10434" xr:uid="{23F8B0D5-0B05-4BB8-8044-F45C4729F091}"/>
    <cellStyle name="Normal 67 3 2 4" xfId="7508" xr:uid="{7214C7AD-C1C9-471E-ABFC-479AE0D7CB5B}"/>
    <cellStyle name="Normal 67 3 2 5" xfId="12722" xr:uid="{01D09D92-4361-41C4-83B0-A453DCC4CC89}"/>
    <cellStyle name="Normal 67 3 2 6" xfId="5683" xr:uid="{D6B15286-F437-4C13-99E8-8B3A2F6B06BD}"/>
    <cellStyle name="Normal 67 3 3" xfId="3010" xr:uid="{D1E9A5B4-ACAB-4F43-A2F2-15CD57E0E806}"/>
    <cellStyle name="Normal 67 3 3 2" xfId="13676" xr:uid="{6FD07BD2-8EA7-4608-B665-042A4C730A41}"/>
    <cellStyle name="Normal 67 3 3 3" xfId="10435" xr:uid="{5FCAC6F4-B70A-4E10-A641-FC2E74924C47}"/>
    <cellStyle name="Normal 67 3 4" xfId="10436" xr:uid="{A2963E0D-84BB-4FFF-BEA3-798FF19C35EC}"/>
    <cellStyle name="Normal 67 3 5" xfId="6649" xr:uid="{DB7656A0-572A-4550-BFE8-FA15CA43C4C1}"/>
    <cellStyle name="Normal 67 3 6" xfId="11863" xr:uid="{F8941C57-CDA5-4955-8BFC-BFE78B8E8B21}"/>
    <cellStyle name="Normal 67 3 7" xfId="4824" xr:uid="{926EBEDD-0299-47A5-A307-AC09C37E9B7B}"/>
    <cellStyle name="Normal 67 4" xfId="1916" xr:uid="{C9DC11AA-A4DE-4EDE-9763-E22F06C04D2F}"/>
    <cellStyle name="Normal 67 4 2" xfId="3866" xr:uid="{5989865E-5B68-4473-9667-C563A3F924EE}"/>
    <cellStyle name="Normal 67 4 2 2" xfId="14532" xr:uid="{55FABED0-0BF5-48CF-B973-8C5C4C953D48}"/>
    <cellStyle name="Normal 67 4 2 3" xfId="10437" xr:uid="{A62A4AE5-44C1-4D40-8AEF-3B20A44B9E5A}"/>
    <cellStyle name="Normal 67 4 3" xfId="10438" xr:uid="{22110D18-5EA7-43F8-B435-5D296DB91C07}"/>
    <cellStyle name="Normal 67 4 4" xfId="7505" xr:uid="{CB23F01B-C554-43F1-9A82-B7C09FF6984C}"/>
    <cellStyle name="Normal 67 4 5" xfId="12719" xr:uid="{244D7AFD-D030-42DC-884A-E0FE05994ED2}"/>
    <cellStyle name="Normal 67 4 6" xfId="5680" xr:uid="{65D67235-57E0-4E8F-A1AD-461271D21105}"/>
    <cellStyle name="Normal 67 5" xfId="2261" xr:uid="{045DE0D9-D4A0-449D-96E4-F90B11B157CA}"/>
    <cellStyle name="Normal 67 5 2" xfId="4117" xr:uid="{610E7D51-51DB-4A05-8210-3E13CA3804DE}"/>
    <cellStyle name="Normal 67 5 2 2" xfId="14780" xr:uid="{DEB76B97-9E8A-49A4-B03F-6D4F543827F9}"/>
    <cellStyle name="Normal 67 5 2 3" xfId="10439" xr:uid="{213778D0-CF41-4120-8FCF-96AFB7AE10E9}"/>
    <cellStyle name="Normal 67 5 3" xfId="10440" xr:uid="{E2D2DA94-0676-4A47-AA26-6D82F4186BEA}"/>
    <cellStyle name="Normal 67 5 4" xfId="7756" xr:uid="{ECF65F84-2245-48DC-8D15-F68C035AD2CC}"/>
    <cellStyle name="Normal 67 5 5" xfId="12967" xr:uid="{63BE83AC-31EF-44DE-BA32-F704720CFA1B}"/>
    <cellStyle name="Normal 67 5 6" xfId="5928" xr:uid="{F196E132-B213-494E-B932-B0F10BCDA414}"/>
    <cellStyle name="Normal 67 6" xfId="2357" xr:uid="{29834026-3955-4A06-B52C-004E2CDA9A4C}"/>
    <cellStyle name="Normal 67 7" xfId="2409" xr:uid="{C677DFBE-B58D-499A-994F-DAB42E9A5647}"/>
    <cellStyle name="Normal 67 7 2" xfId="4253" xr:uid="{B23E52DF-5B50-4804-A7EF-8F3DC7B032BD}"/>
    <cellStyle name="Normal 67 7 2 2" xfId="14916" xr:uid="{DCDEDE0A-C003-478F-A9CA-A8CEBE19BE61}"/>
    <cellStyle name="Normal 67 7 2 3" xfId="10441" xr:uid="{F2D24579-3EE7-484E-8633-7C4B54618EDC}"/>
    <cellStyle name="Normal 67 7 3" xfId="7892" xr:uid="{42F3AAF9-75B9-4BE4-B4F8-E9BCC2B642F8}"/>
    <cellStyle name="Normal 67 7 4" xfId="13103" xr:uid="{EB5ED5AE-B8F9-4295-B419-B3189D73E1EB}"/>
    <cellStyle name="Normal 67 7 5" xfId="6064" xr:uid="{601C621A-F79C-4C7E-9A29-675A6C509A6B}"/>
    <cellStyle name="Normal 67 8" xfId="2737" xr:uid="{71945528-A3F4-4ECF-A6F0-E46411FA83B2}"/>
    <cellStyle name="Normal 67 8 2" xfId="13403" xr:uid="{6E54054A-A221-473D-886D-636791EFC4D8}"/>
    <cellStyle name="Normal 67 8 3" xfId="10442" xr:uid="{B2BF18B8-A8D3-4D7A-B9AA-51C0FB6B985B}"/>
    <cellStyle name="Normal 67 9" xfId="10443" xr:uid="{E87ADCE7-81E8-4DE4-A875-E0BDAC27E91B}"/>
    <cellStyle name="Normal 68" xfId="728" xr:uid="{45806E39-98C6-439B-AC1C-9F93BE84C0F6}"/>
    <cellStyle name="Normal 68 2" xfId="2245" xr:uid="{807B65FD-6793-472B-A79E-66A00A59E794}"/>
    <cellStyle name="Normal 69" xfId="495" xr:uid="{B67BCD4C-76C5-4C93-9AED-1C817D8877C5}"/>
    <cellStyle name="Normal 69 2" xfId="2273" xr:uid="{7A47A6BD-DF5F-4239-999D-213ECED19850}"/>
    <cellStyle name="Normal 69 2 2" xfId="4127" xr:uid="{95FD5A96-85AE-4F7D-9545-C442505A4E81}"/>
    <cellStyle name="Normal 69 2 2 2" xfId="14790" xr:uid="{06BB74E8-D55C-4D09-B3E5-4A23BC666643}"/>
    <cellStyle name="Normal 69 2 2 3" xfId="10444" xr:uid="{87982778-5BCC-4CCF-94FE-1A6127C85859}"/>
    <cellStyle name="Normal 69 2 3" xfId="10445" xr:uid="{2E4CAE3B-3666-4208-BD4A-CA5CC07F53D8}"/>
    <cellStyle name="Normal 69 2 4" xfId="7766" xr:uid="{68DC02A3-2CF5-486A-9C3D-5B9699C73718}"/>
    <cellStyle name="Normal 69 2 5" xfId="12977" xr:uid="{225CBA25-2C10-4435-BC5A-B1E3CA461FD6}"/>
    <cellStyle name="Normal 69 2 6" xfId="5938" xr:uid="{B0FDCAC3-3FE6-483E-B0CC-11ED5A1F6B55}"/>
    <cellStyle name="Normal 7" xfId="149" xr:uid="{1A968D34-5235-4C17-812D-78FB1FD3F485}"/>
    <cellStyle name="Normal 7 2" xfId="163" xr:uid="{B1B7A2CF-D2A9-4A47-B57C-685D28475B4B}"/>
    <cellStyle name="Normal 7 2 2" xfId="688" xr:uid="{4A5F714A-68CD-42B6-8D72-784050E2CE7E}"/>
    <cellStyle name="Normal 7 2 2 2" xfId="1215" xr:uid="{837227DE-F169-4ECE-880C-B73459CE77B6}"/>
    <cellStyle name="Normal 7 2 3" xfId="580" xr:uid="{E986CE78-EC1A-4992-AF99-CA5BBF01E2CD}"/>
    <cellStyle name="Normal 7 2 4" xfId="464" xr:uid="{D0F24853-C2E5-40EB-93C4-331B3880E96F}"/>
    <cellStyle name="Normal 7 3" xfId="687" xr:uid="{E9BE1604-F929-4513-A720-02E0D975002D}"/>
    <cellStyle name="Normal 7 3 2" xfId="1214" xr:uid="{DE18E7D9-3D79-4C07-91EF-923879F1510D}"/>
    <cellStyle name="Normal 7 4" xfId="498" xr:uid="{27D636B8-6F99-430A-AA0F-D839391E3B96}"/>
    <cellStyle name="Normal 7 5" xfId="382" xr:uid="{53373ED6-ECE8-4509-8B62-3F08AF636694}"/>
    <cellStyle name="Normal 70" xfId="599" xr:uid="{8F29E0D7-17D3-4053-BB31-513C33EE94BA}"/>
    <cellStyle name="Normal 71" xfId="762" xr:uid="{ED71713D-EF65-4171-ACDB-B9BB0DCEAA39}"/>
    <cellStyle name="Normal 72" xfId="763" xr:uid="{1F59B509-4677-46F3-841C-1E2DAE7ED90B}"/>
    <cellStyle name="Normal 73" xfId="496" xr:uid="{28FE7408-41A0-4E0D-82D9-EDA76E3C4C14}"/>
    <cellStyle name="Normal 74" xfId="765" xr:uid="{4432CE51-9031-44F3-8F5A-D2D19D583892}"/>
    <cellStyle name="Normal 75" xfId="764" xr:uid="{860A31B8-5986-4C41-8FCD-C0BF1D2D5325}"/>
    <cellStyle name="Normal 76" xfId="766" xr:uid="{6FA800F9-4DDD-43C5-BF5A-FC9C8D34674F}"/>
    <cellStyle name="Normal 77" xfId="846" xr:uid="{46F31EAF-65FA-42D2-BC2B-2056F00AA603}"/>
    <cellStyle name="Normal 78" xfId="903" xr:uid="{F1DD2927-7E04-4F70-A5B8-AE445A803A63}"/>
    <cellStyle name="Normal 79" xfId="904" xr:uid="{E130BB8A-8A50-43FC-80F4-81B35006CBDB}"/>
    <cellStyle name="Normal 8" xfId="164" xr:uid="{55DFD178-248E-4835-99B8-28C5C6A8EA4C}"/>
    <cellStyle name="Normal 8 2" xfId="180" xr:uid="{27A51E84-A11C-4E61-952D-7FA7E146E91D}"/>
    <cellStyle name="Normal 8 2 2" xfId="690" xr:uid="{07511859-5BB1-4FF9-AE07-673DEC9E6E65}"/>
    <cellStyle name="Normal 8 2 2 2" xfId="1217" xr:uid="{C441E23E-224B-4442-8FA5-C2BE73DBFC63}"/>
    <cellStyle name="Normal 8 2 3" xfId="582" xr:uid="{385644BA-028C-4000-BE25-D0FA660D935A}"/>
    <cellStyle name="Normal 8 2 4" xfId="466" xr:uid="{89A6FF90-9497-47A8-A323-A6CF44408D05}"/>
    <cellStyle name="Normal 8 3" xfId="689" xr:uid="{54FCD231-87C7-4F9C-A699-8CEF87C34B05}"/>
    <cellStyle name="Normal 8 3 2" xfId="1216" xr:uid="{2BCC7316-1219-4415-AB06-926DAFF51C54}"/>
    <cellStyle name="Normal 8 4" xfId="581" xr:uid="{FC1F76D8-E5CA-4ED4-B84B-35481A444613}"/>
    <cellStyle name="Normal 8 5" xfId="465" xr:uid="{80B06A37-E3F9-4116-BB6C-F6747ACD9A72}"/>
    <cellStyle name="Normal 80" xfId="380" xr:uid="{1D1F69C7-12C6-4249-B74B-6EECDE6F2B32}"/>
    <cellStyle name="Normal 81" xfId="483" xr:uid="{27DF9267-3D3E-4B5D-9CEA-4DD34AD88C5B}"/>
    <cellStyle name="Normal 82" xfId="911" xr:uid="{BFF79238-A0E8-4F8E-AF6F-D88D84DEC3CD}"/>
    <cellStyle name="Normal 83" xfId="912" xr:uid="{9DA7CB47-2BFF-4701-9B13-0F6E24DB1272}"/>
    <cellStyle name="Normal 84" xfId="910" xr:uid="{003C0B88-F75D-4315-AF13-9809623FB956}"/>
    <cellStyle name="Normal 85" xfId="909" xr:uid="{8D360F3F-E2B8-489C-9658-BAB32461D23D}"/>
    <cellStyle name="Normal 86" xfId="908" xr:uid="{20D42430-5EE1-46A7-8037-63573C86D889}"/>
    <cellStyle name="Normal 87" xfId="913" xr:uid="{66F5F3FF-A35F-463C-90C9-DED8E19E8898}"/>
    <cellStyle name="Normal 88" xfId="1373" xr:uid="{082C68D1-A6AE-4732-89EC-1A03D7F98092}"/>
    <cellStyle name="Normal 89" xfId="1374" xr:uid="{9A6840F3-0EB9-4437-BEA2-D132C5B4FEF3}"/>
    <cellStyle name="Normal 9" xfId="170" xr:uid="{FF9767E1-C59D-415E-82A5-4E360E90C306}"/>
    <cellStyle name="Normal 9 2" xfId="691" xr:uid="{36938EBA-B871-4784-891F-7382203B2BA2}"/>
    <cellStyle name="Normal 9 2 2" xfId="1218" xr:uid="{50D203CE-2FBA-4CC7-B648-942CD25CD7B2}"/>
    <cellStyle name="Normal 9 3" xfId="499" xr:uid="{23348CE5-2DED-4607-9E5B-142A5DEAFE79}"/>
    <cellStyle name="Normal 9 4" xfId="383" xr:uid="{B79AA677-8830-435B-B4C0-92CF8F523018}"/>
    <cellStyle name="Normal 90" xfId="1372" xr:uid="{44780267-4110-41F3-B818-E0C2F11D5CA6}"/>
    <cellStyle name="Normal 91" xfId="1091" xr:uid="{D7057137-415E-4305-B8F9-DF132856FD97}"/>
    <cellStyle name="Normal 92" xfId="1371" xr:uid="{B0AEC793-D9DE-400F-9D6D-DA20BC531F6D}"/>
    <cellStyle name="Normal 93" xfId="1369" xr:uid="{4FB593E3-C37F-4124-8348-E11E54AAA14A}"/>
    <cellStyle name="Normal 94" xfId="1067" xr:uid="{05468911-423F-4975-BE6A-9E8CC9BF73DA}"/>
    <cellStyle name="Normal 95" xfId="1378" xr:uid="{52A14FCB-6A4A-48C3-A3F7-CBE53D739DFC}"/>
    <cellStyle name="Normal 96" xfId="1370" xr:uid="{33940E58-01DC-4601-AB89-82984C7AB124}"/>
    <cellStyle name="Normal 97" xfId="1376" xr:uid="{090EB732-744C-4C58-A95A-7F897F824CEC}"/>
    <cellStyle name="Normal 98" xfId="1375" xr:uid="{1D887120-2476-4E43-93D3-DF088BA78DC2}"/>
    <cellStyle name="Normal 99" xfId="1379" xr:uid="{BEA39F97-F275-46C3-927C-31B29132FF17}"/>
    <cellStyle name="Normal1" xfId="205" xr:uid="{A71DC1B1-F75B-4FE4-B58A-5AD6ABB449C0}"/>
    <cellStyle name="Normal2" xfId="206" xr:uid="{109195DD-CB3D-4564-B213-119196B8F78C}"/>
    <cellStyle name="Normal3" xfId="207" xr:uid="{42B8C1DD-F752-4776-B73F-4C71DD50C85E}"/>
    <cellStyle name="Nota 2" xfId="112" xr:uid="{3C59E889-33BC-4810-A327-893C1169599C}"/>
    <cellStyle name="Nota 2 2" xfId="2537" xr:uid="{EE680CA6-CB5F-4AC9-A2DB-1C3D6D98A086}"/>
    <cellStyle name="Nota 2 2 2" xfId="4361" xr:uid="{D65E3822-763A-4AFC-8383-C431FD824AA9}"/>
    <cellStyle name="Nota 2 2 2 2" xfId="15024" xr:uid="{E052D06C-6A1D-41C2-99D1-DEFB16CCC0CF}"/>
    <cellStyle name="Nota 2 2 3" xfId="13212" xr:uid="{24FD0FC8-D9F2-498E-A274-0298E19CC451}"/>
    <cellStyle name="Nota 2 3" xfId="2207" xr:uid="{A9E4FC4F-12CB-4265-B532-69A981AF0E18}"/>
    <cellStyle name="Note" xfId="113" xr:uid="{6DA80BA5-AE4D-4D17-BAB8-1165ABF389C4}"/>
    <cellStyle name="Output" xfId="114" xr:uid="{6C43D693-3A10-4B2F-9352-9C42F9E5923F}"/>
    <cellStyle name="Percent" xfId="36" xr:uid="{9DBB3740-D56F-4A24-8A82-4E489E692732}"/>
    <cellStyle name="Percent [2]" xfId="208" xr:uid="{3F158146-AF39-40A1-8B55-27ECD9902FA8}"/>
    <cellStyle name="Percent [2] 2" xfId="692" xr:uid="{007DDEAD-D553-49C9-B454-320029DDF8E7}"/>
    <cellStyle name="Percent [2] 2 2" xfId="1219" xr:uid="{80C13997-095A-4618-B4C7-A8C164956C68}"/>
    <cellStyle name="Percent [2] 3" xfId="583" xr:uid="{4B36024B-77F0-4418-9B69-B06EFE48CF97}"/>
    <cellStyle name="Percent [2] 4" xfId="467" xr:uid="{11ABF275-E3C8-4313-8E0A-3C6848CE077B}"/>
    <cellStyle name="Percent_Sheet1" xfId="209" xr:uid="{DE698A35-6BF9-4FA5-AACF-1B7CC4F239F1}"/>
    <cellStyle name="Percentual" xfId="210" xr:uid="{876A710E-41A1-4057-ABCB-07D838E4801F}"/>
    <cellStyle name="Ponto" xfId="211" xr:uid="{91A8EC7F-FAA2-4662-928B-D259E9A2DD29}"/>
    <cellStyle name="Porcentagem" xfId="5" builtinId="5"/>
    <cellStyle name="Porcentagem 10" xfId="8" xr:uid="{2A36479B-2253-4A4F-9AA2-34C8110DE330}"/>
    <cellStyle name="Porcentagem 2" xfId="12" xr:uid="{88E47933-F3F1-4B73-BA50-C399712EB013}"/>
    <cellStyle name="Porcentagem 2 2" xfId="35" xr:uid="{416D2D85-7467-4916-BA55-39225ECF7ED8}"/>
    <cellStyle name="Porcentagem 2 2 2" xfId="9" xr:uid="{3583A898-9CFD-403D-A28D-0C793F1CCE52}"/>
    <cellStyle name="Porcentagem 2 2 2 2" xfId="22" xr:uid="{53A923DF-FC36-4F4D-AE22-29AD19DAF10E}"/>
    <cellStyle name="Porcentagem 2 3" xfId="1058" xr:uid="{4BBBA369-F1E6-46BD-A4FB-76AC934F1EF5}"/>
    <cellStyle name="Porcentagem 3" xfId="41" xr:uid="{987DC5DA-20BA-4510-B7B1-867905642DC9}"/>
    <cellStyle name="Porcentagem 3 2" xfId="167" xr:uid="{1FE4AA46-E088-494B-B0BF-1948D24A6502}"/>
    <cellStyle name="Porcentagem 3 3" xfId="693" xr:uid="{28325B92-21EE-419D-A538-060F7DC38167}"/>
    <cellStyle name="Porcentagem 3 4" xfId="157" xr:uid="{B6DA1145-5FE0-4C18-B67C-93BD03AC37C1}"/>
    <cellStyle name="Porcentagem 4" xfId="153" xr:uid="{FB721CE1-7E0E-4B56-A64A-B383E211231A}"/>
    <cellStyle name="Porcentagem 4 2" xfId="158" xr:uid="{7CA58C81-C763-4135-A0A1-7F03C6EA6498}"/>
    <cellStyle name="Porcentagem 4 2 2" xfId="298" xr:uid="{E5E83FD4-9852-40E4-B35A-377ADA829C29}"/>
    <cellStyle name="Porcentagem 4 2 2 2" xfId="1106" xr:uid="{5954B2DD-0474-4CE6-AA5B-FD05651934C7}"/>
    <cellStyle name="Porcentagem 4 2 3" xfId="974" xr:uid="{20D02C19-47AC-4212-A921-00BD8FD17EF0}"/>
    <cellStyle name="Porcentagem 5" xfId="185" xr:uid="{63FF4D85-3AF6-49FE-881A-E9623377E6A6}"/>
    <cellStyle name="Porcentagem 6" xfId="232" xr:uid="{F7D5146B-53C0-4F29-B88C-FB6E50FC7E85}"/>
    <cellStyle name="Porcentagem 6 10" xfId="357" xr:uid="{5F500D17-3626-4931-85CA-D0150F472889}"/>
    <cellStyle name="Porcentagem 6 10 2" xfId="2627" xr:uid="{2DF44069-17D9-4FB8-8F78-DE0D3B7F3C76}"/>
    <cellStyle name="Porcentagem 6 10 2 2" xfId="13294" xr:uid="{54C3E550-E2F3-4B46-8C51-D5BBEF09B406}"/>
    <cellStyle name="Porcentagem 6 10 2 3" xfId="10446" xr:uid="{4F90A54D-F732-4ECB-84CB-BE14CE2B2A4E}"/>
    <cellStyle name="Porcentagem 6 10 3" xfId="10447" xr:uid="{DBFC111D-679A-4C31-ABED-113D2F8C4783}"/>
    <cellStyle name="Porcentagem 6 10 4" xfId="6266" xr:uid="{961898D8-7F43-4B57-B33E-A01AD5C0E4C2}"/>
    <cellStyle name="Porcentagem 6 10 5" xfId="11481" xr:uid="{0EA63BD5-2120-4465-8B0F-FDA371434A5F}"/>
    <cellStyle name="Porcentagem 6 10 6" xfId="4442" xr:uid="{3C056DD7-7497-402C-9907-9F831CA53236}"/>
    <cellStyle name="Porcentagem 6 11" xfId="2243" xr:uid="{BF652A03-95CC-4E66-83BC-D85E803A9B50}"/>
    <cellStyle name="Porcentagem 6 11 2" xfId="4101" xr:uid="{E43423A8-BC89-49BD-8E81-BA0946DC3B3A}"/>
    <cellStyle name="Porcentagem 6 11 2 2" xfId="14764" xr:uid="{11DCD2A7-2A72-4E1F-93E4-3D1450AC01BF}"/>
    <cellStyle name="Porcentagem 6 11 2 3" xfId="10448" xr:uid="{6BB38C05-A377-44D2-A2E4-FAAE291C73D4}"/>
    <cellStyle name="Porcentagem 6 11 3" xfId="10449" xr:uid="{24A63655-51D4-421A-B0DD-F21A7AA926FA}"/>
    <cellStyle name="Porcentagem 6 11 4" xfId="7740" xr:uid="{A3935E86-75EF-4A87-BA45-9EE2C18C16CD}"/>
    <cellStyle name="Porcentagem 6 11 5" xfId="12951" xr:uid="{385A9764-ABF3-4BB1-ACDF-E32C970EEE77}"/>
    <cellStyle name="Porcentagem 6 11 6" xfId="5912" xr:uid="{E181A05B-4EA6-41FB-928F-5B360EA25029}"/>
    <cellStyle name="Porcentagem 6 12" xfId="2393" xr:uid="{6A7FA24D-F04A-4FAD-8281-CAE064F1DA1A}"/>
    <cellStyle name="Porcentagem 6 12 2" xfId="4237" xr:uid="{76BAD1E4-76D3-47F4-888B-794029A02C60}"/>
    <cellStyle name="Porcentagem 6 12 2 2" xfId="14900" xr:uid="{0D136EDA-178F-45B0-A0AF-EA0A8A44C478}"/>
    <cellStyle name="Porcentagem 6 12 2 3" xfId="10450" xr:uid="{7AF9F16F-AF1D-4F21-892D-1E4CA8DDDE99}"/>
    <cellStyle name="Porcentagem 6 12 3" xfId="7876" xr:uid="{367B509A-DC14-4F48-804D-9076EA52DB80}"/>
    <cellStyle name="Porcentagem 6 12 4" xfId="13087" xr:uid="{52E8F99E-0863-45E6-90BB-0FF9665F8E1E}"/>
    <cellStyle name="Porcentagem 6 12 5" xfId="6048" xr:uid="{70B20C8C-4B6E-4D42-8AB8-8B9160B4953A}"/>
    <cellStyle name="Porcentagem 6 13" xfId="2578" xr:uid="{72C49054-5F3B-4807-84D7-9C57B437AA8B}"/>
    <cellStyle name="Porcentagem 6 13 2" xfId="10451" xr:uid="{967A5E64-8DE0-463B-AC16-FDDFF790628E}"/>
    <cellStyle name="Porcentagem 6 13 3" xfId="13246" xr:uid="{712BE7B0-34E3-4C32-9A9D-4590A1EC0682}"/>
    <cellStyle name="Porcentagem 6 13 4" xfId="6164" xr:uid="{5C951CC2-3D5B-43A2-942B-4D514F4A8B88}"/>
    <cellStyle name="Porcentagem 6 14" xfId="10452" xr:uid="{A02689B7-F4B0-48A2-91ED-212268EC4182}"/>
    <cellStyle name="Porcentagem 6 15" xfId="6217" xr:uid="{B12C04A1-CAD4-4298-A36F-4E56FE3DBB14}"/>
    <cellStyle name="Porcentagem 6 16" xfId="11433" xr:uid="{FABD264C-23AC-49DA-955D-4295F9EE92EF}"/>
    <cellStyle name="Porcentagem 6 17" xfId="4394" xr:uid="{4A02245E-6FE3-4D6E-B601-DEAC6FA34943}"/>
    <cellStyle name="Porcentagem 6 2" xfId="269" xr:uid="{566E5934-C12D-4520-9686-FF7BFB2BE721}"/>
    <cellStyle name="Porcentagem 6 2 10" xfId="2244" xr:uid="{E1EFC9C0-3D83-4A5F-9FD3-289071EFC702}"/>
    <cellStyle name="Porcentagem 6 2 10 2" xfId="4102" xr:uid="{15B5E5F9-50F6-4050-B847-32513CC526D1}"/>
    <cellStyle name="Porcentagem 6 2 10 2 2" xfId="14765" xr:uid="{315B1035-E17B-4638-982B-4B71A60DD70D}"/>
    <cellStyle name="Porcentagem 6 2 10 2 3" xfId="10453" xr:uid="{32DD933F-4F12-4F05-8DBD-6D9FBE60C8E3}"/>
    <cellStyle name="Porcentagem 6 2 10 3" xfId="10454" xr:uid="{B8AE72F8-CD7F-4A87-9466-2BAF8AD24450}"/>
    <cellStyle name="Porcentagem 6 2 10 4" xfId="7741" xr:uid="{1F59A4FD-8978-4ACD-8FA7-EE9F3337002F}"/>
    <cellStyle name="Porcentagem 6 2 10 5" xfId="12952" xr:uid="{C799B0E1-124B-4753-A902-4CA93C864D69}"/>
    <cellStyle name="Porcentagem 6 2 10 6" xfId="5913" xr:uid="{171B21CC-A185-4333-8931-B31D94E73339}"/>
    <cellStyle name="Porcentagem 6 2 11" xfId="2394" xr:uid="{05D66011-E973-445C-98BF-D110923D0B06}"/>
    <cellStyle name="Porcentagem 6 2 11 2" xfId="4238" xr:uid="{8B387BD0-E3DF-413C-8548-C1339A00E7D5}"/>
    <cellStyle name="Porcentagem 6 2 11 2 2" xfId="14901" xr:uid="{A1FE7EEC-29F4-4313-8C50-5CDFAE201243}"/>
    <cellStyle name="Porcentagem 6 2 11 2 3" xfId="10455" xr:uid="{309BE4B6-4091-44BB-83B9-D2841C02CF6B}"/>
    <cellStyle name="Porcentagem 6 2 11 3" xfId="7877" xr:uid="{2E492822-9B3A-4B9D-9551-E401AD3D45E1}"/>
    <cellStyle name="Porcentagem 6 2 11 4" xfId="13088" xr:uid="{45395AC8-263D-4634-8500-47DA1D826097}"/>
    <cellStyle name="Porcentagem 6 2 11 5" xfId="6049" xr:uid="{D3AB1BF0-46F0-4C18-9079-DA93B505F9EC}"/>
    <cellStyle name="Porcentagem 6 2 12" xfId="2594" xr:uid="{9321A090-42BF-4746-8522-1251EB6A9E2A}"/>
    <cellStyle name="Porcentagem 6 2 12 2" xfId="10456" xr:uid="{67D007BE-6486-4F0D-997D-A57AD4840EE2}"/>
    <cellStyle name="Porcentagem 6 2 12 3" xfId="13262" xr:uid="{E15F9EE4-DB1A-4E00-A3ED-D7AD01E85C4C}"/>
    <cellStyle name="Porcentagem 6 2 12 4" xfId="6187" xr:uid="{45790E14-AE1D-4552-8021-3A25C5A51485}"/>
    <cellStyle name="Porcentagem 6 2 13" xfId="10457" xr:uid="{A1773F65-B838-4735-A01D-44779EEAB805}"/>
    <cellStyle name="Porcentagem 6 2 14" xfId="6233" xr:uid="{ED21BE04-BD4D-42C8-823F-B0831001BC43}"/>
    <cellStyle name="Porcentagem 6 2 15" xfId="11449" xr:uid="{FAFC5042-C707-459E-B0D7-35D427C4CC7C}"/>
    <cellStyle name="Porcentagem 6 2 16" xfId="4410" xr:uid="{CCD01AA1-69EF-4697-B940-32E57E0E9703}"/>
    <cellStyle name="Porcentagem 6 2 2" xfId="695" xr:uid="{C850A8DB-DA0E-4F48-A578-4D9563B2EF08}"/>
    <cellStyle name="Porcentagem 6 2 2 10" xfId="11622" xr:uid="{F11EAD61-0E67-41B1-BF15-31BEF320C80A}"/>
    <cellStyle name="Porcentagem 6 2 2 11" xfId="4583" xr:uid="{F72F4CF1-1BF6-439D-923E-B6F77D32BF87}"/>
    <cellStyle name="Porcentagem 6 2 2 2" xfId="845" xr:uid="{8DE34DF7-DA84-409B-AEB1-4F6728BFBC9E}"/>
    <cellStyle name="Porcentagem 6 2 2 2 2" xfId="1309" xr:uid="{2D3F1269-0BC5-4042-A5F3-DD66F4B8DB8C}"/>
    <cellStyle name="Porcentagem 6 2 2 2 2 2" xfId="1922" xr:uid="{38D425D6-8E83-474C-A775-26E95D08B718}"/>
    <cellStyle name="Porcentagem 6 2 2 2 2 2 2" xfId="3872" xr:uid="{DD85E6BF-C56B-4D2C-ACBD-291F73892609}"/>
    <cellStyle name="Porcentagem 6 2 2 2 2 2 2 2" xfId="14538" xr:uid="{6987E8E7-78A9-4872-B4B5-55B9BC6E705A}"/>
    <cellStyle name="Porcentagem 6 2 2 2 2 2 2 3" xfId="10458" xr:uid="{6F862B05-0FB1-4E93-9D51-4B94C975CEB6}"/>
    <cellStyle name="Porcentagem 6 2 2 2 2 2 3" xfId="10459" xr:uid="{B0FDD5D4-DEA9-4184-A659-5DA00EDF74B8}"/>
    <cellStyle name="Porcentagem 6 2 2 2 2 2 4" xfId="7511" xr:uid="{25A6323D-722A-4135-886A-17105846B694}"/>
    <cellStyle name="Porcentagem 6 2 2 2 2 2 5" xfId="12725" xr:uid="{0FE1193F-5D49-4902-831D-0987B1B73BAD}"/>
    <cellStyle name="Porcentagem 6 2 2 2 2 2 6" xfId="5686" xr:uid="{CAEB0B5B-C08D-4A5A-A597-DEC5F8C886D3}"/>
    <cellStyle name="Porcentagem 6 2 2 2 2 3" xfId="3271" xr:uid="{BAE8421B-0C2E-4CDD-8F3C-0DB183F63455}"/>
    <cellStyle name="Porcentagem 6 2 2 2 2 3 2" xfId="13937" xr:uid="{9C78E0E6-A36C-4929-B354-3E7FCA9356BB}"/>
    <cellStyle name="Porcentagem 6 2 2 2 2 3 3" xfId="10460" xr:uid="{76298E82-6197-418D-A4CE-F7D50464CCAF}"/>
    <cellStyle name="Porcentagem 6 2 2 2 2 4" xfId="10461" xr:uid="{81B6EA4C-FD87-4E72-8902-44BCDB473F30}"/>
    <cellStyle name="Porcentagem 6 2 2 2 2 5" xfId="6910" xr:uid="{ACB764CE-91FC-41D1-8189-5380D8344E36}"/>
    <cellStyle name="Porcentagem 6 2 2 2 2 6" xfId="12124" xr:uid="{F1C9D1C2-E3ED-4A1B-903B-665F61B26E21}"/>
    <cellStyle name="Porcentagem 6 2 2 2 2 7" xfId="5085" xr:uid="{5CC13E3F-A19F-4369-8BC4-0E97F9E4F4E9}"/>
    <cellStyle name="Porcentagem 6 2 2 2 3" xfId="1921" xr:uid="{174BC8E5-5CC8-4795-8B9E-E09AF7E8552D}"/>
    <cellStyle name="Porcentagem 6 2 2 2 3 2" xfId="3871" xr:uid="{A139F015-3F4F-4937-A387-2DED26322539}"/>
    <cellStyle name="Porcentagem 6 2 2 2 3 2 2" xfId="14537" xr:uid="{68B24D71-F8BE-4824-A832-2A04F3A601B8}"/>
    <cellStyle name="Porcentagem 6 2 2 2 3 2 3" xfId="10462" xr:uid="{3747942F-8739-4B07-9F3E-14C813845769}"/>
    <cellStyle name="Porcentagem 6 2 2 2 3 3" xfId="10463" xr:uid="{2B333F9B-AD1D-4C3B-A5B8-3064AEBE165C}"/>
    <cellStyle name="Porcentagem 6 2 2 2 3 4" xfId="7510" xr:uid="{4C03C14B-5B25-4A14-B267-74847FE77E21}"/>
    <cellStyle name="Porcentagem 6 2 2 2 3 5" xfId="12724" xr:uid="{83D8E52B-ED9A-42A3-8EAD-DAE826694453}"/>
    <cellStyle name="Porcentagem 6 2 2 2 3 6" xfId="5685" xr:uid="{A9A96B82-42C5-4428-BD97-79CBB3B7EBEA}"/>
    <cellStyle name="Porcentagem 6 2 2 2 4" xfId="2904" xr:uid="{5A0F20EC-40E1-4820-829D-3259072BBBE4}"/>
    <cellStyle name="Porcentagem 6 2 2 2 4 2" xfId="13570" xr:uid="{B629385A-626A-4C9B-A027-E0000D07CC12}"/>
    <cellStyle name="Porcentagem 6 2 2 2 4 3" xfId="10464" xr:uid="{D1E5E87D-B35E-4E82-9875-E4B0817E4F5A}"/>
    <cellStyle name="Porcentagem 6 2 2 2 5" xfId="10465" xr:uid="{29DD5E9D-AF95-4878-927E-BBDFA7888A9D}"/>
    <cellStyle name="Porcentagem 6 2 2 2 6" xfId="6543" xr:uid="{FA2B29A9-73F5-4263-89EF-F93691DE6498}"/>
    <cellStyle name="Porcentagem 6 2 2 2 7" xfId="11757" xr:uid="{97A7792F-D4B0-4EB0-8950-3F215DD81AC3}"/>
    <cellStyle name="Porcentagem 6 2 2 2 8" xfId="4718" xr:uid="{D148EE04-1D7C-42AA-A0B6-0B4FC98FF044}"/>
    <cellStyle name="Porcentagem 6 2 2 3" xfId="998" xr:uid="{861433D9-5E2D-4926-89D1-DAC624A0361C}"/>
    <cellStyle name="Porcentagem 6 2 2 3 2" xfId="1923" xr:uid="{F608B4DD-414B-4402-93B8-F37C354D8B51}"/>
    <cellStyle name="Porcentagem 6 2 2 3 2 2" xfId="3873" xr:uid="{C6D7C377-BEEE-461E-BDCF-A57FB90D846E}"/>
    <cellStyle name="Porcentagem 6 2 2 3 2 2 2" xfId="14539" xr:uid="{BCB3F282-CEEB-4812-A7AF-2F4091A68C02}"/>
    <cellStyle name="Porcentagem 6 2 2 3 2 2 3" xfId="10466" xr:uid="{D3A2FC4F-DCF0-4FCF-98B1-27B3019C2E0A}"/>
    <cellStyle name="Porcentagem 6 2 2 3 2 3" xfId="10467" xr:uid="{3497D42C-E616-4310-9CFA-0F2ED6F8945D}"/>
    <cellStyle name="Porcentagem 6 2 2 3 2 4" xfId="7512" xr:uid="{3E660247-7640-4815-80E6-64647A667237}"/>
    <cellStyle name="Porcentagem 6 2 2 3 2 5" xfId="12726" xr:uid="{0C0DAF38-E488-4F4B-ADF8-307A38C0F6BB}"/>
    <cellStyle name="Porcentagem 6 2 2 3 2 6" xfId="5687" xr:uid="{2467BEEB-CB36-48C3-8134-B62CA3E7E76E}"/>
    <cellStyle name="Porcentagem 6 2 2 3 3" xfId="3042" xr:uid="{EFB5104A-0F1D-46C0-8557-E73C8B888B96}"/>
    <cellStyle name="Porcentagem 6 2 2 3 3 2" xfId="13708" xr:uid="{B4B219F1-B1D2-4455-9553-7C1281AC8C37}"/>
    <cellStyle name="Porcentagem 6 2 2 3 3 3" xfId="10468" xr:uid="{1D01DE50-0462-4C05-A539-537403B2FF2A}"/>
    <cellStyle name="Porcentagem 6 2 2 3 4" xfId="10469" xr:uid="{98EB0095-3235-4411-9562-A84A8364A153}"/>
    <cellStyle name="Porcentagem 6 2 2 3 5" xfId="6681" xr:uid="{AB523110-6B06-4FCD-A378-C29638C5CDE7}"/>
    <cellStyle name="Porcentagem 6 2 2 3 6" xfId="11895" xr:uid="{55D5F8A1-0CF7-435D-814B-8413689BC322}"/>
    <cellStyle name="Porcentagem 6 2 2 3 7" xfId="4856" xr:uid="{212B0F2C-8375-4FF5-879E-3D07F96D7E33}"/>
    <cellStyle name="Porcentagem 6 2 2 4" xfId="1920" xr:uid="{5AD639CD-FB85-4AC4-9B32-6552D681F117}"/>
    <cellStyle name="Porcentagem 6 2 2 4 2" xfId="3870" xr:uid="{00436D3B-81B3-45B4-B7B6-A8AB83FF9C9C}"/>
    <cellStyle name="Porcentagem 6 2 2 4 2 2" xfId="14536" xr:uid="{A3D7BDA3-AFE0-45B4-BEA2-C7E502A58361}"/>
    <cellStyle name="Porcentagem 6 2 2 4 2 3" xfId="10470" xr:uid="{A55E0AD4-0A5E-4B55-9881-73D6A6972394}"/>
    <cellStyle name="Porcentagem 6 2 2 4 3" xfId="10471" xr:uid="{54DD622B-B364-4281-AD76-446E817734F3}"/>
    <cellStyle name="Porcentagem 6 2 2 4 4" xfId="7509" xr:uid="{1694E486-3A3F-4FEA-875D-DE0087BF1985}"/>
    <cellStyle name="Porcentagem 6 2 2 4 5" xfId="12723" xr:uid="{C817145C-1CE2-4361-B7BF-948848CE52EF}"/>
    <cellStyle name="Porcentagem 6 2 2 4 6" xfId="5684" xr:uid="{1E349D2B-F711-4806-9E47-09FE5CED753F}"/>
    <cellStyle name="Porcentagem 6 2 2 5" xfId="2297" xr:uid="{FF95C8CF-5D11-447F-86D9-FA1E051CEF8F}"/>
    <cellStyle name="Porcentagem 6 2 2 5 2" xfId="4150" xr:uid="{620DF552-7BC0-4567-A675-A47689CF7BA6}"/>
    <cellStyle name="Porcentagem 6 2 2 5 2 2" xfId="14813" xr:uid="{6B30EA1C-DA59-4D49-83F7-44473777C4AC}"/>
    <cellStyle name="Porcentagem 6 2 2 5 2 3" xfId="10472" xr:uid="{5055D9A5-209E-4CB8-9F87-99EFEE0139FC}"/>
    <cellStyle name="Porcentagem 6 2 2 5 3" xfId="10473" xr:uid="{CDE87C05-5084-417E-AE57-9CCB56D551B1}"/>
    <cellStyle name="Porcentagem 6 2 2 5 4" xfId="7789" xr:uid="{3204D2A9-0DCF-40DB-A7FB-7AA54BBB0197}"/>
    <cellStyle name="Porcentagem 6 2 2 5 5" xfId="13000" xr:uid="{6D9C4811-5EE7-46E8-933F-06F66950BD0D}"/>
    <cellStyle name="Porcentagem 6 2 2 5 6" xfId="5961" xr:uid="{8BAC7A1B-A49A-4B20-B407-9AA09AC47185}"/>
    <cellStyle name="Porcentagem 6 2 2 6" xfId="2441" xr:uid="{42C731F7-CD15-434A-8954-3EB04B6FC2E5}"/>
    <cellStyle name="Porcentagem 6 2 2 6 2" xfId="4285" xr:uid="{3821B94C-B07D-4A16-8FC4-BD33B0451BBD}"/>
    <cellStyle name="Porcentagem 6 2 2 6 2 2" xfId="14948" xr:uid="{FFCCB0C5-229F-4A32-89CE-8E0E727AA6AB}"/>
    <cellStyle name="Porcentagem 6 2 2 6 2 3" xfId="10474" xr:uid="{61068210-9121-4447-A44C-BF0D892C9FAE}"/>
    <cellStyle name="Porcentagem 6 2 2 6 3" xfId="7924" xr:uid="{6EDF54D5-5339-4820-9481-5C6E66921317}"/>
    <cellStyle name="Porcentagem 6 2 2 6 4" xfId="13135" xr:uid="{2F28B084-0C21-4E0F-862B-E0264EA83315}"/>
    <cellStyle name="Porcentagem 6 2 2 6 5" xfId="6096" xr:uid="{81E896C7-E5D0-453A-A97D-9A5B069EF447}"/>
    <cellStyle name="Porcentagem 6 2 2 7" xfId="2769" xr:uid="{5CB498C5-986F-419A-A284-62993DCA281C}"/>
    <cellStyle name="Porcentagem 6 2 2 7 2" xfId="13435" xr:uid="{49A66681-116D-4D70-A2EC-E87B73AC3590}"/>
    <cellStyle name="Porcentagem 6 2 2 7 3" xfId="10475" xr:uid="{DA49530D-685E-42B6-A25A-748D825A39B6}"/>
    <cellStyle name="Porcentagem 6 2 2 8" xfId="10476" xr:uid="{85214729-F3D5-4848-96C8-7C282C8A7328}"/>
    <cellStyle name="Porcentagem 6 2 2 9" xfId="6408" xr:uid="{706CD335-5545-4E61-8702-37E5DED4E230}"/>
    <cellStyle name="Porcentagem 6 2 3" xfId="747" xr:uid="{6316161A-A7EF-464A-A8F7-4BE8533A056F}"/>
    <cellStyle name="Porcentagem 6 2 3 10" xfId="11664" xr:uid="{6C3E35A0-1446-435D-B553-F81ADE3940BE}"/>
    <cellStyle name="Porcentagem 6 2 3 11" xfId="4625" xr:uid="{BCF9CC36-0FCB-431C-9EB1-F55D630ED051}"/>
    <cellStyle name="Porcentagem 6 2 3 2" xfId="888" xr:uid="{414FC3B8-2107-4C9A-BA39-9D3330B557BE}"/>
    <cellStyle name="Porcentagem 6 2 3 2 2" xfId="1351" xr:uid="{13977EA6-2BC7-4517-BABD-8B620C29BD0C}"/>
    <cellStyle name="Porcentagem 6 2 3 2 2 2" xfId="1926" xr:uid="{4FC888EA-489F-4E07-B2A5-AC4BFADB7161}"/>
    <cellStyle name="Porcentagem 6 2 3 2 2 2 2" xfId="3876" xr:uid="{F06A6B16-ED34-4B14-A8F2-A48A76D0812D}"/>
    <cellStyle name="Porcentagem 6 2 3 2 2 2 2 2" xfId="14542" xr:uid="{339D7CAD-BDB4-415E-ABF1-3DB560460666}"/>
    <cellStyle name="Porcentagem 6 2 3 2 2 2 2 3" xfId="10477" xr:uid="{390818AC-33B5-4754-A776-AABD2B27D1CC}"/>
    <cellStyle name="Porcentagem 6 2 3 2 2 2 3" xfId="10478" xr:uid="{94ABEFCC-385E-41C7-95E0-82B0329490E9}"/>
    <cellStyle name="Porcentagem 6 2 3 2 2 2 4" xfId="7515" xr:uid="{FC88FD2C-C852-4987-A64B-4F0E1EE122B0}"/>
    <cellStyle name="Porcentagem 6 2 3 2 2 2 5" xfId="12729" xr:uid="{B9C490CE-383D-4D55-8513-DFFFD3171598}"/>
    <cellStyle name="Porcentagem 6 2 3 2 2 2 6" xfId="5690" xr:uid="{F69B2260-E310-424F-B819-7D7E98D89CB2}"/>
    <cellStyle name="Porcentagem 6 2 3 2 2 3" xfId="3313" xr:uid="{541B3882-17E8-4DF5-9265-ED18C32B3F5F}"/>
    <cellStyle name="Porcentagem 6 2 3 2 2 3 2" xfId="13979" xr:uid="{7A8C7D25-5F0B-4469-84E9-7BB837161F5D}"/>
    <cellStyle name="Porcentagem 6 2 3 2 2 3 3" xfId="10479" xr:uid="{2AE97EEF-0FAF-455F-B05E-23B458CBC0EF}"/>
    <cellStyle name="Porcentagem 6 2 3 2 2 4" xfId="10480" xr:uid="{66C3B417-127E-4C93-A8D1-E33610E547B1}"/>
    <cellStyle name="Porcentagem 6 2 3 2 2 5" xfId="6952" xr:uid="{0C7C7C15-2DE6-458F-89AB-0F6474A2E284}"/>
    <cellStyle name="Porcentagem 6 2 3 2 2 6" xfId="12166" xr:uid="{D618DB9F-5A8F-4EC5-ADD6-A08064FDA140}"/>
    <cellStyle name="Porcentagem 6 2 3 2 2 7" xfId="5127" xr:uid="{EB36FEE5-53A1-4602-A1E2-B8B0FCADCB73}"/>
    <cellStyle name="Porcentagem 6 2 3 2 3" xfId="1925" xr:uid="{7309E598-CC1C-4582-8AE7-E81812DDC2B7}"/>
    <cellStyle name="Porcentagem 6 2 3 2 3 2" xfId="3875" xr:uid="{3D797D17-5C0D-4F34-80E9-23B6FA1E51D1}"/>
    <cellStyle name="Porcentagem 6 2 3 2 3 2 2" xfId="14541" xr:uid="{2DDC70BE-AB71-44C3-A5A3-E70077677BF5}"/>
    <cellStyle name="Porcentagem 6 2 3 2 3 2 3" xfId="10481" xr:uid="{32BBF6D6-8BCE-4060-A96E-BA310C766D0B}"/>
    <cellStyle name="Porcentagem 6 2 3 2 3 3" xfId="10482" xr:uid="{30B629FC-748A-4A87-A906-E53743E7E28A}"/>
    <cellStyle name="Porcentagem 6 2 3 2 3 4" xfId="7514" xr:uid="{9D76C74F-BC11-41DE-8395-6EC12892220A}"/>
    <cellStyle name="Porcentagem 6 2 3 2 3 5" xfId="12728" xr:uid="{6A5F5929-4FE0-40D7-95CC-839E7393F996}"/>
    <cellStyle name="Porcentagem 6 2 3 2 3 6" xfId="5689" xr:uid="{23D0C171-3C8B-4BF3-BC90-62AC61EDD91D}"/>
    <cellStyle name="Porcentagem 6 2 3 2 4" xfId="2946" xr:uid="{1901D201-A44F-4696-9AB0-6576777B7A86}"/>
    <cellStyle name="Porcentagem 6 2 3 2 4 2" xfId="13612" xr:uid="{E4D76E7F-367C-4C4D-9B99-F051E5903C28}"/>
    <cellStyle name="Porcentagem 6 2 3 2 4 3" xfId="10483" xr:uid="{67128D51-9E4A-40D6-AE3A-6E071F1BBF85}"/>
    <cellStyle name="Porcentagem 6 2 3 2 5" xfId="10484" xr:uid="{900A0074-AD9D-493F-AFA6-364A12DD11E0}"/>
    <cellStyle name="Porcentagem 6 2 3 2 6" xfId="6585" xr:uid="{AE0142AF-ADD5-4D0C-B2F9-5F146B7A47A8}"/>
    <cellStyle name="Porcentagem 6 2 3 2 7" xfId="11799" xr:uid="{F42FAFCD-0A16-4074-B666-0488510BF77E}"/>
    <cellStyle name="Porcentagem 6 2 3 2 8" xfId="4760" xr:uid="{C563DEF0-D696-457D-A696-4CB95A11B104}"/>
    <cellStyle name="Porcentagem 6 2 3 3" xfId="1041" xr:uid="{9BF84372-4CF4-4BA3-986E-8FC37B4D246F}"/>
    <cellStyle name="Porcentagem 6 2 3 3 2" xfId="1927" xr:uid="{A6C50007-C4EA-441E-99C0-74883E2BE86A}"/>
    <cellStyle name="Porcentagem 6 2 3 3 2 2" xfId="3877" xr:uid="{E2F38FBA-BDE5-44D7-BFFD-A8766E6E4A6C}"/>
    <cellStyle name="Porcentagem 6 2 3 3 2 2 2" xfId="14543" xr:uid="{804699EF-E512-4299-B667-4D9609A80A07}"/>
    <cellStyle name="Porcentagem 6 2 3 3 2 2 3" xfId="10485" xr:uid="{B244995B-E40B-4F42-AE0F-8C320EB6B313}"/>
    <cellStyle name="Porcentagem 6 2 3 3 2 3" xfId="10486" xr:uid="{50BB1A57-2CE1-4D72-A0A7-992B3201140C}"/>
    <cellStyle name="Porcentagem 6 2 3 3 2 4" xfId="7516" xr:uid="{8329D8AD-F3CB-4C8F-BAC1-B0D08681B0AF}"/>
    <cellStyle name="Porcentagem 6 2 3 3 2 5" xfId="12730" xr:uid="{65E99928-FF5B-429E-A32F-123310587656}"/>
    <cellStyle name="Porcentagem 6 2 3 3 2 6" xfId="5691" xr:uid="{C70CED06-7E44-41E3-B8DD-337F2319DBEF}"/>
    <cellStyle name="Porcentagem 6 2 3 3 3" xfId="3084" xr:uid="{FDC28AE6-C54E-4B86-86B8-45A8F5989B8D}"/>
    <cellStyle name="Porcentagem 6 2 3 3 3 2" xfId="13750" xr:uid="{4E8E3A89-4789-42C4-A5F4-DAC8131A9F80}"/>
    <cellStyle name="Porcentagem 6 2 3 3 3 3" xfId="10487" xr:uid="{4BC40B22-0F56-4668-B4DB-8BEE87399FA7}"/>
    <cellStyle name="Porcentagem 6 2 3 3 4" xfId="10488" xr:uid="{6184C745-971B-4307-9C38-8E568651A6A2}"/>
    <cellStyle name="Porcentagem 6 2 3 3 5" xfId="6723" xr:uid="{66E72D9E-7AB2-4AC3-B391-0D726BD98A0B}"/>
    <cellStyle name="Porcentagem 6 2 3 3 6" xfId="11937" xr:uid="{292E711E-3C46-409E-AD85-AB7C78786A28}"/>
    <cellStyle name="Porcentagem 6 2 3 3 7" xfId="4898" xr:uid="{A67E447F-2D9B-4003-8D96-C5FD469E157E}"/>
    <cellStyle name="Porcentagem 6 2 3 4" xfId="1924" xr:uid="{EC4462EB-F1A4-47BF-98B7-FC3627393912}"/>
    <cellStyle name="Porcentagem 6 2 3 4 2" xfId="3874" xr:uid="{EB182249-F504-4B23-B3A6-5DB3C227B7E8}"/>
    <cellStyle name="Porcentagem 6 2 3 4 2 2" xfId="14540" xr:uid="{90735279-ACC4-49B0-9136-16012BBA686E}"/>
    <cellStyle name="Porcentagem 6 2 3 4 2 3" xfId="10489" xr:uid="{DD43F946-F6A8-4670-AFF7-FFBAB72880A4}"/>
    <cellStyle name="Porcentagem 6 2 3 4 3" xfId="10490" xr:uid="{1986F465-A8DB-41E4-B2A4-CC5D26255474}"/>
    <cellStyle name="Porcentagem 6 2 3 4 4" xfId="7513" xr:uid="{FCB399FB-6349-456D-B29C-21B34A3026A0}"/>
    <cellStyle name="Porcentagem 6 2 3 4 5" xfId="12727" xr:uid="{43482A13-E969-4C83-B2A9-736F66ADC7B9}"/>
    <cellStyle name="Porcentagem 6 2 3 4 6" xfId="5688" xr:uid="{18B0A7BC-4DA1-4754-8AAF-F77968F53E9D}"/>
    <cellStyle name="Porcentagem 6 2 3 5" xfId="2339" xr:uid="{C58EE491-541E-45AC-8A23-0C70BD3D97EB}"/>
    <cellStyle name="Porcentagem 6 2 3 5 2" xfId="4192" xr:uid="{0B1D2362-EE05-48D2-A503-BF8727FFE8C4}"/>
    <cellStyle name="Porcentagem 6 2 3 5 2 2" xfId="14855" xr:uid="{F04F02CF-7140-410E-9FC7-09C842F527BF}"/>
    <cellStyle name="Porcentagem 6 2 3 5 2 3" xfId="10491" xr:uid="{AEC940B5-D6B9-47A3-A7BF-B9A753DB2136}"/>
    <cellStyle name="Porcentagem 6 2 3 5 3" xfId="10492" xr:uid="{5A0CB6A0-76DD-43A8-ADDF-6F94FAED3E20}"/>
    <cellStyle name="Porcentagem 6 2 3 5 4" xfId="7831" xr:uid="{55433271-7584-4FD3-AED3-3940CCE700CD}"/>
    <cellStyle name="Porcentagem 6 2 3 5 5" xfId="13042" xr:uid="{D013A807-C82F-4C38-8703-BE532EC77659}"/>
    <cellStyle name="Porcentagem 6 2 3 5 6" xfId="6003" xr:uid="{116D9449-04CE-4869-B348-B05EB1125EA9}"/>
    <cellStyle name="Porcentagem 6 2 3 6" xfId="2483" xr:uid="{2D4A2158-FA77-4BDE-8530-8EDEB62A6A56}"/>
    <cellStyle name="Porcentagem 6 2 3 6 2" xfId="4327" xr:uid="{030D345E-48A4-4C17-AFA1-271A7BA90F4B}"/>
    <cellStyle name="Porcentagem 6 2 3 6 2 2" xfId="14990" xr:uid="{78824AFD-A906-49B4-B903-A2E51C08991A}"/>
    <cellStyle name="Porcentagem 6 2 3 6 2 3" xfId="10493" xr:uid="{3294DCFC-073D-4262-AC7A-B9115D83CB61}"/>
    <cellStyle name="Porcentagem 6 2 3 6 3" xfId="7966" xr:uid="{031F3E77-28B5-47EF-B9C1-7B1828432384}"/>
    <cellStyle name="Porcentagem 6 2 3 6 4" xfId="13177" xr:uid="{FFA4B199-2C59-419C-97B7-67F4A24704FD}"/>
    <cellStyle name="Porcentagem 6 2 3 6 5" xfId="6138" xr:uid="{31AA70B7-104E-40B6-AB84-336C9945624B}"/>
    <cellStyle name="Porcentagem 6 2 3 7" xfId="2811" xr:uid="{5003C034-F88F-4E36-BD24-7E3503AD1136}"/>
    <cellStyle name="Porcentagem 6 2 3 7 2" xfId="13477" xr:uid="{9255EB6B-3423-4C98-8B83-3403D745AC60}"/>
    <cellStyle name="Porcentagem 6 2 3 7 3" xfId="10494" xr:uid="{29A4766D-0C51-491D-BEBF-3A91C92CCEF8}"/>
    <cellStyle name="Porcentagem 6 2 3 8" xfId="10495" xr:uid="{5F700FDB-7E1B-4368-8182-91AEC9F92058}"/>
    <cellStyle name="Porcentagem 6 2 3 9" xfId="6450" xr:uid="{941F808B-5D40-4B46-98CC-C0BC3D15ACF1}"/>
    <cellStyle name="Porcentagem 6 2 4" xfId="585" xr:uid="{91A10778-69D3-45F5-99F2-0F389A44245C}"/>
    <cellStyle name="Porcentagem 6 2 4 2" xfId="1149" xr:uid="{85982F9A-52D2-4ABA-A86B-D6BF56908624}"/>
    <cellStyle name="Porcentagem 6 2 4 2 2" xfId="1929" xr:uid="{0431C205-12C2-40E4-BEB3-0E0D19559581}"/>
    <cellStyle name="Porcentagem 6 2 4 2 2 2" xfId="3879" xr:uid="{3DBA9B19-4BCE-4511-9F04-11D411D79E0F}"/>
    <cellStyle name="Porcentagem 6 2 4 2 2 2 2" xfId="14545" xr:uid="{684B69D1-203A-4B5C-B074-4AB937832D56}"/>
    <cellStyle name="Porcentagem 6 2 4 2 2 2 3" xfId="10496" xr:uid="{E00396D8-9174-423F-A480-C713F44FB596}"/>
    <cellStyle name="Porcentagem 6 2 4 2 2 3" xfId="10497" xr:uid="{D9A06363-7433-4293-BCB3-F3AC44CFFFB1}"/>
    <cellStyle name="Porcentagem 6 2 4 2 2 4" xfId="7518" xr:uid="{EBEF8636-E0B1-44C4-B466-06AD6076918F}"/>
    <cellStyle name="Porcentagem 6 2 4 2 2 5" xfId="12732" xr:uid="{2BFFB75D-2DEB-4DF1-875D-A48738CCC476}"/>
    <cellStyle name="Porcentagem 6 2 4 2 2 6" xfId="5693" xr:uid="{4500AFB9-882B-4C7E-B270-486B1ADE9243}"/>
    <cellStyle name="Porcentagem 6 2 4 2 3" xfId="3174" xr:uid="{CA3DF7AD-5054-45A1-BF8D-FF15D1FA1B3B}"/>
    <cellStyle name="Porcentagem 6 2 4 2 3 2" xfId="13840" xr:uid="{B8E1A76C-8E4F-45BA-BEBC-0858ADCD0F24}"/>
    <cellStyle name="Porcentagem 6 2 4 2 3 3" xfId="10498" xr:uid="{627C6706-E595-4BD5-B341-DA969DD23ECC}"/>
    <cellStyle name="Porcentagem 6 2 4 2 4" xfId="10499" xr:uid="{4F098A7F-79B4-4E1A-8442-199EFA3E7A61}"/>
    <cellStyle name="Porcentagem 6 2 4 2 5" xfId="6813" xr:uid="{9317EDAC-92AD-4F89-88B5-E34F5DD9FBB7}"/>
    <cellStyle name="Porcentagem 6 2 4 2 6" xfId="12027" xr:uid="{10A83068-9071-402C-B8CD-96BE83DABD54}"/>
    <cellStyle name="Porcentagem 6 2 4 2 7" xfId="4988" xr:uid="{FB0B4E1F-5742-4CC9-A23E-FF9947745560}"/>
    <cellStyle name="Porcentagem 6 2 4 3" xfId="1928" xr:uid="{C1B257E7-38AE-472E-B169-999B6E320283}"/>
    <cellStyle name="Porcentagem 6 2 4 3 2" xfId="3878" xr:uid="{1247F18B-029E-438F-ABBB-42C9CA2A07C2}"/>
    <cellStyle name="Porcentagem 6 2 4 3 2 2" xfId="14544" xr:uid="{3233E748-BA95-4C84-8159-6F3063ADCEAA}"/>
    <cellStyle name="Porcentagem 6 2 4 3 2 3" xfId="10500" xr:uid="{96B45768-B653-4113-A886-E9BCEBB0CBFE}"/>
    <cellStyle name="Porcentagem 6 2 4 3 3" xfId="10501" xr:uid="{4037C3EC-2998-4A4A-88ED-C143545EFA80}"/>
    <cellStyle name="Porcentagem 6 2 4 3 4" xfId="7517" xr:uid="{C56D01AC-DA1B-4480-849B-614DFD9058EE}"/>
    <cellStyle name="Porcentagem 6 2 4 3 5" xfId="12731" xr:uid="{1F4A2DC8-5793-4FC2-9204-90DEE0A1E292}"/>
    <cellStyle name="Porcentagem 6 2 4 3 6" xfId="5692" xr:uid="{A5DA2C0E-1F9B-4158-A2A4-25924B734DD1}"/>
    <cellStyle name="Porcentagem 6 2 4 4" xfId="2722" xr:uid="{3DE5DFB7-85C4-4D14-BC8F-969B8A2539A8}"/>
    <cellStyle name="Porcentagem 6 2 4 4 2" xfId="13388" xr:uid="{2A029FE9-F67F-4C80-A9AD-FD33210947C6}"/>
    <cellStyle name="Porcentagem 6 2 4 4 3" xfId="10502" xr:uid="{F8EFEBAC-A0D7-49AF-AA94-C4258B3FED40}"/>
    <cellStyle name="Porcentagem 6 2 4 5" xfId="10503" xr:uid="{D48D1866-B75C-4AD2-93CB-AC04BDA1869F}"/>
    <cellStyle name="Porcentagem 6 2 4 6" xfId="6361" xr:uid="{1FA1FFEB-4B26-453B-8D37-D84AE4D26FC8}"/>
    <cellStyle name="Porcentagem 6 2 4 7" xfId="11575" xr:uid="{2C40C0A8-8E2B-4C77-8248-71380018EAAC}"/>
    <cellStyle name="Porcentagem 6 2 4 8" xfId="4536" xr:uid="{E7377A2D-28FA-416F-823F-C23A523586EB}"/>
    <cellStyle name="Porcentagem 6 2 5" xfId="798" xr:uid="{DAD9419F-82A6-4247-BD5C-F319242EC325}"/>
    <cellStyle name="Porcentagem 6 2 5 2" xfId="1262" xr:uid="{95E1BAB7-534C-4C62-9D12-D8DD98B4F2AC}"/>
    <cellStyle name="Porcentagem 6 2 5 2 2" xfId="1931" xr:uid="{82DDB89D-9971-4231-8F70-A3A08B3CC99A}"/>
    <cellStyle name="Porcentagem 6 2 5 2 2 2" xfId="3881" xr:uid="{43E7BB54-9BC6-443C-A1F4-81CB9D1EDBB1}"/>
    <cellStyle name="Porcentagem 6 2 5 2 2 2 2" xfId="14547" xr:uid="{3BFD1C2A-6D34-47E6-AB97-CA0C8B274452}"/>
    <cellStyle name="Porcentagem 6 2 5 2 2 2 3" xfId="10504" xr:uid="{75B9F370-ACA8-4D7E-97D8-D586AEC25F5C}"/>
    <cellStyle name="Porcentagem 6 2 5 2 2 3" xfId="10505" xr:uid="{FCA3D528-D58A-4684-972A-D5FDEFFB814A}"/>
    <cellStyle name="Porcentagem 6 2 5 2 2 4" xfId="7520" xr:uid="{4135F406-EEC2-4B98-9BF8-20906F119F38}"/>
    <cellStyle name="Porcentagem 6 2 5 2 2 5" xfId="12734" xr:uid="{A0FDABC8-FD2A-41F0-A30A-31955120C719}"/>
    <cellStyle name="Porcentagem 6 2 5 2 2 6" xfId="5695" xr:uid="{BBDCEADB-9557-42A6-A0DE-463CA7841BDF}"/>
    <cellStyle name="Porcentagem 6 2 5 2 3" xfId="3224" xr:uid="{4A82A706-E59A-4147-87CF-ABE470FEBCDB}"/>
    <cellStyle name="Porcentagem 6 2 5 2 3 2" xfId="13890" xr:uid="{C9923D71-A5D1-408A-A31A-0FE40571A02F}"/>
    <cellStyle name="Porcentagem 6 2 5 2 3 3" xfId="10506" xr:uid="{C7A7609C-E488-4A0C-B297-4AC22C9D4D81}"/>
    <cellStyle name="Porcentagem 6 2 5 2 4" xfId="10507" xr:uid="{58431BE1-AF05-43E8-981E-F9B37DD27D34}"/>
    <cellStyle name="Porcentagem 6 2 5 2 5" xfId="6863" xr:uid="{A936A78E-6487-4B68-BC59-A90D8999746D}"/>
    <cellStyle name="Porcentagem 6 2 5 2 6" xfId="12077" xr:uid="{24A0DEDA-FC63-41A9-A35E-0B2BDA4E580E}"/>
    <cellStyle name="Porcentagem 6 2 5 2 7" xfId="5038" xr:uid="{09EDB975-679F-4FE8-93C7-C0C139BF3EDD}"/>
    <cellStyle name="Porcentagem 6 2 5 3" xfId="1930" xr:uid="{66128EE8-BA47-4D5F-84F1-FB50531396C4}"/>
    <cellStyle name="Porcentagem 6 2 5 3 2" xfId="3880" xr:uid="{88713CEE-9C66-4479-87DD-2CD63F76A537}"/>
    <cellStyle name="Porcentagem 6 2 5 3 2 2" xfId="14546" xr:uid="{84CBB2F8-D407-4905-8CDD-0498DD63D989}"/>
    <cellStyle name="Porcentagem 6 2 5 3 2 3" xfId="10508" xr:uid="{66F66F90-B5ED-4535-929B-B20A1F74743C}"/>
    <cellStyle name="Porcentagem 6 2 5 3 3" xfId="10509" xr:uid="{50FEAD94-28CC-4A08-A591-2D118D000C24}"/>
    <cellStyle name="Porcentagem 6 2 5 3 4" xfId="7519" xr:uid="{733E38A7-59EC-42B0-8BF1-7E5375E1F8B7}"/>
    <cellStyle name="Porcentagem 6 2 5 3 5" xfId="12733" xr:uid="{019E34D0-F383-4A91-8EDE-91AA1B59F207}"/>
    <cellStyle name="Porcentagem 6 2 5 3 6" xfId="5694" xr:uid="{A5F5EA4A-00ED-49CE-9EC7-3BAB02FF6504}"/>
    <cellStyle name="Porcentagem 6 2 5 4" xfId="2857" xr:uid="{6FAF47E1-48ED-4DC6-9284-814B0860AB6F}"/>
    <cellStyle name="Porcentagem 6 2 5 4 2" xfId="13523" xr:uid="{CE4A652B-8438-4BEC-A1C5-ABC4E6BDDC3C}"/>
    <cellStyle name="Porcentagem 6 2 5 4 3" xfId="10510" xr:uid="{4BD115B0-6A0D-4EFA-B148-60EA27E59126}"/>
    <cellStyle name="Porcentagem 6 2 5 5" xfId="10511" xr:uid="{DDA04918-8543-4BC8-AEC0-5BCA88F75C13}"/>
    <cellStyle name="Porcentagem 6 2 5 6" xfId="6496" xr:uid="{9FA49501-D6BB-4CAC-A170-6CFCC762D091}"/>
    <cellStyle name="Porcentagem 6 2 5 7" xfId="11710" xr:uid="{43FF5C4B-447E-4CAD-AA4E-43041F57E0CF}"/>
    <cellStyle name="Porcentagem 6 2 5 8" xfId="4671" xr:uid="{9C34DECA-C66E-4A9C-B291-E10CAFD5451B}"/>
    <cellStyle name="Porcentagem 6 2 6" xfId="469" xr:uid="{18FB3AFE-9D98-4C73-9C1B-AD1EE886B024}"/>
    <cellStyle name="Porcentagem 6 2 6 2" xfId="1093" xr:uid="{7BC07666-96FC-4D5A-9745-8B257FC1450C}"/>
    <cellStyle name="Porcentagem 6 2 6 2 2" xfId="1933" xr:uid="{B0AAFB10-12B3-45CB-9978-C2276EA462D6}"/>
    <cellStyle name="Porcentagem 6 2 6 2 2 2" xfId="3883" xr:uid="{6A15F507-A38D-4BF3-8776-74F6677958C5}"/>
    <cellStyle name="Porcentagem 6 2 6 2 2 2 2" xfId="14549" xr:uid="{DA616B9E-3FD0-43E3-B9F8-1253D3EC200F}"/>
    <cellStyle name="Porcentagem 6 2 6 2 2 2 3" xfId="10512" xr:uid="{33C008CC-7170-48E1-B835-FC783A8DA12F}"/>
    <cellStyle name="Porcentagem 6 2 6 2 2 3" xfId="10513" xr:uid="{688DBBF1-2CDB-43C4-817E-68182D462CA8}"/>
    <cellStyle name="Porcentagem 6 2 6 2 2 4" xfId="7522" xr:uid="{E067AD6E-018F-4A38-881D-F4D226FC579C}"/>
    <cellStyle name="Porcentagem 6 2 6 2 2 5" xfId="12736" xr:uid="{04AD7722-AFBE-4C50-AE0F-9DB21700A030}"/>
    <cellStyle name="Porcentagem 6 2 6 2 2 6" xfId="5697" xr:uid="{EB11B3E7-8F8E-46E4-80A6-96CA60FF9191}"/>
    <cellStyle name="Porcentagem 6 2 6 2 3" xfId="3130" xr:uid="{F0B1962B-AF0D-4E8E-A38E-3C104478A05A}"/>
    <cellStyle name="Porcentagem 6 2 6 2 3 2" xfId="13796" xr:uid="{38AFE417-673C-4EDC-9234-FFF77A2E9C4C}"/>
    <cellStyle name="Porcentagem 6 2 6 2 3 3" xfId="10514" xr:uid="{71D868BA-ADC5-480B-AE51-3D0302A28B88}"/>
    <cellStyle name="Porcentagem 6 2 6 2 4" xfId="10515" xr:uid="{BD51F6EC-BE29-4E72-9122-511DA3689F10}"/>
    <cellStyle name="Porcentagem 6 2 6 2 5" xfId="6769" xr:uid="{E792C590-BE3C-4E64-864E-B48B48AFABE1}"/>
    <cellStyle name="Porcentagem 6 2 6 2 6" xfId="11983" xr:uid="{41F31FBB-77EF-40FD-95E9-11BCE17BD728}"/>
    <cellStyle name="Porcentagem 6 2 6 2 7" xfId="4944" xr:uid="{529C2C52-0FA3-4ECC-8B16-AD8A0C95E74B}"/>
    <cellStyle name="Porcentagem 6 2 6 3" xfId="1932" xr:uid="{6EE658D1-DAFD-4FC1-B451-BCF1898B0D8D}"/>
    <cellStyle name="Porcentagem 6 2 6 3 2" xfId="3882" xr:uid="{C3A82E8D-12A6-4990-8930-254C0A5877BA}"/>
    <cellStyle name="Porcentagem 6 2 6 3 2 2" xfId="14548" xr:uid="{5041892F-610D-41A5-8D37-DEDAD3A37567}"/>
    <cellStyle name="Porcentagem 6 2 6 3 2 3" xfId="10516" xr:uid="{2D9D88AE-2DF5-45C7-82A9-B0CF742ACAEB}"/>
    <cellStyle name="Porcentagem 6 2 6 3 3" xfId="10517" xr:uid="{FDD71312-D48A-449F-A691-4FC2F34EF6F7}"/>
    <cellStyle name="Porcentagem 6 2 6 3 4" xfId="7521" xr:uid="{CC7EA555-3B7D-4C90-BE93-A9956B6981F6}"/>
    <cellStyle name="Porcentagem 6 2 6 3 5" xfId="12735" xr:uid="{FFF4805E-F897-461A-8BF3-89C653F2720C}"/>
    <cellStyle name="Porcentagem 6 2 6 3 6" xfId="5696" xr:uid="{25D565CA-A1EF-4CD0-AC10-7D7EFA6E2956}"/>
    <cellStyle name="Porcentagem 6 2 6 4" xfId="2673" xr:uid="{C82F2D58-AB9D-42CA-BCC7-8824541411A7}"/>
    <cellStyle name="Porcentagem 6 2 6 4 2" xfId="13339" xr:uid="{5BE23233-28A3-4113-82B5-8C6903927761}"/>
    <cellStyle name="Porcentagem 6 2 6 4 3" xfId="10518" xr:uid="{FC2D0FE5-7528-47C7-ABFD-793319938383}"/>
    <cellStyle name="Porcentagem 6 2 6 5" xfId="10519" xr:uid="{DD085D38-C913-446D-B54C-91A4AE6B3997}"/>
    <cellStyle name="Porcentagem 6 2 6 6" xfId="6312" xr:uid="{F0BC617A-D748-4E2D-8766-042804555A22}"/>
    <cellStyle name="Porcentagem 6 2 6 7" xfId="11526" xr:uid="{DB517369-14AE-4596-8EBC-13E6343269A6}"/>
    <cellStyle name="Porcentagem 6 2 6 8" xfId="4487" xr:uid="{22246FBE-9CB0-48A4-8E27-889F427D3779}"/>
    <cellStyle name="Porcentagem 6 2 7" xfId="947" xr:uid="{277EE18E-02FB-4C25-967A-E49B2B4D6C53}"/>
    <cellStyle name="Porcentagem 6 2 7 2" xfId="1934" xr:uid="{66B2DB32-F2AF-4C30-87BE-3CA2C671022B}"/>
    <cellStyle name="Porcentagem 6 2 7 2 2" xfId="3884" xr:uid="{066B6059-FACC-4D38-91E1-A46C0C28DE29}"/>
    <cellStyle name="Porcentagem 6 2 7 2 2 2" xfId="14550" xr:uid="{4699812D-86A4-44F9-81CF-04A75C79C747}"/>
    <cellStyle name="Porcentagem 6 2 7 2 2 3" xfId="10520" xr:uid="{A7D3F863-5862-42D8-9E79-2F8C1C669092}"/>
    <cellStyle name="Porcentagem 6 2 7 2 3" xfId="10521" xr:uid="{DBD0638C-AAF9-4995-A8BF-4E421596E295}"/>
    <cellStyle name="Porcentagem 6 2 7 2 4" xfId="7523" xr:uid="{06AACF24-62A5-4BEA-A223-4AF5A4AAED33}"/>
    <cellStyle name="Porcentagem 6 2 7 2 5" xfId="12737" xr:uid="{2C1876E4-8699-4EAA-A036-CB78F3AFE40F}"/>
    <cellStyle name="Porcentagem 6 2 7 2 6" xfId="5698" xr:uid="{03C2D696-8C78-43AF-8375-319820788DF3}"/>
    <cellStyle name="Porcentagem 6 2 7 3" xfId="2995" xr:uid="{7E4B554A-5478-4EFC-B66B-DC4C111A2966}"/>
    <cellStyle name="Porcentagem 6 2 7 3 2" xfId="13661" xr:uid="{B4DD1D38-821F-41C0-949F-E2018647E083}"/>
    <cellStyle name="Porcentagem 6 2 7 3 3" xfId="10522" xr:uid="{783D8AD9-1C83-4429-BAE1-1FEE8ACE46E4}"/>
    <cellStyle name="Porcentagem 6 2 7 4" xfId="10523" xr:uid="{F56754BC-D738-47D8-A33B-1FABBD8FBE8E}"/>
    <cellStyle name="Porcentagem 6 2 7 5" xfId="6634" xr:uid="{FB94A830-1DF8-4E40-B257-133CDF02412E}"/>
    <cellStyle name="Porcentagem 6 2 7 6" xfId="11848" xr:uid="{0870F32E-4094-4BB0-A4A5-517CF28F5C18}"/>
    <cellStyle name="Porcentagem 6 2 7 7" xfId="4809" xr:uid="{1AEE6DE5-DEED-4D98-8EE4-5253F0E927EB}"/>
    <cellStyle name="Porcentagem 6 2 8" xfId="1412" xr:uid="{23241B04-B4E0-4A20-9762-7DCE5884282B}"/>
    <cellStyle name="Porcentagem 6 2 8 2" xfId="3362" xr:uid="{AB2C7740-1EAD-4E86-BBF7-C01D55119123}"/>
    <cellStyle name="Porcentagem 6 2 8 2 2" xfId="14028" xr:uid="{AD645A6B-9690-48E4-AA33-C837DD03F573}"/>
    <cellStyle name="Porcentagem 6 2 8 2 3" xfId="10524" xr:uid="{8BEF3183-AB57-47C0-A88A-4EFE8EFBC249}"/>
    <cellStyle name="Porcentagem 6 2 8 3" xfId="10525" xr:uid="{3CA22BDA-3B1C-4E25-9ECD-7A18602DB4A7}"/>
    <cellStyle name="Porcentagem 6 2 8 4" xfId="7001" xr:uid="{765F81F1-FB62-44FA-8FEC-489331226CF8}"/>
    <cellStyle name="Porcentagem 6 2 8 5" xfId="12215" xr:uid="{01C2AB97-02D8-405A-8CD5-500FFEAD0383}"/>
    <cellStyle name="Porcentagem 6 2 8 6" xfId="5176" xr:uid="{75D8A228-33EB-4587-BDBA-25A02516662A}"/>
    <cellStyle name="Porcentagem 6 2 9" xfId="358" xr:uid="{81C7CD51-FDF2-4D3E-B51D-30E196027C85}"/>
    <cellStyle name="Porcentagem 6 2 9 2" xfId="2628" xr:uid="{CA9418CD-3AB7-459A-95C7-14DCA295E4FC}"/>
    <cellStyle name="Porcentagem 6 2 9 2 2" xfId="13295" xr:uid="{A54687DE-E8BE-4B8B-AD12-C8A67D0D3BFC}"/>
    <cellStyle name="Porcentagem 6 2 9 2 3" xfId="10526" xr:uid="{18749CD9-EEE6-47C0-80A7-7DD45D833864}"/>
    <cellStyle name="Porcentagem 6 2 9 3" xfId="10527" xr:uid="{B82A7C25-91DE-42C7-A982-86A01D259A91}"/>
    <cellStyle name="Porcentagem 6 2 9 4" xfId="6267" xr:uid="{FD8803CE-A30B-4274-A578-58D7ED3CDAC3}"/>
    <cellStyle name="Porcentagem 6 2 9 5" xfId="11482" xr:uid="{7E95AEA3-5BDB-4B5C-A8D6-14F62824A16E}"/>
    <cellStyle name="Porcentagem 6 2 9 6" xfId="4443" xr:uid="{77D51461-13E2-41B3-A8BC-A04EDF685D40}"/>
    <cellStyle name="Porcentagem 6 3" xfId="694" xr:uid="{B21DFA69-B060-455E-8C41-B439362A92A1}"/>
    <cellStyle name="Porcentagem 6 3 10" xfId="11621" xr:uid="{2442B669-870D-4CFF-95B8-E1B6C0559FF8}"/>
    <cellStyle name="Porcentagem 6 3 11" xfId="4582" xr:uid="{F8C82969-8AB9-4F18-94EF-44CFB8AFA72D}"/>
    <cellStyle name="Porcentagem 6 3 2" xfId="844" xr:uid="{66DBE533-97B3-4962-9701-BFBEEB9F9FD2}"/>
    <cellStyle name="Porcentagem 6 3 2 2" xfId="1308" xr:uid="{1F350ABE-68C9-4D96-8227-9CF0B0D06ECF}"/>
    <cellStyle name="Porcentagem 6 3 2 2 2" xfId="1937" xr:uid="{7F673862-1D8B-4A5C-8CDE-1664F3439851}"/>
    <cellStyle name="Porcentagem 6 3 2 2 2 2" xfId="3887" xr:uid="{AC0702B2-0F1C-4AE2-99F7-9D631F1A49DA}"/>
    <cellStyle name="Porcentagem 6 3 2 2 2 2 2" xfId="14553" xr:uid="{84E4ABDE-EE75-48CF-A88C-304749A4C00B}"/>
    <cellStyle name="Porcentagem 6 3 2 2 2 2 3" xfId="10528" xr:uid="{F8324DCE-19A1-40C5-A1C0-93AFC69B8A56}"/>
    <cellStyle name="Porcentagem 6 3 2 2 2 3" xfId="10529" xr:uid="{E3B643C2-46EB-4BA5-9800-F92EAE3C1683}"/>
    <cellStyle name="Porcentagem 6 3 2 2 2 4" xfId="7526" xr:uid="{C4061382-DACE-44E9-A67E-665238AC42D9}"/>
    <cellStyle name="Porcentagem 6 3 2 2 2 5" xfId="12740" xr:uid="{3F4BE8C1-3055-4C75-A529-703FCF986C1F}"/>
    <cellStyle name="Porcentagem 6 3 2 2 2 6" xfId="5701" xr:uid="{1F7FF5CA-A796-4D24-8E33-DA6C288E7537}"/>
    <cellStyle name="Porcentagem 6 3 2 2 3" xfId="3270" xr:uid="{BFD7EDA8-8D1A-49D2-820A-94CF48FED701}"/>
    <cellStyle name="Porcentagem 6 3 2 2 3 2" xfId="13936" xr:uid="{6C72BD03-E414-4386-BBB6-70A60ACA3A14}"/>
    <cellStyle name="Porcentagem 6 3 2 2 3 3" xfId="10530" xr:uid="{05BEDE46-2800-4C9F-9814-BE623C80A7CE}"/>
    <cellStyle name="Porcentagem 6 3 2 2 4" xfId="10531" xr:uid="{CCF61CCE-DDF3-4F8A-B310-85E98D7A42E6}"/>
    <cellStyle name="Porcentagem 6 3 2 2 5" xfId="6909" xr:uid="{3F266D11-67A8-4FF5-BE5B-94705DD09026}"/>
    <cellStyle name="Porcentagem 6 3 2 2 6" xfId="12123" xr:uid="{B386EDDA-E1DC-4F1A-AFD7-CFC7D52C05F4}"/>
    <cellStyle name="Porcentagem 6 3 2 2 7" xfId="5084" xr:uid="{65740B01-3F95-4B08-A2E6-9AFABFA6BA19}"/>
    <cellStyle name="Porcentagem 6 3 2 3" xfId="1936" xr:uid="{F35913D5-D0C3-479E-9F8A-F752A5C64D24}"/>
    <cellStyle name="Porcentagem 6 3 2 3 2" xfId="3886" xr:uid="{0ED1F537-DA17-4300-B081-7024DBB3111B}"/>
    <cellStyle name="Porcentagem 6 3 2 3 2 2" xfId="14552" xr:uid="{E40E96DA-EF30-4C1B-A610-09DDBF84EA43}"/>
    <cellStyle name="Porcentagem 6 3 2 3 2 3" xfId="10532" xr:uid="{C5BDEBFA-7576-43E4-922D-43860BC1FD22}"/>
    <cellStyle name="Porcentagem 6 3 2 3 3" xfId="10533" xr:uid="{82669B00-37DA-47BD-AA17-2D255DCFE9AE}"/>
    <cellStyle name="Porcentagem 6 3 2 3 4" xfId="7525" xr:uid="{4D19BAAF-BAE5-41B9-BC38-12B88DECD634}"/>
    <cellStyle name="Porcentagem 6 3 2 3 5" xfId="12739" xr:uid="{7BC7229A-A7FD-4AC7-A9B6-117911C9E9F0}"/>
    <cellStyle name="Porcentagem 6 3 2 3 6" xfId="5700" xr:uid="{7EDAF709-E745-433F-BD57-44E436023C45}"/>
    <cellStyle name="Porcentagem 6 3 2 4" xfId="2903" xr:uid="{4073BC1E-A5FC-4139-A941-7FEF116BD305}"/>
    <cellStyle name="Porcentagem 6 3 2 4 2" xfId="13569" xr:uid="{1A599F37-AEC3-46CC-9FFB-49E2C54A9B5B}"/>
    <cellStyle name="Porcentagem 6 3 2 4 3" xfId="10534" xr:uid="{DB7F3DE2-F95E-4068-9C4E-6BD6343EF0E9}"/>
    <cellStyle name="Porcentagem 6 3 2 5" xfId="10535" xr:uid="{492F2E15-3F8B-4616-A3E3-0DDCE67D29A0}"/>
    <cellStyle name="Porcentagem 6 3 2 6" xfId="6542" xr:uid="{FE74CC95-D169-4EEE-A6D0-ADA421D89BD6}"/>
    <cellStyle name="Porcentagem 6 3 2 7" xfId="11756" xr:uid="{B556ED04-D8C5-4C60-B77C-A0B508F7A3D5}"/>
    <cellStyle name="Porcentagem 6 3 2 8" xfId="4717" xr:uid="{822EE7D7-D438-48F5-8210-195D1DDB3B57}"/>
    <cellStyle name="Porcentagem 6 3 3" xfId="997" xr:uid="{696D83C6-AB43-4671-BB84-AB1183FF87EB}"/>
    <cellStyle name="Porcentagem 6 3 3 2" xfId="1938" xr:uid="{DCD52728-0FBB-463E-A2F0-4093F3E46235}"/>
    <cellStyle name="Porcentagem 6 3 3 2 2" xfId="3888" xr:uid="{6818BA9F-AE22-433D-99A3-51842D56B9F6}"/>
    <cellStyle name="Porcentagem 6 3 3 2 2 2" xfId="14554" xr:uid="{5F725BF7-928D-4FCA-B573-58396AB246B9}"/>
    <cellStyle name="Porcentagem 6 3 3 2 2 3" xfId="10536" xr:uid="{035B02ED-2689-430F-96BE-ABDDDA5F338B}"/>
    <cellStyle name="Porcentagem 6 3 3 2 3" xfId="10537" xr:uid="{BA55DE3B-721C-4A14-986F-4495A4EEC633}"/>
    <cellStyle name="Porcentagem 6 3 3 2 4" xfId="7527" xr:uid="{D59D5407-622B-4B20-9780-12D9848E7196}"/>
    <cellStyle name="Porcentagem 6 3 3 2 5" xfId="12741" xr:uid="{E57E5E04-3C92-4D4E-AF8E-50CC101CBAB8}"/>
    <cellStyle name="Porcentagem 6 3 3 2 6" xfId="5702" xr:uid="{19F9479E-4ED0-4C0C-B90B-ABA0E9DC7365}"/>
    <cellStyle name="Porcentagem 6 3 3 3" xfId="3041" xr:uid="{80E80D78-921A-4AD1-BD4B-D2CA71F8F4FE}"/>
    <cellStyle name="Porcentagem 6 3 3 3 2" xfId="13707" xr:uid="{16EA54EE-554E-4E20-A9E2-76C425CBE19F}"/>
    <cellStyle name="Porcentagem 6 3 3 3 3" xfId="10538" xr:uid="{5F5D8F6A-AB5F-4791-96AF-CCF0AF2D6187}"/>
    <cellStyle name="Porcentagem 6 3 3 4" xfId="10539" xr:uid="{C8BD406A-3DFE-44F3-A89A-5A986A579AA5}"/>
    <cellStyle name="Porcentagem 6 3 3 5" xfId="6680" xr:uid="{8B98792A-BE09-443D-8AE5-9F7DAEDAAAFF}"/>
    <cellStyle name="Porcentagem 6 3 3 6" xfId="11894" xr:uid="{EA6EE157-56EF-4038-A0E4-FA38C7350381}"/>
    <cellStyle name="Porcentagem 6 3 3 7" xfId="4855" xr:uid="{75C598FE-0637-42E9-BEAD-7D783BC73CA0}"/>
    <cellStyle name="Porcentagem 6 3 4" xfId="1935" xr:uid="{F34D129D-B29C-4EDB-9A41-846DB8F786F3}"/>
    <cellStyle name="Porcentagem 6 3 4 2" xfId="3885" xr:uid="{4FB9AFBA-A162-46EE-8F5F-CF44D78483D4}"/>
    <cellStyle name="Porcentagem 6 3 4 2 2" xfId="14551" xr:uid="{5DD0A6EF-4582-464D-B101-DB6E8B942ADA}"/>
    <cellStyle name="Porcentagem 6 3 4 2 3" xfId="10540" xr:uid="{D6705E30-4ADC-4FF4-9E42-1D3A1ECEA4A5}"/>
    <cellStyle name="Porcentagem 6 3 4 3" xfId="10541" xr:uid="{96B01417-7F55-446B-967B-93EEE4417BF9}"/>
    <cellStyle name="Porcentagem 6 3 4 4" xfId="7524" xr:uid="{344AC568-D547-460D-9AD2-1BC18670080E}"/>
    <cellStyle name="Porcentagem 6 3 4 5" xfId="12738" xr:uid="{A2CF4D9F-40C1-4267-B870-B9137CAE758A}"/>
    <cellStyle name="Porcentagem 6 3 4 6" xfId="5699" xr:uid="{4242F306-A6D1-4B8B-B9DE-0086F2A7C67E}"/>
    <cellStyle name="Porcentagem 6 3 5" xfId="2296" xr:uid="{DE343C8B-1928-49D0-9DB3-ED0B1A013C06}"/>
    <cellStyle name="Porcentagem 6 3 5 2" xfId="4149" xr:uid="{3FE3E7BF-6D07-48BA-A20F-3BABB8507325}"/>
    <cellStyle name="Porcentagem 6 3 5 2 2" xfId="14812" xr:uid="{151524C8-545E-4CF8-A7D4-EFB9E21BEAC4}"/>
    <cellStyle name="Porcentagem 6 3 5 2 3" xfId="10542" xr:uid="{D641B3AD-7939-4495-90E9-A1EEA1457667}"/>
    <cellStyle name="Porcentagem 6 3 5 3" xfId="10543" xr:uid="{8D5897EA-B925-4FCE-800A-F37BCA9251F5}"/>
    <cellStyle name="Porcentagem 6 3 5 4" xfId="7788" xr:uid="{B4545E66-5C2B-4746-AB1B-D1664DEC1EAE}"/>
    <cellStyle name="Porcentagem 6 3 5 5" xfId="12999" xr:uid="{353B6A39-4434-40BC-BDD9-E4428934ECA7}"/>
    <cellStyle name="Porcentagem 6 3 5 6" xfId="5960" xr:uid="{90361345-2C57-404B-99DF-2998B79DB3B6}"/>
    <cellStyle name="Porcentagem 6 3 6" xfId="2440" xr:uid="{0045AF1D-7F92-418A-A55E-B7852DD6B116}"/>
    <cellStyle name="Porcentagem 6 3 6 2" xfId="4284" xr:uid="{1A681DCB-11B9-4C05-858E-E7E114BB4BD6}"/>
    <cellStyle name="Porcentagem 6 3 6 2 2" xfId="14947" xr:uid="{9977C016-1468-46E3-93AC-1D13E4B8937E}"/>
    <cellStyle name="Porcentagem 6 3 6 2 3" xfId="10544" xr:uid="{2F21E06E-0C68-4FB1-A416-AD5D24606B37}"/>
    <cellStyle name="Porcentagem 6 3 6 3" xfId="7923" xr:uid="{4383A337-F463-4D3F-9336-533CBD2E8DA8}"/>
    <cellStyle name="Porcentagem 6 3 6 4" xfId="13134" xr:uid="{1EFC9653-2825-41CC-A6A0-39D615C26E18}"/>
    <cellStyle name="Porcentagem 6 3 6 5" xfId="6095" xr:uid="{6799BC91-C1F3-48C1-B76F-173FDAC094EF}"/>
    <cellStyle name="Porcentagem 6 3 7" xfId="2768" xr:uid="{33BF9466-DBB9-483B-AF0B-994F6EC8B62F}"/>
    <cellStyle name="Porcentagem 6 3 7 2" xfId="13434" xr:uid="{8EF6E355-DF4C-402C-B57B-63A131C9A51D}"/>
    <cellStyle name="Porcentagem 6 3 7 3" xfId="10545" xr:uid="{F30D89AA-A82E-4A26-A773-A26B9B281244}"/>
    <cellStyle name="Porcentagem 6 3 8" xfId="10546" xr:uid="{6BD6A65A-6637-400F-9819-6F245C08E15A}"/>
    <cellStyle name="Porcentagem 6 3 9" xfId="6407" xr:uid="{57069513-73B8-42AE-BC91-4213E8CAAE61}"/>
    <cellStyle name="Porcentagem 6 4" xfId="746" xr:uid="{81DD3651-FE91-4FE6-B440-29ED640AFE5A}"/>
    <cellStyle name="Porcentagem 6 4 10" xfId="11663" xr:uid="{25DF933A-0236-4FE3-A1CF-77E8DA0A965B}"/>
    <cellStyle name="Porcentagem 6 4 11" xfId="4624" xr:uid="{D1E27AA2-CCAB-48DC-B506-D86948DD6C7C}"/>
    <cellStyle name="Porcentagem 6 4 2" xfId="887" xr:uid="{CA0E546F-EA66-4312-B2CF-FC41FF539305}"/>
    <cellStyle name="Porcentagem 6 4 2 2" xfId="1350" xr:uid="{1C0394E0-1A01-43CA-AC24-32BEAFC23BD6}"/>
    <cellStyle name="Porcentagem 6 4 2 2 2" xfId="1941" xr:uid="{2C7CC3DA-EF52-41AD-9CD7-891D937259C9}"/>
    <cellStyle name="Porcentagem 6 4 2 2 2 2" xfId="3891" xr:uid="{3F2D6ECF-DB2B-48F0-97C1-F98B19C05C8A}"/>
    <cellStyle name="Porcentagem 6 4 2 2 2 2 2" xfId="14557" xr:uid="{E16639C5-959C-4833-9300-33D6C2C9E190}"/>
    <cellStyle name="Porcentagem 6 4 2 2 2 2 3" xfId="10547" xr:uid="{1F2E512A-F750-4B0D-ACCF-34A2E7FC1588}"/>
    <cellStyle name="Porcentagem 6 4 2 2 2 3" xfId="10548" xr:uid="{ABA60A7D-EC9D-4C92-B7F7-7E27F650D7AF}"/>
    <cellStyle name="Porcentagem 6 4 2 2 2 4" xfId="7530" xr:uid="{BF537397-C807-478D-BDB8-B1A994B9F33E}"/>
    <cellStyle name="Porcentagem 6 4 2 2 2 5" xfId="12744" xr:uid="{6A2B7C4C-602C-4300-9295-DA9FA2D1484A}"/>
    <cellStyle name="Porcentagem 6 4 2 2 2 6" xfId="5705" xr:uid="{B216C626-D082-4329-AFF0-982CEE89F836}"/>
    <cellStyle name="Porcentagem 6 4 2 2 3" xfId="3312" xr:uid="{A78103BE-A310-4FF0-83BE-8C27778859F7}"/>
    <cellStyle name="Porcentagem 6 4 2 2 3 2" xfId="13978" xr:uid="{5AB9D846-62EA-427A-AF7F-2D5454069EAE}"/>
    <cellStyle name="Porcentagem 6 4 2 2 3 3" xfId="10549" xr:uid="{31C6C483-EA7F-40BF-864C-E73BF0015C72}"/>
    <cellStyle name="Porcentagem 6 4 2 2 4" xfId="10550" xr:uid="{AEF2E330-5897-4C0B-BD5B-FD374FD86331}"/>
    <cellStyle name="Porcentagem 6 4 2 2 5" xfId="6951" xr:uid="{A7DD163B-D892-49D8-B5C8-F20358F932BC}"/>
    <cellStyle name="Porcentagem 6 4 2 2 6" xfId="12165" xr:uid="{EEA824E3-E45F-497D-8322-A74C4A2F4FC1}"/>
    <cellStyle name="Porcentagem 6 4 2 2 7" xfId="5126" xr:uid="{F772F9B4-81F8-4942-A238-BED0666FA4C1}"/>
    <cellStyle name="Porcentagem 6 4 2 3" xfId="1940" xr:uid="{A22E0435-DBE0-4C87-9146-2AC300A6A3FC}"/>
    <cellStyle name="Porcentagem 6 4 2 3 2" xfId="3890" xr:uid="{473B0C05-C7E9-4FEF-8803-EEFBCC1D481F}"/>
    <cellStyle name="Porcentagem 6 4 2 3 2 2" xfId="14556" xr:uid="{13DA0706-2393-444E-85D6-9751F8719082}"/>
    <cellStyle name="Porcentagem 6 4 2 3 2 3" xfId="10551" xr:uid="{6D5A2A92-52F6-4214-AAB8-05238BE5CCF7}"/>
    <cellStyle name="Porcentagem 6 4 2 3 3" xfId="10552" xr:uid="{04F215DE-E01A-4798-ABA3-DA221F450803}"/>
    <cellStyle name="Porcentagem 6 4 2 3 4" xfId="7529" xr:uid="{03BE7671-8228-4B5E-A436-A53ACC532058}"/>
    <cellStyle name="Porcentagem 6 4 2 3 5" xfId="12743" xr:uid="{3AC4D25E-535C-4764-A758-2F3B931DAB5F}"/>
    <cellStyle name="Porcentagem 6 4 2 3 6" xfId="5704" xr:uid="{6F20BAE9-D969-4DB4-8435-D3F083710507}"/>
    <cellStyle name="Porcentagem 6 4 2 4" xfId="2945" xr:uid="{29230B9C-C769-42B8-BC5B-B2684D707B31}"/>
    <cellStyle name="Porcentagem 6 4 2 4 2" xfId="13611" xr:uid="{DB55A56A-F53F-4F1B-B006-17A0C4C927BB}"/>
    <cellStyle name="Porcentagem 6 4 2 4 3" xfId="10553" xr:uid="{E6809D5E-A8D1-4C2D-B7FF-08850FF24060}"/>
    <cellStyle name="Porcentagem 6 4 2 5" xfId="10554" xr:uid="{C435F300-0D50-4FD8-91DC-2F052DC6458C}"/>
    <cellStyle name="Porcentagem 6 4 2 6" xfId="6584" xr:uid="{645B245C-B897-47CF-ADBE-ADB757237A0D}"/>
    <cellStyle name="Porcentagem 6 4 2 7" xfId="11798" xr:uid="{97ACFDCD-4289-4F2C-907A-0A64D5C9E157}"/>
    <cellStyle name="Porcentagem 6 4 2 8" xfId="4759" xr:uid="{2946D966-B9C2-4E3B-AA62-F393577777CE}"/>
    <cellStyle name="Porcentagem 6 4 3" xfId="1040" xr:uid="{D328480B-B3DC-4395-AEF7-5FF3D0AD132A}"/>
    <cellStyle name="Porcentagem 6 4 3 2" xfId="1942" xr:uid="{2D4597CF-ED52-440E-96DE-1409DB37A5D3}"/>
    <cellStyle name="Porcentagem 6 4 3 2 2" xfId="3892" xr:uid="{C1F1B414-10B4-45DA-88B9-96078CAD76BA}"/>
    <cellStyle name="Porcentagem 6 4 3 2 2 2" xfId="14558" xr:uid="{20EC8710-C558-400B-B41B-964E927EB5D3}"/>
    <cellStyle name="Porcentagem 6 4 3 2 2 3" xfId="10555" xr:uid="{FAC838B2-962F-41C1-B870-FCE1D1642E18}"/>
    <cellStyle name="Porcentagem 6 4 3 2 3" xfId="10556" xr:uid="{0A95D30D-EB58-4375-A16B-595420638192}"/>
    <cellStyle name="Porcentagem 6 4 3 2 4" xfId="7531" xr:uid="{DCAB248F-C2FF-4A66-84A7-69574FD40160}"/>
    <cellStyle name="Porcentagem 6 4 3 2 5" xfId="12745" xr:uid="{83A4FE11-DADF-4B84-A5D4-4B56AB7F2BD5}"/>
    <cellStyle name="Porcentagem 6 4 3 2 6" xfId="5706" xr:uid="{662FD2D5-D39C-4639-9E68-DFAAC01FE464}"/>
    <cellStyle name="Porcentagem 6 4 3 3" xfId="3083" xr:uid="{C8368F12-5F12-4A59-AD56-086CDC7A8572}"/>
    <cellStyle name="Porcentagem 6 4 3 3 2" xfId="13749" xr:uid="{3AC8C422-C2D2-43C3-8584-74BC2B12C4AC}"/>
    <cellStyle name="Porcentagem 6 4 3 3 3" xfId="10557" xr:uid="{1D4E74C6-8A5C-49B2-A86A-F21C260CDC49}"/>
    <cellStyle name="Porcentagem 6 4 3 4" xfId="10558" xr:uid="{58DFD653-5AE2-441B-870B-D29D15B1EACA}"/>
    <cellStyle name="Porcentagem 6 4 3 5" xfId="6722" xr:uid="{A6702AD8-1359-4F02-B871-CAAC0670F521}"/>
    <cellStyle name="Porcentagem 6 4 3 6" xfId="11936" xr:uid="{7A527387-1BF1-4264-BB95-EF79A15281BA}"/>
    <cellStyle name="Porcentagem 6 4 3 7" xfId="4897" xr:uid="{6286D625-3848-4067-B9E9-4705419C8628}"/>
    <cellStyle name="Porcentagem 6 4 4" xfId="1939" xr:uid="{CEA50CAC-C5BE-4D50-82CD-D7BD3021E58A}"/>
    <cellStyle name="Porcentagem 6 4 4 2" xfId="3889" xr:uid="{767C7ADF-787C-4C8B-8031-3A33E73CE525}"/>
    <cellStyle name="Porcentagem 6 4 4 2 2" xfId="14555" xr:uid="{93C056AE-294D-45E2-8045-9BC20ECAA3E6}"/>
    <cellStyle name="Porcentagem 6 4 4 2 3" xfId="10559" xr:uid="{FB1D0445-FCA3-45A1-B85F-61E7B4B4E46C}"/>
    <cellStyle name="Porcentagem 6 4 4 3" xfId="10560" xr:uid="{5675FDA5-D028-4CC6-A02B-C8133065A371}"/>
    <cellStyle name="Porcentagem 6 4 4 4" xfId="7528" xr:uid="{D4456A0C-1665-46C7-8824-4F65EA7B82BB}"/>
    <cellStyle name="Porcentagem 6 4 4 5" xfId="12742" xr:uid="{514C3077-109B-4878-B966-FFCCD8BEC0C7}"/>
    <cellStyle name="Porcentagem 6 4 4 6" xfId="5703" xr:uid="{096D4859-6F3C-41D3-A353-535BC5B197F4}"/>
    <cellStyle name="Porcentagem 6 4 5" xfId="2338" xr:uid="{C0544407-22D1-43F6-ADD9-5F1AA9DD870C}"/>
    <cellStyle name="Porcentagem 6 4 5 2" xfId="4191" xr:uid="{257F877F-11F5-4B22-A35A-4F433548C266}"/>
    <cellStyle name="Porcentagem 6 4 5 2 2" xfId="14854" xr:uid="{7B2D2A53-AA6D-40B1-B177-68372AFFF7D6}"/>
    <cellStyle name="Porcentagem 6 4 5 2 3" xfId="10561" xr:uid="{2968DCD9-D95B-4A90-A6FC-73BB98F283ED}"/>
    <cellStyle name="Porcentagem 6 4 5 3" xfId="10562" xr:uid="{B7621C24-90A3-49B0-9D0C-BF81222759CD}"/>
    <cellStyle name="Porcentagem 6 4 5 4" xfId="7830" xr:uid="{B22BBDB6-4C33-4368-9CD6-5F448F2A19BD}"/>
    <cellStyle name="Porcentagem 6 4 5 5" xfId="13041" xr:uid="{2B7B4DF9-A41C-4430-86CC-3E69B7A1B010}"/>
    <cellStyle name="Porcentagem 6 4 5 6" xfId="6002" xr:uid="{CB6AAB02-C33B-46E6-8949-1F0108898EC7}"/>
    <cellStyle name="Porcentagem 6 4 6" xfId="2482" xr:uid="{4F6DD729-EC2C-47C0-A1B8-7F074B77726A}"/>
    <cellStyle name="Porcentagem 6 4 6 2" xfId="4326" xr:uid="{B30E0C15-4CE0-411C-BF22-67DD73C28DED}"/>
    <cellStyle name="Porcentagem 6 4 6 2 2" xfId="14989" xr:uid="{2881296D-A935-462E-A54F-1FE36CD69C74}"/>
    <cellStyle name="Porcentagem 6 4 6 2 3" xfId="10563" xr:uid="{B17018DA-FEBA-4623-A9B3-5AE068D3EF95}"/>
    <cellStyle name="Porcentagem 6 4 6 3" xfId="7965" xr:uid="{8E821DCE-F206-4021-A8C3-63A1B87A3C85}"/>
    <cellStyle name="Porcentagem 6 4 6 4" xfId="13176" xr:uid="{FCEC826B-2BD9-4796-BCFC-BB18492C3F5F}"/>
    <cellStyle name="Porcentagem 6 4 6 5" xfId="6137" xr:uid="{15A8A56C-064E-4C7F-971F-22763B16F78B}"/>
    <cellStyle name="Porcentagem 6 4 7" xfId="2810" xr:uid="{B8C5975F-992E-4608-8FE5-BE7F35BB6361}"/>
    <cellStyle name="Porcentagem 6 4 7 2" xfId="13476" xr:uid="{58B535A4-145C-4755-B385-FB4B531446C2}"/>
    <cellStyle name="Porcentagem 6 4 7 3" xfId="10564" xr:uid="{56AD127C-F88F-40E1-A0D9-B0554B1F1D11}"/>
    <cellStyle name="Porcentagem 6 4 8" xfId="10565" xr:uid="{EDC6C91E-7DB7-43F2-B5F0-FD0A31697110}"/>
    <cellStyle name="Porcentagem 6 4 9" xfId="6449" xr:uid="{C243481D-D476-4E9B-B7C5-7EB654DA5F12}"/>
    <cellStyle name="Porcentagem 6 5" xfId="584" xr:uid="{2AF5E8CE-B0B9-4AA3-9188-600D9BC859A2}"/>
    <cellStyle name="Porcentagem 6 5 2" xfId="1148" xr:uid="{76FDCB03-BE08-4437-82BF-86DA59E8F4D6}"/>
    <cellStyle name="Porcentagem 6 5 2 2" xfId="1944" xr:uid="{4717029C-2E19-4EB3-A15C-498F088E1D41}"/>
    <cellStyle name="Porcentagem 6 5 2 2 2" xfId="3894" xr:uid="{866E385B-B0A2-4D33-BA9C-EC06BEC9810A}"/>
    <cellStyle name="Porcentagem 6 5 2 2 2 2" xfId="14560" xr:uid="{BF46D1A8-1E15-4CC2-A957-94546F1077D2}"/>
    <cellStyle name="Porcentagem 6 5 2 2 2 3" xfId="10566" xr:uid="{3E470CB1-225A-41BA-9CE6-39BAEA3F3DD6}"/>
    <cellStyle name="Porcentagem 6 5 2 2 3" xfId="10567" xr:uid="{57881BDF-A07B-4D94-9C85-F0F37BDE8F54}"/>
    <cellStyle name="Porcentagem 6 5 2 2 4" xfId="7533" xr:uid="{DDE8AE33-F4E5-493B-81CC-581B2568370F}"/>
    <cellStyle name="Porcentagem 6 5 2 2 5" xfId="12747" xr:uid="{EE14621E-7EFD-4429-A268-2CF345FC9FDD}"/>
    <cellStyle name="Porcentagem 6 5 2 2 6" xfId="5708" xr:uid="{7C9EE416-2EE3-40AA-A443-DB9DCFFD07A2}"/>
    <cellStyle name="Porcentagem 6 5 2 3" xfId="3173" xr:uid="{7C33816A-0D34-4253-915F-A328DA7CB8E6}"/>
    <cellStyle name="Porcentagem 6 5 2 3 2" xfId="13839" xr:uid="{EF7C495D-3393-4374-8ED5-2EAED4AB3518}"/>
    <cellStyle name="Porcentagem 6 5 2 3 3" xfId="10568" xr:uid="{18956DC9-0C60-45EE-B56D-C1B0359CC808}"/>
    <cellStyle name="Porcentagem 6 5 2 4" xfId="10569" xr:uid="{3D6174BD-2732-449D-ADD4-AEADDFD5237E}"/>
    <cellStyle name="Porcentagem 6 5 2 5" xfId="6812" xr:uid="{A393BD3C-887D-47D1-9143-4D42C5A767C3}"/>
    <cellStyle name="Porcentagem 6 5 2 6" xfId="12026" xr:uid="{B1848149-8742-434D-BEF1-997E092D359C}"/>
    <cellStyle name="Porcentagem 6 5 2 7" xfId="4987" xr:uid="{B969BC25-9ED1-429A-8A2F-89E1707531D4}"/>
    <cellStyle name="Porcentagem 6 5 3" xfId="1943" xr:uid="{C57D949A-0886-41B4-A883-6E70F05993A1}"/>
    <cellStyle name="Porcentagem 6 5 3 2" xfId="3893" xr:uid="{31253CA6-C436-4DA5-9DE4-48869B8B5F1D}"/>
    <cellStyle name="Porcentagem 6 5 3 2 2" xfId="14559" xr:uid="{7215D423-6B15-489B-AD60-300C249F0095}"/>
    <cellStyle name="Porcentagem 6 5 3 2 3" xfId="10570" xr:uid="{54472543-7D46-4650-AC9A-BBE0B6D6B898}"/>
    <cellStyle name="Porcentagem 6 5 3 3" xfId="10571" xr:uid="{CEF8DF22-5F62-4897-B293-2EC4089473BB}"/>
    <cellStyle name="Porcentagem 6 5 3 4" xfId="7532" xr:uid="{4C79AECB-A256-4EB6-AAAB-FCCCE7C9E8F2}"/>
    <cellStyle name="Porcentagem 6 5 3 5" xfId="12746" xr:uid="{3223A63C-9E6A-4D89-BF80-86AEC4B52249}"/>
    <cellStyle name="Porcentagem 6 5 3 6" xfId="5707" xr:uid="{274D537E-204F-413E-A73C-A8CF616CB61C}"/>
    <cellStyle name="Porcentagem 6 5 4" xfId="2721" xr:uid="{8EB7FD7E-FBF3-4796-AB48-71226598DD11}"/>
    <cellStyle name="Porcentagem 6 5 4 2" xfId="13387" xr:uid="{D62637BA-B12D-4CF5-B185-BB219BC25D36}"/>
    <cellStyle name="Porcentagem 6 5 4 3" xfId="10572" xr:uid="{C50AA63E-3C43-41EB-BAE3-1ACEA5E97F9A}"/>
    <cellStyle name="Porcentagem 6 5 5" xfId="10573" xr:uid="{7701E99D-203A-4874-804A-EB39990992CB}"/>
    <cellStyle name="Porcentagem 6 5 6" xfId="6360" xr:uid="{88133406-4443-40BF-9502-2C76E6DD4C46}"/>
    <cellStyle name="Porcentagem 6 5 7" xfId="11574" xr:uid="{D4E7B01F-A644-4EDE-B1B5-AD11BD4CF4CD}"/>
    <cellStyle name="Porcentagem 6 5 8" xfId="4535" xr:uid="{E609562D-FE45-485D-89D7-5B4BB79DFCDF}"/>
    <cellStyle name="Porcentagem 6 6" xfId="797" xr:uid="{88857A0B-717E-422C-A035-DE4BB90FEA16}"/>
    <cellStyle name="Porcentagem 6 6 2" xfId="1261" xr:uid="{2DB73143-53FB-4D23-A9B8-737443299729}"/>
    <cellStyle name="Porcentagem 6 6 2 2" xfId="1946" xr:uid="{C47C72B4-CCB4-42C1-B389-D4A712466D30}"/>
    <cellStyle name="Porcentagem 6 6 2 2 2" xfId="3896" xr:uid="{7055AC98-575E-421B-96BF-6FFBECBE10DA}"/>
    <cellStyle name="Porcentagem 6 6 2 2 2 2" xfId="14562" xr:uid="{80CCE75A-FEC0-4032-B5EE-031ED12ACF19}"/>
    <cellStyle name="Porcentagem 6 6 2 2 2 3" xfId="10574" xr:uid="{59095BDF-FBC3-4484-9CCB-BA1AC93043E1}"/>
    <cellStyle name="Porcentagem 6 6 2 2 3" xfId="10575" xr:uid="{B858CA71-F6DF-43FE-A3BD-3FFF829EDA09}"/>
    <cellStyle name="Porcentagem 6 6 2 2 4" xfId="7535" xr:uid="{C5DEFFB3-55E7-40BB-99F9-A9E367A41690}"/>
    <cellStyle name="Porcentagem 6 6 2 2 5" xfId="12749" xr:uid="{09320E14-B6B7-4C3F-8C1B-828D43855081}"/>
    <cellStyle name="Porcentagem 6 6 2 2 6" xfId="5710" xr:uid="{4332A28D-FC2A-483D-AAE5-6F40ACC99905}"/>
    <cellStyle name="Porcentagem 6 6 2 3" xfId="3223" xr:uid="{266AEC01-D873-48AA-80D3-48C8A9001136}"/>
    <cellStyle name="Porcentagem 6 6 2 3 2" xfId="13889" xr:uid="{0F50135B-D1D1-4FCE-85C1-B7F99B5155E2}"/>
    <cellStyle name="Porcentagem 6 6 2 3 3" xfId="10576" xr:uid="{9BA4A080-D710-4D39-A68F-6B17DC0A245D}"/>
    <cellStyle name="Porcentagem 6 6 2 4" xfId="10577" xr:uid="{CB983E85-1187-4408-988C-3F0CC32BB659}"/>
    <cellStyle name="Porcentagem 6 6 2 5" xfId="6862" xr:uid="{7C011C59-7DAA-4762-9414-D1FE92529C58}"/>
    <cellStyle name="Porcentagem 6 6 2 6" xfId="12076" xr:uid="{DC9D9B11-6837-4618-AFD9-E4904104CCD6}"/>
    <cellStyle name="Porcentagem 6 6 2 7" xfId="5037" xr:uid="{910C8E33-C0A6-49E9-8C11-CD464CDD2970}"/>
    <cellStyle name="Porcentagem 6 6 3" xfId="1945" xr:uid="{7E8014FB-D5D9-41BC-8541-3904C2EEF5F9}"/>
    <cellStyle name="Porcentagem 6 6 3 2" xfId="3895" xr:uid="{C6E30A5D-236C-4954-8301-24238B3AB01B}"/>
    <cellStyle name="Porcentagem 6 6 3 2 2" xfId="14561" xr:uid="{72ECB1DC-91AF-41D8-A420-88215591CBCE}"/>
    <cellStyle name="Porcentagem 6 6 3 2 3" xfId="10578" xr:uid="{7D60B82E-411F-4958-945D-3A390FAD776E}"/>
    <cellStyle name="Porcentagem 6 6 3 3" xfId="10579" xr:uid="{94172169-3E77-4EAD-8C27-1D90B71B5708}"/>
    <cellStyle name="Porcentagem 6 6 3 4" xfId="7534" xr:uid="{7428DF30-075D-4F6E-B4B7-BB420D92362D}"/>
    <cellStyle name="Porcentagem 6 6 3 5" xfId="12748" xr:uid="{B4ED41AE-24EB-4946-80DC-0FD9D1F7549A}"/>
    <cellStyle name="Porcentagem 6 6 3 6" xfId="5709" xr:uid="{A31962DA-8E41-445B-9D42-0F3C2014CB69}"/>
    <cellStyle name="Porcentagem 6 6 4" xfId="2856" xr:uid="{C26E3045-26C5-4211-B978-EF9E07ABED36}"/>
    <cellStyle name="Porcentagem 6 6 4 2" xfId="13522" xr:uid="{898F7D3D-D22B-4F8C-AF4A-EF0C6E412A8A}"/>
    <cellStyle name="Porcentagem 6 6 4 3" xfId="10580" xr:uid="{BF0A4D21-26FA-49B5-8A3C-673D1C6559F6}"/>
    <cellStyle name="Porcentagem 6 6 5" xfId="10581" xr:uid="{7F2C46C9-9D7B-4DE5-B86E-D2E09358287E}"/>
    <cellStyle name="Porcentagem 6 6 6" xfId="6495" xr:uid="{4CFDAD1E-D7E4-49F6-B9FD-B227EE79020B}"/>
    <cellStyle name="Porcentagem 6 6 7" xfId="11709" xr:uid="{1C92157B-1CB4-4DAD-91DC-AD2EBA0BA01C}"/>
    <cellStyle name="Porcentagem 6 6 8" xfId="4670" xr:uid="{DB3384D1-8297-4F50-A395-31ABBA8EB55F}"/>
    <cellStyle name="Porcentagem 6 7" xfId="468" xr:uid="{E34B5DA0-5D6B-4112-9300-150EF136F134}"/>
    <cellStyle name="Porcentagem 6 7 2" xfId="1092" xr:uid="{B96ABF87-691E-4E19-9875-58B2E539A75F}"/>
    <cellStyle name="Porcentagem 6 7 2 2" xfId="1948" xr:uid="{5CB91624-1367-4112-BF28-E55EA19DDCAA}"/>
    <cellStyle name="Porcentagem 6 7 2 2 2" xfId="3898" xr:uid="{38FBA77C-429E-4F53-B52A-9DD356E1C8EC}"/>
    <cellStyle name="Porcentagem 6 7 2 2 2 2" xfId="14564" xr:uid="{891C2CE0-A1BE-4EF2-8459-E93764D92B3A}"/>
    <cellStyle name="Porcentagem 6 7 2 2 2 3" xfId="10582" xr:uid="{E4792B3E-0C8C-4BD2-9BD9-0A2CF9FF66B4}"/>
    <cellStyle name="Porcentagem 6 7 2 2 3" xfId="10583" xr:uid="{1B418C7A-00CB-4C44-AAD3-E90B6E478B23}"/>
    <cellStyle name="Porcentagem 6 7 2 2 4" xfId="7537" xr:uid="{02304EEC-1012-4EEF-B3A3-0E47815F583B}"/>
    <cellStyle name="Porcentagem 6 7 2 2 5" xfId="12751" xr:uid="{780EC4EB-926E-45F2-A92B-8325E99DB134}"/>
    <cellStyle name="Porcentagem 6 7 2 2 6" xfId="5712" xr:uid="{6E5E629F-7E27-4EEB-89A5-EB010BD8A97A}"/>
    <cellStyle name="Porcentagem 6 7 2 3" xfId="3129" xr:uid="{422D54D3-395C-4CAC-9BF6-912EFA6C26FB}"/>
    <cellStyle name="Porcentagem 6 7 2 3 2" xfId="13795" xr:uid="{A955C91B-660F-498F-B9E0-63AE0392536A}"/>
    <cellStyle name="Porcentagem 6 7 2 3 3" xfId="10584" xr:uid="{A97CACCE-C993-4E81-941D-AB86BE911968}"/>
    <cellStyle name="Porcentagem 6 7 2 4" xfId="10585" xr:uid="{950F3F6E-7243-417C-ABF5-960FF8C94C3E}"/>
    <cellStyle name="Porcentagem 6 7 2 5" xfId="6768" xr:uid="{A68E069E-5A7A-4638-87E6-B7E4C61D1E5E}"/>
    <cellStyle name="Porcentagem 6 7 2 6" xfId="11982" xr:uid="{578AB725-1949-4840-B8F4-300CCF5A8B21}"/>
    <cellStyle name="Porcentagem 6 7 2 7" xfId="4943" xr:uid="{2EDE37D6-3E2C-492E-A420-278EEEE2DF98}"/>
    <cellStyle name="Porcentagem 6 7 3" xfId="1947" xr:uid="{43E2A4BE-BE94-4BE3-BE38-3F255F6933B9}"/>
    <cellStyle name="Porcentagem 6 7 3 2" xfId="3897" xr:uid="{3F4618C3-BF15-4062-BA8B-28ADE6D52388}"/>
    <cellStyle name="Porcentagem 6 7 3 2 2" xfId="14563" xr:uid="{AA684038-8ADC-4522-9378-99CB0CC940AB}"/>
    <cellStyle name="Porcentagem 6 7 3 2 3" xfId="10586" xr:uid="{38D7C780-D479-4CC3-9D5F-FB4DC59CDC11}"/>
    <cellStyle name="Porcentagem 6 7 3 3" xfId="10587" xr:uid="{C4F5C4C1-7392-42B1-AF85-9714969A989F}"/>
    <cellStyle name="Porcentagem 6 7 3 4" xfId="7536" xr:uid="{1FE636E5-3D34-4F65-979E-60EE2911C587}"/>
    <cellStyle name="Porcentagem 6 7 3 5" xfId="12750" xr:uid="{7B5A6CB8-BE18-4BC2-96A8-1B479B1CA5F3}"/>
    <cellStyle name="Porcentagem 6 7 3 6" xfId="5711" xr:uid="{AE202BF1-EB51-49C7-8921-FE1A99D57031}"/>
    <cellStyle name="Porcentagem 6 7 4" xfId="2672" xr:uid="{07DB3049-F74D-4F74-BB92-F6070AAC0150}"/>
    <cellStyle name="Porcentagem 6 7 4 2" xfId="13338" xr:uid="{C95D6772-3F2E-4C0B-8395-6ACA147C187D}"/>
    <cellStyle name="Porcentagem 6 7 4 3" xfId="10588" xr:uid="{5C1342DF-B416-46F9-897D-764BCFFEC0AF}"/>
    <cellStyle name="Porcentagem 6 7 5" xfId="10589" xr:uid="{9CACB686-220C-4616-94FE-CF12A5B40F77}"/>
    <cellStyle name="Porcentagem 6 7 6" xfId="6311" xr:uid="{4C59C57D-C907-4B6F-B383-05ADAD46DDFB}"/>
    <cellStyle name="Porcentagem 6 7 7" xfId="11525" xr:uid="{7B944B4F-D664-4295-834C-0FFB5E418707}"/>
    <cellStyle name="Porcentagem 6 7 8" xfId="4486" xr:uid="{0C51B0E0-A610-4B34-89C4-A4DE6B8BBB66}"/>
    <cellStyle name="Porcentagem 6 8" xfId="946" xr:uid="{D6E6B6C4-EFD2-44D7-B73A-B856A5564AC9}"/>
    <cellStyle name="Porcentagem 6 8 2" xfId="1949" xr:uid="{BB99B0AE-0855-4A13-9648-498F604C6119}"/>
    <cellStyle name="Porcentagem 6 8 2 2" xfId="3899" xr:uid="{1B44B719-85D9-48C3-AD35-4EF2419503AC}"/>
    <cellStyle name="Porcentagem 6 8 2 2 2" xfId="14565" xr:uid="{53F153E2-9E8E-473D-B3A3-D62C96B6A5AE}"/>
    <cellStyle name="Porcentagem 6 8 2 2 3" xfId="10590" xr:uid="{8178213C-7820-4B13-9D28-1A29BD99FBAD}"/>
    <cellStyle name="Porcentagem 6 8 2 3" xfId="10591" xr:uid="{476EEC45-287B-4FB6-8AB7-4675E8745F43}"/>
    <cellStyle name="Porcentagem 6 8 2 4" xfId="7538" xr:uid="{2D931F77-F59E-4EC0-BEB3-6BFD8BDCDCA0}"/>
    <cellStyle name="Porcentagem 6 8 2 5" xfId="12752" xr:uid="{09AC42D0-ADC9-4A05-8A65-FE625E3E04DA}"/>
    <cellStyle name="Porcentagem 6 8 2 6" xfId="5713" xr:uid="{E3AADAA6-A874-43FF-B6E5-B020E4180DB4}"/>
    <cellStyle name="Porcentagem 6 8 3" xfId="2994" xr:uid="{F14C69B0-ADBF-4A70-887B-38835035E9B6}"/>
    <cellStyle name="Porcentagem 6 8 3 2" xfId="13660" xr:uid="{374394D8-4645-479D-B418-EB49C4A5117A}"/>
    <cellStyle name="Porcentagem 6 8 3 3" xfId="10592" xr:uid="{86A7B6C6-126D-44EB-892C-70E5AB092985}"/>
    <cellStyle name="Porcentagem 6 8 4" xfId="10593" xr:uid="{61B2FF3C-F513-4986-B485-4F6E1A20DCD4}"/>
    <cellStyle name="Porcentagem 6 8 5" xfId="6633" xr:uid="{D5DE7CF0-F6D5-426D-8943-C1E130BA8AA5}"/>
    <cellStyle name="Porcentagem 6 8 6" xfId="11847" xr:uid="{200BC27F-60BF-4526-929B-C6DB40F34035}"/>
    <cellStyle name="Porcentagem 6 8 7" xfId="4808" xr:uid="{5A2F4BD0-8ABF-4A62-9A77-9A7903A0A360}"/>
    <cellStyle name="Porcentagem 6 9" xfId="1411" xr:uid="{B05D6898-D95E-405C-B98A-9249B432162B}"/>
    <cellStyle name="Porcentagem 6 9 2" xfId="3361" xr:uid="{BC03AB6A-FC5E-42D6-8839-9493BD4BF39C}"/>
    <cellStyle name="Porcentagem 6 9 2 2" xfId="14027" xr:uid="{72453060-B73F-4055-82C5-5DB36C696292}"/>
    <cellStyle name="Porcentagem 6 9 2 3" xfId="10594" xr:uid="{68218C92-B6CD-4FFD-99C6-2CD970BCFE06}"/>
    <cellStyle name="Porcentagem 6 9 3" xfId="10595" xr:uid="{653F90E8-BB76-4F0C-8372-670582844FA2}"/>
    <cellStyle name="Porcentagem 6 9 4" xfId="7000" xr:uid="{D5C6C3DC-6623-47DA-80E3-41FB740D030F}"/>
    <cellStyle name="Porcentagem 6 9 5" xfId="12214" xr:uid="{8F06341F-2DFB-41E9-BA13-546CB742CDA5}"/>
    <cellStyle name="Porcentagem 6 9 6" xfId="5175" xr:uid="{D9293227-1454-4C43-9444-5EE208836958}"/>
    <cellStyle name="Porcentagem 7" xfId="375" xr:uid="{14C8BFEA-C3E3-459F-95B8-A9CA834FACE5}"/>
    <cellStyle name="Porcentagem 7 2" xfId="1113" xr:uid="{ECFB6673-111B-46FA-9237-BA737A9C71D8}"/>
    <cellStyle name="Porcentagem 8" xfId="2354" xr:uid="{42BF22AD-3DB0-4342-9DBC-7825747E9660}"/>
    <cellStyle name="Porcentagem 9" xfId="171" xr:uid="{ED2D249C-3201-4676-9380-7519DF2A5054}"/>
    <cellStyle name="Result" xfId="137" xr:uid="{981ABD06-3654-47E1-84B6-E040613A1DA7}"/>
    <cellStyle name="Result2" xfId="138" xr:uid="{8313A5B3-0842-41C9-879A-F3A9B96181B8}"/>
    <cellStyle name="Saída 2" xfId="115" xr:uid="{49B06125-7932-4A2E-A6F5-69B52E5A5E1B}"/>
    <cellStyle name="Saída 2 2" xfId="2538" xr:uid="{01624BCD-9848-4B91-B3EE-0E718A9C5CEE}"/>
    <cellStyle name="Saída 2 3" xfId="2208" xr:uid="{28BD5DBD-4091-4294-891C-85EDB8715174}"/>
    <cellStyle name="Sep. milhar [0]" xfId="212" xr:uid="{189D7C62-3A43-4A64-A1E6-CB75787CFF44}"/>
    <cellStyle name="Separador de m" xfId="213" xr:uid="{E969DF67-2BA7-4C4A-85A1-F1D604280F03}"/>
    <cellStyle name="Separador de milhares 2" xfId="140" xr:uid="{7ED94AEC-5611-4A5E-9E70-0A273A843730}"/>
    <cellStyle name="Separador de milhares 2 2" xfId="145" xr:uid="{D3A8456C-3BAF-46B7-9212-E547935905DA}"/>
    <cellStyle name="Separador de milhares 2 2 2" xfId="697" xr:uid="{C1F4F098-7042-4D68-8364-374AA88F7692}"/>
    <cellStyle name="Separador de milhares 2 2 2 2" xfId="1221" xr:uid="{4D182FC8-5ED5-4939-AE16-B5D77D658FFF}"/>
    <cellStyle name="Separador de milhares 2 2 3" xfId="586" xr:uid="{4385E4E4-E880-4A70-BB19-4562FAE9F388}"/>
    <cellStyle name="Separador de milhares 2 2 4" xfId="470" xr:uid="{220E03A3-3E41-4C42-AF5E-FA54470BABA1}"/>
    <cellStyle name="Separador de milhares 2 3" xfId="696" xr:uid="{E77A70DF-2B2C-4C1E-8C3C-BBA9477604F6}"/>
    <cellStyle name="Separador de milhares 2 3 2" xfId="1220" xr:uid="{78BC2B23-39E4-42C5-B62C-B556D41F9B32}"/>
    <cellStyle name="Separador de milhares 2 4" xfId="500" xr:uid="{74B13503-16A6-41E2-8B4A-47486ADF4306}"/>
    <cellStyle name="Separador de milhares 2 5" xfId="384" xr:uid="{B47B6EDC-1A23-48AF-84D4-E013F67FF720}"/>
    <cellStyle name="Separador de milhares 3" xfId="19" xr:uid="{6145D940-C781-49CD-AC3F-DC01B6C1AE1F}"/>
    <cellStyle name="Separador de milhares 3 2" xfId="29" xr:uid="{E0A8B02E-52FE-4C12-9038-123BD03988B7}"/>
    <cellStyle name="Separador de milhares 3 3" xfId="146" xr:uid="{731A178A-887F-4851-B314-730CB63566CA}"/>
    <cellStyle name="Separador de milhares 4" xfId="141" xr:uid="{3EEA339B-2305-464C-8CAB-3620524E1F24}"/>
    <cellStyle name="Sepavador de milhares [0]_Pasta2" xfId="214" xr:uid="{D19984A9-E616-405A-BA1F-6219EB45B4AD}"/>
    <cellStyle name="Standard_RP100_01 (metr.)" xfId="215" xr:uid="{D8E1BAFE-1447-4900-BD2D-AB85DCD40543}"/>
    <cellStyle name="Texto de Aviso 2" xfId="116" xr:uid="{F032F3A5-19B8-465F-9E89-16712F2018B6}"/>
    <cellStyle name="Texto de Aviso 2 2" xfId="2539" xr:uid="{18368DAB-CD88-48BB-A540-580BBF9D7C63}"/>
    <cellStyle name="Texto Explicativo 2" xfId="117" xr:uid="{7586D550-0BFD-4271-9815-4DB6A2B6ECA9}"/>
    <cellStyle name="Texto Explicativo 2 2" xfId="2540" xr:uid="{5E375AEB-6FD1-4107-BF05-EAD35A1C67AE}"/>
    <cellStyle name="Title" xfId="118" xr:uid="{F9F0E0F7-B270-4AD0-99E8-048656723CE7}"/>
    <cellStyle name="Título 1 2" xfId="120" xr:uid="{717AE80A-7447-4E12-AFCD-E7EA8501586C}"/>
    <cellStyle name="Título 1 2 2" xfId="2541" xr:uid="{C7434CD7-0A86-492A-AD79-1A1AFD82957B}"/>
    <cellStyle name="Título 2 2" xfId="121" xr:uid="{28A3F9D4-2B90-467A-AB65-0EF4282F2AFD}"/>
    <cellStyle name="Título 2 2 2" xfId="2542" xr:uid="{AA1C92D3-BEA5-4767-B25E-31C7B210A6DE}"/>
    <cellStyle name="Título 3 2" xfId="122" xr:uid="{32279454-4391-4111-81E6-E7EEAE71951A}"/>
    <cellStyle name="Título 3 2 2" xfId="2543" xr:uid="{C573DF96-6ABD-4493-97D5-FC93E3753651}"/>
    <cellStyle name="Título 4 2" xfId="123" xr:uid="{1B1DD518-B9EB-4068-91B7-B02FE54C68E8}"/>
    <cellStyle name="Título 4 2 2" xfId="2544" xr:uid="{A2550113-EBEF-4CA4-8292-13F78EE501AC}"/>
    <cellStyle name="Título 5" xfId="119" xr:uid="{F218A60D-945D-421C-9EC8-8D68E1021736}"/>
    <cellStyle name="Titulo1" xfId="216" xr:uid="{83CAC8AA-2DC5-4E50-9C4E-30D10E94CD9C}"/>
    <cellStyle name="Titulo2" xfId="217" xr:uid="{B17DCF45-5C09-465D-8BC3-EDDFDC611F3F}"/>
    <cellStyle name="Total 2" xfId="124" xr:uid="{A655CEC8-14B1-4A7A-B637-C97E16E2BA64}"/>
    <cellStyle name="Vírgula" xfId="1" builtinId="3"/>
    <cellStyle name="Vírgula 10" xfId="219" xr:uid="{773A2290-1CC6-4358-8F7A-DEDFFF9B3D09}"/>
    <cellStyle name="Vírgula 10 10" xfId="360" xr:uid="{A2D04903-7D86-40DC-9930-872E696EDB3E}"/>
    <cellStyle name="Vírgula 10 10 2" xfId="2630" xr:uid="{03DF68EF-A99F-4FE7-9BC6-75FBB27E73A3}"/>
    <cellStyle name="Vírgula 10 10 2 2" xfId="13296" xr:uid="{5D6FA114-425A-47F4-A17B-D0C50D989117}"/>
    <cellStyle name="Vírgula 10 10 2 3" xfId="10596" xr:uid="{EAB0F516-C07D-456A-BD99-995C25209A65}"/>
    <cellStyle name="Vírgula 10 10 3" xfId="10597" xr:uid="{ABA5D67E-664C-4A97-860B-11CFEB164DB3}"/>
    <cellStyle name="Vírgula 10 10 4" xfId="6269" xr:uid="{C05B089A-122B-48A1-8453-F60C273403CF}"/>
    <cellStyle name="Vírgula 10 10 5" xfId="11483" xr:uid="{AAD6F836-B069-4136-9FE2-56DD9EF2BBA7}"/>
    <cellStyle name="Vírgula 10 10 6" xfId="4444" xr:uid="{3929050A-D056-49C7-B22D-C3F1DB2A7193}"/>
    <cellStyle name="Vírgula 10 11" xfId="2246" xr:uid="{7241FD61-552A-4B33-B3F3-14C86DD01989}"/>
    <cellStyle name="Vírgula 10 11 2" xfId="4103" xr:uid="{4196C859-6838-489B-9B9E-8438A6EE6AE1}"/>
    <cellStyle name="Vírgula 10 11 2 2" xfId="14766" xr:uid="{7A40FF59-F88D-4B35-B2D3-86C968535D57}"/>
    <cellStyle name="Vírgula 10 11 2 3" xfId="10598" xr:uid="{74C7F66B-786B-4AE8-B65F-116732CB0BF1}"/>
    <cellStyle name="Vírgula 10 11 3" xfId="10599" xr:uid="{C46221DE-16E7-4435-AA0B-6D882F4F56CA}"/>
    <cellStyle name="Vírgula 10 11 4" xfId="7742" xr:uid="{B2DF6BE0-2A0A-421F-90A8-FD325B5DD416}"/>
    <cellStyle name="Vírgula 10 11 5" xfId="12953" xr:uid="{7654D828-8CA1-46C9-8B5B-5151D288D989}"/>
    <cellStyle name="Vírgula 10 11 6" xfId="5914" xr:uid="{080F6BC1-CDEE-4F9D-82E5-93EA0C887B17}"/>
    <cellStyle name="Vírgula 10 12" xfId="2395" xr:uid="{DD7CF82C-D364-4D0B-A455-DFD1649F7859}"/>
    <cellStyle name="Vírgula 10 12 2" xfId="4239" xr:uid="{09FB953D-838C-46EF-AF40-46C0E56BF156}"/>
    <cellStyle name="Vírgula 10 12 2 2" xfId="14902" xr:uid="{CF2A9625-19FC-4589-9359-3332247BCE8F}"/>
    <cellStyle name="Vírgula 10 12 2 3" xfId="10600" xr:uid="{259F2B03-734D-407D-9618-A61922FF2C6A}"/>
    <cellStyle name="Vírgula 10 12 3" xfId="7878" xr:uid="{44FF57A9-96F0-4507-AC08-26F9D2285FD3}"/>
    <cellStyle name="Vírgula 10 12 4" xfId="13089" xr:uid="{C3D3ADB7-43A0-41C0-8D3C-D6C57E1B044B}"/>
    <cellStyle name="Vírgula 10 12 5" xfId="6050" xr:uid="{4914B433-8114-4D39-A070-75EB9F602745}"/>
    <cellStyle name="Vírgula 10 13" xfId="2566" xr:uid="{771DCA79-86E9-40D6-9479-1FA5BFEC56E1}"/>
    <cellStyle name="Vírgula 10 13 2" xfId="10601" xr:uid="{5647E722-1DFF-42A9-B00B-F2354E86A043}"/>
    <cellStyle name="Vírgula 10 13 3" xfId="13234" xr:uid="{DEB69E36-FE31-44F5-B109-C83AA49D773D}"/>
    <cellStyle name="Vírgula 10 13 4" xfId="6165" xr:uid="{50A8354E-B1D9-49C5-94F5-8EA1B993EF5B}"/>
    <cellStyle name="Vírgula 10 14" xfId="10602" xr:uid="{4DC40479-8C47-41AB-B28E-4DFFEC1BC3F6}"/>
    <cellStyle name="Vírgula 10 15" xfId="6205" xr:uid="{BED5D031-510E-4B75-9F04-7D4A03E158F5}"/>
    <cellStyle name="Vírgula 10 16" xfId="11421" xr:uid="{31893236-B710-48ED-97E1-171EEFE6875D}"/>
    <cellStyle name="Vírgula 10 17" xfId="4382" xr:uid="{2B0AAAA3-0D02-4EB8-9113-6CD71E0DAFEB}"/>
    <cellStyle name="Vírgula 10 2" xfId="268" xr:uid="{119680BD-E344-4FAE-BFD1-92B909A4DBCC}"/>
    <cellStyle name="Vírgula 10 2 10" xfId="2247" xr:uid="{DFE0F6F1-8E45-497D-8661-739A4288D70D}"/>
    <cellStyle name="Vírgula 10 2 10 2" xfId="4104" xr:uid="{8BFC045E-CA84-49D0-95DC-6BA531D82023}"/>
    <cellStyle name="Vírgula 10 2 10 2 2" xfId="14767" xr:uid="{B7573F75-D4E1-4082-9929-6EB1A2F4BB57}"/>
    <cellStyle name="Vírgula 10 2 10 2 3" xfId="10603" xr:uid="{268B6B32-C93B-4B50-8726-5A039A59FFE1}"/>
    <cellStyle name="Vírgula 10 2 10 3" xfId="10604" xr:uid="{7CE128B9-04B6-4152-8A9C-C633A5FA7392}"/>
    <cellStyle name="Vírgula 10 2 10 4" xfId="7743" xr:uid="{929256BF-B21B-4984-9358-A6FA7BCBF506}"/>
    <cellStyle name="Vírgula 10 2 10 5" xfId="12954" xr:uid="{9BB40938-ADB3-4405-A5A4-A3D30DE1A4AD}"/>
    <cellStyle name="Vírgula 10 2 10 6" xfId="5915" xr:uid="{8DFD1AE4-8C67-4995-8324-FE909E13E453}"/>
    <cellStyle name="Vírgula 10 2 11" xfId="2396" xr:uid="{EF983CD9-D6BF-4DA3-9CB6-6D0D759ED91F}"/>
    <cellStyle name="Vírgula 10 2 11 2" xfId="4240" xr:uid="{FB917B28-396A-4D54-9D4B-346AE876ACD5}"/>
    <cellStyle name="Vírgula 10 2 11 2 2" xfId="14903" xr:uid="{3625EB41-3711-40D7-B1BE-7C28014B534D}"/>
    <cellStyle name="Vírgula 10 2 11 2 3" xfId="10605" xr:uid="{578457C4-E339-48CE-985D-63B985330914}"/>
    <cellStyle name="Vírgula 10 2 11 3" xfId="7879" xr:uid="{CABE237B-5FDA-44A2-B032-FB8B35E8FDC4}"/>
    <cellStyle name="Vírgula 10 2 11 4" xfId="13090" xr:uid="{212BB4C4-4F41-4E2C-B4C4-4172A18D8899}"/>
    <cellStyle name="Vírgula 10 2 11 5" xfId="6051" xr:uid="{81DD4AB0-5DDF-4F00-9F83-C7D3CB51E264}"/>
    <cellStyle name="Vírgula 10 2 12" xfId="2593" xr:uid="{F2074D76-3A54-4C83-A77B-CB163772153C}"/>
    <cellStyle name="Vírgula 10 2 12 2" xfId="10606" xr:uid="{0A738038-54B9-478B-A36C-402D65303857}"/>
    <cellStyle name="Vírgula 10 2 12 3" xfId="13261" xr:uid="{7219D547-94A3-4896-A2DA-E39E81E5E7B3}"/>
    <cellStyle name="Vírgula 10 2 12 4" xfId="6188" xr:uid="{82D1F02E-57BB-4D27-9DEF-812D87B7A73B}"/>
    <cellStyle name="Vírgula 10 2 13" xfId="10607" xr:uid="{0258E93D-E693-494D-B510-160F2DF70A70}"/>
    <cellStyle name="Vírgula 10 2 14" xfId="6232" xr:uid="{1E7142F5-3B4D-4E51-BD01-DF828471D365}"/>
    <cellStyle name="Vírgula 10 2 15" xfId="11448" xr:uid="{35F1CB71-7C69-419C-B6B1-B9A23F75A8BB}"/>
    <cellStyle name="Vírgula 10 2 16" xfId="4409" xr:uid="{59A2CD96-C71B-486D-B5D0-F8C360A7CC25}"/>
    <cellStyle name="Vírgula 10 2 2" xfId="699" xr:uid="{9F268411-3BEF-4181-8AFD-2DB0E7C7CE98}"/>
    <cellStyle name="Vírgula 10 2 2 10" xfId="11624" xr:uid="{B1593CDF-960F-4C6C-9144-F4D7211D8234}"/>
    <cellStyle name="Vírgula 10 2 2 11" xfId="4585" xr:uid="{EB67C816-200D-42EC-A4CF-B57F8FEAB510}"/>
    <cellStyle name="Vírgula 10 2 2 2" xfId="848" xr:uid="{2A2C1CA7-4AFA-4A52-AA7C-08FB4E2C6382}"/>
    <cellStyle name="Vírgula 10 2 2 2 2" xfId="1311" xr:uid="{A9F3C325-A9BF-48CC-A8E8-2EDE6D18BC48}"/>
    <cellStyle name="Vírgula 10 2 2 2 2 2" xfId="1952" xr:uid="{054A0999-F1C5-44BA-9C61-C7363542E71F}"/>
    <cellStyle name="Vírgula 10 2 2 2 2 2 2" xfId="3902" xr:uid="{984AA107-6BB0-459F-BF09-D76D2C60B4C9}"/>
    <cellStyle name="Vírgula 10 2 2 2 2 2 2 2" xfId="14568" xr:uid="{8143BD86-4307-4B58-8301-5C29EDB6B09F}"/>
    <cellStyle name="Vírgula 10 2 2 2 2 2 2 3" xfId="10608" xr:uid="{E3B6C87C-5172-4C12-9936-FB2F89DA0DE2}"/>
    <cellStyle name="Vírgula 10 2 2 2 2 2 3" xfId="10609" xr:uid="{35304E64-AF3D-49B4-82C6-501ABD91E0F3}"/>
    <cellStyle name="Vírgula 10 2 2 2 2 2 4" xfId="7541" xr:uid="{99254C02-D278-4828-A513-830EB388E68E}"/>
    <cellStyle name="Vírgula 10 2 2 2 2 2 5" xfId="12755" xr:uid="{4E69C28C-9674-4C8B-83B0-798DEE769EA2}"/>
    <cellStyle name="Vírgula 10 2 2 2 2 2 6" xfId="5716" xr:uid="{6ED3AD21-138D-424E-8062-FF695C3FDC85}"/>
    <cellStyle name="Vírgula 10 2 2 2 2 3" xfId="3273" xr:uid="{56EA97D0-9132-4D84-93B0-29856588F60A}"/>
    <cellStyle name="Vírgula 10 2 2 2 2 3 2" xfId="13939" xr:uid="{D3353687-9604-4C75-853F-F0D4EF0B8666}"/>
    <cellStyle name="Vírgula 10 2 2 2 2 3 3" xfId="10610" xr:uid="{6CA81891-7D89-48F4-A0DC-66A2034762D1}"/>
    <cellStyle name="Vírgula 10 2 2 2 2 4" xfId="10611" xr:uid="{45164445-5B7E-454D-9C79-FA45FB30EA72}"/>
    <cellStyle name="Vírgula 10 2 2 2 2 5" xfId="6912" xr:uid="{A8252229-EB14-4207-B8BF-82AABF921E36}"/>
    <cellStyle name="Vírgula 10 2 2 2 2 6" xfId="12126" xr:uid="{4A572A14-E37F-4DA7-8B89-818682A94CF1}"/>
    <cellStyle name="Vírgula 10 2 2 2 2 7" xfId="5087" xr:uid="{0675FD0F-3237-4310-87AB-A1DDECD575F0}"/>
    <cellStyle name="Vírgula 10 2 2 2 3" xfId="1951" xr:uid="{C0311773-B1E8-494A-AE90-D7D3BE7442ED}"/>
    <cellStyle name="Vírgula 10 2 2 2 3 2" xfId="3901" xr:uid="{4DFA6459-7D0C-488A-809B-0DDA2A075478}"/>
    <cellStyle name="Vírgula 10 2 2 2 3 2 2" xfId="14567" xr:uid="{27CE4C2A-9B6C-48DF-9F00-30AA01EEFC7A}"/>
    <cellStyle name="Vírgula 10 2 2 2 3 2 3" xfId="10612" xr:uid="{A3467043-038F-4764-9241-C7366A1ADBFD}"/>
    <cellStyle name="Vírgula 10 2 2 2 3 3" xfId="10613" xr:uid="{721F17F6-5BBA-40CF-946A-7AAB76988E91}"/>
    <cellStyle name="Vírgula 10 2 2 2 3 4" xfId="7540" xr:uid="{8D424D14-1184-442F-9046-4E48EB869096}"/>
    <cellStyle name="Vírgula 10 2 2 2 3 5" xfId="12754" xr:uid="{CFA4C783-706C-42E7-9003-55FC18BDF8DE}"/>
    <cellStyle name="Vírgula 10 2 2 2 3 6" xfId="5715" xr:uid="{792D5616-42A8-403B-82C4-300F7097915F}"/>
    <cellStyle name="Vírgula 10 2 2 2 4" xfId="2906" xr:uid="{8670901A-E363-4BF8-BF17-14A6537D02EB}"/>
    <cellStyle name="Vírgula 10 2 2 2 4 2" xfId="13572" xr:uid="{78DFF02E-08D4-4F38-9F84-E0EF5012B0A6}"/>
    <cellStyle name="Vírgula 10 2 2 2 4 3" xfId="10614" xr:uid="{AEE3EF14-F911-4A50-9EE5-FC3110218E6E}"/>
    <cellStyle name="Vírgula 10 2 2 2 5" xfId="10615" xr:uid="{1D598535-ABC3-472F-86AC-D5BB0FCB400F}"/>
    <cellStyle name="Vírgula 10 2 2 2 6" xfId="6545" xr:uid="{3EFFEEC3-5EC3-4F69-A7C4-DE7BDD969D54}"/>
    <cellStyle name="Vírgula 10 2 2 2 7" xfId="11759" xr:uid="{1BB73513-CD1B-47BC-B61E-2FAB98EED31B}"/>
    <cellStyle name="Vírgula 10 2 2 2 8" xfId="4720" xr:uid="{87531CEE-5442-496C-8D3A-008EE47B15AC}"/>
    <cellStyle name="Vírgula 10 2 2 3" xfId="1000" xr:uid="{4F6C7DC1-795A-4E2D-82E3-531740A8AA9F}"/>
    <cellStyle name="Vírgula 10 2 2 3 2" xfId="1953" xr:uid="{F5160A07-C977-4305-B4E0-D98D7FE99208}"/>
    <cellStyle name="Vírgula 10 2 2 3 2 2" xfId="3903" xr:uid="{703B7F66-E16B-4EBB-A07A-049EEFDB49EF}"/>
    <cellStyle name="Vírgula 10 2 2 3 2 2 2" xfId="14569" xr:uid="{0C81D644-9ADB-4828-B1D6-878B247D466D}"/>
    <cellStyle name="Vírgula 10 2 2 3 2 2 3" xfId="10616" xr:uid="{4F4BA6AD-2C6C-414D-A61A-E46D5B2073C8}"/>
    <cellStyle name="Vírgula 10 2 2 3 2 3" xfId="10617" xr:uid="{DDF20122-8C70-4D22-B0E0-891E1CDB5937}"/>
    <cellStyle name="Vírgula 10 2 2 3 2 4" xfId="7542" xr:uid="{82B02499-495E-4EBA-863C-F9FD5B94BAD4}"/>
    <cellStyle name="Vírgula 10 2 2 3 2 5" xfId="12756" xr:uid="{19581F90-843C-4324-B0CD-CC489EAC96C7}"/>
    <cellStyle name="Vírgula 10 2 2 3 2 6" xfId="5717" xr:uid="{F13ECEA7-0DB5-42B2-BEDF-57065A291CBC}"/>
    <cellStyle name="Vírgula 10 2 2 3 3" xfId="3044" xr:uid="{95AE4A79-6444-4A85-A84F-05E63EE1B9FD}"/>
    <cellStyle name="Vírgula 10 2 2 3 3 2" xfId="13710" xr:uid="{AF7D77BF-B85B-43BB-B965-8C1C6B8BECD2}"/>
    <cellStyle name="Vírgula 10 2 2 3 3 3" xfId="10618" xr:uid="{67813609-DB09-46AF-AB99-7E081082BC45}"/>
    <cellStyle name="Vírgula 10 2 2 3 4" xfId="10619" xr:uid="{5258286B-61DB-406D-B23D-746CC97CDD8B}"/>
    <cellStyle name="Vírgula 10 2 2 3 5" xfId="6683" xr:uid="{EB447FCF-422E-4296-A562-12A83018BDF3}"/>
    <cellStyle name="Vírgula 10 2 2 3 6" xfId="11897" xr:uid="{AD6AD888-F5EC-49B6-9798-788C4A4B5072}"/>
    <cellStyle name="Vírgula 10 2 2 3 7" xfId="4858" xr:uid="{2DA90DE3-D8D2-428E-B77B-012E542A1270}"/>
    <cellStyle name="Vírgula 10 2 2 4" xfId="1950" xr:uid="{9E7EEF0F-E5B8-46B3-9F37-934A32425952}"/>
    <cellStyle name="Vírgula 10 2 2 4 2" xfId="3900" xr:uid="{1F741513-AD16-490F-B836-0622ED1CCBA6}"/>
    <cellStyle name="Vírgula 10 2 2 4 2 2" xfId="14566" xr:uid="{5DF6D0B9-B267-4945-A716-2A9AA265D388}"/>
    <cellStyle name="Vírgula 10 2 2 4 2 3" xfId="10620" xr:uid="{F376462F-AFBB-4B21-9A4F-3679579B5595}"/>
    <cellStyle name="Vírgula 10 2 2 4 3" xfId="10621" xr:uid="{BF08C049-1D6E-4244-AC00-A5A7A12B32FA}"/>
    <cellStyle name="Vírgula 10 2 2 4 4" xfId="7539" xr:uid="{14A2D20B-5E2B-4D3F-A91B-A2F732D1FA9C}"/>
    <cellStyle name="Vírgula 10 2 2 4 5" xfId="12753" xr:uid="{BE41B4F1-2EAB-4B78-9D82-FE3C0907BC18}"/>
    <cellStyle name="Vírgula 10 2 2 4 6" xfId="5714" xr:uid="{FB1F0945-13AA-4C29-BB02-5F6B79B74D64}"/>
    <cellStyle name="Vírgula 10 2 2 5" xfId="2299" xr:uid="{6584FDFC-18EA-4D23-99DE-2D7D701FD849}"/>
    <cellStyle name="Vírgula 10 2 2 5 2" xfId="4152" xr:uid="{89BBD44B-25ED-49F2-8ED2-7287CE370DDA}"/>
    <cellStyle name="Vírgula 10 2 2 5 2 2" xfId="14815" xr:uid="{B5277A40-2B35-45F1-A84F-E66FDD259170}"/>
    <cellStyle name="Vírgula 10 2 2 5 2 3" xfId="10622" xr:uid="{439738E0-3E48-45D4-AD4E-40CAAA6EA831}"/>
    <cellStyle name="Vírgula 10 2 2 5 3" xfId="10623" xr:uid="{26CDEA7F-C143-4D2C-AD86-674BE7B43EEE}"/>
    <cellStyle name="Vírgula 10 2 2 5 4" xfId="7791" xr:uid="{9F219C30-9CB9-4D69-9B04-B1A47678BBA5}"/>
    <cellStyle name="Vírgula 10 2 2 5 5" xfId="13002" xr:uid="{98EFD033-1D63-41AC-A46B-823217FE1E51}"/>
    <cellStyle name="Vírgula 10 2 2 5 6" xfId="5963" xr:uid="{984FE33C-F750-4D55-94B8-25775D3B52B4}"/>
    <cellStyle name="Vírgula 10 2 2 6" xfId="2443" xr:uid="{EA61F0B7-F838-4E81-86B8-822EA04EDD76}"/>
    <cellStyle name="Vírgula 10 2 2 6 2" xfId="4287" xr:uid="{B038249A-3E7D-4E4C-B5D5-A99BDE672F66}"/>
    <cellStyle name="Vírgula 10 2 2 6 2 2" xfId="14950" xr:uid="{E847CDFC-5EC3-4BC3-835B-9F12C78B5CFE}"/>
    <cellStyle name="Vírgula 10 2 2 6 2 3" xfId="10624" xr:uid="{9398B496-AFCE-47F1-ABBE-294D2C7A0C70}"/>
    <cellStyle name="Vírgula 10 2 2 6 3" xfId="7926" xr:uid="{0EA21FF0-214F-4271-A107-BB9714964DD8}"/>
    <cellStyle name="Vírgula 10 2 2 6 4" xfId="13137" xr:uid="{D1E2B5A8-3E8E-4AFB-9EA1-1BD3FD03071D}"/>
    <cellStyle name="Vírgula 10 2 2 6 5" xfId="6098" xr:uid="{E5BE623C-0709-43CA-81EC-1BF8D5EA24F9}"/>
    <cellStyle name="Vírgula 10 2 2 7" xfId="2771" xr:uid="{4BCE29D4-42A3-4B52-A78B-E139BF9D593C}"/>
    <cellStyle name="Vírgula 10 2 2 7 2" xfId="13437" xr:uid="{1C0D687B-A441-4D17-9545-F18B6BB78EA7}"/>
    <cellStyle name="Vírgula 10 2 2 7 3" xfId="10625" xr:uid="{CFD81A9F-63F9-42A8-9422-39DEB920EB1D}"/>
    <cellStyle name="Vírgula 10 2 2 8" xfId="10626" xr:uid="{9A456B9E-438D-4505-B735-E06D98EACF3B}"/>
    <cellStyle name="Vírgula 10 2 2 9" xfId="6410" xr:uid="{14E72C15-8866-48C9-ACB8-4841FF3F9350}"/>
    <cellStyle name="Vírgula 10 2 3" xfId="749" xr:uid="{97219718-D2CE-4BA7-9109-E8FAB2DAD4CF}"/>
    <cellStyle name="Vírgula 10 2 3 10" xfId="11666" xr:uid="{0B8F0520-44D5-4AC2-B3F1-C886D415313D}"/>
    <cellStyle name="Vírgula 10 2 3 11" xfId="4627" xr:uid="{99FAC2C0-C9E1-4BF7-9FDC-6975E639BA6A}"/>
    <cellStyle name="Vírgula 10 2 3 2" xfId="890" xr:uid="{05363BBA-61C6-4AF4-824E-4E1E93D3E49E}"/>
    <cellStyle name="Vírgula 10 2 3 2 2" xfId="1353" xr:uid="{B1CEFC40-399B-419A-9E76-1DF1F0C4444C}"/>
    <cellStyle name="Vírgula 10 2 3 2 2 2" xfId="1956" xr:uid="{D3213DA5-B0C3-4A61-92B1-34E6266261CA}"/>
    <cellStyle name="Vírgula 10 2 3 2 2 2 2" xfId="3906" xr:uid="{812B8D71-5408-44CB-ABC5-A58C07CF7A76}"/>
    <cellStyle name="Vírgula 10 2 3 2 2 2 2 2" xfId="14572" xr:uid="{EA8F05D1-F91F-45A2-A128-04C224A301F4}"/>
    <cellStyle name="Vírgula 10 2 3 2 2 2 2 3" xfId="10627" xr:uid="{80477D5B-F0F5-4EF5-81E3-FDFA0EDE4645}"/>
    <cellStyle name="Vírgula 10 2 3 2 2 2 3" xfId="10628" xr:uid="{DE424BC0-1BE3-407C-BDEB-5DB2B0A73EA7}"/>
    <cellStyle name="Vírgula 10 2 3 2 2 2 4" xfId="7545" xr:uid="{62E61704-9987-4943-B545-A67F5B667124}"/>
    <cellStyle name="Vírgula 10 2 3 2 2 2 5" xfId="12759" xr:uid="{6B25009B-4200-4131-B0D4-7C119A886207}"/>
    <cellStyle name="Vírgula 10 2 3 2 2 2 6" xfId="5720" xr:uid="{64A408E5-1E29-4651-AD84-6E8043EFCD74}"/>
    <cellStyle name="Vírgula 10 2 3 2 2 3" xfId="3315" xr:uid="{22C5C7EC-1F0D-46B0-A657-13A5A5C23685}"/>
    <cellStyle name="Vírgula 10 2 3 2 2 3 2" xfId="13981" xr:uid="{124EEAD6-2003-444C-82E9-C4B45DD1684B}"/>
    <cellStyle name="Vírgula 10 2 3 2 2 3 3" xfId="10629" xr:uid="{DAA17FAD-E3F3-4240-A8F0-2766B2306AC3}"/>
    <cellStyle name="Vírgula 10 2 3 2 2 4" xfId="10630" xr:uid="{3DAA73CF-5473-4518-850F-9B2B9A673F2D}"/>
    <cellStyle name="Vírgula 10 2 3 2 2 5" xfId="6954" xr:uid="{E31CFB20-8CD2-42D5-9649-F1B66633ABD2}"/>
    <cellStyle name="Vírgula 10 2 3 2 2 6" xfId="12168" xr:uid="{7B3F00EE-E9D3-4741-9407-1319A53899E0}"/>
    <cellStyle name="Vírgula 10 2 3 2 2 7" xfId="5129" xr:uid="{78EA01F3-DCD7-47B2-ABF6-0B4541C96F96}"/>
    <cellStyle name="Vírgula 10 2 3 2 3" xfId="1955" xr:uid="{508F98B6-27AC-454E-A4FF-06995715915D}"/>
    <cellStyle name="Vírgula 10 2 3 2 3 2" xfId="3905" xr:uid="{60FCCBE4-2F38-40D4-AD89-F41D14CF91E9}"/>
    <cellStyle name="Vírgula 10 2 3 2 3 2 2" xfId="14571" xr:uid="{E5D04F29-0C30-4C7B-B626-C6C437D2FB30}"/>
    <cellStyle name="Vírgula 10 2 3 2 3 2 3" xfId="10631" xr:uid="{7B34498C-37A8-431A-882F-ABAF40D10B70}"/>
    <cellStyle name="Vírgula 10 2 3 2 3 3" xfId="10632" xr:uid="{99891653-46F1-4168-BF2F-919999788794}"/>
    <cellStyle name="Vírgula 10 2 3 2 3 4" xfId="7544" xr:uid="{850575F1-2551-4771-A4D7-C3E1FA236DA0}"/>
    <cellStyle name="Vírgula 10 2 3 2 3 5" xfId="12758" xr:uid="{83845F5E-DEE1-4593-BFCC-10CB2A9E4317}"/>
    <cellStyle name="Vírgula 10 2 3 2 3 6" xfId="5719" xr:uid="{73F670DC-E1EE-4B5A-8753-BE21BDA9BA5D}"/>
    <cellStyle name="Vírgula 10 2 3 2 4" xfId="2948" xr:uid="{22E51F05-1766-458D-8A6B-BEF95311C339}"/>
    <cellStyle name="Vírgula 10 2 3 2 4 2" xfId="13614" xr:uid="{95E44E72-5B41-47F3-8C80-23AFC74ED81F}"/>
    <cellStyle name="Vírgula 10 2 3 2 4 3" xfId="10633" xr:uid="{154A714A-A42E-4461-A3BE-D22CF6263234}"/>
    <cellStyle name="Vírgula 10 2 3 2 5" xfId="10634" xr:uid="{B4484983-DC9F-451E-BF63-4ABCF246DFA2}"/>
    <cellStyle name="Vírgula 10 2 3 2 6" xfId="6587" xr:uid="{CA873B30-B3C4-428B-AF01-363680A918BD}"/>
    <cellStyle name="Vírgula 10 2 3 2 7" xfId="11801" xr:uid="{A88D468D-EE72-4B45-96E0-E9B83CA985CC}"/>
    <cellStyle name="Vírgula 10 2 3 2 8" xfId="4762" xr:uid="{E36CD1E9-A362-4CC3-B7E8-4839ADBA2D58}"/>
    <cellStyle name="Vírgula 10 2 3 3" xfId="1043" xr:uid="{05E0F6C6-A0FA-457D-AB64-72A8A116F96C}"/>
    <cellStyle name="Vírgula 10 2 3 3 2" xfId="1957" xr:uid="{71198AB5-9563-430D-BF8B-FC34F79E74F6}"/>
    <cellStyle name="Vírgula 10 2 3 3 2 2" xfId="3907" xr:uid="{05937660-5881-45FD-8BF7-E8A8E334D212}"/>
    <cellStyle name="Vírgula 10 2 3 3 2 2 2" xfId="14573" xr:uid="{C8C1C194-4442-44D2-BCC5-8AA5B6DDA9DB}"/>
    <cellStyle name="Vírgula 10 2 3 3 2 2 3" xfId="10635" xr:uid="{0200A373-87AA-47FB-A856-3D6ABEF67924}"/>
    <cellStyle name="Vírgula 10 2 3 3 2 3" xfId="10636" xr:uid="{7CC719AB-5448-4C88-BB2E-A150A5196D27}"/>
    <cellStyle name="Vírgula 10 2 3 3 2 4" xfId="7546" xr:uid="{1F46D92F-2AD8-4EDF-A48E-E39388AA82E8}"/>
    <cellStyle name="Vírgula 10 2 3 3 2 5" xfId="12760" xr:uid="{85BB2235-067C-4D57-8DB9-679EEC55E4B6}"/>
    <cellStyle name="Vírgula 10 2 3 3 2 6" xfId="5721" xr:uid="{E1746C62-D923-4C2B-AF3F-BFF301024B2A}"/>
    <cellStyle name="Vírgula 10 2 3 3 3" xfId="3086" xr:uid="{2890CB5D-D547-428C-A872-8055FBED9ECD}"/>
    <cellStyle name="Vírgula 10 2 3 3 3 2" xfId="13752" xr:uid="{13B29C8A-2796-44D9-A367-83E1B51BE4AD}"/>
    <cellStyle name="Vírgula 10 2 3 3 3 3" xfId="10637" xr:uid="{98B1AFA6-4187-4AB4-B874-BEA57D0415A3}"/>
    <cellStyle name="Vírgula 10 2 3 3 4" xfId="10638" xr:uid="{E27296CA-5B97-412D-A78D-894E1C438BB0}"/>
    <cellStyle name="Vírgula 10 2 3 3 5" xfId="6725" xr:uid="{660A38B4-CF01-4901-96F5-5D3517430112}"/>
    <cellStyle name="Vírgula 10 2 3 3 6" xfId="11939" xr:uid="{C3C09BE0-B36C-4DBF-BB49-F01801551CBE}"/>
    <cellStyle name="Vírgula 10 2 3 3 7" xfId="4900" xr:uid="{18B5A81C-BBB2-4CE3-92EF-C78D6A854B17}"/>
    <cellStyle name="Vírgula 10 2 3 4" xfId="1954" xr:uid="{B437EF2E-A186-4157-8ACA-9774600B7771}"/>
    <cellStyle name="Vírgula 10 2 3 4 2" xfId="3904" xr:uid="{BFC834D9-098B-4A28-A7F4-1F05BDCF744F}"/>
    <cellStyle name="Vírgula 10 2 3 4 2 2" xfId="14570" xr:uid="{DCC6B91C-0692-4AE4-83A3-65F1F0619E39}"/>
    <cellStyle name="Vírgula 10 2 3 4 2 3" xfId="10639" xr:uid="{D1D825A8-EC51-4125-AB13-0D96412BD2CF}"/>
    <cellStyle name="Vírgula 10 2 3 4 3" xfId="10640" xr:uid="{21EFC384-7A2C-496B-9390-E492EC9AB0DC}"/>
    <cellStyle name="Vírgula 10 2 3 4 4" xfId="7543" xr:uid="{84684384-01DB-4D56-95DD-C26AFA2350AB}"/>
    <cellStyle name="Vírgula 10 2 3 4 5" xfId="12757" xr:uid="{6F9ABB27-8887-4BD7-A661-F2D955B31221}"/>
    <cellStyle name="Vírgula 10 2 3 4 6" xfId="5718" xr:uid="{03184C14-7923-490A-9495-9C4BDF42D87E}"/>
    <cellStyle name="Vírgula 10 2 3 5" xfId="2341" xr:uid="{85346E98-F24E-43EC-A099-60B3EF217AF5}"/>
    <cellStyle name="Vírgula 10 2 3 5 2" xfId="4194" xr:uid="{BB9E0758-D2B8-4122-B90A-FEC6219FB961}"/>
    <cellStyle name="Vírgula 10 2 3 5 2 2" xfId="14857" xr:uid="{329FE214-9323-4741-B243-D15B26113835}"/>
    <cellStyle name="Vírgula 10 2 3 5 2 3" xfId="10641" xr:uid="{D0394923-821D-420F-9CBB-16AF46485B1E}"/>
    <cellStyle name="Vírgula 10 2 3 5 3" xfId="10642" xr:uid="{730B4CF4-B05D-439D-9FBC-798CD922611B}"/>
    <cellStyle name="Vírgula 10 2 3 5 4" xfId="7833" xr:uid="{B46985B8-FE0E-4621-A5DC-C9EAE6FD403F}"/>
    <cellStyle name="Vírgula 10 2 3 5 5" xfId="13044" xr:uid="{46AF0DC1-ED4D-411A-9DDD-AAEEF385FEC5}"/>
    <cellStyle name="Vírgula 10 2 3 5 6" xfId="6005" xr:uid="{4D9E0E96-FE10-46BF-85ED-F6C9EEA5B088}"/>
    <cellStyle name="Vírgula 10 2 3 6" xfId="2485" xr:uid="{F9C9F605-39F6-4AB6-9A6F-DAF7DA6A7186}"/>
    <cellStyle name="Vírgula 10 2 3 6 2" xfId="4329" xr:uid="{668AD8F2-DD28-4FD0-B668-8120EBBFC1BA}"/>
    <cellStyle name="Vírgula 10 2 3 6 2 2" xfId="14992" xr:uid="{1B83B2C7-6E40-44F1-940D-43FCB01096A7}"/>
    <cellStyle name="Vírgula 10 2 3 6 2 3" xfId="10643" xr:uid="{54741362-BDFF-4CBD-97C0-EF12EB505147}"/>
    <cellStyle name="Vírgula 10 2 3 6 3" xfId="7968" xr:uid="{3F030FBD-A851-42B9-9541-1BDAB31C5CA8}"/>
    <cellStyle name="Vírgula 10 2 3 6 4" xfId="13179" xr:uid="{EDB77E63-C96D-43CD-9316-0F4F570A6FD4}"/>
    <cellStyle name="Vírgula 10 2 3 6 5" xfId="6140" xr:uid="{24F2F5D0-71A9-44A0-AC72-4DEFC5E7E44B}"/>
    <cellStyle name="Vírgula 10 2 3 7" xfId="2813" xr:uid="{879DCDE2-7B8F-48D2-B10E-D2FC7B412D20}"/>
    <cellStyle name="Vírgula 10 2 3 7 2" xfId="13479" xr:uid="{0974153F-26B8-411B-8D2A-ECD8FA02A35D}"/>
    <cellStyle name="Vírgula 10 2 3 7 3" xfId="10644" xr:uid="{43CD8057-DF4D-4B65-85B2-83C81E16D03C}"/>
    <cellStyle name="Vírgula 10 2 3 8" xfId="10645" xr:uid="{E8100E2C-83DF-4D01-B71C-5C8BBC27D1E9}"/>
    <cellStyle name="Vírgula 10 2 3 9" xfId="6452" xr:uid="{56AB6D71-2BD6-48AB-8B62-3133EB221F9F}"/>
    <cellStyle name="Vírgula 10 2 4" xfId="588" xr:uid="{C573E8B6-86FA-438F-9B9E-069189297FE8}"/>
    <cellStyle name="Vírgula 10 2 4 2" xfId="1151" xr:uid="{6D4D0952-7D92-48E5-8ECF-F6885F981FA9}"/>
    <cellStyle name="Vírgula 10 2 4 2 2" xfId="1959" xr:uid="{98E40315-BE15-482F-9028-786F542056DC}"/>
    <cellStyle name="Vírgula 10 2 4 2 2 2" xfId="3909" xr:uid="{EDDD5810-C303-4FE8-97A8-A4DA5B26E20F}"/>
    <cellStyle name="Vírgula 10 2 4 2 2 2 2" xfId="14575" xr:uid="{08D11895-0C2E-4FCA-B841-849C6FAD36FA}"/>
    <cellStyle name="Vírgula 10 2 4 2 2 2 3" xfId="10646" xr:uid="{4C8AAE69-3666-4ED7-B93D-F7827B52BF70}"/>
    <cellStyle name="Vírgula 10 2 4 2 2 3" xfId="10647" xr:uid="{3C0F97B5-C32B-469F-AAC6-E4514E9C49B4}"/>
    <cellStyle name="Vírgula 10 2 4 2 2 4" xfId="7548" xr:uid="{36D0394F-E7E2-4B46-85A6-7931E7E07D3B}"/>
    <cellStyle name="Vírgula 10 2 4 2 2 5" xfId="12762" xr:uid="{0FB81D67-DBE3-4303-B9D6-E92FB0CB5E80}"/>
    <cellStyle name="Vírgula 10 2 4 2 2 6" xfId="5723" xr:uid="{1B455184-E654-42CD-841C-B2C0A433FA14}"/>
    <cellStyle name="Vírgula 10 2 4 2 3" xfId="3176" xr:uid="{2656402B-E443-4126-94A5-7435BF291EC8}"/>
    <cellStyle name="Vírgula 10 2 4 2 3 2" xfId="13842" xr:uid="{474E1157-9B69-4871-9CE0-C5A49C7D6335}"/>
    <cellStyle name="Vírgula 10 2 4 2 3 3" xfId="10648" xr:uid="{324BC2E4-0E29-4EC9-AFDE-C96BF5477BF9}"/>
    <cellStyle name="Vírgula 10 2 4 2 4" xfId="10649" xr:uid="{9C35D0B0-9512-46B0-94DF-821C0A56154E}"/>
    <cellStyle name="Vírgula 10 2 4 2 5" xfId="6815" xr:uid="{7A0A4E51-AA6D-422C-A190-E15A035CA010}"/>
    <cellStyle name="Vírgula 10 2 4 2 6" xfId="12029" xr:uid="{98E2B1E0-9A70-4C2E-B132-D6EDDA578386}"/>
    <cellStyle name="Vírgula 10 2 4 2 7" xfId="4990" xr:uid="{982353EE-E8F6-42A1-9532-CA821ABF5F03}"/>
    <cellStyle name="Vírgula 10 2 4 3" xfId="1958" xr:uid="{A276AB55-BCED-4C8D-A3AC-70854D64BECE}"/>
    <cellStyle name="Vírgula 10 2 4 3 2" xfId="3908" xr:uid="{6A976370-41AF-44BF-8E97-3C5F1B6A14D5}"/>
    <cellStyle name="Vírgula 10 2 4 3 2 2" xfId="14574" xr:uid="{1170D1CE-3DAF-42F4-A748-989C4B18BAEC}"/>
    <cellStyle name="Vírgula 10 2 4 3 2 3" xfId="10650" xr:uid="{965A2429-269E-477B-881B-17A169EDC935}"/>
    <cellStyle name="Vírgula 10 2 4 3 3" xfId="10651" xr:uid="{154F42C8-9CB8-4584-88D1-D9C968AA1B3B}"/>
    <cellStyle name="Vírgula 10 2 4 3 4" xfId="7547" xr:uid="{7CE3D156-F873-43E3-806D-514845F65212}"/>
    <cellStyle name="Vírgula 10 2 4 3 5" xfId="12761" xr:uid="{0FD590FD-CFEF-4E2F-B133-A6A9494187EE}"/>
    <cellStyle name="Vírgula 10 2 4 3 6" xfId="5722" xr:uid="{7FA95E06-B906-40F1-9838-49F5F6E52092}"/>
    <cellStyle name="Vírgula 10 2 4 4" xfId="2724" xr:uid="{B7B1EA73-8ECE-4F9C-B75E-CA150E50274E}"/>
    <cellStyle name="Vírgula 10 2 4 4 2" xfId="13390" xr:uid="{F787A896-BF9C-4930-A473-067E2A3E6BB4}"/>
    <cellStyle name="Vírgula 10 2 4 4 3" xfId="10652" xr:uid="{E020F5A4-3E08-49D4-90F8-E734A235A205}"/>
    <cellStyle name="Vírgula 10 2 4 5" xfId="10653" xr:uid="{D58FAC6D-486F-4035-B0F0-8854AF43181B}"/>
    <cellStyle name="Vírgula 10 2 4 6" xfId="6363" xr:uid="{F9A67DC9-E84B-42B6-93AB-A1011467307B}"/>
    <cellStyle name="Vírgula 10 2 4 7" xfId="11577" xr:uid="{98719D24-A31B-4FB9-8D08-292D81C2CF48}"/>
    <cellStyle name="Vírgula 10 2 4 8" xfId="4538" xr:uid="{EB1F23E5-1F42-4921-B22E-DE14FBFBA96A}"/>
    <cellStyle name="Vírgula 10 2 5" xfId="800" xr:uid="{9A0798A6-344A-40ED-B5EC-A36C23A40FF6}"/>
    <cellStyle name="Vírgula 10 2 5 2" xfId="1264" xr:uid="{8B5B4103-DD5A-4CB5-8CCF-1B20D4D44EDD}"/>
    <cellStyle name="Vírgula 10 2 5 2 2" xfId="1961" xr:uid="{C21E87BC-734E-4351-9502-2F79990B0029}"/>
    <cellStyle name="Vírgula 10 2 5 2 2 2" xfId="3911" xr:uid="{3B724D52-9263-485F-9B80-DBE2536BF37B}"/>
    <cellStyle name="Vírgula 10 2 5 2 2 2 2" xfId="14577" xr:uid="{E454C275-3FFB-4D02-953A-F00CC5119390}"/>
    <cellStyle name="Vírgula 10 2 5 2 2 2 3" xfId="10654" xr:uid="{31783D5F-6646-44C7-BD59-9453F8DDACC8}"/>
    <cellStyle name="Vírgula 10 2 5 2 2 3" xfId="10655" xr:uid="{7776E864-00FE-42A8-9732-0D5E82E99DFF}"/>
    <cellStyle name="Vírgula 10 2 5 2 2 4" xfId="7550" xr:uid="{3AB39EE5-42AE-4CA0-B28C-0922836C004D}"/>
    <cellStyle name="Vírgula 10 2 5 2 2 5" xfId="12764" xr:uid="{9515F471-3427-461F-AAB1-571DED24FAA0}"/>
    <cellStyle name="Vírgula 10 2 5 2 2 6" xfId="5725" xr:uid="{6D4F9547-C80D-45FE-87F6-AB9FDD39ED26}"/>
    <cellStyle name="Vírgula 10 2 5 2 3" xfId="3226" xr:uid="{B25CF904-623A-47D9-B540-2E397FE1F067}"/>
    <cellStyle name="Vírgula 10 2 5 2 3 2" xfId="13892" xr:uid="{19FDA1D0-7B29-4F0D-994B-554192AF3A1B}"/>
    <cellStyle name="Vírgula 10 2 5 2 3 3" xfId="10656" xr:uid="{556F8330-7E37-45EF-AB3C-3D63A86CF758}"/>
    <cellStyle name="Vírgula 10 2 5 2 4" xfId="10657" xr:uid="{27D955F3-74F0-4372-9024-32E56FFC9B58}"/>
    <cellStyle name="Vírgula 10 2 5 2 5" xfId="6865" xr:uid="{D3D1A0C1-1DC6-4B82-B54E-62A189B6C090}"/>
    <cellStyle name="Vírgula 10 2 5 2 6" xfId="12079" xr:uid="{3A66C46B-4E52-4271-90CF-D083BEDAB8EC}"/>
    <cellStyle name="Vírgula 10 2 5 2 7" xfId="5040" xr:uid="{07007E60-4F19-4DFE-BD39-0C1AD038DBB1}"/>
    <cellStyle name="Vírgula 10 2 5 3" xfId="1960" xr:uid="{793E93A8-1FC0-49A0-A8B7-4444083AA2F7}"/>
    <cellStyle name="Vírgula 10 2 5 3 2" xfId="3910" xr:uid="{E2D7374B-C308-4ECE-886D-0E831728B118}"/>
    <cellStyle name="Vírgula 10 2 5 3 2 2" xfId="14576" xr:uid="{535276E1-28B0-418B-BA71-D2E0B3FC6E59}"/>
    <cellStyle name="Vírgula 10 2 5 3 2 3" xfId="10658" xr:uid="{827ADEF5-B33D-4955-92DF-D9D31FB4CD39}"/>
    <cellStyle name="Vírgula 10 2 5 3 3" xfId="10659" xr:uid="{DF5C5DD9-660E-4A65-A71E-74F1CCA0A84A}"/>
    <cellStyle name="Vírgula 10 2 5 3 4" xfId="7549" xr:uid="{B70485FA-B162-48FD-85A9-CC680D1A0149}"/>
    <cellStyle name="Vírgula 10 2 5 3 5" xfId="12763" xr:uid="{C933B906-4258-4425-A92D-019A8E59209E}"/>
    <cellStyle name="Vírgula 10 2 5 3 6" xfId="5724" xr:uid="{17D64823-A5C5-40C8-BB30-19BE96494D94}"/>
    <cellStyle name="Vírgula 10 2 5 4" xfId="2859" xr:uid="{65460818-00F7-4C86-A482-0A39416C5EDC}"/>
    <cellStyle name="Vírgula 10 2 5 4 2" xfId="13525" xr:uid="{57E1BAA3-41CB-4A84-A3CD-7C11BA1CA8E0}"/>
    <cellStyle name="Vírgula 10 2 5 4 3" xfId="10660" xr:uid="{C0009267-9D8B-451E-B4EC-E8D2640976A8}"/>
    <cellStyle name="Vírgula 10 2 5 5" xfId="10661" xr:uid="{B6BB29F3-62B1-4236-81D6-E36618C3A872}"/>
    <cellStyle name="Vírgula 10 2 5 6" xfId="6498" xr:uid="{5336A469-8940-4889-8C79-27C84485DD74}"/>
    <cellStyle name="Vírgula 10 2 5 7" xfId="11712" xr:uid="{EE0E0D19-046E-4382-A20A-07AACCA7D65F}"/>
    <cellStyle name="Vírgula 10 2 5 8" xfId="4673" xr:uid="{7053C500-E750-435D-849B-FF38471C3CA9}"/>
    <cellStyle name="Vírgula 10 2 6" xfId="472" xr:uid="{920C15AC-AD20-4D45-A249-F511A05C8EC6}"/>
    <cellStyle name="Vírgula 10 2 6 2" xfId="1095" xr:uid="{C03E4950-EBCD-4FCE-AB4E-FDDBACAA8B9B}"/>
    <cellStyle name="Vírgula 10 2 6 2 2" xfId="1963" xr:uid="{CABAC583-7951-43E1-9D8F-C3EC8B2279F0}"/>
    <cellStyle name="Vírgula 10 2 6 2 2 2" xfId="3913" xr:uid="{B3CE95AA-5E2F-4CC3-A967-D06D63881B24}"/>
    <cellStyle name="Vírgula 10 2 6 2 2 2 2" xfId="14579" xr:uid="{3002DCB4-0B44-48B1-813E-CD4FF36C9743}"/>
    <cellStyle name="Vírgula 10 2 6 2 2 2 3" xfId="10662" xr:uid="{EB7F2403-2395-4E59-AC19-4BCED1C3429B}"/>
    <cellStyle name="Vírgula 10 2 6 2 2 3" xfId="10663" xr:uid="{F1A79982-72B3-47C9-B832-D477247FDDD6}"/>
    <cellStyle name="Vírgula 10 2 6 2 2 4" xfId="7552" xr:uid="{11B5C8D2-EA0D-45A5-A4EF-C23193C19437}"/>
    <cellStyle name="Vírgula 10 2 6 2 2 5" xfId="12766" xr:uid="{771AC574-A366-4DDE-A73B-47E6786F5788}"/>
    <cellStyle name="Vírgula 10 2 6 2 2 6" xfId="5727" xr:uid="{5C14227C-3BCE-47CF-B09D-30194D57F61F}"/>
    <cellStyle name="Vírgula 10 2 6 2 3" xfId="3132" xr:uid="{49778FF7-F59D-4552-9831-0587D8D911F9}"/>
    <cellStyle name="Vírgula 10 2 6 2 3 2" xfId="13798" xr:uid="{2C2E2194-6168-458A-95E3-E1A65DD302F4}"/>
    <cellStyle name="Vírgula 10 2 6 2 3 3" xfId="10664" xr:uid="{E4F35BCB-978D-4F09-A87B-9A064259277C}"/>
    <cellStyle name="Vírgula 10 2 6 2 4" xfId="10665" xr:uid="{10D18B18-D58A-4960-B223-7DD3042B58F7}"/>
    <cellStyle name="Vírgula 10 2 6 2 5" xfId="6771" xr:uid="{3B93CB7A-B007-4BD1-A226-CBA02B5AE8A9}"/>
    <cellStyle name="Vírgula 10 2 6 2 6" xfId="11985" xr:uid="{F22A9B37-3B02-4403-8DD5-1439EA52C751}"/>
    <cellStyle name="Vírgula 10 2 6 2 7" xfId="4946" xr:uid="{A04FF563-31F0-4ED8-A95B-F197BC411603}"/>
    <cellStyle name="Vírgula 10 2 6 3" xfId="1962" xr:uid="{ACF02409-A92E-41CF-B79F-35992018D6B7}"/>
    <cellStyle name="Vírgula 10 2 6 3 2" xfId="3912" xr:uid="{30BC7DBA-A937-45C6-B503-6BEB765DA768}"/>
    <cellStyle name="Vírgula 10 2 6 3 2 2" xfId="14578" xr:uid="{0F6236DD-9D87-4BD8-83FC-83A46846C61B}"/>
    <cellStyle name="Vírgula 10 2 6 3 2 3" xfId="10666" xr:uid="{0AE1049E-CFDA-4377-9B21-6F6F71852F83}"/>
    <cellStyle name="Vírgula 10 2 6 3 3" xfId="10667" xr:uid="{F09C9860-ED50-4703-875C-700EC528F98B}"/>
    <cellStyle name="Vírgula 10 2 6 3 4" xfId="7551" xr:uid="{DDD60AC3-0B74-4F3F-BB53-0C2ABA9DC6A6}"/>
    <cellStyle name="Vírgula 10 2 6 3 5" xfId="12765" xr:uid="{A4C87354-A002-4A89-BB94-856F28294EF1}"/>
    <cellStyle name="Vírgula 10 2 6 3 6" xfId="5726" xr:uid="{01949EF4-4649-41DE-AD92-A796FB3B3268}"/>
    <cellStyle name="Vírgula 10 2 6 4" xfId="2675" xr:uid="{BB3A75EA-BCC1-43D2-AECD-4298BE1B267C}"/>
    <cellStyle name="Vírgula 10 2 6 4 2" xfId="13341" xr:uid="{C501B3DA-7044-49BB-BE01-DEF19D5A0159}"/>
    <cellStyle name="Vírgula 10 2 6 4 3" xfId="10668" xr:uid="{562312AD-22B6-4271-A32B-80092467702E}"/>
    <cellStyle name="Vírgula 10 2 6 5" xfId="10669" xr:uid="{D754AC03-3ECA-4766-A8F3-3F69E635E050}"/>
    <cellStyle name="Vírgula 10 2 6 6" xfId="6314" xr:uid="{ECB2EDD0-86BA-4EF2-BACE-8CE42FE2800E}"/>
    <cellStyle name="Vírgula 10 2 6 7" xfId="11528" xr:uid="{0D75FDB9-5F8F-4871-89BE-5508C3B0EF5E}"/>
    <cellStyle name="Vírgula 10 2 6 8" xfId="4489" xr:uid="{6073B3EA-1410-4B92-9A33-5B697BA49581}"/>
    <cellStyle name="Vírgula 10 2 7" xfId="950" xr:uid="{D673F04C-CB0A-413E-9B8B-6D7AB31EAD2F}"/>
    <cellStyle name="Vírgula 10 2 7 2" xfId="1964" xr:uid="{ED406138-8194-4A9F-A0FC-A687F04F7105}"/>
    <cellStyle name="Vírgula 10 2 7 2 2" xfId="3914" xr:uid="{3FE9E75F-1DDC-4A20-A3B0-641BC14E8CC0}"/>
    <cellStyle name="Vírgula 10 2 7 2 2 2" xfId="14580" xr:uid="{11E4F23E-D279-4495-81F7-EDB959EA6249}"/>
    <cellStyle name="Vírgula 10 2 7 2 2 3" xfId="10670" xr:uid="{3CF3000C-5524-45DD-B826-09026C1882D3}"/>
    <cellStyle name="Vírgula 10 2 7 2 3" xfId="10671" xr:uid="{8974594B-B9AF-47D1-AD47-EC8E7701E53B}"/>
    <cellStyle name="Vírgula 10 2 7 2 4" xfId="7553" xr:uid="{5327BD77-5FE0-4B35-BED6-DF61DE264FBA}"/>
    <cellStyle name="Vírgula 10 2 7 2 5" xfId="12767" xr:uid="{E2AC5E2E-0FF6-4021-82FB-73D37868C46B}"/>
    <cellStyle name="Vírgula 10 2 7 2 6" xfId="5728" xr:uid="{0BFDA931-DCD7-47A7-A39C-E2246BEF40F2}"/>
    <cellStyle name="Vírgula 10 2 7 3" xfId="2997" xr:uid="{BDB6EB14-139D-4CD4-A42E-22378ECC46B8}"/>
    <cellStyle name="Vírgula 10 2 7 3 2" xfId="13663" xr:uid="{937AFCAD-52C3-4639-B344-5F4EB4C6049F}"/>
    <cellStyle name="Vírgula 10 2 7 3 3" xfId="10672" xr:uid="{59B4D397-2249-49D4-B020-B13A3B2C108E}"/>
    <cellStyle name="Vírgula 10 2 7 4" xfId="10673" xr:uid="{5FB9F199-C2B1-4411-A048-9BF63E8AD699}"/>
    <cellStyle name="Vírgula 10 2 7 5" xfId="6636" xr:uid="{E249D32F-163F-4273-85F6-0BF59FAF478D}"/>
    <cellStyle name="Vírgula 10 2 7 6" xfId="11850" xr:uid="{074FE8CE-4C0A-4615-B674-7D40C3B6455A}"/>
    <cellStyle name="Vírgula 10 2 7 7" xfId="4811" xr:uid="{C78BC33E-9DE7-472E-BD00-CEB1BEE7472C}"/>
    <cellStyle name="Vírgula 10 2 8" xfId="1414" xr:uid="{FB3A3F8C-9001-4A46-A62A-894BD78650D0}"/>
    <cellStyle name="Vírgula 10 2 8 2" xfId="3364" xr:uid="{2C98FD15-F0A5-4102-8391-C91598A846FC}"/>
    <cellStyle name="Vírgula 10 2 8 2 2" xfId="14030" xr:uid="{0CEA4F54-8370-4100-882B-AEF34B17290F}"/>
    <cellStyle name="Vírgula 10 2 8 2 3" xfId="10674" xr:uid="{5FB76C61-A871-42D4-B8E2-2F15C6802A31}"/>
    <cellStyle name="Vírgula 10 2 8 3" xfId="10675" xr:uid="{99346A83-F783-4705-BE8D-3CAF985FC74B}"/>
    <cellStyle name="Vírgula 10 2 8 4" xfId="7003" xr:uid="{95427C26-A1B6-4BA7-A595-9C46BF6CAC2D}"/>
    <cellStyle name="Vírgula 10 2 8 5" xfId="12217" xr:uid="{D586B74F-72C9-4BDB-A0A2-FF0C38D47B49}"/>
    <cellStyle name="Vírgula 10 2 8 6" xfId="5178" xr:uid="{92EF2D3C-79FA-44B4-817B-C402DAD959B2}"/>
    <cellStyle name="Vírgula 10 2 9" xfId="361" xr:uid="{BA99051C-26A1-449C-A137-A1B74D6611E9}"/>
    <cellStyle name="Vírgula 10 2 9 2" xfId="2631" xr:uid="{2B88199D-06B6-4281-815B-D5774FEB31B2}"/>
    <cellStyle name="Vírgula 10 2 9 2 2" xfId="13297" xr:uid="{BD6A08D3-DC14-4BA5-A092-075D0BCAAA97}"/>
    <cellStyle name="Vírgula 10 2 9 2 3" xfId="10676" xr:uid="{F0CA92EF-E04C-4188-A368-4EEFAF60FF5F}"/>
    <cellStyle name="Vírgula 10 2 9 3" xfId="10677" xr:uid="{B20D227D-F0C9-4306-9A8F-9F0F60356EA2}"/>
    <cellStyle name="Vírgula 10 2 9 4" xfId="6270" xr:uid="{DFF46B02-1E5B-4AC2-B5ED-BBAACF109CD2}"/>
    <cellStyle name="Vírgula 10 2 9 5" xfId="11484" xr:uid="{84BB4E82-7630-4C00-9FB3-5613E8490D11}"/>
    <cellStyle name="Vírgula 10 2 9 6" xfId="4445" xr:uid="{4BB277A3-302C-4218-9B03-89F1FE196AC9}"/>
    <cellStyle name="Vírgula 10 3" xfId="698" xr:uid="{E54C0205-AB65-4584-B8A1-BEAABBDFC723}"/>
    <cellStyle name="Vírgula 10 3 10" xfId="11623" xr:uid="{BAFB57BE-19D7-4F7F-B7D9-7742BB952436}"/>
    <cellStyle name="Vírgula 10 3 11" xfId="4584" xr:uid="{85353296-3AAB-44C9-9304-31722E89DC78}"/>
    <cellStyle name="Vírgula 10 3 2" xfId="847" xr:uid="{76D4EC5D-1C8D-4D92-80B3-F4F710B9CBF0}"/>
    <cellStyle name="Vírgula 10 3 2 2" xfId="1310" xr:uid="{BF04E5E5-CBDD-4CB9-9944-333461D1327C}"/>
    <cellStyle name="Vírgula 10 3 2 2 2" xfId="1967" xr:uid="{BD2296BA-0039-467B-8AF4-F08CEB890C51}"/>
    <cellStyle name="Vírgula 10 3 2 2 2 2" xfId="3917" xr:uid="{1F89C29B-DB58-4F1E-BB45-AE4E7246A90F}"/>
    <cellStyle name="Vírgula 10 3 2 2 2 2 2" xfId="14583" xr:uid="{B058E43B-4DE7-4353-9656-969261B87229}"/>
    <cellStyle name="Vírgula 10 3 2 2 2 2 3" xfId="10678" xr:uid="{57032DE2-BA6C-4F1B-949D-5C33BFB942AD}"/>
    <cellStyle name="Vírgula 10 3 2 2 2 3" xfId="10679" xr:uid="{BA880BD0-835E-41F4-B01D-C7ABCA76349F}"/>
    <cellStyle name="Vírgula 10 3 2 2 2 4" xfId="7556" xr:uid="{A2EC5E2C-4030-43BB-AC2F-7DC9CC0707E2}"/>
    <cellStyle name="Vírgula 10 3 2 2 2 5" xfId="12770" xr:uid="{16457D1C-A2FA-4634-BF55-57F0316ED3ED}"/>
    <cellStyle name="Vírgula 10 3 2 2 2 6" xfId="5731" xr:uid="{6CD062EC-BADD-48BE-82D0-4CB0DAC91F86}"/>
    <cellStyle name="Vírgula 10 3 2 2 3" xfId="3272" xr:uid="{0F880A1A-4BE4-4B75-B884-1FF6D8621356}"/>
    <cellStyle name="Vírgula 10 3 2 2 3 2" xfId="13938" xr:uid="{F8A60702-7A4F-42E3-996C-CA3F10D0009D}"/>
    <cellStyle name="Vírgula 10 3 2 2 3 3" xfId="10680" xr:uid="{2DAC5616-A453-49F8-9A0D-0D99D71CA617}"/>
    <cellStyle name="Vírgula 10 3 2 2 4" xfId="10681" xr:uid="{E8E0504B-EDEC-452B-B98D-DE06F4A16938}"/>
    <cellStyle name="Vírgula 10 3 2 2 5" xfId="6911" xr:uid="{11B3B8F9-779F-4169-A506-FF4FDFBE2566}"/>
    <cellStyle name="Vírgula 10 3 2 2 6" xfId="12125" xr:uid="{9839AC36-52C3-4287-93DD-581BCF3064FE}"/>
    <cellStyle name="Vírgula 10 3 2 2 7" xfId="5086" xr:uid="{A9CBBA41-D36F-4341-82F1-B3C0ADFC9DD4}"/>
    <cellStyle name="Vírgula 10 3 2 3" xfId="1966" xr:uid="{9086F76E-B9AC-46B3-8E0F-F3BEDA138DCB}"/>
    <cellStyle name="Vírgula 10 3 2 3 2" xfId="3916" xr:uid="{BE86AE39-E1EB-4115-A4FD-5CB827FFDEE0}"/>
    <cellStyle name="Vírgula 10 3 2 3 2 2" xfId="14582" xr:uid="{455711CB-04F7-420F-AD29-EA6BAC4EED64}"/>
    <cellStyle name="Vírgula 10 3 2 3 2 3" xfId="10682" xr:uid="{B7E13E84-0BE1-48CB-B140-9150AAEB4B18}"/>
    <cellStyle name="Vírgula 10 3 2 3 3" xfId="10683" xr:uid="{D22D88BE-2415-4691-93D2-C798536B842F}"/>
    <cellStyle name="Vírgula 10 3 2 3 4" xfId="7555" xr:uid="{C4879F13-D12D-46D8-B020-8A2EF5CBDE49}"/>
    <cellStyle name="Vírgula 10 3 2 3 5" xfId="12769" xr:uid="{67A7B58D-2F45-431F-AA21-7460E34BE569}"/>
    <cellStyle name="Vírgula 10 3 2 3 6" xfId="5730" xr:uid="{DDBF0418-16AA-4ABB-9C9B-9D4CAB93FC77}"/>
    <cellStyle name="Vírgula 10 3 2 4" xfId="2905" xr:uid="{0F16FB8A-E58D-4B04-91A9-1D981018F5E2}"/>
    <cellStyle name="Vírgula 10 3 2 4 2" xfId="13571" xr:uid="{12E20C81-1297-42D5-A614-240A39EB5098}"/>
    <cellStyle name="Vírgula 10 3 2 4 3" xfId="10684" xr:uid="{86F32ACC-92E1-42BD-8CD8-8289379D3309}"/>
    <cellStyle name="Vírgula 10 3 2 5" xfId="10685" xr:uid="{2816C56C-55EA-4243-AB55-740640E52AD8}"/>
    <cellStyle name="Vírgula 10 3 2 6" xfId="6544" xr:uid="{6297F698-3FD2-445D-A7B5-554561FBFC50}"/>
    <cellStyle name="Vírgula 10 3 2 7" xfId="11758" xr:uid="{7CE57F9E-527D-4AD4-992D-E2B0D6B1F833}"/>
    <cellStyle name="Vírgula 10 3 2 8" xfId="4719" xr:uid="{0B8672D0-8036-4897-8883-95CAE3017494}"/>
    <cellStyle name="Vírgula 10 3 3" xfId="999" xr:uid="{2C672624-FC1F-40BA-919C-7A01F0458035}"/>
    <cellStyle name="Vírgula 10 3 3 2" xfId="1968" xr:uid="{6426CCE9-A67B-472A-8EA2-AB03CD8B30A0}"/>
    <cellStyle name="Vírgula 10 3 3 2 2" xfId="3918" xr:uid="{B5629C6F-6703-47C8-AC74-3C08B48E1758}"/>
    <cellStyle name="Vírgula 10 3 3 2 2 2" xfId="14584" xr:uid="{5B6EFA4F-CFF9-4292-87A0-CC447052D727}"/>
    <cellStyle name="Vírgula 10 3 3 2 2 3" xfId="10686" xr:uid="{08E2BF0A-5545-42DA-AB4D-51DF7EB5CECC}"/>
    <cellStyle name="Vírgula 10 3 3 2 3" xfId="10687" xr:uid="{422C6A57-D10B-49CB-9354-4170E8ED97A8}"/>
    <cellStyle name="Vírgula 10 3 3 2 4" xfId="7557" xr:uid="{B385E6CA-0640-4F09-BA62-65ABE8516C8B}"/>
    <cellStyle name="Vírgula 10 3 3 2 5" xfId="12771" xr:uid="{B9C9B9AB-2AF8-4C85-98C5-B50728B91BF3}"/>
    <cellStyle name="Vírgula 10 3 3 2 6" xfId="5732" xr:uid="{938AD9B4-F8FD-46EF-96F0-8CDA2BFF9515}"/>
    <cellStyle name="Vírgula 10 3 3 3" xfId="3043" xr:uid="{CDC66DD2-4016-43B6-AC9A-3EEF430B86D8}"/>
    <cellStyle name="Vírgula 10 3 3 3 2" xfId="13709" xr:uid="{FBA7624A-E136-4B6D-91FD-7581D62861A5}"/>
    <cellStyle name="Vírgula 10 3 3 3 3" xfId="10688" xr:uid="{5537972A-F35D-4EBB-B4EE-2797F4F9536B}"/>
    <cellStyle name="Vírgula 10 3 3 4" xfId="10689" xr:uid="{64458A14-FBD3-4AA9-AF24-27ADAA9C27FB}"/>
    <cellStyle name="Vírgula 10 3 3 5" xfId="6682" xr:uid="{D4CC7DF8-D12E-4B9A-B4EA-5B0DB021E9F5}"/>
    <cellStyle name="Vírgula 10 3 3 6" xfId="11896" xr:uid="{C2D22630-01AE-4AF8-9819-7981A16A5BBC}"/>
    <cellStyle name="Vírgula 10 3 3 7" xfId="4857" xr:uid="{6F46156E-7F82-48F2-9B44-09FEC4D80BF9}"/>
    <cellStyle name="Vírgula 10 3 4" xfId="1965" xr:uid="{C291A91F-356C-45B4-8E8D-52FE4602C431}"/>
    <cellStyle name="Vírgula 10 3 4 2" xfId="3915" xr:uid="{F4119853-44CD-46E8-8798-0D2671A6232D}"/>
    <cellStyle name="Vírgula 10 3 4 2 2" xfId="14581" xr:uid="{B26C5C40-4251-4BAE-A355-2D97D2DC9128}"/>
    <cellStyle name="Vírgula 10 3 4 2 3" xfId="10690" xr:uid="{AF038F93-E17B-4C56-9941-BB17C546876B}"/>
    <cellStyle name="Vírgula 10 3 4 3" xfId="10691" xr:uid="{379EA156-7752-471D-A0A5-0B0A0C07F39C}"/>
    <cellStyle name="Vírgula 10 3 4 4" xfId="7554" xr:uid="{83AE6BB8-78F1-41BE-B1AD-E3D7B09D83D5}"/>
    <cellStyle name="Vírgula 10 3 4 5" xfId="12768" xr:uid="{6BFF0CC4-9EFC-4E9B-A926-7632E7188837}"/>
    <cellStyle name="Vírgula 10 3 4 6" xfId="5729" xr:uid="{3EC63F6D-B290-4078-9519-B50D5D369DFD}"/>
    <cellStyle name="Vírgula 10 3 5" xfId="2298" xr:uid="{E04B8D57-6E3A-4D09-93E2-42BEA4FFD2E1}"/>
    <cellStyle name="Vírgula 10 3 5 2" xfId="4151" xr:uid="{7D337224-B2B2-4BAF-B777-CC27ABC88CE1}"/>
    <cellStyle name="Vírgula 10 3 5 2 2" xfId="14814" xr:uid="{02FA641F-7F53-44AC-BCC6-9E22C85B80D1}"/>
    <cellStyle name="Vírgula 10 3 5 2 3" xfId="10692" xr:uid="{D35B3D20-EB4D-4ADF-A66B-C6E6345362E8}"/>
    <cellStyle name="Vírgula 10 3 5 3" xfId="10693" xr:uid="{43F26539-08BA-4696-A100-62AEBCF5FF2C}"/>
    <cellStyle name="Vírgula 10 3 5 4" xfId="7790" xr:uid="{BF64AD6B-0466-4FFE-B8D7-82A7473F4E83}"/>
    <cellStyle name="Vírgula 10 3 5 5" xfId="13001" xr:uid="{DCE176BE-711E-46B1-9BA2-53F74F7C87AF}"/>
    <cellStyle name="Vírgula 10 3 5 6" xfId="5962" xr:uid="{DEAE434B-98B7-4C2A-AC22-F1954ED5E2F2}"/>
    <cellStyle name="Vírgula 10 3 6" xfId="2442" xr:uid="{45D6F73B-ADB8-4DD3-B1A8-7E331FBD5136}"/>
    <cellStyle name="Vírgula 10 3 6 2" xfId="4286" xr:uid="{A51F7976-B9E1-4FBA-B4F5-2711FF19F64C}"/>
    <cellStyle name="Vírgula 10 3 6 2 2" xfId="14949" xr:uid="{05C7E3DC-C6FC-4E4B-9FB9-AF12A2033388}"/>
    <cellStyle name="Vírgula 10 3 6 2 3" xfId="10694" xr:uid="{083634E9-4341-4B1A-8951-C2D3333A09A7}"/>
    <cellStyle name="Vírgula 10 3 6 3" xfId="7925" xr:uid="{331E7B3F-2380-4987-965B-9D3BBE5ED6FA}"/>
    <cellStyle name="Vírgula 10 3 6 4" xfId="13136" xr:uid="{FF1ED0D8-B37F-4D10-9F42-B74F6415E433}"/>
    <cellStyle name="Vírgula 10 3 6 5" xfId="6097" xr:uid="{F19EE4EF-8801-4E2D-BC30-64E0ACD5D072}"/>
    <cellStyle name="Vírgula 10 3 7" xfId="2770" xr:uid="{71A3A0F5-397A-4097-A0A4-9A40189082DA}"/>
    <cellStyle name="Vírgula 10 3 7 2" xfId="13436" xr:uid="{B736BE13-53F0-40EA-8139-88031F27E5C8}"/>
    <cellStyle name="Vírgula 10 3 7 3" xfId="10695" xr:uid="{EC99B57C-9776-48F1-B669-414B5E2DB6F1}"/>
    <cellStyle name="Vírgula 10 3 8" xfId="10696" xr:uid="{BF3745D1-0099-4743-A73E-FD9CD7384C49}"/>
    <cellStyle name="Vírgula 10 3 9" xfId="6409" xr:uid="{70D24615-D60B-4EB2-9EBB-66D0565D7312}"/>
    <cellStyle name="Vírgula 10 4" xfId="748" xr:uid="{F3F25195-3365-4501-8010-8671EE031682}"/>
    <cellStyle name="Vírgula 10 4 10" xfId="11665" xr:uid="{B20B2AAC-3968-426F-8810-C35DB1B74946}"/>
    <cellStyle name="Vírgula 10 4 11" xfId="4626" xr:uid="{679EE467-2F3D-46FA-AC43-87E544F8B9AC}"/>
    <cellStyle name="Vírgula 10 4 2" xfId="889" xr:uid="{A1DAEB84-F475-4F04-96B6-23A5C885035C}"/>
    <cellStyle name="Vírgula 10 4 2 2" xfId="1352" xr:uid="{70AC3096-0CC8-44E6-BF05-28E36BF5BEC7}"/>
    <cellStyle name="Vírgula 10 4 2 2 2" xfId="1971" xr:uid="{9DEDC03D-5654-422E-A0C2-28AAA427C273}"/>
    <cellStyle name="Vírgula 10 4 2 2 2 2" xfId="3921" xr:uid="{0E5BA1EF-9D22-4DAC-88C8-0175C9F9B6B1}"/>
    <cellStyle name="Vírgula 10 4 2 2 2 2 2" xfId="14587" xr:uid="{1F6C1D25-99C4-4FBE-8E2F-3C6D0B1E8F04}"/>
    <cellStyle name="Vírgula 10 4 2 2 2 2 3" xfId="10697" xr:uid="{F8342D14-CA9F-4D4E-B127-C496F70B644E}"/>
    <cellStyle name="Vírgula 10 4 2 2 2 3" xfId="10698" xr:uid="{9C8C1239-12B0-4999-9C2C-C040C78DDF78}"/>
    <cellStyle name="Vírgula 10 4 2 2 2 4" xfId="7560" xr:uid="{F199BE23-E253-4DE1-9DB6-C90370317692}"/>
    <cellStyle name="Vírgula 10 4 2 2 2 5" xfId="12774" xr:uid="{20962E73-5BE5-4108-8A98-87556078B170}"/>
    <cellStyle name="Vírgula 10 4 2 2 2 6" xfId="5735" xr:uid="{9E80BE3D-18FC-4355-909A-2AA8DD67AE17}"/>
    <cellStyle name="Vírgula 10 4 2 2 3" xfId="3314" xr:uid="{18FF8CB3-1D04-4F89-A750-35BA21FBC846}"/>
    <cellStyle name="Vírgula 10 4 2 2 3 2" xfId="13980" xr:uid="{0EC69926-ED93-4CA6-B6BB-4CC698D7702D}"/>
    <cellStyle name="Vírgula 10 4 2 2 3 3" xfId="10699" xr:uid="{CF2F59B1-1C78-4085-BD95-D054DDA0A242}"/>
    <cellStyle name="Vírgula 10 4 2 2 4" xfId="10700" xr:uid="{BCB579FA-92BE-4213-8A3F-C9B94A0EE924}"/>
    <cellStyle name="Vírgula 10 4 2 2 5" xfId="6953" xr:uid="{F7E3535C-B497-4C81-8FBD-75CFB95E151B}"/>
    <cellStyle name="Vírgula 10 4 2 2 6" xfId="12167" xr:uid="{947CB2CC-6115-4DFC-B4A0-04644228956B}"/>
    <cellStyle name="Vírgula 10 4 2 2 7" xfId="5128" xr:uid="{8934C47B-63FD-4CA3-A4FF-8136733232BD}"/>
    <cellStyle name="Vírgula 10 4 2 3" xfId="1970" xr:uid="{8DDBF6EB-E151-4A99-AFCF-DDDD57706ED0}"/>
    <cellStyle name="Vírgula 10 4 2 3 2" xfId="3920" xr:uid="{AA60DB3F-74A1-46D3-8DED-BF01222086D6}"/>
    <cellStyle name="Vírgula 10 4 2 3 2 2" xfId="14586" xr:uid="{D2DE199D-9EA5-4E15-8C94-184C3206356B}"/>
    <cellStyle name="Vírgula 10 4 2 3 2 3" xfId="10701" xr:uid="{BD89831B-E034-496B-9A91-194F87F298AF}"/>
    <cellStyle name="Vírgula 10 4 2 3 3" xfId="10702" xr:uid="{DA21A768-D15D-4B1D-9BD5-4743FF5D5C29}"/>
    <cellStyle name="Vírgula 10 4 2 3 4" xfId="7559" xr:uid="{25A139AF-1880-4FA2-9B05-0B1C9A110E54}"/>
    <cellStyle name="Vírgula 10 4 2 3 5" xfId="12773" xr:uid="{DD13C5B1-18D9-43D1-B29B-7B7C77747187}"/>
    <cellStyle name="Vírgula 10 4 2 3 6" xfId="5734" xr:uid="{3908023C-6A81-4E75-A9D9-462637AAD465}"/>
    <cellStyle name="Vírgula 10 4 2 4" xfId="2947" xr:uid="{13FF720C-4488-4B97-9EFD-3CFB91498AD5}"/>
    <cellStyle name="Vírgula 10 4 2 4 2" xfId="13613" xr:uid="{099D79F8-AAAB-42F9-81D5-23731F3C3C82}"/>
    <cellStyle name="Vírgula 10 4 2 4 3" xfId="10703" xr:uid="{DFC3F25F-6BA5-407F-B1D3-DF25E1942405}"/>
    <cellStyle name="Vírgula 10 4 2 5" xfId="10704" xr:uid="{1D2347D6-DA23-402E-A8BA-589616AE5279}"/>
    <cellStyle name="Vírgula 10 4 2 6" xfId="6586" xr:uid="{9756344F-9A3F-44BD-BAAC-6E3459FFEF83}"/>
    <cellStyle name="Vírgula 10 4 2 7" xfId="11800" xr:uid="{60118898-9E8A-4675-9A47-D1391EF7C0C3}"/>
    <cellStyle name="Vírgula 10 4 2 8" xfId="4761" xr:uid="{8E0A5691-1CE9-4D1A-A5C1-D6727D7C8F39}"/>
    <cellStyle name="Vírgula 10 4 3" xfId="1042" xr:uid="{8B9574FF-B18A-4CF2-9666-51EE14F21C3D}"/>
    <cellStyle name="Vírgula 10 4 3 2" xfId="1972" xr:uid="{1255EE61-3D13-4AB4-8ED4-AEBCA55A7CA5}"/>
    <cellStyle name="Vírgula 10 4 3 2 2" xfId="3922" xr:uid="{A4AB50E0-5034-4DCC-BE46-BF5589B08810}"/>
    <cellStyle name="Vírgula 10 4 3 2 2 2" xfId="14588" xr:uid="{2D214F17-07B9-4EA4-A491-3EB5A978CBC8}"/>
    <cellStyle name="Vírgula 10 4 3 2 2 3" xfId="10705" xr:uid="{96A92CDA-0AAB-4020-B065-B4F9AD184554}"/>
    <cellStyle name="Vírgula 10 4 3 2 3" xfId="10706" xr:uid="{E76FD005-0F11-4F56-AAE9-C20ADB5DCA01}"/>
    <cellStyle name="Vírgula 10 4 3 2 4" xfId="7561" xr:uid="{95716E27-9FF3-4796-B620-F79E550B1552}"/>
    <cellStyle name="Vírgula 10 4 3 2 5" xfId="12775" xr:uid="{AD58F3DA-FB7E-4B2F-B464-ED47A2C006B8}"/>
    <cellStyle name="Vírgula 10 4 3 2 6" xfId="5736" xr:uid="{9F8EFAFD-3380-4202-85F2-09064C0EBD33}"/>
    <cellStyle name="Vírgula 10 4 3 3" xfId="3085" xr:uid="{D49E5AEC-C253-4173-8EFD-8C55F076F89E}"/>
    <cellStyle name="Vírgula 10 4 3 3 2" xfId="13751" xr:uid="{91820990-7224-446D-8AD1-1742FCFFF6E1}"/>
    <cellStyle name="Vírgula 10 4 3 3 3" xfId="10707" xr:uid="{C28EF561-6A71-47BE-9118-C989CB7305CD}"/>
    <cellStyle name="Vírgula 10 4 3 4" xfId="10708" xr:uid="{B37708B1-779F-448C-90EB-E49628604B86}"/>
    <cellStyle name="Vírgula 10 4 3 5" xfId="6724" xr:uid="{4C8E4251-A194-4D7D-B8BB-7D2B06A151D7}"/>
    <cellStyle name="Vírgula 10 4 3 6" xfId="11938" xr:uid="{86993629-C847-4C29-954B-B3F3F03E376F}"/>
    <cellStyle name="Vírgula 10 4 3 7" xfId="4899" xr:uid="{FEF7F978-8D5D-40E6-96AB-453F0104B45D}"/>
    <cellStyle name="Vírgula 10 4 4" xfId="1969" xr:uid="{7929EE26-ACB4-4893-8D55-1CDBF41EA9F1}"/>
    <cellStyle name="Vírgula 10 4 4 2" xfId="3919" xr:uid="{292B36FC-5BBC-45F5-8379-7C40C2BD6E28}"/>
    <cellStyle name="Vírgula 10 4 4 2 2" xfId="14585" xr:uid="{B1E07EC8-EA43-4CB1-B4B1-E1CA1A725F72}"/>
    <cellStyle name="Vírgula 10 4 4 2 3" xfId="10709" xr:uid="{7AEEF61F-D3A3-4B23-B8FC-EEEDCEA33B5B}"/>
    <cellStyle name="Vírgula 10 4 4 3" xfId="10710" xr:uid="{CA55EDE0-28D4-44D2-93AF-A7D84C20B6EC}"/>
    <cellStyle name="Vírgula 10 4 4 4" xfId="7558" xr:uid="{61195C34-F4FD-4B2C-ACB5-C0FDB3107AF9}"/>
    <cellStyle name="Vírgula 10 4 4 5" xfId="12772" xr:uid="{9C543BAF-D52C-489D-AB98-CC1271E76C18}"/>
    <cellStyle name="Vírgula 10 4 4 6" xfId="5733" xr:uid="{D68381A1-8D28-4EAA-99DD-1EBEF26D9415}"/>
    <cellStyle name="Vírgula 10 4 5" xfId="2340" xr:uid="{A3837948-9AEA-4611-BB6B-03889BDD22B9}"/>
    <cellStyle name="Vírgula 10 4 5 2" xfId="4193" xr:uid="{EA551932-BB60-4997-935A-58B0CC3C2EF5}"/>
    <cellStyle name="Vírgula 10 4 5 2 2" xfId="14856" xr:uid="{42B965F7-56D4-4D60-ACB7-CFF25B458646}"/>
    <cellStyle name="Vírgula 10 4 5 2 3" xfId="10711" xr:uid="{E9437EA7-62B0-4FA5-8F07-4185F07D1120}"/>
    <cellStyle name="Vírgula 10 4 5 3" xfId="10712" xr:uid="{FDDA3456-8F27-4147-A8D2-FC7728A219B0}"/>
    <cellStyle name="Vírgula 10 4 5 4" xfId="7832" xr:uid="{73669777-98FE-454E-B05F-787EBB62413E}"/>
    <cellStyle name="Vírgula 10 4 5 5" xfId="13043" xr:uid="{02A0E9A9-CF80-4384-B960-57205C461182}"/>
    <cellStyle name="Vírgula 10 4 5 6" xfId="6004" xr:uid="{53D07810-F05F-4EB7-8F96-348ECFEFAB40}"/>
    <cellStyle name="Vírgula 10 4 6" xfId="2484" xr:uid="{ED2A03F4-924B-46E6-B9B5-0AC3809EFAEF}"/>
    <cellStyle name="Vírgula 10 4 6 2" xfId="4328" xr:uid="{1025D3FB-6F1D-411B-955A-0EAF4215D367}"/>
    <cellStyle name="Vírgula 10 4 6 2 2" xfId="14991" xr:uid="{3B3B9BDB-2D49-42CC-BE38-8FA6BD9CE483}"/>
    <cellStyle name="Vírgula 10 4 6 2 3" xfId="10713" xr:uid="{88B1282D-C817-4767-A848-1D9CFB62A6D8}"/>
    <cellStyle name="Vírgula 10 4 6 3" xfId="7967" xr:uid="{15E99129-3DBF-46ED-B66F-787A9166C3AE}"/>
    <cellStyle name="Vírgula 10 4 6 4" xfId="13178" xr:uid="{A390A60A-D000-4B89-A5FF-81A17FE6CD38}"/>
    <cellStyle name="Vírgula 10 4 6 5" xfId="6139" xr:uid="{F8FC8C31-FD67-48D3-B6B3-EAE137342AAF}"/>
    <cellStyle name="Vírgula 10 4 7" xfId="2812" xr:uid="{EE15CB23-1EEB-4C1C-A637-22F7FCE4B63F}"/>
    <cellStyle name="Vírgula 10 4 7 2" xfId="13478" xr:uid="{A27F9883-AAC7-4A1E-9067-45B058749533}"/>
    <cellStyle name="Vírgula 10 4 7 3" xfId="10714" xr:uid="{AEA9B0AA-C012-4D34-9A2D-8E418D1B4F0E}"/>
    <cellStyle name="Vírgula 10 4 8" xfId="10715" xr:uid="{92596ED4-1BDB-46B8-BD37-73FD032445C2}"/>
    <cellStyle name="Vírgula 10 4 9" xfId="6451" xr:uid="{1BBCE7F4-83B7-4642-87F4-82A0461B6FC2}"/>
    <cellStyle name="Vírgula 10 5" xfId="587" xr:uid="{E7A1C1AC-0B0A-4E2D-9C9A-C6E42191565C}"/>
    <cellStyle name="Vírgula 10 5 2" xfId="1150" xr:uid="{13762778-653D-4E95-B825-651077596EF5}"/>
    <cellStyle name="Vírgula 10 5 2 2" xfId="1974" xr:uid="{41521BA8-36B9-4009-A2D3-B536A045854D}"/>
    <cellStyle name="Vírgula 10 5 2 2 2" xfId="3924" xr:uid="{45B1C94F-6C18-4696-A939-EC5EB16EAE16}"/>
    <cellStyle name="Vírgula 10 5 2 2 2 2" xfId="14590" xr:uid="{C5AFF2BA-FC42-4E65-BB53-36006B8B47CE}"/>
    <cellStyle name="Vírgula 10 5 2 2 2 3" xfId="10716" xr:uid="{00B75AE6-0C98-4C03-A6E4-E7C470E72061}"/>
    <cellStyle name="Vírgula 10 5 2 2 3" xfId="10717" xr:uid="{694EAA0D-3705-498E-BD96-12599C99EEE2}"/>
    <cellStyle name="Vírgula 10 5 2 2 4" xfId="7563" xr:uid="{E4419CBE-F6FE-4230-88B8-67B7469CEDC5}"/>
    <cellStyle name="Vírgula 10 5 2 2 5" xfId="12777" xr:uid="{39B01CB9-AF37-4A16-AA22-CB048D3106C4}"/>
    <cellStyle name="Vírgula 10 5 2 2 6" xfId="5738" xr:uid="{E5AD733E-CAC1-47EA-8350-E3F823FE0316}"/>
    <cellStyle name="Vírgula 10 5 2 3" xfId="3175" xr:uid="{202F8FDA-CEE2-4D25-A377-48A1F7DC42A7}"/>
    <cellStyle name="Vírgula 10 5 2 3 2" xfId="13841" xr:uid="{D195CCC1-974E-4EB8-A7FC-1B260697C91C}"/>
    <cellStyle name="Vírgula 10 5 2 3 3" xfId="10718" xr:uid="{0D3B31CC-BFBB-465F-B477-B0CE90B87290}"/>
    <cellStyle name="Vírgula 10 5 2 4" xfId="10719" xr:uid="{B0442AD5-2E37-4105-9625-2A75B3BF8D4B}"/>
    <cellStyle name="Vírgula 10 5 2 5" xfId="6814" xr:uid="{C2AFE6B0-ECAE-4280-99CB-E7173BE5683F}"/>
    <cellStyle name="Vírgula 10 5 2 6" xfId="12028" xr:uid="{4459DD25-7494-4F76-805F-3954ED14FECD}"/>
    <cellStyle name="Vírgula 10 5 2 7" xfId="4989" xr:uid="{A9A53138-BE4F-44E9-8F99-6C49F3A32022}"/>
    <cellStyle name="Vírgula 10 5 3" xfId="1973" xr:uid="{9B394B8C-A391-43DB-B745-1787AD4494C4}"/>
    <cellStyle name="Vírgula 10 5 3 2" xfId="3923" xr:uid="{1E28A451-B841-4DBC-9704-0BEA772316E4}"/>
    <cellStyle name="Vírgula 10 5 3 2 2" xfId="14589" xr:uid="{36492B70-7822-4D9E-8FF8-F2C830F44C3E}"/>
    <cellStyle name="Vírgula 10 5 3 2 3" xfId="10720" xr:uid="{BC4A26E4-999B-43E1-A34B-0366E10705C0}"/>
    <cellStyle name="Vírgula 10 5 3 3" xfId="10721" xr:uid="{40CBCDCE-D077-48C3-94F1-44B78E4A6983}"/>
    <cellStyle name="Vírgula 10 5 3 4" xfId="7562" xr:uid="{CD69B554-52C4-4A2A-8E61-8830300B012E}"/>
    <cellStyle name="Vírgula 10 5 3 5" xfId="12776" xr:uid="{7D8004D4-427A-4C4D-B32E-97768B613249}"/>
    <cellStyle name="Vírgula 10 5 3 6" xfId="5737" xr:uid="{5A799483-2C35-4CE1-AD8E-731738CF2F5C}"/>
    <cellStyle name="Vírgula 10 5 4" xfId="2723" xr:uid="{09C655E1-B32D-4863-AC2C-0778514A3B59}"/>
    <cellStyle name="Vírgula 10 5 4 2" xfId="13389" xr:uid="{51B5798B-5A66-4826-85AB-93D71E71CE87}"/>
    <cellStyle name="Vírgula 10 5 4 3" xfId="10722" xr:uid="{4D4D3B02-26D2-420F-8734-05F48E98D1EB}"/>
    <cellStyle name="Vírgula 10 5 5" xfId="10723" xr:uid="{200967EF-1D79-49E5-823C-BC3EA06B0D60}"/>
    <cellStyle name="Vírgula 10 5 6" xfId="6362" xr:uid="{29B60F25-E277-4375-BD84-0AB58A9AF7CE}"/>
    <cellStyle name="Vírgula 10 5 7" xfId="11576" xr:uid="{5AABC698-D152-4708-BAB3-36E42DF5AF16}"/>
    <cellStyle name="Vírgula 10 5 8" xfId="4537" xr:uid="{AD9F3D3A-937E-438E-9073-3E15D2C60094}"/>
    <cellStyle name="Vírgula 10 6" xfId="799" xr:uid="{10F98EFC-615A-4D27-A17E-E73186A04389}"/>
    <cellStyle name="Vírgula 10 6 2" xfId="1263" xr:uid="{5BD5F785-3C3B-4274-8FDD-1FD72FED7047}"/>
    <cellStyle name="Vírgula 10 6 2 2" xfId="1976" xr:uid="{20B6CEDF-7398-4CE8-A133-938DA810D859}"/>
    <cellStyle name="Vírgula 10 6 2 2 2" xfId="3926" xr:uid="{D414665C-6DE7-4E23-B502-0883D5CFCB4E}"/>
    <cellStyle name="Vírgula 10 6 2 2 2 2" xfId="14592" xr:uid="{02734074-552B-493A-94E4-17A881A99ACD}"/>
    <cellStyle name="Vírgula 10 6 2 2 2 3" xfId="10724" xr:uid="{18F175AA-40CD-40BB-8F42-9C32733648A1}"/>
    <cellStyle name="Vírgula 10 6 2 2 3" xfId="10725" xr:uid="{CD0932E2-8EDF-46C7-81A0-DDD1809034A0}"/>
    <cellStyle name="Vírgula 10 6 2 2 4" xfId="7565" xr:uid="{06774801-0E8D-4D36-AF29-31D4057B053A}"/>
    <cellStyle name="Vírgula 10 6 2 2 5" xfId="12779" xr:uid="{7D59150E-2092-4161-AF84-C04843AE4D83}"/>
    <cellStyle name="Vírgula 10 6 2 2 6" xfId="5740" xr:uid="{1BBCDFC2-FC4D-4C73-91AD-3E873A79E73B}"/>
    <cellStyle name="Vírgula 10 6 2 3" xfId="3225" xr:uid="{BEC04C63-BA8B-47F2-8B73-7C932B326A81}"/>
    <cellStyle name="Vírgula 10 6 2 3 2" xfId="13891" xr:uid="{AEFA08BB-0BE7-4AE0-B64D-AD2E86F236F9}"/>
    <cellStyle name="Vírgula 10 6 2 3 3" xfId="10726" xr:uid="{31D4B71B-59FE-4A48-A950-FB18E63C3678}"/>
    <cellStyle name="Vírgula 10 6 2 4" xfId="10727" xr:uid="{239163D7-B768-44DC-A1D8-129F36C6D142}"/>
    <cellStyle name="Vírgula 10 6 2 5" xfId="6864" xr:uid="{5089D98B-7CFA-4315-9F00-9C005AEA75BE}"/>
    <cellStyle name="Vírgula 10 6 2 6" xfId="12078" xr:uid="{EB4CEBA3-6A13-4ED4-AEB4-42F4E6A39EAD}"/>
    <cellStyle name="Vírgula 10 6 2 7" xfId="5039" xr:uid="{753E3441-AA33-4D83-BE74-DB31915D7336}"/>
    <cellStyle name="Vírgula 10 6 3" xfId="1975" xr:uid="{3549ABE4-7257-434B-8A85-AF11B6F48665}"/>
    <cellStyle name="Vírgula 10 6 3 2" xfId="3925" xr:uid="{D2AE8B67-4D10-4F95-ACFB-923BB0B78A06}"/>
    <cellStyle name="Vírgula 10 6 3 2 2" xfId="14591" xr:uid="{3BCFBB1D-B317-4132-907C-86986ED11048}"/>
    <cellStyle name="Vírgula 10 6 3 2 3" xfId="10728" xr:uid="{74D03D7A-D039-4674-9AA6-713B392D7A7B}"/>
    <cellStyle name="Vírgula 10 6 3 3" xfId="10729" xr:uid="{D24413B7-07AC-4B6D-95BE-43EF67338FDA}"/>
    <cellStyle name="Vírgula 10 6 3 4" xfId="7564" xr:uid="{1FCC98EE-72F1-4F87-A07B-C52BFDADC2FA}"/>
    <cellStyle name="Vírgula 10 6 3 5" xfId="12778" xr:uid="{BBCE2BF6-F8B0-4764-ACD5-0A5A424613BF}"/>
    <cellStyle name="Vírgula 10 6 3 6" xfId="5739" xr:uid="{2613413D-CD4D-49B3-AC26-02B56A40E4C9}"/>
    <cellStyle name="Vírgula 10 6 4" xfId="2858" xr:uid="{604EAFB6-0B7D-492D-9A8B-1ED9A3DFF092}"/>
    <cellStyle name="Vírgula 10 6 4 2" xfId="13524" xr:uid="{146B4DBA-CA4B-4106-AFAD-E5E678C64C5D}"/>
    <cellStyle name="Vírgula 10 6 4 3" xfId="10730" xr:uid="{8C868DD9-4974-4A25-94F9-ABE60F1E0B77}"/>
    <cellStyle name="Vírgula 10 6 5" xfId="10731" xr:uid="{60C087B2-DEC4-47D5-ACEA-C27BEC0D3FA6}"/>
    <cellStyle name="Vírgula 10 6 6" xfId="6497" xr:uid="{1F45D07D-5E72-4B76-8C9B-5B9952C236DB}"/>
    <cellStyle name="Vírgula 10 6 7" xfId="11711" xr:uid="{2258786F-206A-498B-A393-CD8EB13B2487}"/>
    <cellStyle name="Vírgula 10 6 8" xfId="4672" xr:uid="{4C6BADF6-9022-42E0-8DAE-890FA9A05A57}"/>
    <cellStyle name="Vírgula 10 7" xfId="471" xr:uid="{F20CD1B4-72A8-4FC7-A03A-0F3A518AC928}"/>
    <cellStyle name="Vírgula 10 7 2" xfId="1094" xr:uid="{61FDC18B-5C2E-49D4-822C-1B38B47A1293}"/>
    <cellStyle name="Vírgula 10 7 2 2" xfId="1978" xr:uid="{D977B4CF-EB5C-40A4-97FB-983DA3C49EF5}"/>
    <cellStyle name="Vírgula 10 7 2 2 2" xfId="3928" xr:uid="{7035F69A-6611-4AB8-8334-142362CC4AB9}"/>
    <cellStyle name="Vírgula 10 7 2 2 2 2" xfId="14594" xr:uid="{3BD30964-E6E4-43B5-9599-A5D8C09A3304}"/>
    <cellStyle name="Vírgula 10 7 2 2 2 3" xfId="10732" xr:uid="{7FFE7D49-E245-4EEC-83D0-514B3FAE1FFA}"/>
    <cellStyle name="Vírgula 10 7 2 2 3" xfId="10733" xr:uid="{F1517A4D-405D-411D-8F49-C815368C51E3}"/>
    <cellStyle name="Vírgula 10 7 2 2 4" xfId="7567" xr:uid="{0485AB8C-C7A6-44FB-85ED-4585CD1995FA}"/>
    <cellStyle name="Vírgula 10 7 2 2 5" xfId="12781" xr:uid="{83308FBE-98F6-45A2-9A9C-3B9BFE129F98}"/>
    <cellStyle name="Vírgula 10 7 2 2 6" xfId="5742" xr:uid="{661BC993-70B4-4230-BE42-2D2B67A32085}"/>
    <cellStyle name="Vírgula 10 7 2 3" xfId="3131" xr:uid="{82C15356-B070-448D-9089-87419262A9D7}"/>
    <cellStyle name="Vírgula 10 7 2 3 2" xfId="13797" xr:uid="{F4E13966-90D9-4122-8D09-B7084E58D0F4}"/>
    <cellStyle name="Vírgula 10 7 2 3 3" xfId="10734" xr:uid="{5A8C2289-A23B-4569-8EE7-EAD5B3BCC199}"/>
    <cellStyle name="Vírgula 10 7 2 4" xfId="10735" xr:uid="{6A9A2094-B2DE-4039-981A-B2D8CA058213}"/>
    <cellStyle name="Vírgula 10 7 2 5" xfId="6770" xr:uid="{C6D618A2-8B73-4D71-9CD3-5A181744745C}"/>
    <cellStyle name="Vírgula 10 7 2 6" xfId="11984" xr:uid="{7FB051B6-7817-409F-B74A-551750B23D1C}"/>
    <cellStyle name="Vírgula 10 7 2 7" xfId="4945" xr:uid="{DF6BA1B3-1260-4666-8343-18B8DBEE4F47}"/>
    <cellStyle name="Vírgula 10 7 3" xfId="1977" xr:uid="{9FA96D5A-A1E7-4CD9-9FD3-D06833502968}"/>
    <cellStyle name="Vírgula 10 7 3 2" xfId="3927" xr:uid="{D5BB745F-642C-4D1D-ABE9-5ACCEF84504C}"/>
    <cellStyle name="Vírgula 10 7 3 2 2" xfId="14593" xr:uid="{485A43C3-F71A-4162-9CE0-3FF33F4F922B}"/>
    <cellStyle name="Vírgula 10 7 3 2 3" xfId="10736" xr:uid="{A41CD442-AF7F-4F4A-B5C4-CE4C59526336}"/>
    <cellStyle name="Vírgula 10 7 3 3" xfId="10737" xr:uid="{82DE064A-411F-43F3-BF3F-94D11AD1C216}"/>
    <cellStyle name="Vírgula 10 7 3 4" xfId="7566" xr:uid="{3C595BB7-093E-426D-8FA8-7B807FD3139A}"/>
    <cellStyle name="Vírgula 10 7 3 5" xfId="12780" xr:uid="{611C5CB2-47AA-4420-965B-76D74138603D}"/>
    <cellStyle name="Vírgula 10 7 3 6" xfId="5741" xr:uid="{14D0C353-BA1B-4B21-8C31-2757762E10F0}"/>
    <cellStyle name="Vírgula 10 7 4" xfId="2674" xr:uid="{7A534A31-9B6F-4A7D-9D6C-FC5314647ACD}"/>
    <cellStyle name="Vírgula 10 7 4 2" xfId="13340" xr:uid="{AB0F8ED4-B67B-4E5B-8512-9A21F0920B11}"/>
    <cellStyle name="Vírgula 10 7 4 3" xfId="10738" xr:uid="{10A819BB-19E2-4F63-91FA-D94FFDB3E102}"/>
    <cellStyle name="Vírgula 10 7 5" xfId="10739" xr:uid="{047B581C-8688-4641-9E2B-296E30489FF4}"/>
    <cellStyle name="Vírgula 10 7 6" xfId="6313" xr:uid="{CC171223-9736-4E09-9AB0-1CFD8923DAD5}"/>
    <cellStyle name="Vírgula 10 7 7" xfId="11527" xr:uid="{D42E2253-A086-4A94-91BB-8DA8766C4849}"/>
    <cellStyle name="Vírgula 10 7 8" xfId="4488" xr:uid="{739A0E86-5404-4926-8090-BC03D9374A08}"/>
    <cellStyle name="Vírgula 10 8" xfId="949" xr:uid="{2AA861F7-67B0-4DD9-973A-505EC57548C6}"/>
    <cellStyle name="Vírgula 10 8 2" xfId="1979" xr:uid="{AA2C3A47-2DBC-42FF-9567-7E13FDAFCB36}"/>
    <cellStyle name="Vírgula 10 8 2 2" xfId="3929" xr:uid="{3624492D-2200-4C4B-A302-315306EE5957}"/>
    <cellStyle name="Vírgula 10 8 2 2 2" xfId="14595" xr:uid="{DB98FA01-C910-4EE3-830B-FE180679DED3}"/>
    <cellStyle name="Vírgula 10 8 2 2 3" xfId="10740" xr:uid="{C6B06A1F-7F8C-45D8-94DF-9F6AA046768D}"/>
    <cellStyle name="Vírgula 10 8 2 3" xfId="10741" xr:uid="{C52C9D62-7988-4C37-A2B2-A5A87727CC56}"/>
    <cellStyle name="Vírgula 10 8 2 4" xfId="7568" xr:uid="{23A0B8A3-BDD4-45A1-ABE2-949B853AB68B}"/>
    <cellStyle name="Vírgula 10 8 2 5" xfId="12782" xr:uid="{1059E7C8-23FE-4E41-82B1-DA029B051101}"/>
    <cellStyle name="Vírgula 10 8 2 6" xfId="5743" xr:uid="{443ECA88-4D5B-4643-ADCD-89F9BBDFF935}"/>
    <cellStyle name="Vírgula 10 8 3" xfId="2996" xr:uid="{52D61A63-F118-4A53-A219-E06902B40D71}"/>
    <cellStyle name="Vírgula 10 8 3 2" xfId="13662" xr:uid="{50BF8325-40FC-407E-B42B-2D8A6C7DA3E1}"/>
    <cellStyle name="Vírgula 10 8 3 3" xfId="10742" xr:uid="{162298A3-5DD5-456D-8C77-840D4DC7EECF}"/>
    <cellStyle name="Vírgula 10 8 4" xfId="10743" xr:uid="{288FBC85-6882-4042-8BE8-F8F8F497BBFE}"/>
    <cellStyle name="Vírgula 10 8 5" xfId="6635" xr:uid="{92048C87-130C-4BB6-900E-3323ACDE8449}"/>
    <cellStyle name="Vírgula 10 8 6" xfId="11849" xr:uid="{5ADF4135-7B37-4F6D-9DF6-E8B05F5BFB3D}"/>
    <cellStyle name="Vírgula 10 8 7" xfId="4810" xr:uid="{6364EAD2-C7EC-4ADC-A697-850CD59E7836}"/>
    <cellStyle name="Vírgula 10 9" xfId="1413" xr:uid="{8BD5A3A4-C402-48E9-9835-23815AA67179}"/>
    <cellStyle name="Vírgula 10 9 2" xfId="3363" xr:uid="{0D04F69B-BC8D-4455-8087-D0235B8BA69E}"/>
    <cellStyle name="Vírgula 10 9 2 2" xfId="14029" xr:uid="{F2E4E072-13B0-4F72-BD46-12ECA084CCA0}"/>
    <cellStyle name="Vírgula 10 9 2 3" xfId="10744" xr:uid="{3B358B05-5923-4172-BB65-78B2A6A5107B}"/>
    <cellStyle name="Vírgula 10 9 3" xfId="10745" xr:uid="{0DE319C0-54EA-4EC6-B448-FD4DA03554D6}"/>
    <cellStyle name="Vírgula 10 9 4" xfId="7002" xr:uid="{4F3BF0C6-6519-4174-91FC-7267075808C9}"/>
    <cellStyle name="Vírgula 10 9 5" xfId="12216" xr:uid="{0778580F-3C56-4F8E-9348-FBC05D5094A5}"/>
    <cellStyle name="Vírgula 10 9 6" xfId="5177" xr:uid="{9AEF3118-57D0-497C-8EF3-C0554A1167DD}"/>
    <cellStyle name="Vírgula 11" xfId="253" xr:uid="{2B166CB7-C485-4D52-A417-80D3A1E1DBB0}"/>
    <cellStyle name="Vírgula 11 2" xfId="700" xr:uid="{2AE25BBE-EEC9-4E3F-91C1-C630B2D5D0A9}"/>
    <cellStyle name="Vírgula 11 2 2" xfId="1222" xr:uid="{17200DC4-EF6A-4346-9553-94D6FCFF1EA9}"/>
    <cellStyle name="Vírgula 11 3" xfId="589" xr:uid="{07EDBFDB-15A0-4E12-A600-02A07D1E4E42}"/>
    <cellStyle name="Vírgula 11 4" xfId="473" xr:uid="{BA201A04-D2FB-4991-996A-8738F057DD03}"/>
    <cellStyle name="Vírgula 12" xfId="256" xr:uid="{87AD90DD-13A8-43F1-AE4B-FA381F6E06F7}"/>
    <cellStyle name="Vírgula 12 10" xfId="2248" xr:uid="{AC74E564-5694-42DD-9FD7-55C16AE620CC}"/>
    <cellStyle name="Vírgula 12 10 2" xfId="4105" xr:uid="{D7AABA6B-CB1A-4A2D-9137-85A9A499E9E8}"/>
    <cellStyle name="Vírgula 12 10 2 2" xfId="14768" xr:uid="{EF885553-5392-406B-AF66-3DE8591BE740}"/>
    <cellStyle name="Vírgula 12 10 2 3" xfId="10746" xr:uid="{8B02FCC6-E998-4FEE-A913-C92C92445140}"/>
    <cellStyle name="Vírgula 12 10 3" xfId="10747" xr:uid="{E6110227-3BDE-4047-980E-F768CD25226F}"/>
    <cellStyle name="Vírgula 12 10 4" xfId="7744" xr:uid="{E1A17696-F37F-4392-8801-8A663D0E895F}"/>
    <cellStyle name="Vírgula 12 10 5" xfId="12955" xr:uid="{5CF8D8ED-A4CD-45A5-90DD-EDAE81256FC5}"/>
    <cellStyle name="Vírgula 12 10 6" xfId="5916" xr:uid="{4750ECB2-9DFD-4D51-A167-1940295FDC21}"/>
    <cellStyle name="Vírgula 12 11" xfId="2397" xr:uid="{11492DF8-9EA4-4A52-BC5C-4F803BCEE504}"/>
    <cellStyle name="Vírgula 12 11 2" xfId="4241" xr:uid="{CC170C92-8D1E-4CFB-B1F6-12C07EC9F19E}"/>
    <cellStyle name="Vírgula 12 11 2 2" xfId="14904" xr:uid="{783C4E24-C021-4BA3-9BC0-5E8B10775D56}"/>
    <cellStyle name="Vírgula 12 11 2 3" xfId="10748" xr:uid="{5B94C320-41B9-4537-BA08-59F41C07865A}"/>
    <cellStyle name="Vírgula 12 11 3" xfId="7880" xr:uid="{3495D93B-1DEE-468E-B26E-143BF7E8F31F}"/>
    <cellStyle name="Vírgula 12 11 4" xfId="13091" xr:uid="{AB2C80BF-FD8C-44D1-8FA3-AF9E02403B73}"/>
    <cellStyle name="Vírgula 12 11 5" xfId="6052" xr:uid="{A646B86A-C4B1-4173-AB01-F94A5080D7A7}"/>
    <cellStyle name="Vírgula 12 12" xfId="2581" xr:uid="{3B8C7D22-C076-4D5A-8B6D-8877075F35D7}"/>
    <cellStyle name="Vírgula 12 12 2" xfId="10749" xr:uid="{7C83145D-0332-48EB-8829-4FF75E48837B}"/>
    <cellStyle name="Vírgula 12 12 3" xfId="13249" xr:uid="{49842672-D8B2-4A3F-8F1A-D9B57CCEB15A}"/>
    <cellStyle name="Vírgula 12 12 4" xfId="6189" xr:uid="{D52D4369-D48E-4915-A67D-24957D465D30}"/>
    <cellStyle name="Vírgula 12 13" xfId="10750" xr:uid="{A1B0B288-43F7-4740-A0D6-7153BC660A05}"/>
    <cellStyle name="Vírgula 12 14" xfId="6220" xr:uid="{28C6FA92-7A12-4483-83AB-3C612C001F8A}"/>
    <cellStyle name="Vírgula 12 15" xfId="11436" xr:uid="{C539BF2D-E8EA-4148-B778-F9B0C0B8B837}"/>
    <cellStyle name="Vírgula 12 16" xfId="4397" xr:uid="{D1B49A6B-677D-42D8-B389-081F17426768}"/>
    <cellStyle name="Vírgula 12 2" xfId="701" xr:uid="{BE6F9BFE-4E20-4525-A0F5-EA8094F43ABC}"/>
    <cellStyle name="Vírgula 12 2 10" xfId="11625" xr:uid="{1AA01FCC-7C6C-48A6-BC4E-11A01D968EBC}"/>
    <cellStyle name="Vírgula 12 2 11" xfId="4586" xr:uid="{C5417D91-FA7B-4318-90F9-8E8F3AD01571}"/>
    <cellStyle name="Vírgula 12 2 2" xfId="849" xr:uid="{19999462-0F9A-481F-9666-D7B4EE9A1FF5}"/>
    <cellStyle name="Vírgula 12 2 2 2" xfId="1312" xr:uid="{38B4C859-5CA0-4CA4-824B-78FE3AEFD296}"/>
    <cellStyle name="Vírgula 12 2 2 2 2" xfId="1982" xr:uid="{AA381532-C9FA-4F91-9B62-BF43A8F77747}"/>
    <cellStyle name="Vírgula 12 2 2 2 2 2" xfId="3932" xr:uid="{6F9C00E5-045F-4DAE-AAD3-472F39ECFBFC}"/>
    <cellStyle name="Vírgula 12 2 2 2 2 2 2" xfId="14598" xr:uid="{A26650ED-E414-4428-930F-A93F6682D9AF}"/>
    <cellStyle name="Vírgula 12 2 2 2 2 2 3" xfId="10751" xr:uid="{794D92C7-EF0F-4FF3-8B50-10539B5A996E}"/>
    <cellStyle name="Vírgula 12 2 2 2 2 3" xfId="10752" xr:uid="{AFE140C2-3C87-4F2B-8DED-8B0406A55754}"/>
    <cellStyle name="Vírgula 12 2 2 2 2 4" xfId="7571" xr:uid="{74B7EBBD-17DF-419E-B141-026F6FCC1B4E}"/>
    <cellStyle name="Vírgula 12 2 2 2 2 5" xfId="12785" xr:uid="{A693058A-DD90-444A-8175-DB5D82A941C5}"/>
    <cellStyle name="Vírgula 12 2 2 2 2 6" xfId="5746" xr:uid="{DCC1569C-522D-4112-8EF1-FFF368527857}"/>
    <cellStyle name="Vírgula 12 2 2 2 3" xfId="3274" xr:uid="{0C09E9E1-BF2B-4B94-8F3B-5D4449D5BA6C}"/>
    <cellStyle name="Vírgula 12 2 2 2 3 2" xfId="13940" xr:uid="{7915FC1D-9406-4A4C-9BA9-7EB70A942CB3}"/>
    <cellStyle name="Vírgula 12 2 2 2 3 3" xfId="10753" xr:uid="{DF9DE519-F95E-4F70-979C-9DE07A9121DA}"/>
    <cellStyle name="Vírgula 12 2 2 2 4" xfId="10754" xr:uid="{32BDF916-B1D6-4EC0-B984-B5D5B95F028E}"/>
    <cellStyle name="Vírgula 12 2 2 2 5" xfId="6913" xr:uid="{81F1F1BB-2CC2-4C24-83A6-856D0332D23A}"/>
    <cellStyle name="Vírgula 12 2 2 2 6" xfId="12127" xr:uid="{1E881CF0-7D93-4818-A052-CB83037C0414}"/>
    <cellStyle name="Vírgula 12 2 2 2 7" xfId="5088" xr:uid="{8B5F8626-8AFA-45A6-B85A-19B7906C9A9D}"/>
    <cellStyle name="Vírgula 12 2 2 3" xfId="1981" xr:uid="{903CDCB7-48E7-4DD2-A346-8D3A203CB439}"/>
    <cellStyle name="Vírgula 12 2 2 3 2" xfId="3931" xr:uid="{A12DEAFF-F1C8-4337-A7C1-C77B90B5D6AC}"/>
    <cellStyle name="Vírgula 12 2 2 3 2 2" xfId="14597" xr:uid="{998B959A-1319-4A83-8031-B543D17DE77B}"/>
    <cellStyle name="Vírgula 12 2 2 3 2 3" xfId="10755" xr:uid="{876FA76A-0A30-490E-A4C0-7A6B26506847}"/>
    <cellStyle name="Vírgula 12 2 2 3 3" xfId="10756" xr:uid="{6BEB19D9-A303-450E-BCCE-C587179A814E}"/>
    <cellStyle name="Vírgula 12 2 2 3 4" xfId="7570" xr:uid="{FE3EE568-E60E-4437-A57A-BBDFF0402851}"/>
    <cellStyle name="Vírgula 12 2 2 3 5" xfId="12784" xr:uid="{BD17B86B-A025-4D67-95BB-51256919B225}"/>
    <cellStyle name="Vírgula 12 2 2 3 6" xfId="5745" xr:uid="{0494DFFD-BB31-4642-BD57-27F3ABE71C0F}"/>
    <cellStyle name="Vírgula 12 2 2 4" xfId="2907" xr:uid="{31FFAD26-A5A4-45FC-AA87-E527F36E5CD5}"/>
    <cellStyle name="Vírgula 12 2 2 4 2" xfId="13573" xr:uid="{F3B3C694-743C-4F53-BF5E-C7D1D0ED0E14}"/>
    <cellStyle name="Vírgula 12 2 2 4 3" xfId="10757" xr:uid="{A5935B77-B258-4595-8267-A8EA0FA44C6A}"/>
    <cellStyle name="Vírgula 12 2 2 5" xfId="10758" xr:uid="{6A8B7025-0124-400A-8EB4-54A656C67728}"/>
    <cellStyle name="Vírgula 12 2 2 6" xfId="6546" xr:uid="{3C321040-FB09-41D0-8493-3D4AD7182C43}"/>
    <cellStyle name="Vírgula 12 2 2 7" xfId="11760" xr:uid="{A6BE3546-0D54-4178-97EA-24940CEECED4}"/>
    <cellStyle name="Vírgula 12 2 2 8" xfId="4721" xr:uid="{2A064B8C-80C4-4FBD-B41E-057DF7D06148}"/>
    <cellStyle name="Vírgula 12 2 3" xfId="1001" xr:uid="{4B008008-ED60-4263-8107-14E171CACB19}"/>
    <cellStyle name="Vírgula 12 2 3 2" xfId="1983" xr:uid="{39EDCDD2-056E-4487-B679-B329DFC614DB}"/>
    <cellStyle name="Vírgula 12 2 3 2 2" xfId="3933" xr:uid="{2B5052BC-C041-4579-884D-037CF0E5CF57}"/>
    <cellStyle name="Vírgula 12 2 3 2 2 2" xfId="14599" xr:uid="{BD5FB86E-D150-490F-917C-6EB8E29B888A}"/>
    <cellStyle name="Vírgula 12 2 3 2 2 3" xfId="10759" xr:uid="{FBF89199-ABDD-47D3-BBD4-10E972679141}"/>
    <cellStyle name="Vírgula 12 2 3 2 3" xfId="10760" xr:uid="{02EC0639-766A-46D2-9EFE-C547FABD0DAA}"/>
    <cellStyle name="Vírgula 12 2 3 2 4" xfId="7572" xr:uid="{7B98C0A1-1D6C-4FFD-A1D4-9B89E70E0E73}"/>
    <cellStyle name="Vírgula 12 2 3 2 5" xfId="12786" xr:uid="{D009D717-C2DB-4194-86F2-5261EE974E33}"/>
    <cellStyle name="Vírgula 12 2 3 2 6" xfId="5747" xr:uid="{2D6A757B-44C6-4368-BC65-83444C3C714D}"/>
    <cellStyle name="Vírgula 12 2 3 3" xfId="3045" xr:uid="{45574310-A56F-4066-9802-AD5C7CCC4E47}"/>
    <cellStyle name="Vírgula 12 2 3 3 2" xfId="13711" xr:uid="{3E71B742-8C8D-4372-B4A0-B1171FF449B7}"/>
    <cellStyle name="Vírgula 12 2 3 3 3" xfId="10761" xr:uid="{98B063FE-2702-4244-A949-B1BAEDA060EC}"/>
    <cellStyle name="Vírgula 12 2 3 4" xfId="10762" xr:uid="{76AE2936-C6DF-4BDC-938C-3B7885442784}"/>
    <cellStyle name="Vírgula 12 2 3 5" xfId="6684" xr:uid="{C5152067-A28F-4921-8F78-5F514F7758A6}"/>
    <cellStyle name="Vírgula 12 2 3 6" xfId="11898" xr:uid="{E60E8480-F3CF-4C82-A3A8-2BEDB5543287}"/>
    <cellStyle name="Vírgula 12 2 3 7" xfId="4859" xr:uid="{971AFDFC-EEE7-4877-9D9B-1A84E455324E}"/>
    <cellStyle name="Vírgula 12 2 4" xfId="1980" xr:uid="{CC54A2F2-6811-40AB-B68D-DD3DF70304C2}"/>
    <cellStyle name="Vírgula 12 2 4 2" xfId="3930" xr:uid="{24AE615A-4047-4A64-909B-3005BE173243}"/>
    <cellStyle name="Vírgula 12 2 4 2 2" xfId="14596" xr:uid="{EE17728E-12D0-4EFC-B963-E7B55AB81351}"/>
    <cellStyle name="Vírgula 12 2 4 2 3" xfId="10763" xr:uid="{21432D92-98D1-4B9E-B31D-B3F0D21B0596}"/>
    <cellStyle name="Vírgula 12 2 4 3" xfId="10764" xr:uid="{3D3878D2-24D2-4B8A-A453-CCB152F1C413}"/>
    <cellStyle name="Vírgula 12 2 4 4" xfId="7569" xr:uid="{07242EE1-ECCA-4032-9A69-AA661BC4ADC4}"/>
    <cellStyle name="Vírgula 12 2 4 5" xfId="12783" xr:uid="{8CA9345D-295F-4BA1-BE43-0299ACD70161}"/>
    <cellStyle name="Vírgula 12 2 4 6" xfId="5744" xr:uid="{62E65A41-64B9-4E2F-AA92-E281D7EF5074}"/>
    <cellStyle name="Vírgula 12 2 5" xfId="2300" xr:uid="{FD387471-6858-4A76-9106-EF1F21FA5104}"/>
    <cellStyle name="Vírgula 12 2 5 2" xfId="4153" xr:uid="{CFD27943-B4C4-4366-BB5B-506508EA8181}"/>
    <cellStyle name="Vírgula 12 2 5 2 2" xfId="14816" xr:uid="{1D3790A8-45DE-468C-8A37-2201E40F17E8}"/>
    <cellStyle name="Vírgula 12 2 5 2 3" xfId="10765" xr:uid="{BA1DCC30-FC52-4076-9399-FF567C6B2C3A}"/>
    <cellStyle name="Vírgula 12 2 5 3" xfId="10766" xr:uid="{48DF38E1-7781-4928-A285-E24344F58193}"/>
    <cellStyle name="Vírgula 12 2 5 4" xfId="7792" xr:uid="{4203A2C4-02C9-40E0-8C86-CCB1B865875F}"/>
    <cellStyle name="Vírgula 12 2 5 5" xfId="13003" xr:uid="{192FBBFF-98BC-4026-9B2A-DC7400A44294}"/>
    <cellStyle name="Vírgula 12 2 5 6" xfId="5964" xr:uid="{700BFC88-7AC8-45DC-9292-5075FD5357FE}"/>
    <cellStyle name="Vírgula 12 2 6" xfId="2444" xr:uid="{4265E5C1-EA9B-4859-BCD3-7EAC4BAFDC06}"/>
    <cellStyle name="Vírgula 12 2 6 2" xfId="4288" xr:uid="{8EFE3390-382B-44C5-861E-A44ED8542C66}"/>
    <cellStyle name="Vírgula 12 2 6 2 2" xfId="14951" xr:uid="{4B6975B0-4E3C-4208-888D-FB03BDCF6C19}"/>
    <cellStyle name="Vírgula 12 2 6 2 3" xfId="10767" xr:uid="{194B8D7E-A84B-478C-80BA-0B3E9FFCB655}"/>
    <cellStyle name="Vírgula 12 2 6 3" xfId="7927" xr:uid="{2FBC8E41-4514-4B10-B006-C05D1C4C186B}"/>
    <cellStyle name="Vírgula 12 2 6 4" xfId="13138" xr:uid="{CD2ED7CE-C797-48F8-ACEC-1A9C645CFFAB}"/>
    <cellStyle name="Vírgula 12 2 6 5" xfId="6099" xr:uid="{699D24D7-54B4-40FE-A5C3-EBE1CF59FE92}"/>
    <cellStyle name="Vírgula 12 2 7" xfId="2772" xr:uid="{689A933C-7441-4797-AC31-41E0064DDC1E}"/>
    <cellStyle name="Vírgula 12 2 7 2" xfId="13438" xr:uid="{A6B4A6C9-F3F7-43B7-B7F2-9ED3F0BAF3A8}"/>
    <cellStyle name="Vírgula 12 2 7 3" xfId="10768" xr:uid="{2D7706E5-BBBD-45D4-9890-1290A6C6A75D}"/>
    <cellStyle name="Vírgula 12 2 8" xfId="10769" xr:uid="{AFAB2DD9-94B5-4F92-8024-6E346BB8A527}"/>
    <cellStyle name="Vírgula 12 2 9" xfId="6411" xr:uid="{33C0A2C3-AAA8-44E7-A02F-08C2B4B7370A}"/>
    <cellStyle name="Vírgula 12 3" xfId="750" xr:uid="{4C830D18-A353-418D-BEA8-18B3FF78F287}"/>
    <cellStyle name="Vírgula 12 3 10" xfId="11667" xr:uid="{145BA0AF-A7D3-4BDE-9D74-1F2BA29C097B}"/>
    <cellStyle name="Vírgula 12 3 11" xfId="4628" xr:uid="{988BB26A-B280-42C7-B099-CDFD84465C3D}"/>
    <cellStyle name="Vírgula 12 3 2" xfId="891" xr:uid="{A80191B3-1539-4EE8-ADD8-34530C626121}"/>
    <cellStyle name="Vírgula 12 3 2 2" xfId="1354" xr:uid="{CFCC0956-8466-42E9-A588-91DECF5E8DBD}"/>
    <cellStyle name="Vírgula 12 3 2 2 2" xfId="1986" xr:uid="{F0F31D99-6D04-497B-A6F5-C2F1BEC3A5AB}"/>
    <cellStyle name="Vírgula 12 3 2 2 2 2" xfId="3936" xr:uid="{AEF6776D-680C-4D0A-87B3-C6B71DDB1022}"/>
    <cellStyle name="Vírgula 12 3 2 2 2 2 2" xfId="14602" xr:uid="{E06F68B9-9E96-4B90-8588-0ABF2025E364}"/>
    <cellStyle name="Vírgula 12 3 2 2 2 2 3" xfId="10770" xr:uid="{A2FBA979-6094-408E-A944-DCBA9625C17E}"/>
    <cellStyle name="Vírgula 12 3 2 2 2 3" xfId="10771" xr:uid="{622AA9BD-E96D-4E51-A4C6-8C37F3950849}"/>
    <cellStyle name="Vírgula 12 3 2 2 2 4" xfId="7575" xr:uid="{47D68555-42D1-4BA9-822B-9C4D38C9F640}"/>
    <cellStyle name="Vírgula 12 3 2 2 2 5" xfId="12789" xr:uid="{72AD4CCB-7C03-43B5-9703-81974FE39D67}"/>
    <cellStyle name="Vírgula 12 3 2 2 2 6" xfId="5750" xr:uid="{A5A7DCB3-449F-4230-8E3D-F49D46203C45}"/>
    <cellStyle name="Vírgula 12 3 2 2 3" xfId="3316" xr:uid="{948E4F79-3783-436D-98AB-9062EA581011}"/>
    <cellStyle name="Vírgula 12 3 2 2 3 2" xfId="13982" xr:uid="{A670678C-93FC-4679-B90E-B123E3B6BFB1}"/>
    <cellStyle name="Vírgula 12 3 2 2 3 3" xfId="10772" xr:uid="{800ED7A9-7F40-40E2-9F76-9BEDB0D6BA2A}"/>
    <cellStyle name="Vírgula 12 3 2 2 4" xfId="10773" xr:uid="{ACA28AEC-A5EC-4E4D-9938-5DF5BAA290DC}"/>
    <cellStyle name="Vírgula 12 3 2 2 5" xfId="6955" xr:uid="{90CA520F-F104-4263-9F35-A39FC79CDDA2}"/>
    <cellStyle name="Vírgula 12 3 2 2 6" xfId="12169" xr:uid="{D16EEB17-DDD1-4F4B-96F1-67B5F2337D8F}"/>
    <cellStyle name="Vírgula 12 3 2 2 7" xfId="5130" xr:uid="{3608ED69-8D95-44F9-9833-274B77ED463B}"/>
    <cellStyle name="Vírgula 12 3 2 3" xfId="1985" xr:uid="{DBD22EF2-3E3C-4594-A659-C94F6AD2ACB9}"/>
    <cellStyle name="Vírgula 12 3 2 3 2" xfId="3935" xr:uid="{8A2BC60F-9231-4648-86DA-FCA6CDEB4D8E}"/>
    <cellStyle name="Vírgula 12 3 2 3 2 2" xfId="14601" xr:uid="{D140F39B-076C-4554-A595-6E450734B79C}"/>
    <cellStyle name="Vírgula 12 3 2 3 2 3" xfId="10774" xr:uid="{FD7FC61F-3E91-4C7C-B251-68048DAC5315}"/>
    <cellStyle name="Vírgula 12 3 2 3 3" xfId="10775" xr:uid="{A20E22C9-780B-4CD4-8E09-0D9CE8ED110C}"/>
    <cellStyle name="Vírgula 12 3 2 3 4" xfId="7574" xr:uid="{B2223FA7-A099-4AB5-961E-71AAE148BCCB}"/>
    <cellStyle name="Vírgula 12 3 2 3 5" xfId="12788" xr:uid="{064156D4-22D2-4893-A9F5-560BE251AAEE}"/>
    <cellStyle name="Vírgula 12 3 2 3 6" xfId="5749" xr:uid="{58A3DE97-D4AA-4A5B-BA77-F5AEE8087926}"/>
    <cellStyle name="Vírgula 12 3 2 4" xfId="2949" xr:uid="{830B0F5E-FA40-4468-BA9B-E0238CC1CFB0}"/>
    <cellStyle name="Vírgula 12 3 2 4 2" xfId="13615" xr:uid="{20E93C3A-8828-4667-ABCE-9D42985D8596}"/>
    <cellStyle name="Vírgula 12 3 2 4 3" xfId="10776" xr:uid="{29228D54-4680-4AFA-A4CB-E37A0EFA05B3}"/>
    <cellStyle name="Vírgula 12 3 2 5" xfId="10777" xr:uid="{06BB6BBB-CC76-4B7E-8836-83C17C627C1C}"/>
    <cellStyle name="Vírgula 12 3 2 6" xfId="6588" xr:uid="{AAE718AD-7658-4F72-92E5-8BC2CB6BCBF1}"/>
    <cellStyle name="Vírgula 12 3 2 7" xfId="11802" xr:uid="{76E72B54-8E40-4670-9243-5049CC4745FD}"/>
    <cellStyle name="Vírgula 12 3 2 8" xfId="4763" xr:uid="{99D36FCC-14F3-4F09-B118-4A6D55D06F7A}"/>
    <cellStyle name="Vírgula 12 3 3" xfId="1044" xr:uid="{8E431675-638A-46F2-9254-258DE061FC4F}"/>
    <cellStyle name="Vírgula 12 3 3 2" xfId="1987" xr:uid="{33928B03-9598-406D-B1CC-0627ED7F5BFB}"/>
    <cellStyle name="Vírgula 12 3 3 2 2" xfId="3937" xr:uid="{15DA9CDC-CE22-438E-A6B2-0F11174F7D83}"/>
    <cellStyle name="Vírgula 12 3 3 2 2 2" xfId="14603" xr:uid="{C0B23897-4954-4F62-9B91-03410FC7AA59}"/>
    <cellStyle name="Vírgula 12 3 3 2 2 3" xfId="10778" xr:uid="{2FA7C154-99CE-412B-935E-760721B91A24}"/>
    <cellStyle name="Vírgula 12 3 3 2 3" xfId="10779" xr:uid="{6A5DD741-2FAE-4D03-AA19-880904AFC667}"/>
    <cellStyle name="Vírgula 12 3 3 2 4" xfId="7576" xr:uid="{969EE9C7-0DDE-4124-95E1-510AD38F763C}"/>
    <cellStyle name="Vírgula 12 3 3 2 5" xfId="12790" xr:uid="{DE4ED6EA-AA18-4F94-9B4F-6729BC7F9EAB}"/>
    <cellStyle name="Vírgula 12 3 3 2 6" xfId="5751" xr:uid="{F9DFF799-BCF7-411D-A9A8-2C26E3AF336B}"/>
    <cellStyle name="Vírgula 12 3 3 3" xfId="3087" xr:uid="{DA86E5EC-1403-42AA-87F7-7B6EB2934935}"/>
    <cellStyle name="Vírgula 12 3 3 3 2" xfId="13753" xr:uid="{6B9BAE03-8955-456B-B908-499AAB22BEC8}"/>
    <cellStyle name="Vírgula 12 3 3 3 3" xfId="10780" xr:uid="{6D88D4D8-055E-4FE5-867F-1939D81328C2}"/>
    <cellStyle name="Vírgula 12 3 3 4" xfId="10781" xr:uid="{25239530-D70D-4BDE-BC13-E6EFB5000A12}"/>
    <cellStyle name="Vírgula 12 3 3 5" xfId="6726" xr:uid="{3A5018A1-DE3E-4614-82E8-CC33C1DFEEC3}"/>
    <cellStyle name="Vírgula 12 3 3 6" xfId="11940" xr:uid="{1D81D414-6060-4EE7-8583-919947C604F0}"/>
    <cellStyle name="Vírgula 12 3 3 7" xfId="4901" xr:uid="{D929EA15-0614-496F-9CD1-7CA799B23404}"/>
    <cellStyle name="Vírgula 12 3 4" xfId="1984" xr:uid="{BCED9B16-E6DC-4D0A-AEFB-7C711D571839}"/>
    <cellStyle name="Vírgula 12 3 4 2" xfId="3934" xr:uid="{EB038CA5-6DE7-472A-9FE2-C02CE93DD87B}"/>
    <cellStyle name="Vírgula 12 3 4 2 2" xfId="14600" xr:uid="{C468BEB2-4347-4C9D-BBF7-3AA313469EAA}"/>
    <cellStyle name="Vírgula 12 3 4 2 3" xfId="10782" xr:uid="{50A41A7E-CEF7-45C3-9E58-2BF4E0CCACCC}"/>
    <cellStyle name="Vírgula 12 3 4 3" xfId="10783" xr:uid="{C03DB7B7-F12B-4AB2-8976-3006523B6658}"/>
    <cellStyle name="Vírgula 12 3 4 4" xfId="7573" xr:uid="{6C078267-C3C1-4403-AE6D-D3A8F99B958A}"/>
    <cellStyle name="Vírgula 12 3 4 5" xfId="12787" xr:uid="{F1E47E88-32BA-4668-8975-3B382A5A8DD7}"/>
    <cellStyle name="Vírgula 12 3 4 6" xfId="5748" xr:uid="{822FBEB5-6B97-4F31-9EC4-A99BD32B92AB}"/>
    <cellStyle name="Vírgula 12 3 5" xfId="2342" xr:uid="{EFC6BDC8-09D6-425C-A98F-41535DC43FD1}"/>
    <cellStyle name="Vírgula 12 3 5 2" xfId="4195" xr:uid="{7160D081-DE3C-472E-9D5C-299975C5F047}"/>
    <cellStyle name="Vírgula 12 3 5 2 2" xfId="14858" xr:uid="{7B0A8267-420E-4894-88C6-B2D46F633D26}"/>
    <cellStyle name="Vírgula 12 3 5 2 3" xfId="10784" xr:uid="{25314D73-765D-4EAD-AD67-C99434CDF2EC}"/>
    <cellStyle name="Vírgula 12 3 5 3" xfId="10785" xr:uid="{9C013A14-A04A-41FF-88E7-E1674CC4CD6E}"/>
    <cellStyle name="Vírgula 12 3 5 4" xfId="7834" xr:uid="{D878C141-F646-467F-B773-5507A2C37F1E}"/>
    <cellStyle name="Vírgula 12 3 5 5" xfId="13045" xr:uid="{60DDE2E8-00EF-4F43-A2CA-9589339ABA75}"/>
    <cellStyle name="Vírgula 12 3 5 6" xfId="6006" xr:uid="{6CE1185A-1CFC-43EA-A048-6D3FD322CBEC}"/>
    <cellStyle name="Vírgula 12 3 6" xfId="2486" xr:uid="{FBAD247A-E2E1-4353-8B4F-551666BBCCAB}"/>
    <cellStyle name="Vírgula 12 3 6 2" xfId="4330" xr:uid="{841BC069-AA30-44F2-B476-AE12136E5167}"/>
    <cellStyle name="Vírgula 12 3 6 2 2" xfId="14993" xr:uid="{CF3DC79B-9D77-4155-B67C-7D5A80FD2A72}"/>
    <cellStyle name="Vírgula 12 3 6 2 3" xfId="10786" xr:uid="{F7FFC133-6963-465A-8287-4202BCE55048}"/>
    <cellStyle name="Vírgula 12 3 6 3" xfId="7969" xr:uid="{3606FEA0-E24E-4A63-BA81-D483CF09E2F8}"/>
    <cellStyle name="Vírgula 12 3 6 4" xfId="13180" xr:uid="{62D43A52-1CB8-4DA7-9DF6-A917E70C485A}"/>
    <cellStyle name="Vírgula 12 3 6 5" xfId="6141" xr:uid="{FF55D2B5-DBAB-4177-B2E0-AD40DDB1340D}"/>
    <cellStyle name="Vírgula 12 3 7" xfId="2814" xr:uid="{DE30165E-80AF-4B10-9B3D-EA4922135C0A}"/>
    <cellStyle name="Vírgula 12 3 7 2" xfId="13480" xr:uid="{D711D555-8018-46B2-B7A2-6F4D31BCC89C}"/>
    <cellStyle name="Vírgula 12 3 7 3" xfId="10787" xr:uid="{5EB67844-D7AC-461A-BC9D-84382D23E0C1}"/>
    <cellStyle name="Vírgula 12 3 8" xfId="10788" xr:uid="{30143CB9-C837-48CC-9261-C857F0F8B491}"/>
    <cellStyle name="Vírgula 12 3 9" xfId="6453" xr:uid="{8614F305-D7BB-4333-A030-DEF26B553E4C}"/>
    <cellStyle name="Vírgula 12 4" xfId="590" xr:uid="{A8CC517D-127F-4E2D-9CBE-97F933305DCD}"/>
    <cellStyle name="Vírgula 12 4 2" xfId="1152" xr:uid="{8F272AFE-7F41-4B11-B2E1-132641B38B30}"/>
    <cellStyle name="Vírgula 12 4 2 2" xfId="1989" xr:uid="{EA1AC5A0-B186-4236-935B-07B5D55B2AB9}"/>
    <cellStyle name="Vírgula 12 4 2 2 2" xfId="3939" xr:uid="{E38DE33C-BB0C-43DA-8A3D-76C810AA404A}"/>
    <cellStyle name="Vírgula 12 4 2 2 2 2" xfId="14605" xr:uid="{63BDBB14-5295-4F24-9B36-E60CF6F3DDBC}"/>
    <cellStyle name="Vírgula 12 4 2 2 2 3" xfId="10789" xr:uid="{6A7FD5DD-2F19-418E-81D6-86C782DA81B4}"/>
    <cellStyle name="Vírgula 12 4 2 2 3" xfId="10790" xr:uid="{6211E80D-F936-46DA-9B57-D8ADE6962EAE}"/>
    <cellStyle name="Vírgula 12 4 2 2 4" xfId="7578" xr:uid="{A06CA910-B063-4F98-9779-55F782BD9DC7}"/>
    <cellStyle name="Vírgula 12 4 2 2 5" xfId="12792" xr:uid="{E1B39EBF-AE50-4C64-851D-F33E194B2239}"/>
    <cellStyle name="Vírgula 12 4 2 2 6" xfId="5753" xr:uid="{5907FA10-EEA0-4026-9985-B1D965D753AF}"/>
    <cellStyle name="Vírgula 12 4 2 3" xfId="3177" xr:uid="{9E019240-B37F-4D85-85F5-ED2638BFD63A}"/>
    <cellStyle name="Vírgula 12 4 2 3 2" xfId="13843" xr:uid="{81BA3CC6-1B35-4302-BC00-7B0F8FE6C364}"/>
    <cellStyle name="Vírgula 12 4 2 3 3" xfId="10791" xr:uid="{8423C217-6747-4852-9BCD-B876260C94BC}"/>
    <cellStyle name="Vírgula 12 4 2 4" xfId="10792" xr:uid="{E48C2752-839C-47B8-BE12-6F3EA7A79C42}"/>
    <cellStyle name="Vírgula 12 4 2 5" xfId="6816" xr:uid="{C0BA7DAA-96DD-4453-9C4F-6FDF2F1454B4}"/>
    <cellStyle name="Vírgula 12 4 2 6" xfId="12030" xr:uid="{1DAEC66A-BEA4-4B4F-AE1A-61D2126B6F6B}"/>
    <cellStyle name="Vírgula 12 4 2 7" xfId="4991" xr:uid="{03882540-BC70-46DC-8073-24BB6B2DCA1D}"/>
    <cellStyle name="Vírgula 12 4 3" xfId="1988" xr:uid="{AC638B89-97DE-45F0-85E4-0BCC353721EC}"/>
    <cellStyle name="Vírgula 12 4 3 2" xfId="3938" xr:uid="{E2F3480A-D70C-4848-8E3A-D2AFEC3597D1}"/>
    <cellStyle name="Vírgula 12 4 3 2 2" xfId="14604" xr:uid="{EC901AAF-CC49-400C-819E-15D79203B5A7}"/>
    <cellStyle name="Vírgula 12 4 3 2 3" xfId="10793" xr:uid="{BA9AD7BD-ED79-4091-B807-CFF978DDAB2C}"/>
    <cellStyle name="Vírgula 12 4 3 3" xfId="10794" xr:uid="{59E922FE-F660-498F-B7FF-64356F8116AD}"/>
    <cellStyle name="Vírgula 12 4 3 4" xfId="7577" xr:uid="{5DCD577E-A798-4E39-AC37-D927DF03F831}"/>
    <cellStyle name="Vírgula 12 4 3 5" xfId="12791" xr:uid="{C6371FF1-2EAB-4D3E-9792-3B6B796E2342}"/>
    <cellStyle name="Vírgula 12 4 3 6" xfId="5752" xr:uid="{1593CC73-3181-4DA7-AF8E-10E69024C190}"/>
    <cellStyle name="Vírgula 12 4 4" xfId="2725" xr:uid="{527EBE53-D425-4A23-BF60-E2CD6D8E778A}"/>
    <cellStyle name="Vírgula 12 4 4 2" xfId="13391" xr:uid="{34E9D469-9C9D-48AC-A574-C97B9AE4212F}"/>
    <cellStyle name="Vírgula 12 4 4 3" xfId="10795" xr:uid="{08316D7D-D9B7-40EF-9EA6-B865B84A5DD6}"/>
    <cellStyle name="Vírgula 12 4 5" xfId="10796" xr:uid="{C6E1A928-42CC-4569-B269-738C8FF65322}"/>
    <cellStyle name="Vírgula 12 4 6" xfId="6364" xr:uid="{8BBA8545-A356-4312-A088-6F54EA77115D}"/>
    <cellStyle name="Vírgula 12 4 7" xfId="11578" xr:uid="{2FEB0C0F-B11F-4655-BB91-19BC5FD1D70C}"/>
    <cellStyle name="Vírgula 12 4 8" xfId="4539" xr:uid="{78CCD093-092F-4A35-90F7-B4831C16EDA0}"/>
    <cellStyle name="Vírgula 12 5" xfId="801" xr:uid="{D1DE4FDA-6668-403F-AB7E-6A7BFC78445C}"/>
    <cellStyle name="Vírgula 12 5 2" xfId="1265" xr:uid="{477CBA99-ABBA-4401-8E1D-036003AF95D3}"/>
    <cellStyle name="Vírgula 12 5 2 2" xfId="1991" xr:uid="{B4D01BD7-9CFD-4493-924F-1CD7A16D3A59}"/>
    <cellStyle name="Vírgula 12 5 2 2 2" xfId="3941" xr:uid="{F3A1690B-BC17-46F6-B1C6-71CB1C372805}"/>
    <cellStyle name="Vírgula 12 5 2 2 2 2" xfId="14607" xr:uid="{B6949CA0-2447-452B-BBDE-5069380B7479}"/>
    <cellStyle name="Vírgula 12 5 2 2 2 3" xfId="10797" xr:uid="{17FE9426-06B8-4F1E-8A50-BB2DC5DF3A1D}"/>
    <cellStyle name="Vírgula 12 5 2 2 3" xfId="10798" xr:uid="{80E84032-A560-4B7B-B4C8-67235254028F}"/>
    <cellStyle name="Vírgula 12 5 2 2 4" xfId="7580" xr:uid="{C9AFD984-3986-44EE-BAF6-A13B8A49BCFB}"/>
    <cellStyle name="Vírgula 12 5 2 2 5" xfId="12794" xr:uid="{CC46D1C1-FD34-4D64-ABA8-DAC8C7979A63}"/>
    <cellStyle name="Vírgula 12 5 2 2 6" xfId="5755" xr:uid="{662F84B2-428B-456B-85FE-ACC38E742401}"/>
    <cellStyle name="Vírgula 12 5 2 3" xfId="3227" xr:uid="{F56651C2-66F2-4D1D-97BD-F6A18B5D211A}"/>
    <cellStyle name="Vírgula 12 5 2 3 2" xfId="13893" xr:uid="{51E7FCF1-2A6F-4B85-B2F4-4D3712BAA39C}"/>
    <cellStyle name="Vírgula 12 5 2 3 3" xfId="10799" xr:uid="{A4A6A6B9-8E22-4A17-89A8-46CCCB3BB657}"/>
    <cellStyle name="Vírgula 12 5 2 4" xfId="10800" xr:uid="{FD8718CC-4EAD-4864-AB78-7CA360CA6921}"/>
    <cellStyle name="Vírgula 12 5 2 5" xfId="6866" xr:uid="{BC077E15-E0DD-443F-AF36-5898177A820B}"/>
    <cellStyle name="Vírgula 12 5 2 6" xfId="12080" xr:uid="{3B7DF333-CDD5-41D0-BA14-028C4A46F26F}"/>
    <cellStyle name="Vírgula 12 5 2 7" xfId="5041" xr:uid="{18A0309A-1DCD-46C9-896D-21D3EB801854}"/>
    <cellStyle name="Vírgula 12 5 3" xfId="1990" xr:uid="{EF61458C-B8A7-4B80-8F9B-425CFADC8732}"/>
    <cellStyle name="Vírgula 12 5 3 2" xfId="3940" xr:uid="{DAC8C3A7-BDE1-40FD-AC25-72509545C1C5}"/>
    <cellStyle name="Vírgula 12 5 3 2 2" xfId="14606" xr:uid="{71D0F43A-B8B9-4223-887C-8FB7DE4010DC}"/>
    <cellStyle name="Vírgula 12 5 3 2 3" xfId="10801" xr:uid="{808B2E24-278A-462B-ADF5-F8B41AECE777}"/>
    <cellStyle name="Vírgula 12 5 3 3" xfId="10802" xr:uid="{399D2140-13D8-4650-BF02-52ED9F9087CA}"/>
    <cellStyle name="Vírgula 12 5 3 4" xfId="7579" xr:uid="{DC76A758-FEAE-46D6-A238-C22AE423AA35}"/>
    <cellStyle name="Vírgula 12 5 3 5" xfId="12793" xr:uid="{FA41A43F-2B6F-426A-B308-9F5EF8DC351B}"/>
    <cellStyle name="Vírgula 12 5 3 6" xfId="5754" xr:uid="{17C33157-8955-4896-A207-56E8B09B1A40}"/>
    <cellStyle name="Vírgula 12 5 4" xfId="2860" xr:uid="{40F8736B-D7E7-4C29-A785-8816AFE476D2}"/>
    <cellStyle name="Vírgula 12 5 4 2" xfId="13526" xr:uid="{6CC029EE-A4B1-4AAE-ACB4-54DB9B4E5E61}"/>
    <cellStyle name="Vírgula 12 5 4 3" xfId="10803" xr:uid="{0D814AAD-4FB5-4B16-AD0B-B5FE317FF455}"/>
    <cellStyle name="Vírgula 12 5 5" xfId="10804" xr:uid="{97186AC0-A1B1-407F-A274-4EC54EA7FBCA}"/>
    <cellStyle name="Vírgula 12 5 6" xfId="6499" xr:uid="{975CDF7E-CEAD-4626-88E4-5F05D9AD079E}"/>
    <cellStyle name="Vírgula 12 5 7" xfId="11713" xr:uid="{B5C56266-2C92-47A3-941E-E90183EC0C63}"/>
    <cellStyle name="Vírgula 12 5 8" xfId="4674" xr:uid="{7EC4F483-7B72-42E6-B7E6-4D64D14B5D2F}"/>
    <cellStyle name="Vírgula 12 6" xfId="474" xr:uid="{EFC71107-F50E-449A-AD78-2D59C68913AE}"/>
    <cellStyle name="Vírgula 12 6 2" xfId="1096" xr:uid="{1B0F0915-283E-4738-A07E-9B48EAF195EF}"/>
    <cellStyle name="Vírgula 12 6 2 2" xfId="1993" xr:uid="{3AC1CB28-3F7F-43ED-956E-7625709431E6}"/>
    <cellStyle name="Vírgula 12 6 2 2 2" xfId="3943" xr:uid="{92A5E989-F5BD-451D-B7C6-8C6536E31642}"/>
    <cellStyle name="Vírgula 12 6 2 2 2 2" xfId="14609" xr:uid="{85A3A32C-EA87-469B-AE21-4B391F1094D3}"/>
    <cellStyle name="Vírgula 12 6 2 2 2 3" xfId="10805" xr:uid="{872EBF14-8E8B-41C3-ABC6-92C255C5D213}"/>
    <cellStyle name="Vírgula 12 6 2 2 3" xfId="10806" xr:uid="{CBB5C530-715B-4D6E-9616-AC1E3BA88298}"/>
    <cellStyle name="Vírgula 12 6 2 2 4" xfId="7582" xr:uid="{E1ECFF07-98CC-4ABC-A918-FF0C5A4B0C75}"/>
    <cellStyle name="Vírgula 12 6 2 2 5" xfId="12796" xr:uid="{284C174A-4341-4D37-85FF-5F7EB4B5C617}"/>
    <cellStyle name="Vírgula 12 6 2 2 6" xfId="5757" xr:uid="{ADE4C9CE-5AE3-457D-99BF-FD92AFE64E43}"/>
    <cellStyle name="Vírgula 12 6 2 3" xfId="3133" xr:uid="{7C372917-7959-49E1-97D8-4C32739B2A3E}"/>
    <cellStyle name="Vírgula 12 6 2 3 2" xfId="13799" xr:uid="{F23FDBE5-D0B6-42A7-86A8-73122E446151}"/>
    <cellStyle name="Vírgula 12 6 2 3 3" xfId="10807" xr:uid="{618F91E3-1113-4782-BE5B-F8C029808D93}"/>
    <cellStyle name="Vírgula 12 6 2 4" xfId="10808" xr:uid="{7537A1A6-485A-4219-A067-CD1B8DCE9587}"/>
    <cellStyle name="Vírgula 12 6 2 5" xfId="6772" xr:uid="{895FA1B9-59A0-434A-8819-D2F5AF607BD2}"/>
    <cellStyle name="Vírgula 12 6 2 6" xfId="11986" xr:uid="{DE6C4977-042A-4AD0-B44B-6F59AB1FF330}"/>
    <cellStyle name="Vírgula 12 6 2 7" xfId="4947" xr:uid="{A807581D-7EDC-4636-958C-05E58A399013}"/>
    <cellStyle name="Vírgula 12 6 3" xfId="1992" xr:uid="{9CE774BF-C0CE-4A11-8B93-54EEA6EAC6FA}"/>
    <cellStyle name="Vírgula 12 6 3 2" xfId="3942" xr:uid="{E9A29268-234B-4632-9713-FDF7904A6CAC}"/>
    <cellStyle name="Vírgula 12 6 3 2 2" xfId="14608" xr:uid="{48FD5182-2609-44EB-9663-D3F970892DB4}"/>
    <cellStyle name="Vírgula 12 6 3 2 3" xfId="10809" xr:uid="{913EE4A8-D96B-402C-914F-A1263F741628}"/>
    <cellStyle name="Vírgula 12 6 3 3" xfId="10810" xr:uid="{673E834C-F236-402C-A0BF-ACF64E1D2AEF}"/>
    <cellStyle name="Vírgula 12 6 3 4" xfId="7581" xr:uid="{E3469994-84DA-47DD-A180-FF10464C33AE}"/>
    <cellStyle name="Vírgula 12 6 3 5" xfId="12795" xr:uid="{CF638CF3-848A-4361-9ACE-8025CAAA51F2}"/>
    <cellStyle name="Vírgula 12 6 3 6" xfId="5756" xr:uid="{E41DDCE8-0EC7-4A46-881B-FD0FBBC614B4}"/>
    <cellStyle name="Vírgula 12 6 4" xfId="2676" xr:uid="{F7827803-AB79-4F12-95FD-8C20DDAF6444}"/>
    <cellStyle name="Vírgula 12 6 4 2" xfId="13342" xr:uid="{FD3ABDB7-ACF6-4844-BE57-66F641AEA62A}"/>
    <cellStyle name="Vírgula 12 6 4 3" xfId="10811" xr:uid="{179C2955-3F38-4CA6-87C8-309F47A13617}"/>
    <cellStyle name="Vírgula 12 6 5" xfId="10812" xr:uid="{704BB783-6D92-4769-BD9D-AD5343499DE0}"/>
    <cellStyle name="Vírgula 12 6 6" xfId="6315" xr:uid="{C132D861-1771-43B0-B884-5CD2FF43A89E}"/>
    <cellStyle name="Vírgula 12 6 7" xfId="11529" xr:uid="{335BEDDC-2A65-4751-8DF3-66044F661776}"/>
    <cellStyle name="Vírgula 12 6 8" xfId="4490" xr:uid="{5B6FC8A2-4BCB-4BC4-9B0B-2B0B6BD2319D}"/>
    <cellStyle name="Vírgula 12 7" xfId="951" xr:uid="{FBEBE814-FB82-4080-BB2A-07F855C93F0D}"/>
    <cellStyle name="Vírgula 12 7 2" xfId="1994" xr:uid="{58F97D91-C295-48A0-AE8D-DBBC4AA16177}"/>
    <cellStyle name="Vírgula 12 7 2 2" xfId="3944" xr:uid="{5B877E18-9707-431C-8DD9-A031AD0F439D}"/>
    <cellStyle name="Vírgula 12 7 2 2 2" xfId="14610" xr:uid="{5B69563A-71F6-4CD4-B880-633ECE0F92BC}"/>
    <cellStyle name="Vírgula 12 7 2 2 3" xfId="10813" xr:uid="{D8F36FED-CD46-483A-81D4-8C4A48CD0D59}"/>
    <cellStyle name="Vírgula 12 7 2 3" xfId="10814" xr:uid="{1A4432AE-12E4-452C-9513-DF6158B3BDCF}"/>
    <cellStyle name="Vírgula 12 7 2 4" xfId="7583" xr:uid="{3619E5CA-E5E0-4E36-A648-CD962F173384}"/>
    <cellStyle name="Vírgula 12 7 2 5" xfId="12797" xr:uid="{62630C9F-9D01-4E46-BD6E-E48069B57C83}"/>
    <cellStyle name="Vírgula 12 7 2 6" xfId="5758" xr:uid="{5A5DA17D-1F08-459C-836C-C5751A02D64F}"/>
    <cellStyle name="Vírgula 12 7 3" xfId="2998" xr:uid="{1AA2DEBA-3222-4EDE-80FB-28C92651323A}"/>
    <cellStyle name="Vírgula 12 7 3 2" xfId="13664" xr:uid="{C3F350F2-16CB-439E-9D6F-9061CA1E9C99}"/>
    <cellStyle name="Vírgula 12 7 3 3" xfId="10815" xr:uid="{FB5DB3E6-D93F-45A7-B1B9-ADBD68F6BC5E}"/>
    <cellStyle name="Vírgula 12 7 4" xfId="10816" xr:uid="{72ABF0B2-91C8-4763-AC38-F38F0EAC5D69}"/>
    <cellStyle name="Vírgula 12 7 5" xfId="6637" xr:uid="{D5C5399E-B0C4-4DC4-AD9D-E4C8172F364A}"/>
    <cellStyle name="Vírgula 12 7 6" xfId="11851" xr:uid="{7351DDE5-A540-4110-B5DA-69A95F1C2343}"/>
    <cellStyle name="Vírgula 12 7 7" xfId="4812" xr:uid="{C5CC7F38-3B17-4351-900A-6DC5A331A1D1}"/>
    <cellStyle name="Vírgula 12 8" xfId="1415" xr:uid="{72EDD186-C094-4D10-B96E-4E0AF8078E2D}"/>
    <cellStyle name="Vírgula 12 8 2" xfId="3365" xr:uid="{6B9B7F4E-8D4A-4DF6-8C04-7ABFBCC6EE7D}"/>
    <cellStyle name="Vírgula 12 8 2 2" xfId="14031" xr:uid="{3C14C7BB-1782-4006-8575-7465F0E8BB18}"/>
    <cellStyle name="Vírgula 12 8 2 3" xfId="10817" xr:uid="{F3128248-B657-402A-8EAF-662B69F0ED48}"/>
    <cellStyle name="Vírgula 12 8 3" xfId="10818" xr:uid="{40807A0F-7941-4710-8A96-598000E7D571}"/>
    <cellStyle name="Vírgula 12 8 4" xfId="7004" xr:uid="{EC6A775F-CD13-46D4-9DF7-1BBE260A8A31}"/>
    <cellStyle name="Vírgula 12 8 5" xfId="12218" xr:uid="{90EE6910-0420-458C-ABAA-427E4A8239A2}"/>
    <cellStyle name="Vírgula 12 8 6" xfId="5179" xr:uid="{A32D3AE9-EF8C-4FF6-B794-E880FC18799B}"/>
    <cellStyle name="Vírgula 12 9" xfId="362" xr:uid="{5FC5DC99-E2A2-4AC9-A9F2-4F0D20A761A5}"/>
    <cellStyle name="Vírgula 12 9 2" xfId="2632" xr:uid="{3432257A-B042-4D0B-B621-A18CC0DB5336}"/>
    <cellStyle name="Vírgula 12 9 2 2" xfId="13298" xr:uid="{75F7C48D-B6E2-4185-B2DB-853A0AC7BC06}"/>
    <cellStyle name="Vírgula 12 9 2 3" xfId="10819" xr:uid="{D04FE566-64B3-43D5-A486-3728A3AF14A4}"/>
    <cellStyle name="Vírgula 12 9 3" xfId="10820" xr:uid="{B79E734A-D093-4FD1-ADED-0012B9B9091C}"/>
    <cellStyle name="Vírgula 12 9 4" xfId="6271" xr:uid="{E933B3CE-03F4-4822-8C4F-4A7000CDB23F}"/>
    <cellStyle name="Vírgula 12 9 5" xfId="11485" xr:uid="{D925F209-D12A-4866-A2DE-557862EA9954}"/>
    <cellStyle name="Vírgula 12 9 6" xfId="4446" xr:uid="{CF685C7A-D961-4591-8535-628B9A5CDCBF}"/>
    <cellStyle name="Vírgula 13" xfId="376" xr:uid="{433C2545-59BB-4890-B63E-B26ABDD33AF5}"/>
    <cellStyle name="Vírgula 13 2" xfId="1114" xr:uid="{E5BB5ECD-839B-4CDB-8D10-BEF43B5095F5}"/>
    <cellStyle name="Vírgula 14" xfId="915" xr:uid="{7924C8A9-DEB9-409C-8851-7C69AAAE18ED}"/>
    <cellStyle name="Vírgula 14 2" xfId="2242" xr:uid="{C40B368A-3547-479C-BF8C-F06F0820883B}"/>
    <cellStyle name="Vírgula 15" xfId="139" xr:uid="{DF541D58-312A-4EC9-89AB-E924F3B7CEF3}"/>
    <cellStyle name="Vírgula 2" xfId="11" xr:uid="{2C6CE604-C66C-456E-BFD4-91DC00F00040}"/>
    <cellStyle name="Vírgula 2 2" xfId="15" xr:uid="{0C640390-2DCD-43B9-AFEE-051D2E830540}"/>
    <cellStyle name="Vírgula 2 2 2" xfId="379" xr:uid="{84953AA5-DFD6-484E-A99C-53C1D488A784}"/>
    <cellStyle name="Vírgula 2 2 2 2" xfId="1117" xr:uid="{C367C0D2-F90B-4B08-9A99-DBA24705ADD3}"/>
    <cellStyle name="Vírgula 2 2 2 3" xfId="2547" xr:uid="{66DB360F-EFE1-4300-B1BF-AEF11136CB22}"/>
    <cellStyle name="Vírgula 2 2 2 3 2" xfId="4364" xr:uid="{AD10C9DE-3045-4E01-A5B5-43C3166DA91B}"/>
    <cellStyle name="Vírgula 2 2 2 3 2 2" xfId="15027" xr:uid="{3A6A311D-4A2F-4437-87BC-BB77173AC65A}"/>
    <cellStyle name="Vírgula 2 2 2 3 3" xfId="13215" xr:uid="{455C8245-C273-443C-A92B-58E88CB967A2}"/>
    <cellStyle name="Vírgula 2 2 3" xfId="1097" xr:uid="{AD1E4905-3F00-41DB-9CF8-2525F8E97E5B}"/>
    <cellStyle name="Vírgula 2 2 4" xfId="2210" xr:uid="{FBC5080F-AA40-475C-9866-F491BC0085D2}"/>
    <cellStyle name="Vírgula 2 2 4 2" xfId="4070" xr:uid="{4D48F5E4-B641-4351-9A68-F9326D67B158}"/>
    <cellStyle name="Vírgula 2 2 4 2 2" xfId="14733" xr:uid="{7B9E0778-337F-46DC-800E-A6A1E3220D78}"/>
    <cellStyle name="Vírgula 2 2 4 2 3" xfId="10821" xr:uid="{84CB5B68-5146-4A48-9894-E88F7DAE5667}"/>
    <cellStyle name="Vírgula 2 2 4 3" xfId="10822" xr:uid="{175CF2AD-EC37-45B0-9E81-A5C444BB3BDE}"/>
    <cellStyle name="Vírgula 2 2 4 4" xfId="7709" xr:uid="{26C72B50-0C7D-45F6-B69B-CB8C6190E970}"/>
    <cellStyle name="Vírgula 2 2 4 5" xfId="12920" xr:uid="{F40032E6-0237-4FCB-B9AC-000640ACF945}"/>
    <cellStyle name="Vírgula 2 2 4 6" xfId="5881" xr:uid="{587DBEC4-837C-4E4E-B824-FD77FC1F733D}"/>
    <cellStyle name="Vírgula 2 2 5" xfId="2546" xr:uid="{EBE07DE3-32F3-40FD-B001-5E74D05CF116}"/>
    <cellStyle name="Vírgula 2 2 5 2" xfId="4363" xr:uid="{A480529D-3C58-4ECE-BB0D-C35337B16A4E}"/>
    <cellStyle name="Vírgula 2 2 5 2 2" xfId="15026" xr:uid="{2DEAF558-457A-45BE-B2EE-DFBE2DCC0433}"/>
    <cellStyle name="Vírgula 2 2 5 3" xfId="13214" xr:uid="{F6990FCF-0873-4CB1-A7F8-444CA7C1ECFF}"/>
    <cellStyle name="Vírgula 2 2 6" xfId="169" xr:uid="{4E3F7101-5CB5-42A9-9A2D-95B6F336EFD7}"/>
    <cellStyle name="Vírgula 2 3" xfId="18" xr:uid="{BD88D023-14DB-43A9-93D4-02E730446E01}"/>
    <cellStyle name="Vírgula 2 3 2" xfId="28" xr:uid="{FD572C00-257A-4682-A4C4-82ED980BEE8C}"/>
    <cellStyle name="Vírgula 2 3 2 2" xfId="1107" xr:uid="{A749304B-D5DB-4E72-B122-983E7F5987C0}"/>
    <cellStyle name="Vírgula 2 3 3" xfId="2548" xr:uid="{275A1C60-CF32-4F64-A528-D27385E8F228}"/>
    <cellStyle name="Vírgula 2 3 3 2" xfId="4365" xr:uid="{8223C41C-2F95-4091-B242-08FC287CC9E8}"/>
    <cellStyle name="Vírgula 2 3 3 2 2" xfId="15028" xr:uid="{751AC2FE-7E41-478C-BD63-16C7AAAA2476}"/>
    <cellStyle name="Vírgula 2 3 3 3" xfId="13216" xr:uid="{3E73BBA3-4732-4FDC-9B21-C0023FBF48D9}"/>
    <cellStyle name="Vírgula 2 3 4" xfId="369" xr:uid="{827E17EC-6E8F-4D22-B981-C8864B43256A}"/>
    <cellStyle name="Vírgula 2 4" xfId="492" xr:uid="{31A1ED4C-AE7A-483A-B7E1-997F10917078}"/>
    <cellStyle name="Vírgula 2 4 2" xfId="2549" xr:uid="{0A7F00AD-5934-466C-9D74-785B7ADF7283}"/>
    <cellStyle name="Vírgula 2 4 2 2" xfId="4366" xr:uid="{4ECE430C-09A4-4C16-A564-F4469E0F32DA}"/>
    <cellStyle name="Vírgula 2 4 2 2 2" xfId="15029" xr:uid="{C0722779-2474-4A61-8A0F-4B33E4463E98}"/>
    <cellStyle name="Vírgula 2 4 2 3" xfId="13217" xr:uid="{1FAD103E-530A-4C04-932F-9A99D4F28963}"/>
    <cellStyle name="Vírgula 2 5" xfId="978" xr:uid="{9C0C11B4-4DFA-4119-83B4-B209AD1FF070}"/>
    <cellStyle name="Vírgula 2 6" xfId="2173" xr:uid="{1A7C5F01-74E8-4163-949C-59C760A31961}"/>
    <cellStyle name="Vírgula 2 6 2" xfId="4068" xr:uid="{649B3C21-BC66-4EC9-BDD1-017E74468D8D}"/>
    <cellStyle name="Vírgula 2 6 2 2" xfId="14731" xr:uid="{9E507FBF-93A4-4274-8408-F8C6B20E5F96}"/>
    <cellStyle name="Vírgula 2 6 2 3" xfId="10823" xr:uid="{CE4C0D7A-C092-4AE9-9D60-E63DD90AB3E7}"/>
    <cellStyle name="Vírgula 2 6 3" xfId="10824" xr:uid="{3D9540FA-DB5E-4825-9025-0DCFD0E19D6C}"/>
    <cellStyle name="Vírgula 2 6 4" xfId="7707" xr:uid="{E0BBCC3C-52E0-4AAB-A3D6-D1955066D47D}"/>
    <cellStyle name="Vírgula 2 6 5" xfId="12918" xr:uid="{0723453A-DA6C-4120-AE78-468F47FAF4AF}"/>
    <cellStyle name="Vírgula 2 6 6" xfId="5879" xr:uid="{A9C7F0BE-F28B-4532-9FD9-E82F8135751C}"/>
    <cellStyle name="Vírgula 2 7" xfId="2545" xr:uid="{CCC5B249-CC2B-4F5B-A72F-61C4E846B72C}"/>
    <cellStyle name="Vírgula 2 7 2" xfId="4362" xr:uid="{32D2795F-4424-4F98-94AA-0EB3E6BCA877}"/>
    <cellStyle name="Vírgula 2 7 2 2" xfId="15025" xr:uid="{D9FC35D1-3297-43A2-B934-7374683EF65A}"/>
    <cellStyle name="Vírgula 2 7 3" xfId="13213" xr:uid="{A3719B8B-BB30-4A4F-A22B-AE9CA7E5FA30}"/>
    <cellStyle name="Vírgula 2 8" xfId="150" xr:uid="{C5E4A34F-C95B-48E5-B0C4-53AB4F10C6EC}"/>
    <cellStyle name="Vírgula 3" xfId="34" xr:uid="{8F60133D-571B-4389-86DA-E02E657B55AC}"/>
    <cellStyle name="Vírgula 3 2" xfId="160" xr:uid="{E58F0415-F02B-47FD-ACBE-56E21321D42B}"/>
    <cellStyle name="Vírgula 3 2 2" xfId="703" xr:uid="{CD17D37E-2442-4EF1-B4E4-612BF5C6F79A}"/>
    <cellStyle name="Vírgula 3 2 2 2" xfId="1224" xr:uid="{3A3DF80E-1006-4BFC-BAB1-AF1EFDF4EDAE}"/>
    <cellStyle name="Vírgula 3 2 3" xfId="502" xr:uid="{AAAA1902-0AA6-42F7-805C-5A8380364597}"/>
    <cellStyle name="Vírgula 3 2 4" xfId="386" xr:uid="{CE22BBBE-170F-4663-9BD5-8ACEFEDB8B08}"/>
    <cellStyle name="Vírgula 3 3" xfId="702" xr:uid="{7E93900F-2D2C-4E66-9B15-A9775E8FCA2A}"/>
    <cellStyle name="Vírgula 3 3 2" xfId="1223" xr:uid="{7C48EF8F-A31D-406A-83DF-B03998EF7518}"/>
    <cellStyle name="Vírgula 3 4" xfId="501" xr:uid="{7192EE6D-63F2-45BE-89C3-0DDA04145A9C}"/>
    <cellStyle name="Vírgula 3 5" xfId="385" xr:uid="{F6F643BC-8219-49B0-9415-93D1F37F3578}"/>
    <cellStyle name="Vírgula 3 6" xfId="2209" xr:uid="{8400E148-4340-423D-872F-4F39B8E223D5}"/>
    <cellStyle name="Vírgula 3 7" xfId="159" xr:uid="{42FFC305-7DFB-446C-A92F-FD40E8CAADFA}"/>
    <cellStyle name="Vírgula 4" xfId="125" xr:uid="{D4BC3AB6-186C-4FE6-8827-CA98ABD44E6C}"/>
    <cellStyle name="Vírgula 4 2" xfId="161" xr:uid="{F9A5E29E-99FF-4FE4-B06D-ECF6A10D6620}"/>
    <cellStyle name="Vírgula 5" xfId="152" xr:uid="{91D38201-02EE-4CC8-852D-161811068C1F}"/>
    <cellStyle name="Vírgula 5 2" xfId="162" xr:uid="{B4F7B655-EC03-4460-BDAE-81F243E207A5}"/>
    <cellStyle name="Vírgula 5 2 2" xfId="299" xr:uid="{372F8F8B-B8D0-4CE3-A04B-0DCC619787F6}"/>
    <cellStyle name="Vírgula 5 2 2 2" xfId="1105" xr:uid="{F3C10C33-D738-40FC-81CB-8D1B2C5BE3E1}"/>
    <cellStyle name="Vírgula 5 2 3" xfId="1056" xr:uid="{FD624DBB-3037-4325-A9FF-252356B7808D}"/>
    <cellStyle name="Vírgula 5 3" xfId="1002" xr:uid="{4E164965-AF11-455F-BF5F-8F67DF022DED}"/>
    <cellStyle name="Vírgula 6" xfId="168" xr:uid="{C3E18922-5624-42A2-ABFF-68D7C6FF7813}"/>
    <cellStyle name="Vírgula 6 2" xfId="181" xr:uid="{08712CB1-EBA6-4EB7-AF44-3E4D262594B4}"/>
    <cellStyle name="Vírgula 6 2 2" xfId="705" xr:uid="{46524124-97F8-4095-849B-9AFAE54AC730}"/>
    <cellStyle name="Vírgula 6 2 2 2" xfId="1226" xr:uid="{144A6903-E230-4401-87DA-CDC5E34E284C}"/>
    <cellStyle name="Vírgula 6 2 3" xfId="592" xr:uid="{7829190F-9001-4504-850F-2D4B31115DDE}"/>
    <cellStyle name="Vírgula 6 2 4" xfId="476" xr:uid="{EA976E0F-EC10-482D-9D5D-6BC034EF43FA}"/>
    <cellStyle name="Vírgula 6 3" xfId="300" xr:uid="{90531B60-E0A3-4E4B-90BA-5B7AA0A14B23}"/>
    <cellStyle name="Vírgula 6 3 2" xfId="706" xr:uid="{480404F3-2B0F-4B5F-AADB-457F6309103D}"/>
    <cellStyle name="Vírgula 6 3 2 2" xfId="1227" xr:uid="{20E27637-3AAE-4A23-A06C-6B70D3C0947B}"/>
    <cellStyle name="Vírgula 6 3 3" xfId="600" xr:uid="{EC75A6DF-4C23-4891-BC3C-CA74E3E8D9AC}"/>
    <cellStyle name="Vírgula 6 3 4" xfId="484" xr:uid="{A4F96339-6202-40A3-B0FE-071A69249CFC}"/>
    <cellStyle name="Vírgula 6 4" xfId="704" xr:uid="{97F806D7-130C-4E48-96CE-8357AF0E6180}"/>
    <cellStyle name="Vírgula 6 4 2" xfId="1225" xr:uid="{8B7853B6-6E07-45B7-A2D2-2035D231FE52}"/>
    <cellStyle name="Vírgula 6 5" xfId="591" xr:uid="{1CB4D074-0C16-4729-A44A-CE0E303B1C0C}"/>
    <cellStyle name="Vírgula 6 6" xfId="475" xr:uid="{CBE36BA3-1B99-4863-A460-6971C8E2FDAA}"/>
    <cellStyle name="Vírgula 7" xfId="174" xr:uid="{28880D52-A52B-4B62-9BAA-368ADA38AAE7}"/>
    <cellStyle name="Vírgula 7 10" xfId="952" xr:uid="{A56B51E4-E428-4577-8E34-E88A5FB0FBBB}"/>
    <cellStyle name="Vírgula 7 10 2" xfId="1995" xr:uid="{6D4E5E62-E49A-4256-A157-76EF7A00EF79}"/>
    <cellStyle name="Vírgula 7 10 2 2" xfId="3945" xr:uid="{7AA1E621-4FAD-41D0-9A4A-B43E8BFCCE00}"/>
    <cellStyle name="Vírgula 7 10 2 2 2" xfId="14611" xr:uid="{17913738-BF94-4C21-B3E3-0738BC73A5CF}"/>
    <cellStyle name="Vírgula 7 10 2 2 3" xfId="10825" xr:uid="{ED5A6C3A-3565-4426-AFA6-03AD2604219F}"/>
    <cellStyle name="Vírgula 7 10 2 3" xfId="10826" xr:uid="{EE239601-EBCE-4BA9-877F-7F0769FF45B5}"/>
    <cellStyle name="Vírgula 7 10 2 4" xfId="7584" xr:uid="{5BED790F-2799-402B-A741-9665C4E847C7}"/>
    <cellStyle name="Vírgula 7 10 2 5" xfId="12798" xr:uid="{62253D3C-E9D1-45FB-965A-A4387EBE270C}"/>
    <cellStyle name="Vírgula 7 10 2 6" xfId="5759" xr:uid="{B2398A06-CFE5-4CF5-AE28-1D0335C287A5}"/>
    <cellStyle name="Vírgula 7 10 3" xfId="2999" xr:uid="{D95BFA68-05A8-4D25-8A00-80AD0EA4B2D5}"/>
    <cellStyle name="Vírgula 7 10 3 2" xfId="13665" xr:uid="{9B968307-8AF8-49F0-B183-A194D8F7767B}"/>
    <cellStyle name="Vírgula 7 10 3 3" xfId="10827" xr:uid="{D89A6869-5A4B-428E-9410-89A5B3B4906F}"/>
    <cellStyle name="Vírgula 7 10 4" xfId="10828" xr:uid="{724C1C47-9B8F-49AD-9364-090EF04C7F83}"/>
    <cellStyle name="Vírgula 7 10 5" xfId="6638" xr:uid="{51F3D116-9FC8-405E-A498-C8432538FDD4}"/>
    <cellStyle name="Vírgula 7 10 6" xfId="11852" xr:uid="{9FE60FB0-F10E-46B6-9DE1-3DD45ABBB3F4}"/>
    <cellStyle name="Vírgula 7 10 7" xfId="4813" xr:uid="{9BF1A001-EFB1-4291-810E-A5644BF9ACFB}"/>
    <cellStyle name="Vírgula 7 11" xfId="1416" xr:uid="{740FD039-E444-43C6-8CE5-83078768A309}"/>
    <cellStyle name="Vírgula 7 11 2" xfId="3366" xr:uid="{1FA3A912-7366-455C-ADEB-5A461C4E2806}"/>
    <cellStyle name="Vírgula 7 11 2 2" xfId="14032" xr:uid="{75CA3518-09CD-4E68-9084-E30A5CEB6F7F}"/>
    <cellStyle name="Vírgula 7 11 2 3" xfId="10829" xr:uid="{48539080-53B0-4334-BC19-D7D66EC0A713}"/>
    <cellStyle name="Vírgula 7 11 3" xfId="10830" xr:uid="{34EA76F3-399D-4B68-9374-F509C4A1C56C}"/>
    <cellStyle name="Vírgula 7 11 4" xfId="7005" xr:uid="{C431CE26-7833-437A-9AD1-BB03876B9C4A}"/>
    <cellStyle name="Vírgula 7 11 5" xfId="12219" xr:uid="{37737E8D-9518-4847-88A5-B6C2CAAD2DE6}"/>
    <cellStyle name="Vírgula 7 11 6" xfId="5180" xr:uid="{CA6CD6A4-48DB-4540-B7EC-446E5337FFB2}"/>
    <cellStyle name="Vírgula 7 12" xfId="363" xr:uid="{A5AA79D6-A610-424D-A5C1-94BF76B093EC}"/>
    <cellStyle name="Vírgula 7 12 2" xfId="2633" xr:uid="{AF5127AF-5A56-4E75-9430-318A35F072E3}"/>
    <cellStyle name="Vírgula 7 12 2 2" xfId="13299" xr:uid="{666F77B9-1478-40D8-B5D2-C4C2EE0A513E}"/>
    <cellStyle name="Vírgula 7 12 2 3" xfId="10831" xr:uid="{18A55CEA-3361-46D6-8380-BB05E66479B5}"/>
    <cellStyle name="Vírgula 7 12 3" xfId="10832" xr:uid="{CC5DC8EC-C4FE-4178-B353-53A6017DA29C}"/>
    <cellStyle name="Vírgula 7 12 4" xfId="6272" xr:uid="{F464BD1D-A08D-4EEE-A81B-D76F171B6290}"/>
    <cellStyle name="Vírgula 7 12 5" xfId="11486" xr:uid="{D474D148-163A-4262-90A7-57103C09797C}"/>
    <cellStyle name="Vírgula 7 12 6" xfId="4447" xr:uid="{6DEF88B5-0970-490E-8284-EFC9D42087A4}"/>
    <cellStyle name="Vírgula 7 13" xfId="2249" xr:uid="{7EBA7DC3-89E0-41B8-B618-A480D865C9A3}"/>
    <cellStyle name="Vírgula 7 13 2" xfId="4106" xr:uid="{00DF3389-12B4-496D-B2A9-44F0FC1A6DC9}"/>
    <cellStyle name="Vírgula 7 13 2 2" xfId="14769" xr:uid="{573AE3B5-E5E2-4E1C-B5ED-BCA0DAB98010}"/>
    <cellStyle name="Vírgula 7 13 2 3" xfId="10833" xr:uid="{B3B91D85-52FA-4499-9974-A17E64BC9A79}"/>
    <cellStyle name="Vírgula 7 13 3" xfId="10834" xr:uid="{303DF484-352D-4E83-9D90-4D0D3E4D6EF1}"/>
    <cellStyle name="Vírgula 7 13 4" xfId="7745" xr:uid="{B939565A-8F3C-41EF-9139-1F1692C222A1}"/>
    <cellStyle name="Vírgula 7 13 5" xfId="12956" xr:uid="{6554DB9F-1DB8-4BF0-9C97-E8B9657C0878}"/>
    <cellStyle name="Vírgula 7 13 6" xfId="5917" xr:uid="{0E1BDF56-6F0E-4B07-9C57-72F24367D11C}"/>
    <cellStyle name="Vírgula 7 14" xfId="2398" xr:uid="{9DAB0F5D-8D68-41C5-8C9F-819BC3E95AB6}"/>
    <cellStyle name="Vírgula 7 14 2" xfId="4242" xr:uid="{29077A7B-2B95-44CF-9851-83BB0F3DDAFD}"/>
    <cellStyle name="Vírgula 7 14 2 2" xfId="14905" xr:uid="{FFEE10ED-89F9-4EE9-A8EA-80BD19C95381}"/>
    <cellStyle name="Vírgula 7 14 2 3" xfId="10835" xr:uid="{B15B9695-E63A-48E8-BA15-BBF38818D3B3}"/>
    <cellStyle name="Vírgula 7 14 3" xfId="7881" xr:uid="{9E53AD7E-ADE3-40A0-84F3-57851ABE9866}"/>
    <cellStyle name="Vírgula 7 14 4" xfId="13092" xr:uid="{F2F875CF-0F57-4D6D-B744-7AB2AC438E98}"/>
    <cellStyle name="Vírgula 7 14 5" xfId="6053" xr:uid="{41E10F30-10ED-4B5C-97C8-AFE627A2BD8A}"/>
    <cellStyle name="Vírgula 7 15" xfId="2559" xr:uid="{BA304B9A-1AB7-4E80-BA6B-FA0DEB3ACFFE}"/>
    <cellStyle name="Vírgula 7 15 2" xfId="10836" xr:uid="{2F5FD73F-0548-4D2A-BFBC-08A79811D9AC}"/>
    <cellStyle name="Vírgula 7 15 3" xfId="13227" xr:uid="{67E5A7DE-23BF-4C87-9E12-4E05493558B6}"/>
    <cellStyle name="Vírgula 7 15 4" xfId="6157" xr:uid="{7404F14D-6838-469C-BC6B-95348A06CFD6}"/>
    <cellStyle name="Vírgula 7 16" xfId="10837" xr:uid="{4654C3B9-D173-464C-B88B-C611656A541F}"/>
    <cellStyle name="Vírgula 7 17" xfId="6198" xr:uid="{0C2E7989-1263-4F48-AE22-12E9655F34F0}"/>
    <cellStyle name="Vírgula 7 18" xfId="11414" xr:uid="{45E17E8F-AB59-4EA0-BCA7-053A5C2B2E73}"/>
    <cellStyle name="Vírgula 7 19" xfId="4375" xr:uid="{7B1C537D-B1E5-4A07-944D-8B3DAF7382BA}"/>
    <cellStyle name="Vírgula 7 2" xfId="227" xr:uid="{C4121643-6B87-47CD-8142-B7BF38ABF235}"/>
    <cellStyle name="Vírgula 7 2 10" xfId="2250" xr:uid="{F4E3AAF7-479B-4E61-95A0-704D4C73F4A8}"/>
    <cellStyle name="Vírgula 7 2 10 2" xfId="4107" xr:uid="{BBFC4908-BF94-49CF-958D-8D028AC8E1A8}"/>
    <cellStyle name="Vírgula 7 2 10 2 2" xfId="14770" xr:uid="{A7787197-899B-4E7C-A268-A9FF22DE3815}"/>
    <cellStyle name="Vírgula 7 2 10 2 3" xfId="10838" xr:uid="{EC3E8B42-BE30-4768-AF4C-00A762E2E675}"/>
    <cellStyle name="Vírgula 7 2 10 3" xfId="10839" xr:uid="{6F63ABF9-34C7-47AB-BE0B-607EB5A0A5BB}"/>
    <cellStyle name="Vírgula 7 2 10 4" xfId="7746" xr:uid="{91731151-5A12-4242-A74B-DA5D19D746BA}"/>
    <cellStyle name="Vírgula 7 2 10 5" xfId="12957" xr:uid="{8574282E-68D6-49E1-BF31-1117BD3D4925}"/>
    <cellStyle name="Vírgula 7 2 10 6" xfId="5918" xr:uid="{0E3A1EA6-ADBE-4D70-9E27-2A427C8F44CC}"/>
    <cellStyle name="Vírgula 7 2 11" xfId="2399" xr:uid="{9EC60D02-C1B5-48AA-8813-2CF53C9C79CD}"/>
    <cellStyle name="Vírgula 7 2 11 2" xfId="4243" xr:uid="{9CD08006-FE8A-49B6-A1C1-14A7CFEAD40C}"/>
    <cellStyle name="Vírgula 7 2 11 2 2" xfId="14906" xr:uid="{00AEB05F-F35E-4B12-B602-509B92D22BC8}"/>
    <cellStyle name="Vírgula 7 2 11 2 3" xfId="10840" xr:uid="{F17D073B-B152-437D-8A6C-650DEA41585E}"/>
    <cellStyle name="Vírgula 7 2 11 3" xfId="7882" xr:uid="{739E5695-E6FE-4549-9FBA-7DA76133FF58}"/>
    <cellStyle name="Vírgula 7 2 11 4" xfId="13093" xr:uid="{163C4C99-C7B1-421F-9E5B-D1451A2FBA83}"/>
    <cellStyle name="Vírgula 7 2 11 5" xfId="6054" xr:uid="{B2ECF17A-7DCE-47F5-9477-A327CB5721CD}"/>
    <cellStyle name="Vírgula 7 2 12" xfId="2574" xr:uid="{DCAE9630-41C9-43B0-884A-8BC54098A5B9}"/>
    <cellStyle name="Vírgula 7 2 12 2" xfId="10841" xr:uid="{71A37677-5F78-4986-B887-7F7260D6272C}"/>
    <cellStyle name="Vírgula 7 2 12 3" xfId="13242" xr:uid="{707128E4-6E01-4184-A428-1C77FE8B6A9D}"/>
    <cellStyle name="Vírgula 7 2 12 4" xfId="6190" xr:uid="{712F3E30-80A3-4F3F-ADF7-55D7197A60EC}"/>
    <cellStyle name="Vírgula 7 2 13" xfId="10842" xr:uid="{AE3F5886-22CD-4B34-A673-26F7A1A8E15F}"/>
    <cellStyle name="Vírgula 7 2 14" xfId="6213" xr:uid="{5AFCFB05-2AA0-45EC-9FC0-039635E4E8CD}"/>
    <cellStyle name="Vírgula 7 2 15" xfId="11429" xr:uid="{AA7DCCEA-CF29-470C-87C8-3003A09CEDE7}"/>
    <cellStyle name="Vírgula 7 2 16" xfId="4390" xr:uid="{AAEF926F-49FB-480E-9EA1-780238699860}"/>
    <cellStyle name="Vírgula 7 2 2" xfId="708" xr:uid="{D5080331-B74B-4E13-854B-59499B1DEA4B}"/>
    <cellStyle name="Vírgula 7 2 2 10" xfId="11627" xr:uid="{4F4D479E-7534-47A5-B261-0BC68DC96375}"/>
    <cellStyle name="Vírgula 7 2 2 11" xfId="4588" xr:uid="{26C74FC3-1AB9-4065-845D-A712096A960F}"/>
    <cellStyle name="Vírgula 7 2 2 2" xfId="851" xr:uid="{3020217A-78FF-425B-9768-1353A17822A3}"/>
    <cellStyle name="Vírgula 7 2 2 2 2" xfId="1314" xr:uid="{AA9231E0-410F-42D7-AE8F-62EFCCF7691C}"/>
    <cellStyle name="Vírgula 7 2 2 2 2 2" xfId="1998" xr:uid="{FDA09230-CB7D-46EF-B36C-BD56D19497FA}"/>
    <cellStyle name="Vírgula 7 2 2 2 2 2 2" xfId="3948" xr:uid="{F079FB81-637D-40B0-8FAF-8049C4A11B47}"/>
    <cellStyle name="Vírgula 7 2 2 2 2 2 2 2" xfId="14614" xr:uid="{8934D53F-EF9B-4109-82D4-5BA0EFDA199E}"/>
    <cellStyle name="Vírgula 7 2 2 2 2 2 2 3" xfId="10843" xr:uid="{F11768CB-C39D-49BE-AC71-EB86376C83E9}"/>
    <cellStyle name="Vírgula 7 2 2 2 2 2 3" xfId="10844" xr:uid="{FFD3A575-EF4F-4D92-AF9B-F6303F61A06D}"/>
    <cellStyle name="Vírgula 7 2 2 2 2 2 4" xfId="7587" xr:uid="{5820EC2D-C66E-4370-887F-599007CCF0A6}"/>
    <cellStyle name="Vírgula 7 2 2 2 2 2 5" xfId="12801" xr:uid="{5AD3CCF3-D219-4C4C-A944-E0E40B3B0E45}"/>
    <cellStyle name="Vírgula 7 2 2 2 2 2 6" xfId="5762" xr:uid="{53DE67B5-9ABA-4BAA-A3A7-B253ED3CCD16}"/>
    <cellStyle name="Vírgula 7 2 2 2 2 3" xfId="3276" xr:uid="{8BB381A8-8F9F-4E5C-9C7A-4CF6E9C89A11}"/>
    <cellStyle name="Vírgula 7 2 2 2 2 3 2" xfId="13942" xr:uid="{2B44CAFE-72AD-4774-A64E-EAD4140FB1E3}"/>
    <cellStyle name="Vírgula 7 2 2 2 2 3 3" xfId="10845" xr:uid="{76BD9F20-083E-4C64-B00C-791FEA7E86FB}"/>
    <cellStyle name="Vírgula 7 2 2 2 2 4" xfId="10846" xr:uid="{20F47D33-FC07-4EAE-8B66-F96DBEA193A5}"/>
    <cellStyle name="Vírgula 7 2 2 2 2 5" xfId="6915" xr:uid="{79DA1C66-13EB-4CF9-80F9-7DB6B35A4113}"/>
    <cellStyle name="Vírgula 7 2 2 2 2 6" xfId="12129" xr:uid="{1098CB0B-FDDE-4B0E-85CA-DA075B1CDF18}"/>
    <cellStyle name="Vírgula 7 2 2 2 2 7" xfId="5090" xr:uid="{DFA86458-578B-4258-9490-22501A730763}"/>
    <cellStyle name="Vírgula 7 2 2 2 3" xfId="1997" xr:uid="{6ECF906F-40AD-431F-B316-DFC45321B24A}"/>
    <cellStyle name="Vírgula 7 2 2 2 3 2" xfId="3947" xr:uid="{3A786295-FD00-44D4-BED7-981231C98676}"/>
    <cellStyle name="Vírgula 7 2 2 2 3 2 2" xfId="14613" xr:uid="{CC71210A-9961-4D33-9680-562305F7D787}"/>
    <cellStyle name="Vírgula 7 2 2 2 3 2 3" xfId="10847" xr:uid="{D5A47107-4636-420F-AC54-90E4239C5BED}"/>
    <cellStyle name="Vírgula 7 2 2 2 3 3" xfId="10848" xr:uid="{4716FC5C-F745-4139-9FA0-81F92ACA86FE}"/>
    <cellStyle name="Vírgula 7 2 2 2 3 4" xfId="7586" xr:uid="{1A495A6A-CB34-403F-82E4-C619F10F9F2E}"/>
    <cellStyle name="Vírgula 7 2 2 2 3 5" xfId="12800" xr:uid="{0BB3ACFC-7515-4C56-A3D6-7D044573F035}"/>
    <cellStyle name="Vírgula 7 2 2 2 3 6" xfId="5761" xr:uid="{13A6CAF5-6EE9-44B2-BCE6-6365AC8CCC0F}"/>
    <cellStyle name="Vírgula 7 2 2 2 4" xfId="2909" xr:uid="{6D220748-CA28-4D74-8AAE-9DB63F8071D0}"/>
    <cellStyle name="Vírgula 7 2 2 2 4 2" xfId="13575" xr:uid="{2EFEAAA2-8543-411A-BC0C-83C5A36A7115}"/>
    <cellStyle name="Vírgula 7 2 2 2 4 3" xfId="10849" xr:uid="{40696D75-68E2-4E22-9412-8217E932FF8D}"/>
    <cellStyle name="Vírgula 7 2 2 2 5" xfId="10850" xr:uid="{29A3E14D-C5B8-4E6D-9369-3BAAA01C9648}"/>
    <cellStyle name="Vírgula 7 2 2 2 6" xfId="6548" xr:uid="{AE4EC347-4BBF-4A4F-8738-7B22310D6900}"/>
    <cellStyle name="Vírgula 7 2 2 2 7" xfId="11762" xr:uid="{6E673D93-F7A7-4C73-9BF2-ADD4D809EAA0}"/>
    <cellStyle name="Vírgula 7 2 2 2 8" xfId="4723" xr:uid="{7A355983-92C2-4C3B-8750-B1D5A0CA5C56}"/>
    <cellStyle name="Vírgula 7 2 2 3" xfId="1004" xr:uid="{977565B6-EDF3-4AE2-BC62-CC6186574527}"/>
    <cellStyle name="Vírgula 7 2 2 3 2" xfId="1999" xr:uid="{99D826DF-1A7D-4EB5-83FF-E1A8F2E6C31C}"/>
    <cellStyle name="Vírgula 7 2 2 3 2 2" xfId="3949" xr:uid="{49483867-45E0-4042-A427-B80EA544F68E}"/>
    <cellStyle name="Vírgula 7 2 2 3 2 2 2" xfId="14615" xr:uid="{CA4528CA-F5DA-45BE-BA2B-CF3A6738A228}"/>
    <cellStyle name="Vírgula 7 2 2 3 2 2 3" xfId="10851" xr:uid="{C467F246-E644-49B7-B526-7EC69112AA82}"/>
    <cellStyle name="Vírgula 7 2 2 3 2 3" xfId="10852" xr:uid="{7E889269-CA70-4A09-9347-658E4E81D9A5}"/>
    <cellStyle name="Vírgula 7 2 2 3 2 4" xfId="7588" xr:uid="{98EDC7CB-4D8F-48CF-96E0-66977A7A5051}"/>
    <cellStyle name="Vírgula 7 2 2 3 2 5" xfId="12802" xr:uid="{C7B01BCE-272B-4A24-9D79-3D92D67B00D5}"/>
    <cellStyle name="Vírgula 7 2 2 3 2 6" xfId="5763" xr:uid="{08F04CEE-E55D-4328-8B94-3FD34ADD3B28}"/>
    <cellStyle name="Vírgula 7 2 2 3 3" xfId="3047" xr:uid="{506AE7D3-FDB1-4B89-8343-52F21B142F1A}"/>
    <cellStyle name="Vírgula 7 2 2 3 3 2" xfId="13713" xr:uid="{FDEEEFCE-0BE7-4140-8B83-7D0BCC7BCBD6}"/>
    <cellStyle name="Vírgula 7 2 2 3 3 3" xfId="10853" xr:uid="{B532FD61-C443-49A1-A36D-2611F28CF177}"/>
    <cellStyle name="Vírgula 7 2 2 3 4" xfId="10854" xr:uid="{90F687F8-DE4F-4689-90D3-40EE1FF89E54}"/>
    <cellStyle name="Vírgula 7 2 2 3 5" xfId="6686" xr:uid="{E9924CE9-0EA6-4091-A7BD-329C668EBD38}"/>
    <cellStyle name="Vírgula 7 2 2 3 6" xfId="11900" xr:uid="{D002F88F-44F0-4A58-BFDB-09E0156DA41F}"/>
    <cellStyle name="Vírgula 7 2 2 3 7" xfId="4861" xr:uid="{053D3208-7B0D-4950-98AC-A789E42AD815}"/>
    <cellStyle name="Vírgula 7 2 2 4" xfId="1996" xr:uid="{1746214E-AC0D-4050-B153-07F58209B97C}"/>
    <cellStyle name="Vírgula 7 2 2 4 2" xfId="3946" xr:uid="{CF730417-FDF6-4EBB-8BE6-0784D3903586}"/>
    <cellStyle name="Vírgula 7 2 2 4 2 2" xfId="14612" xr:uid="{309A317D-1A28-483D-BDDE-18A5410693D9}"/>
    <cellStyle name="Vírgula 7 2 2 4 2 3" xfId="10855" xr:uid="{71F770D4-F6F4-441B-B677-436B8687FBB6}"/>
    <cellStyle name="Vírgula 7 2 2 4 3" xfId="10856" xr:uid="{417FD1E5-F40E-4F98-9886-A650ED4EF145}"/>
    <cellStyle name="Vírgula 7 2 2 4 4" xfId="7585" xr:uid="{2524EC94-CED7-4F72-9B42-529AFEB86B1A}"/>
    <cellStyle name="Vírgula 7 2 2 4 5" xfId="12799" xr:uid="{3C7CDA69-F58B-45CF-B197-DE3D31C4AB46}"/>
    <cellStyle name="Vírgula 7 2 2 4 6" xfId="5760" xr:uid="{86580D2B-9D58-4C60-9BF5-83980E0DEEA8}"/>
    <cellStyle name="Vírgula 7 2 2 5" xfId="2302" xr:uid="{143CDCA3-ACFA-4895-8158-AC21589D57B0}"/>
    <cellStyle name="Vírgula 7 2 2 5 2" xfId="4155" xr:uid="{48112119-72AF-4268-AB15-149456735C06}"/>
    <cellStyle name="Vírgula 7 2 2 5 2 2" xfId="14818" xr:uid="{1B332FD5-7C23-4149-9FF5-E3139A114504}"/>
    <cellStyle name="Vírgula 7 2 2 5 2 3" xfId="10857" xr:uid="{1609E4ED-76C7-49CB-9671-F44EBAF668A0}"/>
    <cellStyle name="Vírgula 7 2 2 5 3" xfId="10858" xr:uid="{0EFF49F2-2BB1-4E19-ACF6-A85E8250F572}"/>
    <cellStyle name="Vírgula 7 2 2 5 4" xfId="7794" xr:uid="{69AD97D5-EEB7-480F-919D-DC0A7626E4EA}"/>
    <cellStyle name="Vírgula 7 2 2 5 5" xfId="13005" xr:uid="{22436C51-B750-47DE-82BA-8E129E480B75}"/>
    <cellStyle name="Vírgula 7 2 2 5 6" xfId="5966" xr:uid="{0E60BCCA-0F18-4394-A262-773F53DD8E7D}"/>
    <cellStyle name="Vírgula 7 2 2 6" xfId="2446" xr:uid="{3044522C-5B65-4829-9C59-14D1BAA35FA3}"/>
    <cellStyle name="Vírgula 7 2 2 6 2" xfId="4290" xr:uid="{857506A7-24A0-4EB4-8102-15AFDCE8EA81}"/>
    <cellStyle name="Vírgula 7 2 2 6 2 2" xfId="14953" xr:uid="{6A20C466-FC35-4E62-96AA-94A7DE4B4BC0}"/>
    <cellStyle name="Vírgula 7 2 2 6 2 3" xfId="10859" xr:uid="{18E44489-C84E-42D6-8B5C-82BB07416897}"/>
    <cellStyle name="Vírgula 7 2 2 6 3" xfId="7929" xr:uid="{02337010-04E8-4697-8501-5728D10FC243}"/>
    <cellStyle name="Vírgula 7 2 2 6 4" xfId="13140" xr:uid="{7661BC3B-0C99-4E3F-AFFB-9605B3734C7C}"/>
    <cellStyle name="Vírgula 7 2 2 6 5" xfId="6101" xr:uid="{0A9DD55A-C44C-4200-897B-A9CDE27C89AE}"/>
    <cellStyle name="Vírgula 7 2 2 7" xfId="2774" xr:uid="{AB55EE0F-5736-4D55-BD17-3421D15240CF}"/>
    <cellStyle name="Vírgula 7 2 2 7 2" xfId="13440" xr:uid="{043B4BE0-90D5-4D5D-995A-80B7EF174600}"/>
    <cellStyle name="Vírgula 7 2 2 7 3" xfId="10860" xr:uid="{5B9B5B09-77CC-414D-910B-5EA1795397A0}"/>
    <cellStyle name="Vírgula 7 2 2 8" xfId="10861" xr:uid="{7762E87C-820C-414E-BBCC-D8BF8BFB7F56}"/>
    <cellStyle name="Vírgula 7 2 2 9" xfId="6413" xr:uid="{8671CA50-BAE7-4CE0-A966-C0C5B3317764}"/>
    <cellStyle name="Vírgula 7 2 3" xfId="752" xr:uid="{0BF3E55D-DF76-4302-AC31-FC6697175FBE}"/>
    <cellStyle name="Vírgula 7 2 3 10" xfId="11669" xr:uid="{B6A8F42A-BFB1-4453-A336-3A155355BBC4}"/>
    <cellStyle name="Vírgula 7 2 3 11" xfId="4630" xr:uid="{AB59788D-ADB8-4740-87C8-611448A2E842}"/>
    <cellStyle name="Vírgula 7 2 3 2" xfId="893" xr:uid="{5BDEB10E-EDAF-4FA8-AAFF-ECBB60267EDA}"/>
    <cellStyle name="Vírgula 7 2 3 2 2" xfId="1356" xr:uid="{CF43917D-88C0-4C51-B4F5-DD18F9DD8836}"/>
    <cellStyle name="Vírgula 7 2 3 2 2 2" xfId="2002" xr:uid="{13F82643-37AA-4893-A09E-80FC85A0A663}"/>
    <cellStyle name="Vírgula 7 2 3 2 2 2 2" xfId="3952" xr:uid="{DEB11C18-A457-4FDD-9B8A-95E94DE90841}"/>
    <cellStyle name="Vírgula 7 2 3 2 2 2 2 2" xfId="14618" xr:uid="{FA36A52D-AB34-49C5-A224-E90C81597C37}"/>
    <cellStyle name="Vírgula 7 2 3 2 2 2 2 3" xfId="10862" xr:uid="{F7CF0B44-3C8C-4B94-80A2-A58C57B23B93}"/>
    <cellStyle name="Vírgula 7 2 3 2 2 2 3" xfId="10863" xr:uid="{55C46C88-47D6-464F-B58B-E013C68BFA4C}"/>
    <cellStyle name="Vírgula 7 2 3 2 2 2 4" xfId="7591" xr:uid="{866C7ED4-975D-46DD-99C5-A034783B4161}"/>
    <cellStyle name="Vírgula 7 2 3 2 2 2 5" xfId="12805" xr:uid="{63FD4F74-62F6-451C-86E6-DF49D8979763}"/>
    <cellStyle name="Vírgula 7 2 3 2 2 2 6" xfId="5766" xr:uid="{CD79F790-97BF-473D-9B72-C2AD27BC40E7}"/>
    <cellStyle name="Vírgula 7 2 3 2 2 3" xfId="3318" xr:uid="{89CCDD37-07BC-4726-AD13-030127A49831}"/>
    <cellStyle name="Vírgula 7 2 3 2 2 3 2" xfId="13984" xr:uid="{59A1E4BA-519B-4703-94C9-5A568301F3B2}"/>
    <cellStyle name="Vírgula 7 2 3 2 2 3 3" xfId="10864" xr:uid="{C445BAEF-7B08-452E-A8CF-9415900A4BD3}"/>
    <cellStyle name="Vírgula 7 2 3 2 2 4" xfId="10865" xr:uid="{3695825F-0490-4804-93B2-30C1AB4C1973}"/>
    <cellStyle name="Vírgula 7 2 3 2 2 5" xfId="6957" xr:uid="{5F075F72-01CE-4A8C-A3FB-6EA29FFF539A}"/>
    <cellStyle name="Vírgula 7 2 3 2 2 6" xfId="12171" xr:uid="{B058B467-8F80-4FBC-A4DA-C754E883F896}"/>
    <cellStyle name="Vírgula 7 2 3 2 2 7" xfId="5132" xr:uid="{3A3DDB52-F52C-4A4D-A312-12577B20BE7C}"/>
    <cellStyle name="Vírgula 7 2 3 2 3" xfId="2001" xr:uid="{0A8E021A-DDBC-4820-9EFF-DA5438744664}"/>
    <cellStyle name="Vírgula 7 2 3 2 3 2" xfId="3951" xr:uid="{0592A03F-6236-45EB-AE8E-C96A59C5003A}"/>
    <cellStyle name="Vírgula 7 2 3 2 3 2 2" xfId="14617" xr:uid="{AF412CA6-04D2-48B4-A575-D6ABB334E682}"/>
    <cellStyle name="Vírgula 7 2 3 2 3 2 3" xfId="10866" xr:uid="{CE0F16D8-9A0C-46C6-8CFE-843AF2C67972}"/>
    <cellStyle name="Vírgula 7 2 3 2 3 3" xfId="10867" xr:uid="{B46453B1-55D1-4458-A3CC-4220B23A0294}"/>
    <cellStyle name="Vírgula 7 2 3 2 3 4" xfId="7590" xr:uid="{916BB1D1-0F18-41E6-AF99-924AF4D07FFC}"/>
    <cellStyle name="Vírgula 7 2 3 2 3 5" xfId="12804" xr:uid="{EA97CB2C-FC0D-405C-8037-FD603536CED1}"/>
    <cellStyle name="Vírgula 7 2 3 2 3 6" xfId="5765" xr:uid="{5AFDB663-E807-4C27-9C12-D45905FA6F4E}"/>
    <cellStyle name="Vírgula 7 2 3 2 4" xfId="2951" xr:uid="{DDF46596-C373-453E-9954-843BB45B2A66}"/>
    <cellStyle name="Vírgula 7 2 3 2 4 2" xfId="13617" xr:uid="{4CDF4A2E-CE25-4CD5-BC09-C8AEDA4B729E}"/>
    <cellStyle name="Vírgula 7 2 3 2 4 3" xfId="10868" xr:uid="{9DFB1D3A-F26F-44C3-B9CD-F9890F249205}"/>
    <cellStyle name="Vírgula 7 2 3 2 5" xfId="10869" xr:uid="{B8D18CAE-ECB7-473B-AA63-28A31BE4CB59}"/>
    <cellStyle name="Vírgula 7 2 3 2 6" xfId="6590" xr:uid="{12732917-1A3D-42DF-B56A-2445FA040856}"/>
    <cellStyle name="Vírgula 7 2 3 2 7" xfId="11804" xr:uid="{E20CDA68-F7B4-416F-BF3F-695138936DBE}"/>
    <cellStyle name="Vírgula 7 2 3 2 8" xfId="4765" xr:uid="{E8CB36A2-DF42-42CC-BA98-566C6E360533}"/>
    <cellStyle name="Vírgula 7 2 3 3" xfId="1046" xr:uid="{2E030164-93E6-46B6-99EE-FDD28279A5F0}"/>
    <cellStyle name="Vírgula 7 2 3 3 2" xfId="2003" xr:uid="{CB3B4F70-0F0A-4F2D-B0D6-6C616FCDEB38}"/>
    <cellStyle name="Vírgula 7 2 3 3 2 2" xfId="3953" xr:uid="{12C2F38E-F018-46AC-AC44-7060B270D6B8}"/>
    <cellStyle name="Vírgula 7 2 3 3 2 2 2" xfId="14619" xr:uid="{B3B5DDBB-BE3C-4DCD-AF42-81CF165578F6}"/>
    <cellStyle name="Vírgula 7 2 3 3 2 2 3" xfId="10870" xr:uid="{8284F1C6-E4E5-4B9B-A6EE-E038B661500B}"/>
    <cellStyle name="Vírgula 7 2 3 3 2 3" xfId="10871" xr:uid="{4421EA4A-0074-45D1-A10F-99A48B4087BC}"/>
    <cellStyle name="Vírgula 7 2 3 3 2 4" xfId="7592" xr:uid="{B32231A1-C7A3-4776-B243-A9A1BCE3181D}"/>
    <cellStyle name="Vírgula 7 2 3 3 2 5" xfId="12806" xr:uid="{2CBCB69D-1DA7-4261-B94C-C6263C816736}"/>
    <cellStyle name="Vírgula 7 2 3 3 2 6" xfId="5767" xr:uid="{E337C287-BF4F-4953-B979-22CF4A4EC689}"/>
    <cellStyle name="Vírgula 7 2 3 3 3" xfId="3089" xr:uid="{FA2AA25D-02FD-472C-AB82-02A8C32DD40C}"/>
    <cellStyle name="Vírgula 7 2 3 3 3 2" xfId="13755" xr:uid="{5F65D3E6-2DE4-4083-BD3C-EC88C292C38D}"/>
    <cellStyle name="Vírgula 7 2 3 3 3 3" xfId="10872" xr:uid="{9FFBDD2F-8399-42D2-A1E9-4524F528310C}"/>
    <cellStyle name="Vírgula 7 2 3 3 4" xfId="10873" xr:uid="{3894B052-BC12-499C-8E36-1A9F3C1F59DC}"/>
    <cellStyle name="Vírgula 7 2 3 3 5" xfId="6728" xr:uid="{72692061-64CC-4BF1-BF49-0B6E96016099}"/>
    <cellStyle name="Vírgula 7 2 3 3 6" xfId="11942" xr:uid="{C42F9E27-DC03-4261-B2EE-47C5E2FB89DE}"/>
    <cellStyle name="Vírgula 7 2 3 3 7" xfId="4903" xr:uid="{B1337D14-A1D9-4435-A3E8-791724A7B59C}"/>
    <cellStyle name="Vírgula 7 2 3 4" xfId="2000" xr:uid="{F5E53960-B645-412D-8AA0-B005C462C206}"/>
    <cellStyle name="Vírgula 7 2 3 4 2" xfId="3950" xr:uid="{1366343B-6715-494C-867E-43853562BB72}"/>
    <cellStyle name="Vírgula 7 2 3 4 2 2" xfId="14616" xr:uid="{61299148-BFB6-4166-8142-3EBA12054457}"/>
    <cellStyle name="Vírgula 7 2 3 4 2 3" xfId="10874" xr:uid="{CFB01890-F5D8-4F65-8D8C-B5C203C48304}"/>
    <cellStyle name="Vírgula 7 2 3 4 3" xfId="10875" xr:uid="{928ABD81-7B26-4421-8A1D-BFAC662A1794}"/>
    <cellStyle name="Vírgula 7 2 3 4 4" xfId="7589" xr:uid="{642E83B8-D3A3-4031-BEFA-7A26B1B254BC}"/>
    <cellStyle name="Vírgula 7 2 3 4 5" xfId="12803" xr:uid="{68638B8B-8BF6-4C63-9AFF-7E00F978D2C1}"/>
    <cellStyle name="Vírgula 7 2 3 4 6" xfId="5764" xr:uid="{3C8C4D6B-6BA4-4B8B-8628-17BFEC6FE142}"/>
    <cellStyle name="Vírgula 7 2 3 5" xfId="2344" xr:uid="{F7C4FF3E-33CE-4A31-9DF6-A1869A5FA44C}"/>
    <cellStyle name="Vírgula 7 2 3 5 2" xfId="4197" xr:uid="{268ACEAB-64AF-4CE1-B29F-AAAB1892E941}"/>
    <cellStyle name="Vírgula 7 2 3 5 2 2" xfId="14860" xr:uid="{847999F5-FBDD-43E6-83C9-A4323B9439AE}"/>
    <cellStyle name="Vírgula 7 2 3 5 2 3" xfId="10876" xr:uid="{0F2FA3CC-BAC7-4B50-B4CF-F4386A22A1BA}"/>
    <cellStyle name="Vírgula 7 2 3 5 3" xfId="10877" xr:uid="{CDC3BC4D-E464-47D5-A2CD-EE87484B3BBF}"/>
    <cellStyle name="Vírgula 7 2 3 5 4" xfId="7836" xr:uid="{0017F3B6-88D0-4C7F-A961-DCFAB43C3C6E}"/>
    <cellStyle name="Vírgula 7 2 3 5 5" xfId="13047" xr:uid="{466EFCB9-35D2-4F2E-91FF-3C28F07639C9}"/>
    <cellStyle name="Vírgula 7 2 3 5 6" xfId="6008" xr:uid="{024580E6-3433-4888-BF38-19BF630FB5A7}"/>
    <cellStyle name="Vírgula 7 2 3 6" xfId="2488" xr:uid="{006855B9-EED1-4C16-AE06-97076A428D1E}"/>
    <cellStyle name="Vírgula 7 2 3 6 2" xfId="4332" xr:uid="{CBB33F82-75E2-4720-810A-DCA6A4D30A90}"/>
    <cellStyle name="Vírgula 7 2 3 6 2 2" xfId="14995" xr:uid="{50AC3E55-8B06-4A21-BFE4-1E7E35DB7D6A}"/>
    <cellStyle name="Vírgula 7 2 3 6 2 3" xfId="10878" xr:uid="{CEE16524-A1DB-419B-B997-1759B873E40B}"/>
    <cellStyle name="Vírgula 7 2 3 6 3" xfId="7971" xr:uid="{EFF1F356-185D-43AD-BA05-7BEA3D5761F6}"/>
    <cellStyle name="Vírgula 7 2 3 6 4" xfId="13182" xr:uid="{BA160232-C5AF-4A99-AA54-C0702D43AF8B}"/>
    <cellStyle name="Vírgula 7 2 3 6 5" xfId="6143" xr:uid="{0F5759D3-6900-40EC-B316-A0D5AEC54A25}"/>
    <cellStyle name="Vírgula 7 2 3 7" xfId="2816" xr:uid="{645474C3-7B46-442D-8614-295D4ECCA7D0}"/>
    <cellStyle name="Vírgula 7 2 3 7 2" xfId="13482" xr:uid="{594D7C7F-3C9C-4E8A-8C31-CCA0FA88AE88}"/>
    <cellStyle name="Vírgula 7 2 3 7 3" xfId="10879" xr:uid="{E4173F85-3350-426A-A21B-C6CFE1466233}"/>
    <cellStyle name="Vírgula 7 2 3 8" xfId="10880" xr:uid="{7EF55392-F401-486C-B301-CF61E16E6FEF}"/>
    <cellStyle name="Vírgula 7 2 3 9" xfId="6455" xr:uid="{5650A940-C34D-4F0E-A81B-AED701AD9EE4}"/>
    <cellStyle name="Vírgula 7 2 4" xfId="594" xr:uid="{68622664-C85F-4D6B-BBB4-3752E30637E1}"/>
    <cellStyle name="Vírgula 7 2 4 2" xfId="1154" xr:uid="{E7F1B946-9112-4DB2-A56D-89CE38751026}"/>
    <cellStyle name="Vírgula 7 2 4 2 2" xfId="2005" xr:uid="{BA49AC3E-B03A-4D25-834E-0366416D1AED}"/>
    <cellStyle name="Vírgula 7 2 4 2 2 2" xfId="3955" xr:uid="{311548F6-CA11-4073-A9CD-10D62C150EE9}"/>
    <cellStyle name="Vírgula 7 2 4 2 2 2 2" xfId="14621" xr:uid="{82B3F041-13FE-45C8-9399-5B7C01BD8F8B}"/>
    <cellStyle name="Vírgula 7 2 4 2 2 2 3" xfId="10881" xr:uid="{A55C4837-8DFB-416B-97E2-FC08FA24182B}"/>
    <cellStyle name="Vírgula 7 2 4 2 2 3" xfId="10882" xr:uid="{80466FA4-D546-411D-882F-9CD268000327}"/>
    <cellStyle name="Vírgula 7 2 4 2 2 4" xfId="7594" xr:uid="{4CAEA78E-5920-4B56-8B76-F267159F5A64}"/>
    <cellStyle name="Vírgula 7 2 4 2 2 5" xfId="12808" xr:uid="{0AB8E5FD-72BF-41FB-9062-7748B576CC4F}"/>
    <cellStyle name="Vírgula 7 2 4 2 2 6" xfId="5769" xr:uid="{30C8FDB4-06B0-4218-9A2C-847345407A99}"/>
    <cellStyle name="Vírgula 7 2 4 2 3" xfId="3179" xr:uid="{1F6F9B67-BF0E-410B-B060-D13343A0574E}"/>
    <cellStyle name="Vírgula 7 2 4 2 3 2" xfId="13845" xr:uid="{52C5A27D-1E32-454F-BDEC-AB30D7364DF3}"/>
    <cellStyle name="Vírgula 7 2 4 2 3 3" xfId="10883" xr:uid="{406E4532-509E-418F-9C26-0E298B82FFAD}"/>
    <cellStyle name="Vírgula 7 2 4 2 4" xfId="10884" xr:uid="{032F598B-8621-45A8-89A0-9402CCF85FEC}"/>
    <cellStyle name="Vírgula 7 2 4 2 5" xfId="6818" xr:uid="{43DFEBF4-ABF4-4323-97B2-0D8C45AA38A7}"/>
    <cellStyle name="Vírgula 7 2 4 2 6" xfId="12032" xr:uid="{B3B9C7A0-FDAE-4C21-8FA8-CDDDAFCD298C}"/>
    <cellStyle name="Vírgula 7 2 4 2 7" xfId="4993" xr:uid="{F3512584-DC5A-46E1-B06C-177C741E0964}"/>
    <cellStyle name="Vírgula 7 2 4 3" xfId="2004" xr:uid="{9188C41D-9C7E-4D00-847E-312BA03D784F}"/>
    <cellStyle name="Vírgula 7 2 4 3 2" xfId="3954" xr:uid="{1DDE6699-F154-46F5-89C1-52D16D6211F8}"/>
    <cellStyle name="Vírgula 7 2 4 3 2 2" xfId="14620" xr:uid="{8A31EDC5-3906-41A9-BD6A-2A44A60485AC}"/>
    <cellStyle name="Vírgula 7 2 4 3 2 3" xfId="10885" xr:uid="{E445C818-2A7B-489E-A05F-946A2CDF113F}"/>
    <cellStyle name="Vírgula 7 2 4 3 3" xfId="10886" xr:uid="{88C56CA4-EE52-4311-9A71-CF09B7A3C020}"/>
    <cellStyle name="Vírgula 7 2 4 3 4" xfId="7593" xr:uid="{E7D1DABD-61D3-4709-9154-8AB50C4D91F0}"/>
    <cellStyle name="Vírgula 7 2 4 3 5" xfId="12807" xr:uid="{9FFB64D4-81B7-43F0-9B66-D81318EB37D3}"/>
    <cellStyle name="Vírgula 7 2 4 3 6" xfId="5768" xr:uid="{38049062-1FFA-4457-AA88-25E8AE6211C1}"/>
    <cellStyle name="Vírgula 7 2 4 4" xfId="2727" xr:uid="{763572B2-5716-4CB0-BB94-C59AB3A943CE}"/>
    <cellStyle name="Vírgula 7 2 4 4 2" xfId="13393" xr:uid="{C578EA45-EC4E-4338-BF22-1E592214287F}"/>
    <cellStyle name="Vírgula 7 2 4 4 3" xfId="10887" xr:uid="{4AF50D0E-1A0A-4979-9867-27D64711F986}"/>
    <cellStyle name="Vírgula 7 2 4 5" xfId="10888" xr:uid="{E1899744-7EEB-4F84-AAA0-C7EB3022250C}"/>
    <cellStyle name="Vírgula 7 2 4 6" xfId="6366" xr:uid="{7BD34DB9-803B-4AEF-BA2B-43E1F8342A95}"/>
    <cellStyle name="Vírgula 7 2 4 7" xfId="11580" xr:uid="{1C93B9C5-E04A-4150-A8DF-C87870CE2BC9}"/>
    <cellStyle name="Vírgula 7 2 4 8" xfId="4541" xr:uid="{997F1B56-B80E-419C-B020-A0DA78E8FC40}"/>
    <cellStyle name="Vírgula 7 2 5" xfId="803" xr:uid="{B436B8E1-883C-4A3C-B695-B5124128838E}"/>
    <cellStyle name="Vírgula 7 2 5 2" xfId="1267" xr:uid="{313979BA-2831-4778-9749-13FB59ABD8F5}"/>
    <cellStyle name="Vírgula 7 2 5 2 2" xfId="2007" xr:uid="{0B76AC43-436A-4E70-9580-B29EBA24C0DC}"/>
    <cellStyle name="Vírgula 7 2 5 2 2 2" xfId="3957" xr:uid="{F849FB14-8291-44A9-8645-00829B9FD031}"/>
    <cellStyle name="Vírgula 7 2 5 2 2 2 2" xfId="14623" xr:uid="{1CD0EC94-A311-4454-9EE4-3315DA717F62}"/>
    <cellStyle name="Vírgula 7 2 5 2 2 2 3" xfId="10889" xr:uid="{F108FDE4-0040-45A4-A9F5-3A547093E7CD}"/>
    <cellStyle name="Vírgula 7 2 5 2 2 3" xfId="10890" xr:uid="{07AB289A-A294-4CD0-B3C5-7091D008321A}"/>
    <cellStyle name="Vírgula 7 2 5 2 2 4" xfId="7596" xr:uid="{58FBB930-1B9E-41D3-AAA3-14A039DBA834}"/>
    <cellStyle name="Vírgula 7 2 5 2 2 5" xfId="12810" xr:uid="{8F8CA787-6038-4D83-A49C-79AB5EB85325}"/>
    <cellStyle name="Vírgula 7 2 5 2 2 6" xfId="5771" xr:uid="{80586C87-928C-4868-ABF6-7C9167E10CFE}"/>
    <cellStyle name="Vírgula 7 2 5 2 3" xfId="3229" xr:uid="{B941F641-FAE1-4125-9A67-2C0BCAA6F04E}"/>
    <cellStyle name="Vírgula 7 2 5 2 3 2" xfId="13895" xr:uid="{48707AC6-7296-4A76-A95C-FD1F0E51F758}"/>
    <cellStyle name="Vírgula 7 2 5 2 3 3" xfId="10891" xr:uid="{8FD04AA5-1799-4451-987E-A390E79B1206}"/>
    <cellStyle name="Vírgula 7 2 5 2 4" xfId="10892" xr:uid="{33D316F5-20BC-4704-B1CE-AB02F88D1B44}"/>
    <cellStyle name="Vírgula 7 2 5 2 5" xfId="6868" xr:uid="{8E1E2D91-0804-4ED2-BA17-676C84B57C85}"/>
    <cellStyle name="Vírgula 7 2 5 2 6" xfId="12082" xr:uid="{DBDE3BBD-DF7D-49EE-84DC-6D8A1159C48D}"/>
    <cellStyle name="Vírgula 7 2 5 2 7" xfId="5043" xr:uid="{0EC9DF70-1ADF-45E4-8BCB-ED74EAB1BD65}"/>
    <cellStyle name="Vírgula 7 2 5 3" xfId="2006" xr:uid="{F62BA44D-CD15-411D-8EA7-3A784BBEBDDA}"/>
    <cellStyle name="Vírgula 7 2 5 3 2" xfId="3956" xr:uid="{CA004966-855D-4269-8D74-65D1B7F157B2}"/>
    <cellStyle name="Vírgula 7 2 5 3 2 2" xfId="14622" xr:uid="{21BC1A55-1CF7-4F1F-89E2-A1A876DCF9F1}"/>
    <cellStyle name="Vírgula 7 2 5 3 2 3" xfId="10893" xr:uid="{5EEBAD89-0261-4C95-B554-15323F9132BE}"/>
    <cellStyle name="Vírgula 7 2 5 3 3" xfId="10894" xr:uid="{5D6F9E67-33CD-427E-BC19-DE8C92297224}"/>
    <cellStyle name="Vírgula 7 2 5 3 4" xfId="7595" xr:uid="{A09F6F97-483B-4971-A425-4785D3072AF3}"/>
    <cellStyle name="Vírgula 7 2 5 3 5" xfId="12809" xr:uid="{792BE27B-954E-4789-BD93-81C1FF984B36}"/>
    <cellStyle name="Vírgula 7 2 5 3 6" xfId="5770" xr:uid="{28DCD90B-272A-4896-9C37-A1646AC7ECF1}"/>
    <cellStyle name="Vírgula 7 2 5 4" xfId="2862" xr:uid="{81981978-1864-4798-A969-4572B347F37E}"/>
    <cellStyle name="Vírgula 7 2 5 4 2" xfId="13528" xr:uid="{83CA89D6-C2F8-4B25-A76F-38949EF0E5DB}"/>
    <cellStyle name="Vírgula 7 2 5 4 3" xfId="10895" xr:uid="{A6128E04-931F-4860-AEFF-A9D729A27184}"/>
    <cellStyle name="Vírgula 7 2 5 5" xfId="10896" xr:uid="{9770902E-E713-4BAD-BB19-D28180A0CAC8}"/>
    <cellStyle name="Vírgula 7 2 5 6" xfId="6501" xr:uid="{1A3163D1-5826-42FF-8D96-2B535B174167}"/>
    <cellStyle name="Vírgula 7 2 5 7" xfId="11715" xr:uid="{E7673F2B-18E7-4705-B328-A0C29A1B7480}"/>
    <cellStyle name="Vírgula 7 2 5 8" xfId="4676" xr:uid="{C6B7B987-B62C-456F-9DD9-11D7B0736459}"/>
    <cellStyle name="Vírgula 7 2 6" xfId="478" xr:uid="{4836A19B-9DAA-42E4-9941-3EAEDB6F6122}"/>
    <cellStyle name="Vírgula 7 2 6 2" xfId="1099" xr:uid="{DA16DD61-7901-4B1E-888C-0FC9048A8D52}"/>
    <cellStyle name="Vírgula 7 2 6 2 2" xfId="2009" xr:uid="{BB6D0893-0C5A-4EF0-A843-AE61BDA89C60}"/>
    <cellStyle name="Vírgula 7 2 6 2 2 2" xfId="3959" xr:uid="{E55B2369-FAA0-4998-9F79-230E1E89435D}"/>
    <cellStyle name="Vírgula 7 2 6 2 2 2 2" xfId="14625" xr:uid="{F1206F75-5EF6-4C82-B79F-58C11BB903C7}"/>
    <cellStyle name="Vírgula 7 2 6 2 2 2 3" xfId="10897" xr:uid="{0E122E4F-C7F5-495F-9FEF-8B299252B30F}"/>
    <cellStyle name="Vírgula 7 2 6 2 2 3" xfId="10898" xr:uid="{8B41F323-22E6-4743-BD6A-E4224021F88B}"/>
    <cellStyle name="Vírgula 7 2 6 2 2 4" xfId="7598" xr:uid="{9AA944B0-76DB-4666-A0DE-ED66B8F1EF39}"/>
    <cellStyle name="Vírgula 7 2 6 2 2 5" xfId="12812" xr:uid="{B2D0AA9D-C72F-4D4A-BDD6-9A4317E5588C}"/>
    <cellStyle name="Vírgula 7 2 6 2 2 6" xfId="5773" xr:uid="{471E2593-3C38-4912-A4F3-E4622B5819B0}"/>
    <cellStyle name="Vírgula 7 2 6 2 3" xfId="3135" xr:uid="{58548F37-24C4-4F1D-856D-DF231505E0E9}"/>
    <cellStyle name="Vírgula 7 2 6 2 3 2" xfId="13801" xr:uid="{DA0787A6-F8D0-4BA5-834C-BBA517ABBEC7}"/>
    <cellStyle name="Vírgula 7 2 6 2 3 3" xfId="10899" xr:uid="{550F1AC1-D88E-4AEA-A877-71E47D39703D}"/>
    <cellStyle name="Vírgula 7 2 6 2 4" xfId="10900" xr:uid="{39816D81-EED6-41C7-A906-396F51E28A12}"/>
    <cellStyle name="Vírgula 7 2 6 2 5" xfId="6774" xr:uid="{E02DE0E9-A51E-4555-8D69-4A75526D4A8F}"/>
    <cellStyle name="Vírgula 7 2 6 2 6" xfId="11988" xr:uid="{9AF653F9-BD0A-4348-A541-6DE7115305A2}"/>
    <cellStyle name="Vírgula 7 2 6 2 7" xfId="4949" xr:uid="{23E3AFE0-92AA-4B02-9F30-7FDC6A379DA4}"/>
    <cellStyle name="Vírgula 7 2 6 3" xfId="2008" xr:uid="{D1550EA9-62ED-4883-B3EA-C0D678138451}"/>
    <cellStyle name="Vírgula 7 2 6 3 2" xfId="3958" xr:uid="{7F5DC034-921C-4DAE-AD52-4510C3379411}"/>
    <cellStyle name="Vírgula 7 2 6 3 2 2" xfId="14624" xr:uid="{47C7BE6D-4C2C-4E98-98F2-4D9DA55DC4CC}"/>
    <cellStyle name="Vírgula 7 2 6 3 2 3" xfId="10901" xr:uid="{13A5B02E-0950-43E2-AEBE-7CBDF2BF533B}"/>
    <cellStyle name="Vírgula 7 2 6 3 3" xfId="10902" xr:uid="{618C655F-6A53-4BAF-AC9F-B95715691D7A}"/>
    <cellStyle name="Vírgula 7 2 6 3 4" xfId="7597" xr:uid="{9C636085-7DD6-46ED-B02F-10DABA422D56}"/>
    <cellStyle name="Vírgula 7 2 6 3 5" xfId="12811" xr:uid="{51B967ED-0BED-4033-AADC-90A7407A4FDA}"/>
    <cellStyle name="Vírgula 7 2 6 3 6" xfId="5772" xr:uid="{9EC908DD-A971-4CC8-AC6C-0E632316F3FC}"/>
    <cellStyle name="Vírgula 7 2 6 4" xfId="2678" xr:uid="{BB06F5A5-0F23-4751-98BF-1B5DFF655BCC}"/>
    <cellStyle name="Vírgula 7 2 6 4 2" xfId="13344" xr:uid="{45BFC321-80AF-4D11-8E0A-A45690800A22}"/>
    <cellStyle name="Vírgula 7 2 6 4 3" xfId="10903" xr:uid="{295D355A-1CD3-4DB2-A0DD-4211039FBB38}"/>
    <cellStyle name="Vírgula 7 2 6 5" xfId="10904" xr:uid="{A165019E-F357-46E3-92B1-AA3A4B204B33}"/>
    <cellStyle name="Vírgula 7 2 6 6" xfId="6317" xr:uid="{5BFDFE1A-E898-40BD-939F-B1F02A8A47B8}"/>
    <cellStyle name="Vírgula 7 2 6 7" xfId="11531" xr:uid="{EEAF0057-C652-463E-BFBD-C34B752C168C}"/>
    <cellStyle name="Vírgula 7 2 6 8" xfId="4492" xr:uid="{EE51621C-F1B7-4D26-8696-331B54B60670}"/>
    <cellStyle name="Vírgula 7 2 7" xfId="953" xr:uid="{FA979992-E976-4FA4-8D90-8B07E6545537}"/>
    <cellStyle name="Vírgula 7 2 7 2" xfId="2010" xr:uid="{068B4F90-C2A5-4CF5-A382-45286B70330C}"/>
    <cellStyle name="Vírgula 7 2 7 2 2" xfId="3960" xr:uid="{52DA8D36-4604-42F7-A677-EF3E6B960900}"/>
    <cellStyle name="Vírgula 7 2 7 2 2 2" xfId="14626" xr:uid="{CA922575-B748-4BF6-945F-7626942F96EA}"/>
    <cellStyle name="Vírgula 7 2 7 2 2 3" xfId="10905" xr:uid="{CA9A32EC-5D02-4F67-8160-55B92AB89FC8}"/>
    <cellStyle name="Vírgula 7 2 7 2 3" xfId="10906" xr:uid="{0377B440-BD93-4940-99E0-B2C8BA5DA4ED}"/>
    <cellStyle name="Vírgula 7 2 7 2 4" xfId="7599" xr:uid="{03A671D1-58EE-4FBD-B8F8-AC09BEE1ED00}"/>
    <cellStyle name="Vírgula 7 2 7 2 5" xfId="12813" xr:uid="{4EAA0014-F590-4A73-9A19-49A056EED21D}"/>
    <cellStyle name="Vírgula 7 2 7 2 6" xfId="5774" xr:uid="{4CBFE88B-2C08-4AA8-8959-ABCD02A2B5DC}"/>
    <cellStyle name="Vírgula 7 2 7 3" xfId="3000" xr:uid="{FE216982-59C1-436A-A505-0CB6A81F4CD5}"/>
    <cellStyle name="Vírgula 7 2 7 3 2" xfId="13666" xr:uid="{E902D5FA-38B9-4081-B252-3BFB74C1895F}"/>
    <cellStyle name="Vírgula 7 2 7 3 3" xfId="10907" xr:uid="{5E0B3F04-570C-402D-ACAA-E99B57F55F6C}"/>
    <cellStyle name="Vírgula 7 2 7 4" xfId="10908" xr:uid="{6A8276AF-99DA-42C5-A620-9D5B6FA7022C}"/>
    <cellStyle name="Vírgula 7 2 7 5" xfId="6639" xr:uid="{755CF584-3FE9-4480-9195-3B4B01773D2C}"/>
    <cellStyle name="Vírgula 7 2 7 6" xfId="11853" xr:uid="{1A78746C-A3FF-4403-A639-784BF7ED557D}"/>
    <cellStyle name="Vírgula 7 2 7 7" xfId="4814" xr:uid="{9B106E5E-6C1F-41BA-8308-50FFC44D3400}"/>
    <cellStyle name="Vírgula 7 2 8" xfId="1417" xr:uid="{C3EEAA44-8B93-430E-8A15-1C3164C5A384}"/>
    <cellStyle name="Vírgula 7 2 8 2" xfId="3367" xr:uid="{6973CD78-6C9E-46F1-AE00-303E547A1CB5}"/>
    <cellStyle name="Vírgula 7 2 8 2 2" xfId="14033" xr:uid="{4D0CFC38-1190-46E2-B084-7C4180319ED7}"/>
    <cellStyle name="Vírgula 7 2 8 2 3" xfId="10909" xr:uid="{225BCD24-8C7C-4E09-9F3D-C691DDC6905F}"/>
    <cellStyle name="Vírgula 7 2 8 3" xfId="10910" xr:uid="{09380F8E-3DAF-4C0F-BA99-D3032FCF0C13}"/>
    <cellStyle name="Vírgula 7 2 8 4" xfId="7006" xr:uid="{1F201FEC-C597-4CF4-AD66-FA48F694802A}"/>
    <cellStyle name="Vírgula 7 2 8 5" xfId="12220" xr:uid="{2B327290-25EC-4651-BBC9-DEA1D0E5A092}"/>
    <cellStyle name="Vírgula 7 2 8 6" xfId="5181" xr:uid="{8A96D120-AB0D-47F7-A2A3-C4E41D5ECBD5}"/>
    <cellStyle name="Vírgula 7 2 9" xfId="364" xr:uid="{51746913-CB69-4AD1-A7F3-0EC9B8A79C98}"/>
    <cellStyle name="Vírgula 7 2 9 2" xfId="2634" xr:uid="{93384C63-7FEE-4276-851E-D6981BC1E949}"/>
    <cellStyle name="Vírgula 7 2 9 2 2" xfId="13300" xr:uid="{A20E206E-FAA6-43CE-A6D9-332CF0CE0982}"/>
    <cellStyle name="Vírgula 7 2 9 2 3" xfId="10911" xr:uid="{80EA55B7-D67C-430C-AC2F-A8BB5404316D}"/>
    <cellStyle name="Vírgula 7 2 9 3" xfId="10912" xr:uid="{321428CB-C1DC-4189-9F1F-AD2E6998CEF4}"/>
    <cellStyle name="Vírgula 7 2 9 4" xfId="6273" xr:uid="{7C7819E8-CC12-46C2-9EFB-1FA5AC8AFE43}"/>
    <cellStyle name="Vírgula 7 2 9 5" xfId="11487" xr:uid="{1AD3516B-EC3B-4C80-AB9A-D0F229020B63}"/>
    <cellStyle name="Vírgula 7 2 9 6" xfId="4448" xr:uid="{EBD4BCAF-14AE-4EAC-8038-72E010AD92D7}"/>
    <cellStyle name="Vírgula 7 3" xfId="264" xr:uid="{B8BE3452-F8DC-428E-A1F0-B4AB22C5138A}"/>
    <cellStyle name="Vírgula 7 3 10" xfId="2251" xr:uid="{C5CFF7A3-8C9F-4CC7-A1A6-4C8E40885C6A}"/>
    <cellStyle name="Vírgula 7 3 10 2" xfId="4108" xr:uid="{87769C2A-E7D6-4E8C-9212-C893A51B1B7B}"/>
    <cellStyle name="Vírgula 7 3 10 2 2" xfId="14771" xr:uid="{A49C9BDB-B124-4CFC-A84E-15B13571B689}"/>
    <cellStyle name="Vírgula 7 3 10 2 3" xfId="10913" xr:uid="{B563DAE7-C5A2-423F-995D-401CDA27DE85}"/>
    <cellStyle name="Vírgula 7 3 10 3" xfId="10914" xr:uid="{2B32674A-8A00-406C-AD88-3BC45C3321E3}"/>
    <cellStyle name="Vírgula 7 3 10 4" xfId="7747" xr:uid="{E866F15F-3845-4677-B8D2-C133697930DE}"/>
    <cellStyle name="Vírgula 7 3 10 5" xfId="12958" xr:uid="{3098EBA2-FE1F-4880-8EEB-EC9FAAE402BA}"/>
    <cellStyle name="Vírgula 7 3 10 6" xfId="5919" xr:uid="{7B7B2691-EB04-449A-8C45-8034025E7336}"/>
    <cellStyle name="Vírgula 7 3 11" xfId="2400" xr:uid="{EB650E96-64CA-44D4-ACA0-9CE587D8F677}"/>
    <cellStyle name="Vírgula 7 3 11 2" xfId="4244" xr:uid="{5E5864E5-055C-40E5-B644-5380BFB21505}"/>
    <cellStyle name="Vírgula 7 3 11 2 2" xfId="14907" xr:uid="{C595ABB7-9BA5-4F8A-9696-8CDC0EE559D3}"/>
    <cellStyle name="Vírgula 7 3 11 2 3" xfId="10915" xr:uid="{A48D3BF3-705E-4C35-A68F-D4148E604A2A}"/>
    <cellStyle name="Vírgula 7 3 11 3" xfId="7883" xr:uid="{40C7FC96-14FA-42F6-9883-66B86620529C}"/>
    <cellStyle name="Vírgula 7 3 11 4" xfId="13094" xr:uid="{775CBCCC-D2B7-4325-878F-3D48E3BE7749}"/>
    <cellStyle name="Vírgula 7 3 11 5" xfId="6055" xr:uid="{A8136B93-AAAA-40F2-9D3C-499B5F8698FF}"/>
    <cellStyle name="Vírgula 7 3 12" xfId="2589" xr:uid="{0DA93F7F-7FF4-46D7-AAF0-8903AAF5D315}"/>
    <cellStyle name="Vírgula 7 3 12 2" xfId="10916" xr:uid="{4D77075A-AEF0-4EE6-83EF-121FEF0E730A}"/>
    <cellStyle name="Vírgula 7 3 12 3" xfId="13257" xr:uid="{7D367AA3-D538-467B-BC67-06AF91530749}"/>
    <cellStyle name="Vírgula 7 3 12 4" xfId="6191" xr:uid="{533AB66C-0F6B-48B4-9F06-7FE1CB5EE0C7}"/>
    <cellStyle name="Vírgula 7 3 13" xfId="10917" xr:uid="{9674FCA7-7353-423C-AA98-B3E2A6161B5C}"/>
    <cellStyle name="Vírgula 7 3 14" xfId="6228" xr:uid="{6F397F9F-8B7F-4630-BE43-C679024A63E8}"/>
    <cellStyle name="Vírgula 7 3 15" xfId="11444" xr:uid="{7292B31B-8659-423C-961C-7B9D76782F58}"/>
    <cellStyle name="Vírgula 7 3 16" xfId="4405" xr:uid="{730974A6-01E6-4530-8355-6D91AE6813D9}"/>
    <cellStyle name="Vírgula 7 3 2" xfId="709" xr:uid="{DA59783E-4D21-49BF-8F23-11674E6C0818}"/>
    <cellStyle name="Vírgula 7 3 2 10" xfId="11628" xr:uid="{2DA722C9-76C0-434E-A869-B0A0002AE284}"/>
    <cellStyle name="Vírgula 7 3 2 11" xfId="4589" xr:uid="{5E4EFD07-10C2-49C7-8322-8D97086C4742}"/>
    <cellStyle name="Vírgula 7 3 2 2" xfId="852" xr:uid="{E3264C0E-4279-45BA-A24B-621B55372F04}"/>
    <cellStyle name="Vírgula 7 3 2 2 2" xfId="1315" xr:uid="{CBF86F35-999E-4D25-B253-EA0AC4CC945B}"/>
    <cellStyle name="Vírgula 7 3 2 2 2 2" xfId="2013" xr:uid="{1ACC1085-424C-45D6-A97B-4AD7D87976F5}"/>
    <cellStyle name="Vírgula 7 3 2 2 2 2 2" xfId="3963" xr:uid="{7223AA14-F44C-46F8-ABED-1087B3D9A60D}"/>
    <cellStyle name="Vírgula 7 3 2 2 2 2 2 2" xfId="14629" xr:uid="{4DE20F1C-4E56-45E5-BC67-29027AA0BA5F}"/>
    <cellStyle name="Vírgula 7 3 2 2 2 2 2 3" xfId="10918" xr:uid="{27B08F53-5682-4445-AC28-B50B7008F513}"/>
    <cellStyle name="Vírgula 7 3 2 2 2 2 3" xfId="10919" xr:uid="{85F9C1B2-9685-46EA-9FE3-24423DF72359}"/>
    <cellStyle name="Vírgula 7 3 2 2 2 2 4" xfId="7602" xr:uid="{A4787435-06A7-405C-8D4E-5B86FB8BD451}"/>
    <cellStyle name="Vírgula 7 3 2 2 2 2 5" xfId="12816" xr:uid="{8A32336B-3304-43B2-AD45-41C5239A69C2}"/>
    <cellStyle name="Vírgula 7 3 2 2 2 2 6" xfId="5777" xr:uid="{8165B84E-FA04-4D6D-8F1C-C95E6DE3AAC8}"/>
    <cellStyle name="Vírgula 7 3 2 2 2 3" xfId="3277" xr:uid="{3DF6FCAF-8C0B-4106-B4FA-3D99C02C134D}"/>
    <cellStyle name="Vírgula 7 3 2 2 2 3 2" xfId="13943" xr:uid="{AD745F17-A566-4692-AA88-6E0CA0AECFF3}"/>
    <cellStyle name="Vírgula 7 3 2 2 2 3 3" xfId="10920" xr:uid="{17285073-694F-450D-9C1C-2948F0C9886E}"/>
    <cellStyle name="Vírgula 7 3 2 2 2 4" xfId="10921" xr:uid="{D7C83633-1E1A-41DD-8D9A-65ABC219E245}"/>
    <cellStyle name="Vírgula 7 3 2 2 2 5" xfId="6916" xr:uid="{4E1D448D-1EDD-4CC9-A929-C560DD592E1C}"/>
    <cellStyle name="Vírgula 7 3 2 2 2 6" xfId="12130" xr:uid="{B7BBA34A-7EF5-4686-9B09-016DFB364BF7}"/>
    <cellStyle name="Vírgula 7 3 2 2 2 7" xfId="5091" xr:uid="{6C75E073-A8B8-47CA-918A-93638794026A}"/>
    <cellStyle name="Vírgula 7 3 2 2 3" xfId="2012" xr:uid="{EA571CD3-2A09-4D3E-814E-4D7D92F1F68A}"/>
    <cellStyle name="Vírgula 7 3 2 2 3 2" xfId="3962" xr:uid="{2D64CD34-8E62-4004-A633-6AE0A42198B0}"/>
    <cellStyle name="Vírgula 7 3 2 2 3 2 2" xfId="14628" xr:uid="{8FF7B31A-F4E1-4128-85A9-2FEF8FC2EFC4}"/>
    <cellStyle name="Vírgula 7 3 2 2 3 2 3" xfId="10922" xr:uid="{ADC358E5-7520-41FB-BBD5-B2169AC698E8}"/>
    <cellStyle name="Vírgula 7 3 2 2 3 3" xfId="10923" xr:uid="{D5D6D322-7788-4BF7-9FCB-13C25F11BA55}"/>
    <cellStyle name="Vírgula 7 3 2 2 3 4" xfId="7601" xr:uid="{8E39883D-F47C-46D4-8D20-5865CF752BE3}"/>
    <cellStyle name="Vírgula 7 3 2 2 3 5" xfId="12815" xr:uid="{452CBD62-5770-49BE-8568-9AE61699E8B6}"/>
    <cellStyle name="Vírgula 7 3 2 2 3 6" xfId="5776" xr:uid="{CD7F14C4-3073-4D0D-A657-59AD2F60AB75}"/>
    <cellStyle name="Vírgula 7 3 2 2 4" xfId="2910" xr:uid="{59CD6940-7F09-4221-8BE0-8FA34E761D2A}"/>
    <cellStyle name="Vírgula 7 3 2 2 4 2" xfId="13576" xr:uid="{30D63428-0B55-421C-BFD3-3F0D13BDC35F}"/>
    <cellStyle name="Vírgula 7 3 2 2 4 3" xfId="10924" xr:uid="{4B7E187D-9B28-4CCE-8B96-623B01288003}"/>
    <cellStyle name="Vírgula 7 3 2 2 5" xfId="10925" xr:uid="{617214F5-0087-42BA-BFC6-9F829ECD0A08}"/>
    <cellStyle name="Vírgula 7 3 2 2 6" xfId="6549" xr:uid="{3ABFCCFC-8D3B-41DC-A17F-BE82CC3D6F34}"/>
    <cellStyle name="Vírgula 7 3 2 2 7" xfId="11763" xr:uid="{8CE9CD11-942B-4753-8D87-8FD51FAE0C1F}"/>
    <cellStyle name="Vírgula 7 3 2 2 8" xfId="4724" xr:uid="{029D62EF-E21C-4E9A-94EE-7806C3233DBD}"/>
    <cellStyle name="Vírgula 7 3 2 3" xfId="1005" xr:uid="{09609C03-25D7-46F2-AE1C-B5D9519CB00E}"/>
    <cellStyle name="Vírgula 7 3 2 3 2" xfId="2014" xr:uid="{BC0FC9FF-BC20-49A4-B9AB-FD9262F2B316}"/>
    <cellStyle name="Vírgula 7 3 2 3 2 2" xfId="3964" xr:uid="{1999A788-BB7C-414C-ACC6-12ED6952FAF4}"/>
    <cellStyle name="Vírgula 7 3 2 3 2 2 2" xfId="14630" xr:uid="{B1A92C1B-A4EB-471C-8574-FFD822657411}"/>
    <cellStyle name="Vírgula 7 3 2 3 2 2 3" xfId="10926" xr:uid="{207A6888-7CB2-439E-8F22-E28A4FC4D6EA}"/>
    <cellStyle name="Vírgula 7 3 2 3 2 3" xfId="10927" xr:uid="{9CFDD2CD-52DF-44FD-A23E-51277B703BA2}"/>
    <cellStyle name="Vírgula 7 3 2 3 2 4" xfId="7603" xr:uid="{D104FAF7-5588-47C7-96B8-5B439730AC30}"/>
    <cellStyle name="Vírgula 7 3 2 3 2 5" xfId="12817" xr:uid="{D931657F-9995-4BB8-8041-EBB32DC2106C}"/>
    <cellStyle name="Vírgula 7 3 2 3 2 6" xfId="5778" xr:uid="{5506C372-9DF8-4C14-AF58-E45C62456F3C}"/>
    <cellStyle name="Vírgula 7 3 2 3 3" xfId="3048" xr:uid="{F13E4B03-CF79-461D-BBA4-6781B95D15A5}"/>
    <cellStyle name="Vírgula 7 3 2 3 3 2" xfId="13714" xr:uid="{C970B19E-4F47-4C98-9207-290BE081026C}"/>
    <cellStyle name="Vírgula 7 3 2 3 3 3" xfId="10928" xr:uid="{4FE91EA7-BA38-4B67-8E82-AFBF448AFC3D}"/>
    <cellStyle name="Vírgula 7 3 2 3 4" xfId="10929" xr:uid="{761328A4-1AE4-4BC0-AF3F-E79F693C1749}"/>
    <cellStyle name="Vírgula 7 3 2 3 5" xfId="6687" xr:uid="{467EF686-F365-4225-ADFF-CAF50424A1F5}"/>
    <cellStyle name="Vírgula 7 3 2 3 6" xfId="11901" xr:uid="{9339ACC8-52BD-4C6F-87AD-392902BF4D04}"/>
    <cellStyle name="Vírgula 7 3 2 3 7" xfId="4862" xr:uid="{3C0E3883-4CA0-46B3-9345-CE09835229C9}"/>
    <cellStyle name="Vírgula 7 3 2 4" xfId="2011" xr:uid="{3AEBE442-25D7-4F79-9A6F-DA851C5CBD81}"/>
    <cellStyle name="Vírgula 7 3 2 4 2" xfId="3961" xr:uid="{BD51F93E-1BD8-4D9B-8840-ADC43DCA7BFE}"/>
    <cellStyle name="Vírgula 7 3 2 4 2 2" xfId="14627" xr:uid="{9C9EF596-C0CB-43BF-B879-5AB8120C4605}"/>
    <cellStyle name="Vírgula 7 3 2 4 2 3" xfId="10930" xr:uid="{ABCBEE39-8D5B-4963-A7C9-2C8CD74D8085}"/>
    <cellStyle name="Vírgula 7 3 2 4 3" xfId="10931" xr:uid="{B048164F-DF7E-4B29-AE55-38B8F1A102FC}"/>
    <cellStyle name="Vírgula 7 3 2 4 4" xfId="7600" xr:uid="{E5F7FBDB-71CC-4C2F-AFB3-8939D40BD7FD}"/>
    <cellStyle name="Vírgula 7 3 2 4 5" xfId="12814" xr:uid="{D50156CE-0DB8-45E7-B0FA-41AC1ECE870F}"/>
    <cellStyle name="Vírgula 7 3 2 4 6" xfId="5775" xr:uid="{417D6F85-0F41-4524-8DD3-E0AF125B6995}"/>
    <cellStyle name="Vírgula 7 3 2 5" xfId="2303" xr:uid="{FEC09133-22BF-4CD2-857D-9E7191ECD5D3}"/>
    <cellStyle name="Vírgula 7 3 2 5 2" xfId="4156" xr:uid="{DF2CB5EA-1655-4BC5-AEE2-C31CB82DF8CA}"/>
    <cellStyle name="Vírgula 7 3 2 5 2 2" xfId="14819" xr:uid="{AB7ACD11-5BC9-4C36-BB5E-E2F2C1B63D5E}"/>
    <cellStyle name="Vírgula 7 3 2 5 2 3" xfId="10932" xr:uid="{A252D9A3-9EAF-41D3-860D-2416714FB6CC}"/>
    <cellStyle name="Vírgula 7 3 2 5 3" xfId="10933" xr:uid="{A69FC415-44F8-4710-95EB-7CCE6CCD09F2}"/>
    <cellStyle name="Vírgula 7 3 2 5 4" xfId="7795" xr:uid="{2094AE00-6402-41CA-A454-E65834E1AB69}"/>
    <cellStyle name="Vírgula 7 3 2 5 5" xfId="13006" xr:uid="{46B61E03-F0A6-4BE7-8D30-0E9A25475484}"/>
    <cellStyle name="Vírgula 7 3 2 5 6" xfId="5967" xr:uid="{71F0F9C9-8C17-4695-92EA-DB7977CF70F4}"/>
    <cellStyle name="Vírgula 7 3 2 6" xfId="2447" xr:uid="{1FCECF06-2352-4AAA-8F00-3D09FDFA5E15}"/>
    <cellStyle name="Vírgula 7 3 2 6 2" xfId="4291" xr:uid="{0B432634-4263-41C4-B425-C8716DC77C87}"/>
    <cellStyle name="Vírgula 7 3 2 6 2 2" xfId="14954" xr:uid="{9ED7C755-7676-472C-9ED4-6E8150ECF1C2}"/>
    <cellStyle name="Vírgula 7 3 2 6 2 3" xfId="10934" xr:uid="{83A4B010-F75A-49B2-9E48-3AA25B8FF37C}"/>
    <cellStyle name="Vírgula 7 3 2 6 3" xfId="7930" xr:uid="{02E76691-D634-416E-8BAC-9061DE5A46ED}"/>
    <cellStyle name="Vírgula 7 3 2 6 4" xfId="13141" xr:uid="{2DC98417-A2FB-4ED6-9E8D-944016C041DD}"/>
    <cellStyle name="Vírgula 7 3 2 6 5" xfId="6102" xr:uid="{850F19EF-BEB1-4AFA-A66B-56407F93680F}"/>
    <cellStyle name="Vírgula 7 3 2 7" xfId="2775" xr:uid="{B27F1459-0FEE-4F23-9F33-DB2518C11548}"/>
    <cellStyle name="Vírgula 7 3 2 7 2" xfId="13441" xr:uid="{DD3DD3DB-5E92-4480-ABF5-5A436C785EF4}"/>
    <cellStyle name="Vírgula 7 3 2 7 3" xfId="10935" xr:uid="{6F4F116E-23B5-4CD8-BAEF-89DA36AC9F71}"/>
    <cellStyle name="Vírgula 7 3 2 8" xfId="10936" xr:uid="{559FA18F-99DD-4993-85CF-54693C9F5D78}"/>
    <cellStyle name="Vírgula 7 3 2 9" xfId="6414" xr:uid="{6D173E09-AF73-4638-A66A-1523545879A3}"/>
    <cellStyle name="Vírgula 7 3 3" xfId="753" xr:uid="{2F2D9213-B22D-4DD1-965A-561A7DE9E340}"/>
    <cellStyle name="Vírgula 7 3 3 10" xfId="11670" xr:uid="{5C09EB12-399D-49B2-A827-EB1CAD0F3889}"/>
    <cellStyle name="Vírgula 7 3 3 11" xfId="4631" xr:uid="{78ACA075-ECAD-44A0-B3AD-FC33AAFA59F1}"/>
    <cellStyle name="Vírgula 7 3 3 2" xfId="894" xr:uid="{84EB9767-D3EA-4277-BAD0-F267BB150D9E}"/>
    <cellStyle name="Vírgula 7 3 3 2 2" xfId="1357" xr:uid="{06D438D4-B1EE-4AAB-AB2A-FC764277B922}"/>
    <cellStyle name="Vírgula 7 3 3 2 2 2" xfId="2017" xr:uid="{E1983FF5-EA17-4605-B71D-9757F7F244BD}"/>
    <cellStyle name="Vírgula 7 3 3 2 2 2 2" xfId="3967" xr:uid="{AF3ABB5C-3DAA-4031-A5E9-98F29D1F8BDD}"/>
    <cellStyle name="Vírgula 7 3 3 2 2 2 2 2" xfId="14633" xr:uid="{A7B4624E-92D3-4988-A059-EC75EC935A17}"/>
    <cellStyle name="Vírgula 7 3 3 2 2 2 2 3" xfId="10937" xr:uid="{3A9B6469-EC45-423A-9E19-995B4E9027D1}"/>
    <cellStyle name="Vírgula 7 3 3 2 2 2 3" xfId="10938" xr:uid="{B0D94B4C-EDF9-43B5-AF7B-F8BECB960DC7}"/>
    <cellStyle name="Vírgula 7 3 3 2 2 2 4" xfId="7606" xr:uid="{6DF631AB-C2A4-481E-9B02-19648AC96EA7}"/>
    <cellStyle name="Vírgula 7 3 3 2 2 2 5" xfId="12820" xr:uid="{45085BD4-50A0-480A-AA88-42B0C7263C6D}"/>
    <cellStyle name="Vírgula 7 3 3 2 2 2 6" xfId="5781" xr:uid="{669BF5FC-B8A4-4BF6-B58E-B4A5B9A88A4C}"/>
    <cellStyle name="Vírgula 7 3 3 2 2 3" xfId="3319" xr:uid="{22045E1D-5C78-4645-8CAF-17E7262E47FC}"/>
    <cellStyle name="Vírgula 7 3 3 2 2 3 2" xfId="13985" xr:uid="{2E7ED0B4-CE39-4C0A-B45E-05D4AD1554BC}"/>
    <cellStyle name="Vírgula 7 3 3 2 2 3 3" xfId="10939" xr:uid="{F64A45E6-0C30-4FD1-A24A-8E8557690713}"/>
    <cellStyle name="Vírgula 7 3 3 2 2 4" xfId="10940" xr:uid="{451D2DF4-AD54-4AA7-A50C-33B0C0AA90DF}"/>
    <cellStyle name="Vírgula 7 3 3 2 2 5" xfId="6958" xr:uid="{6C301772-6B42-4525-AF70-11751A19CEA8}"/>
    <cellStyle name="Vírgula 7 3 3 2 2 6" xfId="12172" xr:uid="{333F9227-E710-4A81-9E2D-7112D046EC74}"/>
    <cellStyle name="Vírgula 7 3 3 2 2 7" xfId="5133" xr:uid="{DEFF5673-988C-4F3F-ABAB-7CF28B478851}"/>
    <cellStyle name="Vírgula 7 3 3 2 3" xfId="2016" xr:uid="{E298DA9F-4858-4C1B-8142-F5D25B3B43EA}"/>
    <cellStyle name="Vírgula 7 3 3 2 3 2" xfId="3966" xr:uid="{EC167A4E-FF64-4ABE-BA93-A4BDA6F5226B}"/>
    <cellStyle name="Vírgula 7 3 3 2 3 2 2" xfId="14632" xr:uid="{24967F05-61A6-47DA-BD9A-EA2728EB22C0}"/>
    <cellStyle name="Vírgula 7 3 3 2 3 2 3" xfId="10941" xr:uid="{8B932BBD-615D-49BC-AB17-D3F7C69ADD51}"/>
    <cellStyle name="Vírgula 7 3 3 2 3 3" xfId="10942" xr:uid="{1F82BE24-577C-4BBC-9ED3-40FB5197FF00}"/>
    <cellStyle name="Vírgula 7 3 3 2 3 4" xfId="7605" xr:uid="{48EF2A70-09DD-477A-8808-1BF2D41376B8}"/>
    <cellStyle name="Vírgula 7 3 3 2 3 5" xfId="12819" xr:uid="{728F59E8-9584-4198-A7F7-F166D2066004}"/>
    <cellStyle name="Vírgula 7 3 3 2 3 6" xfId="5780" xr:uid="{25D0FB85-CDA0-40BD-B049-BE1E4469F93A}"/>
    <cellStyle name="Vírgula 7 3 3 2 4" xfId="2952" xr:uid="{DFD9FCB0-5D8B-4A25-8269-87A415FFD1A9}"/>
    <cellStyle name="Vírgula 7 3 3 2 4 2" xfId="13618" xr:uid="{C64F5D45-FC1D-45A9-A69D-C14B1164E78C}"/>
    <cellStyle name="Vírgula 7 3 3 2 4 3" xfId="10943" xr:uid="{AAE5486C-EE2B-4815-A7E3-D0F42D640C05}"/>
    <cellStyle name="Vírgula 7 3 3 2 5" xfId="10944" xr:uid="{5255A2E7-2DF0-49BE-A500-1660992EBA9D}"/>
    <cellStyle name="Vírgula 7 3 3 2 6" xfId="6591" xr:uid="{F892ED0D-29FD-4027-9286-FCDF52F6F89E}"/>
    <cellStyle name="Vírgula 7 3 3 2 7" xfId="11805" xr:uid="{95B5B112-4DAC-4688-9264-6862B1C805E7}"/>
    <cellStyle name="Vírgula 7 3 3 2 8" xfId="4766" xr:uid="{C04CC3FD-7CDF-498C-A67E-BF767593DE67}"/>
    <cellStyle name="Vírgula 7 3 3 3" xfId="1047" xr:uid="{A6EBC5E1-ABE8-41C4-AEF9-69C557DC7EE7}"/>
    <cellStyle name="Vírgula 7 3 3 3 2" xfId="2018" xr:uid="{0124C36F-104C-487A-943D-0E31D06C0027}"/>
    <cellStyle name="Vírgula 7 3 3 3 2 2" xfId="3968" xr:uid="{E4ABE73F-9658-45DF-B54A-5F6F0EC5ED08}"/>
    <cellStyle name="Vírgula 7 3 3 3 2 2 2" xfId="14634" xr:uid="{17BC15BF-DFF3-4391-8656-92AE8C44358B}"/>
    <cellStyle name="Vírgula 7 3 3 3 2 2 3" xfId="10945" xr:uid="{037DD9B2-611E-46F8-A5D7-C79B32DD5A6A}"/>
    <cellStyle name="Vírgula 7 3 3 3 2 3" xfId="10946" xr:uid="{156CF81C-0A76-4729-B2A8-5A24771BA370}"/>
    <cellStyle name="Vírgula 7 3 3 3 2 4" xfId="7607" xr:uid="{B0C7FE85-33BD-421A-A553-D6FBD1596779}"/>
    <cellStyle name="Vírgula 7 3 3 3 2 5" xfId="12821" xr:uid="{6BEEC2DF-148E-4E9D-B07C-62BD31A3F55B}"/>
    <cellStyle name="Vírgula 7 3 3 3 2 6" xfId="5782" xr:uid="{BA745B93-0C55-44DB-913E-6A336D998578}"/>
    <cellStyle name="Vírgula 7 3 3 3 3" xfId="3090" xr:uid="{85171E26-BAE7-4990-93C0-A52AAF5C18A2}"/>
    <cellStyle name="Vírgula 7 3 3 3 3 2" xfId="13756" xr:uid="{0CFC7A0D-1850-4EC2-8B03-210671BAEB4F}"/>
    <cellStyle name="Vírgula 7 3 3 3 3 3" xfId="10947" xr:uid="{30600E86-4AC1-4D14-9DFD-45CE1641B0C5}"/>
    <cellStyle name="Vírgula 7 3 3 3 4" xfId="10948" xr:uid="{5F148B27-FB33-4301-9477-380F58BE9F2B}"/>
    <cellStyle name="Vírgula 7 3 3 3 5" xfId="6729" xr:uid="{EBA10AE1-4E2D-4A41-A9C2-28F67AAFDBCF}"/>
    <cellStyle name="Vírgula 7 3 3 3 6" xfId="11943" xr:uid="{16CE0B1F-3F7B-42FB-824D-5D5C9465C650}"/>
    <cellStyle name="Vírgula 7 3 3 3 7" xfId="4904" xr:uid="{D4B32079-05E6-4D6D-8F6F-71E0B602DDF5}"/>
    <cellStyle name="Vírgula 7 3 3 4" xfId="2015" xr:uid="{44B346D5-6800-4E10-95F4-87941596C4E4}"/>
    <cellStyle name="Vírgula 7 3 3 4 2" xfId="3965" xr:uid="{A6D6CA45-EBED-452B-BF05-A8F3E4FBE0DF}"/>
    <cellStyle name="Vírgula 7 3 3 4 2 2" xfId="14631" xr:uid="{940666D2-7767-45E5-9BF1-169C4E23CF23}"/>
    <cellStyle name="Vírgula 7 3 3 4 2 3" xfId="10949" xr:uid="{4AD14A53-645B-411C-90E3-A51692075D18}"/>
    <cellStyle name="Vírgula 7 3 3 4 3" xfId="10950" xr:uid="{8166B942-F7DA-4DB2-8DE0-56CB83341AE1}"/>
    <cellStyle name="Vírgula 7 3 3 4 4" xfId="7604" xr:uid="{262810C6-4F09-4AF5-A09A-5D573D031D0B}"/>
    <cellStyle name="Vírgula 7 3 3 4 5" xfId="12818" xr:uid="{9F9667F5-C9D4-4748-BAE5-B1BC1D4E281F}"/>
    <cellStyle name="Vírgula 7 3 3 4 6" xfId="5779" xr:uid="{7CD27AF3-856D-491C-8504-EBFDFE4408AF}"/>
    <cellStyle name="Vírgula 7 3 3 5" xfId="2345" xr:uid="{9EA208E0-BB74-466A-A12A-07C843C31D1C}"/>
    <cellStyle name="Vírgula 7 3 3 5 2" xfId="4198" xr:uid="{91ADFD6F-4281-40CB-9E7F-1B072B0283DB}"/>
    <cellStyle name="Vírgula 7 3 3 5 2 2" xfId="14861" xr:uid="{02476EF5-8A8F-4DCC-81B3-B83136D291E3}"/>
    <cellStyle name="Vírgula 7 3 3 5 2 3" xfId="10951" xr:uid="{3C7B136C-3E0F-4AE5-86E8-13D991908639}"/>
    <cellStyle name="Vírgula 7 3 3 5 3" xfId="10952" xr:uid="{65CE0C0E-5A5F-4CAA-9EA9-0B736A802EB3}"/>
    <cellStyle name="Vírgula 7 3 3 5 4" xfId="7837" xr:uid="{2BDA6D2F-E32E-4F88-A33F-A0E74C2F04B3}"/>
    <cellStyle name="Vírgula 7 3 3 5 5" xfId="13048" xr:uid="{06798B26-0A26-4700-A2E6-ED76B3A6B53A}"/>
    <cellStyle name="Vírgula 7 3 3 5 6" xfId="6009" xr:uid="{1FAFB5CD-9EF2-46B3-B944-728F88717F18}"/>
    <cellStyle name="Vírgula 7 3 3 6" xfId="2489" xr:uid="{E0CD99CD-9793-445D-976E-92C8F0734765}"/>
    <cellStyle name="Vírgula 7 3 3 6 2" xfId="4333" xr:uid="{30C77D6B-C7BD-46B3-B856-6B4D8AE6F878}"/>
    <cellStyle name="Vírgula 7 3 3 6 2 2" xfId="14996" xr:uid="{41FDE483-242C-40A1-BE55-ED4FA95846A8}"/>
    <cellStyle name="Vírgula 7 3 3 6 2 3" xfId="10953" xr:uid="{590DA519-867E-4697-9A6C-A60CB1FAF42F}"/>
    <cellStyle name="Vírgula 7 3 3 6 3" xfId="7972" xr:uid="{CE80953D-AF54-4091-807B-EF051EBB6878}"/>
    <cellStyle name="Vírgula 7 3 3 6 4" xfId="13183" xr:uid="{CCE3271F-BDAF-492F-B2B0-9CC19A77500A}"/>
    <cellStyle name="Vírgula 7 3 3 6 5" xfId="6144" xr:uid="{BE0504BA-8B34-4E56-9F79-05BFEA3E2254}"/>
    <cellStyle name="Vírgula 7 3 3 7" xfId="2817" xr:uid="{15A5EF81-C49B-41CC-8C81-9BD67D517BC8}"/>
    <cellStyle name="Vírgula 7 3 3 7 2" xfId="13483" xr:uid="{33293C3D-2E59-4771-B27C-48179EF7D02E}"/>
    <cellStyle name="Vírgula 7 3 3 7 3" xfId="10954" xr:uid="{77FBBB96-F8B2-407B-A734-43E30442558A}"/>
    <cellStyle name="Vírgula 7 3 3 8" xfId="10955" xr:uid="{2A77F32D-101E-45D6-9209-A945BE378C5E}"/>
    <cellStyle name="Vírgula 7 3 3 9" xfId="6456" xr:uid="{1480501D-D0F4-4F6F-87E3-6BACC847E315}"/>
    <cellStyle name="Vírgula 7 3 4" xfId="595" xr:uid="{3D413FB6-CC20-4348-BFA1-28213DD57D1B}"/>
    <cellStyle name="Vírgula 7 3 4 2" xfId="1155" xr:uid="{0F937AC5-CE21-44D2-9D49-53E8C44DFDE1}"/>
    <cellStyle name="Vírgula 7 3 4 2 2" xfId="2020" xr:uid="{2513E5DD-BF41-475F-AA84-8F1828D56C03}"/>
    <cellStyle name="Vírgula 7 3 4 2 2 2" xfId="3970" xr:uid="{7383AE00-A4E7-4650-B455-E28984A51823}"/>
    <cellStyle name="Vírgula 7 3 4 2 2 2 2" xfId="14636" xr:uid="{DC2F0C5D-BBE7-449A-BD26-175DF1F51428}"/>
    <cellStyle name="Vírgula 7 3 4 2 2 2 3" xfId="10956" xr:uid="{378E3E49-4C98-477B-817C-0E70858A970E}"/>
    <cellStyle name="Vírgula 7 3 4 2 2 3" xfId="10957" xr:uid="{C05D3C5F-5DA5-4BFA-B090-B2DB1C04FBAE}"/>
    <cellStyle name="Vírgula 7 3 4 2 2 4" xfId="7609" xr:uid="{8D57D316-7482-4BE2-9BB6-FBE9B2CE2B49}"/>
    <cellStyle name="Vírgula 7 3 4 2 2 5" xfId="12823" xr:uid="{1DD77473-8AAA-44B4-94D8-25F3EA98BDF8}"/>
    <cellStyle name="Vírgula 7 3 4 2 2 6" xfId="5784" xr:uid="{FD5905ED-5078-4A41-A3FA-6C714D9B350A}"/>
    <cellStyle name="Vírgula 7 3 4 2 3" xfId="3180" xr:uid="{1FA2EF89-C754-4B86-B884-A04AF1C77D34}"/>
    <cellStyle name="Vírgula 7 3 4 2 3 2" xfId="13846" xr:uid="{7903B1D4-6646-4F8C-935E-B88753A0D294}"/>
    <cellStyle name="Vírgula 7 3 4 2 3 3" xfId="10958" xr:uid="{EAE07631-A90A-4087-A4E7-7E35B2CC9983}"/>
    <cellStyle name="Vírgula 7 3 4 2 4" xfId="10959" xr:uid="{F8EC6592-0156-4458-8D7C-4A8CF53DBD17}"/>
    <cellStyle name="Vírgula 7 3 4 2 5" xfId="6819" xr:uid="{DFD891EB-52DE-4E78-8DEF-31A2EB4E9022}"/>
    <cellStyle name="Vírgula 7 3 4 2 6" xfId="12033" xr:uid="{6113FDF7-83B7-4687-9086-8DE2F7165D04}"/>
    <cellStyle name="Vírgula 7 3 4 2 7" xfId="4994" xr:uid="{23A75677-6DD3-4E60-86FC-E8EE159A4105}"/>
    <cellStyle name="Vírgula 7 3 4 3" xfId="2019" xr:uid="{E3CED57B-2AD4-4F50-8F34-D673C38ADB19}"/>
    <cellStyle name="Vírgula 7 3 4 3 2" xfId="3969" xr:uid="{071CB2F3-1175-4F46-A023-CA52052F6FCB}"/>
    <cellStyle name="Vírgula 7 3 4 3 2 2" xfId="14635" xr:uid="{AAD0FD28-8671-4207-9EF3-99D789BDAC77}"/>
    <cellStyle name="Vírgula 7 3 4 3 2 3" xfId="10960" xr:uid="{88407F28-BE43-48E8-AB74-4042FAB3D384}"/>
    <cellStyle name="Vírgula 7 3 4 3 3" xfId="10961" xr:uid="{057D107A-86E0-4A5C-A8E9-9BAF5E926DA8}"/>
    <cellStyle name="Vírgula 7 3 4 3 4" xfId="7608" xr:uid="{D95FEAE5-6B78-498B-9EBB-956DA52BED81}"/>
    <cellStyle name="Vírgula 7 3 4 3 5" xfId="12822" xr:uid="{2E0D4DFD-2365-4D4F-840E-8E5793EEA2D0}"/>
    <cellStyle name="Vírgula 7 3 4 3 6" xfId="5783" xr:uid="{98F42941-D605-4471-AC13-FDB6C53BAB3B}"/>
    <cellStyle name="Vírgula 7 3 4 4" xfId="2728" xr:uid="{AAE895AD-0A90-4E98-B3AA-85494624F3F6}"/>
    <cellStyle name="Vírgula 7 3 4 4 2" xfId="13394" xr:uid="{F2C3E775-943D-4956-A827-16006E649780}"/>
    <cellStyle name="Vírgula 7 3 4 4 3" xfId="10962" xr:uid="{8ED5AEEC-0BD6-4080-BCA3-8918315D0316}"/>
    <cellStyle name="Vírgula 7 3 4 5" xfId="10963" xr:uid="{56056B4C-4FD6-4CD2-8D43-14635DDAAF24}"/>
    <cellStyle name="Vírgula 7 3 4 6" xfId="6367" xr:uid="{FCEB07EF-C88A-41DB-8EBE-668D01D24EFD}"/>
    <cellStyle name="Vírgula 7 3 4 7" xfId="11581" xr:uid="{B4FA3789-9FA0-4B79-A7B5-F0C6B6625FFF}"/>
    <cellStyle name="Vírgula 7 3 4 8" xfId="4542" xr:uid="{828EA49E-2CE6-491C-8493-AA2161935416}"/>
    <cellStyle name="Vírgula 7 3 5" xfId="804" xr:uid="{AB390202-813E-46F6-BC5F-FE94B48ECA25}"/>
    <cellStyle name="Vírgula 7 3 5 2" xfId="1268" xr:uid="{31DB0A03-21AE-4D27-ADCA-3CEF5215BA67}"/>
    <cellStyle name="Vírgula 7 3 5 2 2" xfId="2022" xr:uid="{FB5756D1-EAE2-4507-921F-F5C86D2FE47C}"/>
    <cellStyle name="Vírgula 7 3 5 2 2 2" xfId="3972" xr:uid="{5847A92F-CFCF-4B5D-858A-D0AA7136B006}"/>
    <cellStyle name="Vírgula 7 3 5 2 2 2 2" xfId="14638" xr:uid="{47F9B070-7E36-4E0E-AB43-8A0E912ADF8D}"/>
    <cellStyle name="Vírgula 7 3 5 2 2 2 3" xfId="10964" xr:uid="{16DABF38-D81B-499C-BB6B-E6CEA99C62ED}"/>
    <cellStyle name="Vírgula 7 3 5 2 2 3" xfId="10965" xr:uid="{5A31BC86-8A2D-4468-94BA-5EC2DE8B2C00}"/>
    <cellStyle name="Vírgula 7 3 5 2 2 4" xfId="7611" xr:uid="{678CBCA6-8778-4D09-AEA1-4CE67287CB00}"/>
    <cellStyle name="Vírgula 7 3 5 2 2 5" xfId="12825" xr:uid="{F941E0CB-6817-4A94-939A-46C9C5CF4C32}"/>
    <cellStyle name="Vírgula 7 3 5 2 2 6" xfId="5786" xr:uid="{E721AD30-723C-4716-BFE5-9ABDAD5CDCB0}"/>
    <cellStyle name="Vírgula 7 3 5 2 3" xfId="3230" xr:uid="{D501B4E1-0F34-40B3-A363-44A0492C6A17}"/>
    <cellStyle name="Vírgula 7 3 5 2 3 2" xfId="13896" xr:uid="{7F183A8E-2846-4F07-A8A2-BB5E0D9FAE2D}"/>
    <cellStyle name="Vírgula 7 3 5 2 3 3" xfId="10966" xr:uid="{BF799FF1-3C3C-4080-8D2F-F9FDCECDC756}"/>
    <cellStyle name="Vírgula 7 3 5 2 4" xfId="10967" xr:uid="{2EE12601-8F04-48DB-9103-BF3322366226}"/>
    <cellStyle name="Vírgula 7 3 5 2 5" xfId="6869" xr:uid="{753FDA0D-6B0C-4B88-AA04-D37E02244CD0}"/>
    <cellStyle name="Vírgula 7 3 5 2 6" xfId="12083" xr:uid="{396EDE77-DD2B-47B7-A41F-82A9E4571E70}"/>
    <cellStyle name="Vírgula 7 3 5 2 7" xfId="5044" xr:uid="{62860BBD-66CB-47CE-ACE6-A5323028213B}"/>
    <cellStyle name="Vírgula 7 3 5 3" xfId="2021" xr:uid="{5EBF2B8A-C8C8-4E79-9BD5-F3B7B40AD4F9}"/>
    <cellStyle name="Vírgula 7 3 5 3 2" xfId="3971" xr:uid="{8BC506F1-4D09-48CD-AD09-518320B921B9}"/>
    <cellStyle name="Vírgula 7 3 5 3 2 2" xfId="14637" xr:uid="{F10782DB-D6AD-4508-9F78-896E9760FE19}"/>
    <cellStyle name="Vírgula 7 3 5 3 2 3" xfId="10968" xr:uid="{BBF9CB66-C66B-41AA-B367-C6DB8E6B108D}"/>
    <cellStyle name="Vírgula 7 3 5 3 3" xfId="10969" xr:uid="{EE0FAB84-4220-4D75-8F93-B27CA22326B0}"/>
    <cellStyle name="Vírgula 7 3 5 3 4" xfId="7610" xr:uid="{19E599F1-6C97-4CC8-AA73-D8968ABFCD5F}"/>
    <cellStyle name="Vírgula 7 3 5 3 5" xfId="12824" xr:uid="{D0C659C5-F47F-469F-B31E-C6210C118FF8}"/>
    <cellStyle name="Vírgula 7 3 5 3 6" xfId="5785" xr:uid="{D6C8A851-2086-4F7B-81F0-2D0CCEE4C8B1}"/>
    <cellStyle name="Vírgula 7 3 5 4" xfId="2863" xr:uid="{CDC51757-26C1-4911-81F0-8C630EB214E8}"/>
    <cellStyle name="Vírgula 7 3 5 4 2" xfId="13529" xr:uid="{22551395-A270-4B45-9068-568C1ED70EF7}"/>
    <cellStyle name="Vírgula 7 3 5 4 3" xfId="10970" xr:uid="{5FFAC91F-FB07-4ECE-B50C-1634E35C6D29}"/>
    <cellStyle name="Vírgula 7 3 5 5" xfId="10971" xr:uid="{41BEE8C8-04DF-4F35-940C-3191EDAE0DC5}"/>
    <cellStyle name="Vírgula 7 3 5 6" xfId="6502" xr:uid="{9D579A3B-F922-4697-A65F-F2BE8E7BF8F2}"/>
    <cellStyle name="Vírgula 7 3 5 7" xfId="11716" xr:uid="{270CB520-3A23-4C9C-BDB3-FD67BB69A2B0}"/>
    <cellStyle name="Vírgula 7 3 5 8" xfId="4677" xr:uid="{4820BB00-A5FE-4FF6-A85B-B306176A5EDD}"/>
    <cellStyle name="Vírgula 7 3 6" xfId="479" xr:uid="{BF3F4D55-8C32-4634-AAF4-ADA96C892598}"/>
    <cellStyle name="Vírgula 7 3 6 2" xfId="1100" xr:uid="{C7C70FC4-90E5-4F18-A8D4-24CC75E9B46B}"/>
    <cellStyle name="Vírgula 7 3 6 2 2" xfId="2024" xr:uid="{C046EC4B-BE0F-4561-98A1-68D7BDE3FBB0}"/>
    <cellStyle name="Vírgula 7 3 6 2 2 2" xfId="3974" xr:uid="{1A69198D-05B7-48BC-81CC-57422C14D5DA}"/>
    <cellStyle name="Vírgula 7 3 6 2 2 2 2" xfId="14640" xr:uid="{7234129C-D774-4850-8221-1C1777211057}"/>
    <cellStyle name="Vírgula 7 3 6 2 2 2 3" xfId="10972" xr:uid="{D1B13195-D269-4E1B-91BF-2A6CCEF55418}"/>
    <cellStyle name="Vírgula 7 3 6 2 2 3" xfId="10973" xr:uid="{B2BAA573-EAE5-4A23-A8C9-16222B627E99}"/>
    <cellStyle name="Vírgula 7 3 6 2 2 4" xfId="7613" xr:uid="{6CAB0DBD-D3DA-4E82-9661-65A013A56666}"/>
    <cellStyle name="Vírgula 7 3 6 2 2 5" xfId="12827" xr:uid="{DFBCB61F-A5E0-4E7C-A076-FDA411141822}"/>
    <cellStyle name="Vírgula 7 3 6 2 2 6" xfId="5788" xr:uid="{93AA6B19-DFDF-4132-8F98-022681FB18EA}"/>
    <cellStyle name="Vírgula 7 3 6 2 3" xfId="3136" xr:uid="{98BEADAD-C40B-4F2D-8160-C0868987B497}"/>
    <cellStyle name="Vírgula 7 3 6 2 3 2" xfId="13802" xr:uid="{BED0E933-DCEA-43E1-B813-FD7DE76E7AAD}"/>
    <cellStyle name="Vírgula 7 3 6 2 3 3" xfId="10974" xr:uid="{0BD4E196-4680-42EB-8B03-2C2BFEE72A5E}"/>
    <cellStyle name="Vírgula 7 3 6 2 4" xfId="10975" xr:uid="{46327A22-83DC-489E-B326-9AB405DE43B5}"/>
    <cellStyle name="Vírgula 7 3 6 2 5" xfId="6775" xr:uid="{FC584408-A319-4427-8B4E-8D204EF8D567}"/>
    <cellStyle name="Vírgula 7 3 6 2 6" xfId="11989" xr:uid="{4082FBD2-5B40-41BA-8092-430CBCE39C7C}"/>
    <cellStyle name="Vírgula 7 3 6 2 7" xfId="4950" xr:uid="{463CE8FF-3FC5-4576-B042-B2A63D346B82}"/>
    <cellStyle name="Vírgula 7 3 6 3" xfId="2023" xr:uid="{30E20B9C-AE0C-4EF0-BCB4-244EF3D45B7B}"/>
    <cellStyle name="Vírgula 7 3 6 3 2" xfId="3973" xr:uid="{00D56122-FE08-4017-9EEC-A40913466BF1}"/>
    <cellStyle name="Vírgula 7 3 6 3 2 2" xfId="14639" xr:uid="{12BC8C8E-6E8A-4C0A-9562-729EFDD8C870}"/>
    <cellStyle name="Vírgula 7 3 6 3 2 3" xfId="10976" xr:uid="{28E1E703-BC06-4F90-B9CF-5811031E271A}"/>
    <cellStyle name="Vírgula 7 3 6 3 3" xfId="10977" xr:uid="{DA18C1FB-08EE-4903-B965-19A28D93F7CB}"/>
    <cellStyle name="Vírgula 7 3 6 3 4" xfId="7612" xr:uid="{2D7D45BF-1595-46E8-8390-FEAC3B44A4F4}"/>
    <cellStyle name="Vírgula 7 3 6 3 5" xfId="12826" xr:uid="{3B78A885-CC2F-4BDF-A58A-34AC2E79D5BB}"/>
    <cellStyle name="Vírgula 7 3 6 3 6" xfId="5787" xr:uid="{42FE7C49-5870-4CC3-AFA9-A31468EAF878}"/>
    <cellStyle name="Vírgula 7 3 6 4" xfId="2679" xr:uid="{63197BAC-78FF-48D6-B242-62A29BE88321}"/>
    <cellStyle name="Vírgula 7 3 6 4 2" xfId="13345" xr:uid="{25FF55B3-D3C7-4CFE-AA7E-C5FFCCF53898}"/>
    <cellStyle name="Vírgula 7 3 6 4 3" xfId="10978" xr:uid="{8986523C-0458-45E0-A7D4-DE0ABD7342D9}"/>
    <cellStyle name="Vírgula 7 3 6 5" xfId="10979" xr:uid="{DADBA0F3-A6C5-4AF5-B4AE-9C554E9C0AA4}"/>
    <cellStyle name="Vírgula 7 3 6 6" xfId="6318" xr:uid="{31F3453B-F3C8-453D-A0FE-E5B8225004C7}"/>
    <cellStyle name="Vírgula 7 3 6 7" xfId="11532" xr:uid="{4173F3BB-28D6-4ABB-B16C-AF1D471E8276}"/>
    <cellStyle name="Vírgula 7 3 6 8" xfId="4493" xr:uid="{AE2AFFE9-507D-4E3A-9FDD-BE772578E1E0}"/>
    <cellStyle name="Vírgula 7 3 7" xfId="954" xr:uid="{171D3723-82B1-4F8A-A124-8BCFE45B9934}"/>
    <cellStyle name="Vírgula 7 3 7 2" xfId="2025" xr:uid="{90B755DD-81E9-42D9-9FA3-C5F8CE402031}"/>
    <cellStyle name="Vírgula 7 3 7 2 2" xfId="3975" xr:uid="{7F994131-64C3-4092-B602-87D6FD4FC6DD}"/>
    <cellStyle name="Vírgula 7 3 7 2 2 2" xfId="14641" xr:uid="{DE2C9FC5-E4FE-4A0B-A28A-04BAB1037EA0}"/>
    <cellStyle name="Vírgula 7 3 7 2 2 3" xfId="10980" xr:uid="{F38E7DF0-B680-4F41-A34C-4A7822850A92}"/>
    <cellStyle name="Vírgula 7 3 7 2 3" xfId="10981" xr:uid="{7580D4F0-969E-47FC-A3F8-E93020375C8C}"/>
    <cellStyle name="Vírgula 7 3 7 2 4" xfId="7614" xr:uid="{B3AAACC8-CF52-4366-98EF-CDCD8EC049FC}"/>
    <cellStyle name="Vírgula 7 3 7 2 5" xfId="12828" xr:uid="{FEABF2F3-BF10-435F-A860-5B30381FD727}"/>
    <cellStyle name="Vírgula 7 3 7 2 6" xfId="5789" xr:uid="{39BA0FA8-3F5F-4F3D-9A9A-DF1BA28CB78C}"/>
    <cellStyle name="Vírgula 7 3 7 3" xfId="3001" xr:uid="{C92061CC-4A90-4676-97F9-D2A36156BEDA}"/>
    <cellStyle name="Vírgula 7 3 7 3 2" xfId="13667" xr:uid="{648EAC23-ADAF-4824-AD8E-449E330E86C4}"/>
    <cellStyle name="Vírgula 7 3 7 3 3" xfId="10982" xr:uid="{9D45FDF9-A0FC-430D-9163-9991E03FDEEA}"/>
    <cellStyle name="Vírgula 7 3 7 4" xfId="10983" xr:uid="{2628470B-87CF-4F29-B4DC-861DCEA967B0}"/>
    <cellStyle name="Vírgula 7 3 7 5" xfId="6640" xr:uid="{C0BA0563-30FB-4A8D-A33B-33FE6B8D5678}"/>
    <cellStyle name="Vírgula 7 3 7 6" xfId="11854" xr:uid="{CCA7D6ED-C96E-448E-9F34-C2B1CC19448D}"/>
    <cellStyle name="Vírgula 7 3 7 7" xfId="4815" xr:uid="{0655A1E7-4338-43C9-9ADE-3C1B85863DDC}"/>
    <cellStyle name="Vírgula 7 3 8" xfId="1418" xr:uid="{1683E994-4569-4381-8A7C-0D408C004C19}"/>
    <cellStyle name="Vírgula 7 3 8 2" xfId="3368" xr:uid="{21E186A1-976E-487C-ABBB-7DD8F824F6C6}"/>
    <cellStyle name="Vírgula 7 3 8 2 2" xfId="14034" xr:uid="{5361EF27-BD2A-4B35-A47E-12B6804F5946}"/>
    <cellStyle name="Vírgula 7 3 8 2 3" xfId="10984" xr:uid="{F0C8BDC8-ACB2-493E-B36E-664EC069349A}"/>
    <cellStyle name="Vírgula 7 3 8 3" xfId="10985" xr:uid="{A318ED6B-5B0E-4DA9-90B6-0DC208CB96C1}"/>
    <cellStyle name="Vírgula 7 3 8 4" xfId="7007" xr:uid="{B783D263-A813-4275-A288-0094058CB8F2}"/>
    <cellStyle name="Vírgula 7 3 8 5" xfId="12221" xr:uid="{783260CF-80E8-4E5F-8AF6-46140FC888DF}"/>
    <cellStyle name="Vírgula 7 3 8 6" xfId="5182" xr:uid="{C965B863-A9F9-4898-A4F7-32518FF1E797}"/>
    <cellStyle name="Vírgula 7 3 9" xfId="365" xr:uid="{39F92CCE-690B-4BA1-927E-92615540E51B}"/>
    <cellStyle name="Vírgula 7 3 9 2" xfId="2635" xr:uid="{B5AC271E-91CA-4BCF-9046-7D5DC90FF90D}"/>
    <cellStyle name="Vírgula 7 3 9 2 2" xfId="13301" xr:uid="{BE94FCDC-8AB3-472E-9D0F-32FEE84F7EE0}"/>
    <cellStyle name="Vírgula 7 3 9 2 3" xfId="10986" xr:uid="{1624363B-F4BB-4FA0-A6AC-FCC46F1364C9}"/>
    <cellStyle name="Vírgula 7 3 9 3" xfId="10987" xr:uid="{71F7CDC4-ACC0-4F0D-A715-10876C5AC1D5}"/>
    <cellStyle name="Vírgula 7 3 9 4" xfId="6274" xr:uid="{7F24A15D-69E8-4500-80B9-A66B1857B4F2}"/>
    <cellStyle name="Vírgula 7 3 9 5" xfId="11488" xr:uid="{4450E532-85D1-4E34-9337-BC73886FDCF0}"/>
    <cellStyle name="Vírgula 7 3 9 6" xfId="4449" xr:uid="{7D6E3460-D4ED-4F55-A4AD-D40AF2C612DE}"/>
    <cellStyle name="Vírgula 7 4" xfId="371" xr:uid="{C13F359A-4688-4588-B890-949793A03BD3}"/>
    <cellStyle name="Vírgula 7 4 10" xfId="2405" xr:uid="{B0A03976-1871-48C1-AE4A-FCA64157D705}"/>
    <cellStyle name="Vírgula 7 4 10 2" xfId="4249" xr:uid="{246FABAA-B0F8-4096-8CC1-787CB16FF8BE}"/>
    <cellStyle name="Vírgula 7 4 10 2 2" xfId="14912" xr:uid="{6DC930F9-AD9C-4813-A72F-A0D1D669B3B0}"/>
    <cellStyle name="Vírgula 7 4 10 2 3" xfId="10988" xr:uid="{5995D367-4E2C-42E9-BE68-EC56C45986D4}"/>
    <cellStyle name="Vírgula 7 4 10 3" xfId="7888" xr:uid="{78F52AE8-079B-4704-8C3C-496FDBBA5611}"/>
    <cellStyle name="Vírgula 7 4 10 4" xfId="13099" xr:uid="{B33F68A1-1357-4434-9CC3-028A16BD2047}"/>
    <cellStyle name="Vírgula 7 4 10 5" xfId="6060" xr:uid="{57DF1C98-1222-4BE3-AB2E-60D63204074C}"/>
    <cellStyle name="Vírgula 7 4 11" xfId="2640" xr:uid="{3FBAD95D-7949-47C7-9B10-4A043633E39D}"/>
    <cellStyle name="Vírgula 7 4 11 2" xfId="13306" xr:uid="{0163C6B5-F6FA-4996-808A-1AA3D3ACE7B0}"/>
    <cellStyle name="Vírgula 7 4 11 3" xfId="10989" xr:uid="{2CB91623-4F58-4D21-813B-FA39516B823B}"/>
    <cellStyle name="Vírgula 7 4 12" xfId="10990" xr:uid="{2468906B-93B4-4ACF-B17D-D0882A95E23E}"/>
    <cellStyle name="Vírgula 7 4 13" xfId="6279" xr:uid="{E69E9340-D004-4832-B306-764CB970A136}"/>
    <cellStyle name="Vírgula 7 4 14" xfId="11493" xr:uid="{CAFD18E1-C38C-4927-ACE4-5E7996C1FFDB}"/>
    <cellStyle name="Vírgula 7 4 15" xfId="4454" xr:uid="{67A1AFEB-4DE3-4B9F-8A39-891DF3606C90}"/>
    <cellStyle name="Vírgula 7 4 2" xfId="493" xr:uid="{B2177391-2287-4ABB-9574-4419BDF563D5}"/>
    <cellStyle name="Vírgula 7 4 2 10" xfId="10991" xr:uid="{79564B1D-A648-4212-AF76-77E40671B1DA}"/>
    <cellStyle name="Vírgula 7 4 2 11" xfId="6328" xr:uid="{8C494A1B-C1EF-4BA3-9530-5C7614E6DD5D}"/>
    <cellStyle name="Vírgula 7 4 2 12" xfId="11542" xr:uid="{597CDAC0-A05B-4ADA-975F-84DE903D76C0}"/>
    <cellStyle name="Vírgula 7 4 2 13" xfId="4503" xr:uid="{D9B82121-D8A1-4705-BFC3-E7AEF92F8B5F}"/>
    <cellStyle name="Vírgula 7 4 2 2" xfId="760" xr:uid="{3B7007DC-B21E-4B42-97E0-B730AA5094F4}"/>
    <cellStyle name="Vírgula 7 4 2 2 10" xfId="6463" xr:uid="{5E928C4A-4EE7-4E10-AC10-7D7C3A2AE794}"/>
    <cellStyle name="Vírgula 7 4 2 2 11" xfId="11677" xr:uid="{5AF6A96D-4D8B-41F2-8DC9-57A704EB1F95}"/>
    <cellStyle name="Vírgula 7 4 2 2 12" xfId="4638" xr:uid="{47014474-A114-43D7-BB7A-674720881572}"/>
    <cellStyle name="Vírgula 7 4 2 2 2" xfId="901" xr:uid="{EC7D4AB9-2110-4181-AEE4-87F6FAB92B1F}"/>
    <cellStyle name="Vírgula 7 4 2 2 2 2" xfId="1364" xr:uid="{2239412B-1340-492F-B9AB-0ED16A7DC7FE}"/>
    <cellStyle name="Vírgula 7 4 2 2 2 2 2" xfId="2029" xr:uid="{923FF756-C90A-472B-ACF8-7C8A20895E3F}"/>
    <cellStyle name="Vírgula 7 4 2 2 2 2 2 2" xfId="3979" xr:uid="{1A741583-C9A3-4140-96C7-059CAB69146A}"/>
    <cellStyle name="Vírgula 7 4 2 2 2 2 2 2 2" xfId="14645" xr:uid="{5BDB3DD2-32DA-4DB5-9F57-7C55C7E97830}"/>
    <cellStyle name="Vírgula 7 4 2 2 2 2 2 2 3" xfId="10992" xr:uid="{B182851F-3C40-4949-B3EF-672ED7DC8C53}"/>
    <cellStyle name="Vírgula 7 4 2 2 2 2 2 3" xfId="10993" xr:uid="{89A78D50-D265-44E5-9691-4316169D3ED8}"/>
    <cellStyle name="Vírgula 7 4 2 2 2 2 2 4" xfId="7618" xr:uid="{E9FFAA15-9228-41C6-9CAC-F8D6D7DEBEAB}"/>
    <cellStyle name="Vírgula 7 4 2 2 2 2 2 5" xfId="12832" xr:uid="{98616DAE-47DE-4824-B514-42B8693CFB35}"/>
    <cellStyle name="Vírgula 7 4 2 2 2 2 2 6" xfId="5793" xr:uid="{8CE7C97C-D28C-441B-818F-BAA011A9F54B}"/>
    <cellStyle name="Vírgula 7 4 2 2 2 2 3" xfId="3326" xr:uid="{D733E1AD-2478-4366-BA82-D54D16E29698}"/>
    <cellStyle name="Vírgula 7 4 2 2 2 2 3 2" xfId="13992" xr:uid="{A1ADD80D-A585-4A9A-9022-43C4E5303641}"/>
    <cellStyle name="Vírgula 7 4 2 2 2 2 3 3" xfId="10994" xr:uid="{CD9BBDAE-B34D-4709-98E0-ED190C124D93}"/>
    <cellStyle name="Vírgula 7 4 2 2 2 2 4" xfId="10995" xr:uid="{633E3D7A-E82D-4CED-ADC6-3D856B4A02CD}"/>
    <cellStyle name="Vírgula 7 4 2 2 2 2 5" xfId="6965" xr:uid="{83740AB9-3A3C-4616-A6C5-FB630692CD59}"/>
    <cellStyle name="Vírgula 7 4 2 2 2 2 6" xfId="12179" xr:uid="{F3B7CD4F-7EBE-4766-A076-1A909758C48A}"/>
    <cellStyle name="Vírgula 7 4 2 2 2 2 7" xfId="5140" xr:uid="{56289B0F-A50E-4884-997D-C539867B1339}"/>
    <cellStyle name="Vírgula 7 4 2 2 2 3" xfId="2028" xr:uid="{41AFFA50-ADCA-4C8D-99C6-E8525970A470}"/>
    <cellStyle name="Vírgula 7 4 2 2 2 3 2" xfId="3978" xr:uid="{15447C55-157D-49D0-A48A-6681D3C6E2C4}"/>
    <cellStyle name="Vírgula 7 4 2 2 2 3 2 2" xfId="14644" xr:uid="{A78667B4-A21A-49E2-A081-A232D3CCEB8E}"/>
    <cellStyle name="Vírgula 7 4 2 2 2 3 2 3" xfId="10996" xr:uid="{33F44C13-6B09-40EC-A5AE-2D75195ED2D0}"/>
    <cellStyle name="Vírgula 7 4 2 2 2 3 3" xfId="10997" xr:uid="{4AF8D7BB-8B66-411E-81F8-9B1AEEE7CFCC}"/>
    <cellStyle name="Vírgula 7 4 2 2 2 3 4" xfId="7617" xr:uid="{A36FD499-AE98-4728-84B8-470D480B0737}"/>
    <cellStyle name="Vírgula 7 4 2 2 2 3 5" xfId="12831" xr:uid="{D8B81B53-F269-4688-AAE2-E66CEFD5E4E0}"/>
    <cellStyle name="Vírgula 7 4 2 2 2 3 6" xfId="5792" xr:uid="{25E958D1-1783-43D9-A7D7-72D5EFB2B31F}"/>
    <cellStyle name="Vírgula 7 4 2 2 2 4" xfId="2959" xr:uid="{599C245B-52AA-43D5-A429-BBFDBC044538}"/>
    <cellStyle name="Vírgula 7 4 2 2 2 4 2" xfId="13625" xr:uid="{48C51E63-AC4F-4749-BF0C-32939BD9202B}"/>
    <cellStyle name="Vírgula 7 4 2 2 2 4 3" xfId="10998" xr:uid="{C8A45A90-A42E-465E-B325-2FF50A987C8C}"/>
    <cellStyle name="Vírgula 7 4 2 2 2 5" xfId="10999" xr:uid="{117C307F-FB78-479A-BAEA-4414384EC998}"/>
    <cellStyle name="Vírgula 7 4 2 2 2 6" xfId="6598" xr:uid="{95993A06-8B33-4F8C-A765-037FEE1291EC}"/>
    <cellStyle name="Vírgula 7 4 2 2 2 7" xfId="11812" xr:uid="{78B5D71B-4967-415A-8C1A-D6482D440F84}"/>
    <cellStyle name="Vírgula 7 4 2 2 2 8" xfId="4773" xr:uid="{BFDFAEBB-BB65-4AD8-90FA-74AB9F2F2008}"/>
    <cellStyle name="Vírgula 7 4 2 2 3" xfId="907" xr:uid="{8068F80F-5DF6-4407-B8B6-1A2EF33D7B0C}"/>
    <cellStyle name="Vírgula 7 4 2 2 3 2" xfId="1368" xr:uid="{A0887501-A049-4506-9E1F-B44BCB61F73F}"/>
    <cellStyle name="Vírgula 7 4 2 2 3 2 2" xfId="2031" xr:uid="{4F659C1E-DED3-426A-AB5C-66E70D5F694C}"/>
    <cellStyle name="Vírgula 7 4 2 2 3 2 2 2" xfId="3981" xr:uid="{C0C80C70-A1BE-43E1-9043-91CFA79D84D4}"/>
    <cellStyle name="Vírgula 7 4 2 2 3 2 2 2 2" xfId="14647" xr:uid="{BBF42597-FDD0-40C9-A4D3-4E8BD13719F9}"/>
    <cellStyle name="Vírgula 7 4 2 2 3 2 2 2 3" xfId="11000" xr:uid="{85A392C7-2908-488B-AA68-D45690807697}"/>
    <cellStyle name="Vírgula 7 4 2 2 3 2 2 3" xfId="11001" xr:uid="{713A83A2-A490-4050-8163-9A42ED7D1A74}"/>
    <cellStyle name="Vírgula 7 4 2 2 3 2 2 4" xfId="7620" xr:uid="{9A7A2E08-3A69-4DB7-AF53-007748A34DF3}"/>
    <cellStyle name="Vírgula 7 4 2 2 3 2 2 5" xfId="12834" xr:uid="{EAD8257B-D64D-4A5C-90E2-9864AA17F371}"/>
    <cellStyle name="Vírgula 7 4 2 2 3 2 2 6" xfId="5795" xr:uid="{EC1A834E-F946-48A2-8763-CD9B59CF55CB}"/>
    <cellStyle name="Vírgula 7 4 2 2 3 2 3" xfId="3330" xr:uid="{1C2082D6-2D52-4A6B-8DD6-E6C1D89F5A76}"/>
    <cellStyle name="Vírgula 7 4 2 2 3 2 3 2" xfId="13996" xr:uid="{63F2D1A4-41D0-4B06-B745-0E83B15D5872}"/>
    <cellStyle name="Vírgula 7 4 2 2 3 2 3 3" xfId="11002" xr:uid="{5A7930F6-2E22-4471-97DF-52F476334659}"/>
    <cellStyle name="Vírgula 7 4 2 2 3 2 4" xfId="11003" xr:uid="{7C156952-786F-41EA-8BB3-E9989D7D60CC}"/>
    <cellStyle name="Vírgula 7 4 2 2 3 2 5" xfId="6969" xr:uid="{946E11EB-1E72-45E7-A80A-7BBD16D6F99D}"/>
    <cellStyle name="Vírgula 7 4 2 2 3 2 6" xfId="12183" xr:uid="{3AFEF920-D8E4-43A2-A2E9-29D11DB965D2}"/>
    <cellStyle name="Vírgula 7 4 2 2 3 2 7" xfId="5144" xr:uid="{F49E323F-434D-4274-8F4C-7DD3439D83F0}"/>
    <cellStyle name="Vírgula 7 4 2 2 3 3" xfId="2030" xr:uid="{A5553C03-8C90-436E-B93B-288D4E8D16C3}"/>
    <cellStyle name="Vírgula 7 4 2 2 3 3 2" xfId="3980" xr:uid="{F128F18F-9517-4ADC-9580-792BF0EA7B3F}"/>
    <cellStyle name="Vírgula 7 4 2 2 3 3 2 2" xfId="14646" xr:uid="{B5D45758-8FE4-457A-9E78-29F145A6E0F5}"/>
    <cellStyle name="Vírgula 7 4 2 2 3 3 2 3" xfId="11004" xr:uid="{23581661-A8C2-4BDF-B922-49C49DBD172E}"/>
    <cellStyle name="Vírgula 7 4 2 2 3 3 3" xfId="11005" xr:uid="{A7A1EC53-E464-467A-96D2-B1BEFA4C3FF0}"/>
    <cellStyle name="Vírgula 7 4 2 2 3 3 4" xfId="7619" xr:uid="{BF6F99BA-FC91-4B78-9D20-3F9D4E747F8C}"/>
    <cellStyle name="Vírgula 7 4 2 2 3 3 5" xfId="12833" xr:uid="{D3AA51D3-85B6-418A-8A8F-6A81C3E93F96}"/>
    <cellStyle name="Vírgula 7 4 2 2 3 3 6" xfId="5794" xr:uid="{A191E529-5EF0-41A0-87B5-683E9CF1A124}"/>
    <cellStyle name="Vírgula 7 4 2 2 3 4" xfId="2963" xr:uid="{E6770AD8-7DA4-49EF-9283-8DA578D22B7F}"/>
    <cellStyle name="Vírgula 7 4 2 2 3 4 2" xfId="13629" xr:uid="{2D5E4BA7-782C-4A1D-95B0-A011CB96AF8E}"/>
    <cellStyle name="Vírgula 7 4 2 2 3 4 3" xfId="11006" xr:uid="{3F123828-E95F-41E0-9A7F-6383BC0AADF0}"/>
    <cellStyle name="Vírgula 7 4 2 2 3 5" xfId="11007" xr:uid="{9862D2F7-38AB-4889-B82F-BB2CE55B6EAD}"/>
    <cellStyle name="Vírgula 7 4 2 2 3 6" xfId="6602" xr:uid="{84C25204-FF33-42ED-8C17-47A872C21D60}"/>
    <cellStyle name="Vírgula 7 4 2 2 3 7" xfId="11816" xr:uid="{FA334283-7765-4AE7-ABBC-08230367B3F8}"/>
    <cellStyle name="Vírgula 7 4 2 2 3 8" xfId="4777" xr:uid="{DF4DA500-8546-46EF-BE0E-83D4A020777D}"/>
    <cellStyle name="Vírgula 7 4 2 2 4" xfId="1054" xr:uid="{DB663C16-7A13-4975-A88D-6E89D5A1A8F3}"/>
    <cellStyle name="Vírgula 7 4 2 2 4 2" xfId="2032" xr:uid="{AD72C97A-350A-4DFD-B6F9-47D6955C61F1}"/>
    <cellStyle name="Vírgula 7 4 2 2 4 2 2" xfId="3982" xr:uid="{4AB774C9-0C3C-4D62-847D-DF9CFA4CAEF3}"/>
    <cellStyle name="Vírgula 7 4 2 2 4 2 2 2" xfId="14648" xr:uid="{DD80958C-5A64-4857-BEE3-6280B0878E77}"/>
    <cellStyle name="Vírgula 7 4 2 2 4 2 2 3" xfId="11008" xr:uid="{8F6E3B63-99D1-437F-BF13-8AB31AEEB268}"/>
    <cellStyle name="Vírgula 7 4 2 2 4 2 3" xfId="11009" xr:uid="{BA4187B5-82F9-459C-9720-49DCEEB2746E}"/>
    <cellStyle name="Vírgula 7 4 2 2 4 2 4" xfId="7621" xr:uid="{02D8CCD2-0E91-4186-A40B-D9D8332BEC33}"/>
    <cellStyle name="Vírgula 7 4 2 2 4 2 5" xfId="12835" xr:uid="{AF29DFD9-ABEB-4FAC-9B6E-3D9912DF5165}"/>
    <cellStyle name="Vírgula 7 4 2 2 4 2 6" xfId="5796" xr:uid="{78BE6441-590F-4BF3-BB90-BFB577724BCE}"/>
    <cellStyle name="Vírgula 7 4 2 2 4 3" xfId="3097" xr:uid="{F44D5497-D13D-44D5-AF4B-42A8D1A3733A}"/>
    <cellStyle name="Vírgula 7 4 2 2 4 3 2" xfId="13763" xr:uid="{D56EFFBB-74A7-4AA2-AC0D-3FAAF3515C4B}"/>
    <cellStyle name="Vírgula 7 4 2 2 4 3 3" xfId="11010" xr:uid="{B5C38C62-0707-4DC2-9B4A-5D3146A7EC54}"/>
    <cellStyle name="Vírgula 7 4 2 2 4 4" xfId="11011" xr:uid="{F5ABFB67-875A-4395-ADA2-8A2A03CFA84D}"/>
    <cellStyle name="Vírgula 7 4 2 2 4 5" xfId="6736" xr:uid="{6AAAB634-70F5-4E7A-87A0-0220C8E908AC}"/>
    <cellStyle name="Vírgula 7 4 2 2 4 6" xfId="11950" xr:uid="{FA6FDC57-FB24-43E5-8AFD-FD1FE09C815B}"/>
    <cellStyle name="Vírgula 7 4 2 2 4 7" xfId="4911" xr:uid="{00412D06-73F8-4310-89C5-1D6F602D672F}"/>
    <cellStyle name="Vírgula 7 4 2 2 5" xfId="2027" xr:uid="{57ED2130-F4FB-49FB-9D1A-898BD321F346}"/>
    <cellStyle name="Vírgula 7 4 2 2 5 2" xfId="3977" xr:uid="{D366F401-7270-4330-8A89-B1FC919E4EC1}"/>
    <cellStyle name="Vírgula 7 4 2 2 5 2 2" xfId="14643" xr:uid="{E1A2588D-DC97-4F01-8984-F8214477CFBC}"/>
    <cellStyle name="Vírgula 7 4 2 2 5 2 3" xfId="11012" xr:uid="{B1411428-319D-4DBB-92B3-C05FFAF6EF3D}"/>
    <cellStyle name="Vírgula 7 4 2 2 5 3" xfId="11013" xr:uid="{DA70E735-C82C-4076-BD31-A96AF2EF8F04}"/>
    <cellStyle name="Vírgula 7 4 2 2 5 4" xfId="7616" xr:uid="{F13786D2-B062-4F89-A449-2A1406EC5CFF}"/>
    <cellStyle name="Vírgula 7 4 2 2 5 5" xfId="12830" xr:uid="{CDCF6939-D484-4F40-B756-9D85D665AAED}"/>
    <cellStyle name="Vírgula 7 4 2 2 5 6" xfId="5791" xr:uid="{FFC6E5A0-5561-48A3-9025-2830A994674F}"/>
    <cellStyle name="Vírgula 7 4 2 2 6" xfId="2352" xr:uid="{C95C0B06-5198-4A64-A73F-D3D6BFD00ECE}"/>
    <cellStyle name="Vírgula 7 4 2 2 6 2" xfId="4205" xr:uid="{0A565D26-D587-4EC0-B579-208385C9BB00}"/>
    <cellStyle name="Vírgula 7 4 2 2 6 2 2" xfId="14868" xr:uid="{11CC1D87-E25B-4807-AD8C-331AB35D5623}"/>
    <cellStyle name="Vírgula 7 4 2 2 6 2 3" xfId="11014" xr:uid="{C0540C59-20F4-43E5-AF9A-6D6099CF1535}"/>
    <cellStyle name="Vírgula 7 4 2 2 6 3" xfId="11015" xr:uid="{F98F26A4-7118-450A-BA9F-1BFD60D459CF}"/>
    <cellStyle name="Vírgula 7 4 2 2 6 4" xfId="7844" xr:uid="{8B502DC9-EABE-4D58-AB20-B49E8879CE76}"/>
    <cellStyle name="Vírgula 7 4 2 2 6 5" xfId="13055" xr:uid="{9D299ABE-EDDC-4DD0-84D2-EBB8EAE57FCF}"/>
    <cellStyle name="Vírgula 7 4 2 2 6 6" xfId="6016" xr:uid="{117B2595-9DB1-48FF-82A5-CDBB52331BAC}"/>
    <cellStyle name="Vírgula 7 4 2 2 7" xfId="2496" xr:uid="{BCB8D839-3AF2-40BF-9BE9-B31750058C9F}"/>
    <cellStyle name="Vírgula 7 4 2 2 7 2" xfId="4340" xr:uid="{1D244E2D-79F8-4A3D-9F06-AF3DBAC53C86}"/>
    <cellStyle name="Vírgula 7 4 2 2 7 2 2" xfId="15003" xr:uid="{9520CDD9-089B-448A-AA6C-7CC121A0253D}"/>
    <cellStyle name="Vírgula 7 4 2 2 7 2 3" xfId="11016" xr:uid="{B96FF4DF-0A5F-433E-87DD-E50D48B10313}"/>
    <cellStyle name="Vírgula 7 4 2 2 7 3" xfId="7979" xr:uid="{C2AC6E50-7030-4D5B-8CD2-88C06EF003B1}"/>
    <cellStyle name="Vírgula 7 4 2 2 7 4" xfId="13190" xr:uid="{022B2DE6-F793-4645-8DFB-66A59DDA3D5E}"/>
    <cellStyle name="Vírgula 7 4 2 2 7 5" xfId="6151" xr:uid="{FEF53DFA-9F78-4FFC-876C-C78A72C2D66E}"/>
    <cellStyle name="Vírgula 7 4 2 2 8" xfId="2824" xr:uid="{A85FD59E-1B41-47B8-A466-9A8E82AA3700}"/>
    <cellStyle name="Vírgula 7 4 2 2 8 2" xfId="13490" xr:uid="{AEC9F94F-9AF1-470E-8073-68A761F3395F}"/>
    <cellStyle name="Vírgula 7 4 2 2 8 3" xfId="11017" xr:uid="{225212E9-32E6-4F74-9FFF-8237E3349211}"/>
    <cellStyle name="Vírgula 7 4 2 2 9" xfId="11018" xr:uid="{AB21C289-48A3-4D7A-98A8-5BD2111A00D6}"/>
    <cellStyle name="Vírgula 7 4 2 3" xfId="604" xr:uid="{790DB0B5-46BB-411B-A866-CDA03BA4553E}"/>
    <cellStyle name="Vírgula 7 4 2 3 2" xfId="1162" xr:uid="{6D53A291-54FB-4408-9CCA-C4E363DBDF3C}"/>
    <cellStyle name="Vírgula 7 4 2 3 2 2" xfId="2034" xr:uid="{563CD452-F949-47B2-944F-FD7A2F6BD455}"/>
    <cellStyle name="Vírgula 7 4 2 3 2 2 2" xfId="3984" xr:uid="{11BFFB06-DFD2-441B-9F3D-E941B68F4192}"/>
    <cellStyle name="Vírgula 7 4 2 3 2 2 2 2" xfId="14650" xr:uid="{D63B2EDC-333D-438E-A74A-0E001D17AA39}"/>
    <cellStyle name="Vírgula 7 4 2 3 2 2 2 3" xfId="11019" xr:uid="{E0AA57C3-F6A7-4E9C-9948-EF0DA480D180}"/>
    <cellStyle name="Vírgula 7 4 2 3 2 2 3" xfId="11020" xr:uid="{81497BE4-78DE-4C10-B848-7D1BB7137D51}"/>
    <cellStyle name="Vírgula 7 4 2 3 2 2 4" xfId="7623" xr:uid="{3ADC8B36-DEBC-497B-805B-D7F592A087E9}"/>
    <cellStyle name="Vírgula 7 4 2 3 2 2 5" xfId="12837" xr:uid="{81FF2AAF-97D1-47C7-96AF-314C31A9EADD}"/>
    <cellStyle name="Vírgula 7 4 2 3 2 2 6" xfId="5798" xr:uid="{60203DA8-D291-4F85-B882-0CB3EAE6F616}"/>
    <cellStyle name="Vírgula 7 4 2 3 2 3" xfId="3187" xr:uid="{4C262267-291A-4948-91D7-FCE952319C95}"/>
    <cellStyle name="Vírgula 7 4 2 3 2 3 2" xfId="13853" xr:uid="{EB97CEEE-BACD-40F9-A407-C38522ED4BBE}"/>
    <cellStyle name="Vírgula 7 4 2 3 2 3 3" xfId="11021" xr:uid="{CF48C6E8-970B-4226-AC08-BBB38F79BB5D}"/>
    <cellStyle name="Vírgula 7 4 2 3 2 4" xfId="11022" xr:uid="{9CA372FD-F292-49A1-802A-8EDBA2F8A2CE}"/>
    <cellStyle name="Vírgula 7 4 2 3 2 5" xfId="6826" xr:uid="{C2EEE43E-3DD4-46A5-BBA4-738DCFFF8C67}"/>
    <cellStyle name="Vírgula 7 4 2 3 2 6" xfId="12040" xr:uid="{A937E7BA-DA16-460C-84A3-75438AE0E4FB}"/>
    <cellStyle name="Vírgula 7 4 2 3 2 7" xfId="5001" xr:uid="{819C3C4F-E9CC-4447-AF2E-CA25BE2FE2A3}"/>
    <cellStyle name="Vírgula 7 4 2 3 3" xfId="2033" xr:uid="{7B10ABED-CC32-43C5-8037-2A1392D1A685}"/>
    <cellStyle name="Vírgula 7 4 2 3 3 2" xfId="3983" xr:uid="{79ED89FA-26C4-4B34-968B-9B4E88775D2C}"/>
    <cellStyle name="Vírgula 7 4 2 3 3 2 2" xfId="14649" xr:uid="{614136F5-E528-43FB-AE1B-15027566F5CA}"/>
    <cellStyle name="Vírgula 7 4 2 3 3 2 3" xfId="11023" xr:uid="{E012E57F-227A-45DD-9D43-B6A5D154A37B}"/>
    <cellStyle name="Vírgula 7 4 2 3 3 3" xfId="11024" xr:uid="{635F3986-5BCA-49C0-ABD7-2A64A0775A7E}"/>
    <cellStyle name="Vírgula 7 4 2 3 3 4" xfId="7622" xr:uid="{9D3B5BED-B4F8-4D74-8EDC-3C0F56A24A41}"/>
    <cellStyle name="Vírgula 7 4 2 3 3 5" xfId="12836" xr:uid="{C8DD32D4-8EED-4409-9A19-73BB02C6AFAE}"/>
    <cellStyle name="Vírgula 7 4 2 3 3 6" xfId="5797" xr:uid="{BDE9D9A5-C7B5-4E1B-ABA3-B385C0332A0E}"/>
    <cellStyle name="Vírgula 7 4 2 3 4" xfId="2735" xr:uid="{70DCBD5A-6347-4FBA-8E85-D69F4E8767C6}"/>
    <cellStyle name="Vírgula 7 4 2 3 4 2" xfId="13401" xr:uid="{41F62375-E16D-44AC-8756-14D4170EAE7D}"/>
    <cellStyle name="Vírgula 7 4 2 3 4 3" xfId="11025" xr:uid="{FC2B5D8F-05D2-4C88-808D-D0AE033F0369}"/>
    <cellStyle name="Vírgula 7 4 2 3 5" xfId="11026" xr:uid="{A03D71AE-6E9E-46EF-8D83-3B41D6C221B4}"/>
    <cellStyle name="Vírgula 7 4 2 3 6" xfId="6374" xr:uid="{81B65D8E-C81C-4D7D-B656-C59CC015E084}"/>
    <cellStyle name="Vírgula 7 4 2 3 7" xfId="11588" xr:uid="{D94C1861-81AB-4A1F-BEF1-9087468BE184}"/>
    <cellStyle name="Vírgula 7 4 2 3 8" xfId="4549" xr:uid="{8F789268-7DCE-4A28-AE97-960DCD3AE902}"/>
    <cellStyle name="Vírgula 7 4 2 4" xfId="811" xr:uid="{FA573888-1191-4F76-947A-E938F72B7F0C}"/>
    <cellStyle name="Vírgula 7 4 2 4 2" xfId="1275" xr:uid="{0007AA97-C700-4A88-AB6A-383B242DD6AA}"/>
    <cellStyle name="Vírgula 7 4 2 4 2 2" xfId="2036" xr:uid="{97CCBD6A-7C19-4C76-A463-9CAAD3FF2DE9}"/>
    <cellStyle name="Vírgula 7 4 2 4 2 2 2" xfId="3986" xr:uid="{EC190D47-42FA-407B-8A7E-CDE8DBED77AC}"/>
    <cellStyle name="Vírgula 7 4 2 4 2 2 2 2" xfId="14652" xr:uid="{80E560F6-2705-4EAE-9B65-2399883156C1}"/>
    <cellStyle name="Vírgula 7 4 2 4 2 2 2 3" xfId="11027" xr:uid="{531A8140-BA0A-43B4-950E-274BB41D2AD2}"/>
    <cellStyle name="Vírgula 7 4 2 4 2 2 3" xfId="11028" xr:uid="{AD36C497-3B4F-424A-9EE1-1A5D1190DFA1}"/>
    <cellStyle name="Vírgula 7 4 2 4 2 2 4" xfId="7625" xr:uid="{62DCF8B4-E9FF-4D88-863A-1E96940F57ED}"/>
    <cellStyle name="Vírgula 7 4 2 4 2 2 5" xfId="12839" xr:uid="{A75BC898-EBFC-42FF-930D-3D16B2A8C7F2}"/>
    <cellStyle name="Vírgula 7 4 2 4 2 2 6" xfId="5800" xr:uid="{0C518125-70BC-47B7-9189-5655386F3AED}"/>
    <cellStyle name="Vírgula 7 4 2 4 2 3" xfId="3237" xr:uid="{9D0F63AB-099A-4B18-B337-AC93515FBC36}"/>
    <cellStyle name="Vírgula 7 4 2 4 2 3 2" xfId="13903" xr:uid="{0BBD1F00-A7AB-4B04-A3A2-973CDF701930}"/>
    <cellStyle name="Vírgula 7 4 2 4 2 3 3" xfId="11029" xr:uid="{EBB56275-C7FF-47D5-B406-7F6980C064BA}"/>
    <cellStyle name="Vírgula 7 4 2 4 2 4" xfId="11030" xr:uid="{A77602B4-A8CB-48E4-A2DD-A9EF8EEADD54}"/>
    <cellStyle name="Vírgula 7 4 2 4 2 5" xfId="6876" xr:uid="{5D6B7771-D881-4FFB-B8B6-308C6655D98D}"/>
    <cellStyle name="Vírgula 7 4 2 4 2 6" xfId="12090" xr:uid="{9931DDD8-BCE1-4514-A759-5E7CC699C5D8}"/>
    <cellStyle name="Vírgula 7 4 2 4 2 7" xfId="5051" xr:uid="{4BB8ABB5-32A6-470A-B092-FBFEDC7AB2E0}"/>
    <cellStyle name="Vírgula 7 4 2 4 3" xfId="2035" xr:uid="{4E80CA70-82FC-40D2-9AC7-A849DE3B0CEB}"/>
    <cellStyle name="Vírgula 7 4 2 4 3 2" xfId="3985" xr:uid="{F3BC4255-2D94-432A-BC20-E42D653D7CB3}"/>
    <cellStyle name="Vírgula 7 4 2 4 3 2 2" xfId="14651" xr:uid="{D9012455-25DE-426F-9274-44081A1ECD50}"/>
    <cellStyle name="Vírgula 7 4 2 4 3 2 3" xfId="11031" xr:uid="{10D6F5A9-6D7B-4170-A3C6-6A7E2A9C8991}"/>
    <cellStyle name="Vírgula 7 4 2 4 3 3" xfId="11032" xr:uid="{D6C044F7-E8E0-47BA-BD99-59EE8F3D80CB}"/>
    <cellStyle name="Vírgula 7 4 2 4 3 4" xfId="7624" xr:uid="{E5C2FAF2-E8D1-448B-8CDD-F9153C6E3E60}"/>
    <cellStyle name="Vírgula 7 4 2 4 3 5" xfId="12838" xr:uid="{412BC8E5-8662-4E12-990F-4C683E94E516}"/>
    <cellStyle name="Vírgula 7 4 2 4 3 6" xfId="5799" xr:uid="{01E53CFC-FA6F-481D-B45A-449557D5C639}"/>
    <cellStyle name="Vírgula 7 4 2 4 4" xfId="2870" xr:uid="{A0E1EAF1-4396-4C11-B13C-E77F45FC1865}"/>
    <cellStyle name="Vírgula 7 4 2 4 4 2" xfId="13536" xr:uid="{4F989A14-3C1B-4FB3-B95A-CBC8F9764174}"/>
    <cellStyle name="Vírgula 7 4 2 4 4 3" xfId="11033" xr:uid="{2145327E-BAA4-4E7E-955A-745912DE0345}"/>
    <cellStyle name="Vírgula 7 4 2 4 5" xfId="11034" xr:uid="{8C46F708-DE58-4B80-9B92-936C6C230B26}"/>
    <cellStyle name="Vírgula 7 4 2 4 6" xfId="6509" xr:uid="{BBABD257-F1CA-49D3-BA2F-94A0A8808927}"/>
    <cellStyle name="Vírgula 7 4 2 4 7" xfId="11723" xr:uid="{35234E25-6837-48E2-987B-70351F0592C6}"/>
    <cellStyle name="Vírgula 7 4 2 4 8" xfId="4684" xr:uid="{3D215DF3-B22F-4E17-9EE4-24A416FD0323}"/>
    <cellStyle name="Vírgula 7 4 2 5" xfId="962" xr:uid="{8EB60142-9879-4D53-9A66-8F51661D23D7}"/>
    <cellStyle name="Vírgula 7 4 2 5 2" xfId="2037" xr:uid="{AA9A74F8-AFF7-405F-B604-F9C89C212A1D}"/>
    <cellStyle name="Vírgula 7 4 2 5 2 2" xfId="3987" xr:uid="{66BF7DE8-70C1-40E0-BDDE-4D2A3793BBE3}"/>
    <cellStyle name="Vírgula 7 4 2 5 2 2 2" xfId="14653" xr:uid="{A245C0BA-179E-417C-ADCF-40E380D8EB08}"/>
    <cellStyle name="Vírgula 7 4 2 5 2 2 3" xfId="11035" xr:uid="{B6F58F3A-FE36-4F71-A99B-AA62ADD6CC2C}"/>
    <cellStyle name="Vírgula 7 4 2 5 2 3" xfId="11036" xr:uid="{4098BD4A-36FA-49C7-A2CE-C7A8D62E5D46}"/>
    <cellStyle name="Vírgula 7 4 2 5 2 4" xfId="7626" xr:uid="{E42DD2D3-5D50-4617-BC51-2DB90D58C62C}"/>
    <cellStyle name="Vírgula 7 4 2 5 2 5" xfId="12840" xr:uid="{C151B13C-62BF-488A-B083-CEFC9EE080BB}"/>
    <cellStyle name="Vírgula 7 4 2 5 2 6" xfId="5801" xr:uid="{E92D4BCB-C9B9-4B94-ABA4-D35391B4640D}"/>
    <cellStyle name="Vírgula 7 4 2 5 3" xfId="3008" xr:uid="{FAD70D95-3932-4FCE-A0E6-2AE1ABA89407}"/>
    <cellStyle name="Vírgula 7 4 2 5 3 2" xfId="13674" xr:uid="{05199C7A-7CE4-4E40-B1CB-DECE486E6329}"/>
    <cellStyle name="Vírgula 7 4 2 5 3 3" xfId="11037" xr:uid="{E36DDAA8-7534-4460-8E75-51B2B5881842}"/>
    <cellStyle name="Vírgula 7 4 2 5 4" xfId="11038" xr:uid="{28411E9C-62FE-423C-AFC6-71F56150818A}"/>
    <cellStyle name="Vírgula 7 4 2 5 5" xfId="6647" xr:uid="{A2BD602E-1E16-4D11-B674-4E7FB62F3303}"/>
    <cellStyle name="Vírgula 7 4 2 5 6" xfId="11861" xr:uid="{15ADFFA6-97C3-4E4A-B495-7C3D4E4872AD}"/>
    <cellStyle name="Vírgula 7 4 2 5 7" xfId="4822" xr:uid="{F067F5DE-0421-4CF0-A213-61F75C943505}"/>
    <cellStyle name="Vírgula 7 4 2 6" xfId="2026" xr:uid="{28B8B933-09A7-4539-891F-980164AAB7C5}"/>
    <cellStyle name="Vírgula 7 4 2 6 2" xfId="3976" xr:uid="{EFA597E0-6199-4C84-8D2E-D80163B00BCD}"/>
    <cellStyle name="Vírgula 7 4 2 6 2 2" xfId="14642" xr:uid="{F1C0A303-30E9-4652-9877-CCE9713E6234}"/>
    <cellStyle name="Vírgula 7 4 2 6 2 3" xfId="11039" xr:uid="{D9C5D826-B79D-4AE8-B28A-7758EA56C44D}"/>
    <cellStyle name="Vírgula 7 4 2 6 3" xfId="11040" xr:uid="{1AFBDB35-8655-4658-90CE-C1F89FDCD554}"/>
    <cellStyle name="Vírgula 7 4 2 6 4" xfId="7615" xr:uid="{759FE82D-3D32-4F75-90DD-5DBE1D471856}"/>
    <cellStyle name="Vírgula 7 4 2 6 5" xfId="12829" xr:uid="{CCC85DC2-BBBA-4DA2-8FF3-0DD8CAAA2DE0}"/>
    <cellStyle name="Vírgula 7 4 2 6 6" xfId="5790" xr:uid="{447A9183-D439-4CB8-9A48-4FFAF8CBF563}"/>
    <cellStyle name="Vírgula 7 4 2 7" xfId="2259" xr:uid="{FF2859C0-6409-49F9-9851-1B8A3110563B}"/>
    <cellStyle name="Vírgula 7 4 2 7 2" xfId="4115" xr:uid="{EDA8A617-115E-4D7F-A547-4512BD8D8EB0}"/>
    <cellStyle name="Vírgula 7 4 2 7 2 2" xfId="14778" xr:uid="{D8C59E6F-38AC-4C99-B86E-DF021DB4C5FB}"/>
    <cellStyle name="Vírgula 7 4 2 7 2 3" xfId="11041" xr:uid="{46230D92-42BC-420E-A331-1267A56C8910}"/>
    <cellStyle name="Vírgula 7 4 2 7 3" xfId="11042" xr:uid="{82166980-EBDF-4A9F-8467-63388473FE04}"/>
    <cellStyle name="Vírgula 7 4 2 7 4" xfId="7754" xr:uid="{0AD38ED7-E1A0-4AC9-B20B-F2E6994DB590}"/>
    <cellStyle name="Vírgula 7 4 2 7 5" xfId="12965" xr:uid="{3B4EE009-09C3-44F1-8D2D-519F65F84E1B}"/>
    <cellStyle name="Vírgula 7 4 2 7 6" xfId="5926" xr:uid="{26209AC4-9BE5-4391-B66E-855A3DF71DD4}"/>
    <cellStyle name="Vírgula 7 4 2 8" xfId="2407" xr:uid="{254DF1AB-EF8A-4ADD-A200-16F7AFA99D26}"/>
    <cellStyle name="Vírgula 7 4 2 8 2" xfId="4251" xr:uid="{7C3E25B0-6743-48D3-B9BC-FA755A2BD194}"/>
    <cellStyle name="Vírgula 7 4 2 8 2 2" xfId="14914" xr:uid="{2EE2C540-22AB-46D0-8E1B-469EC51327D5}"/>
    <cellStyle name="Vírgula 7 4 2 8 2 3" xfId="11043" xr:uid="{BCDECEC8-D32F-414F-88C1-D43AE898D3A6}"/>
    <cellStyle name="Vírgula 7 4 2 8 3" xfId="7890" xr:uid="{BCBE2998-7C82-427D-972E-A1FE362BD69F}"/>
    <cellStyle name="Vírgula 7 4 2 8 4" xfId="13101" xr:uid="{75E6BBA1-4BE0-40D3-B821-3704208E1655}"/>
    <cellStyle name="Vírgula 7 4 2 8 5" xfId="6062" xr:uid="{7C7C39A6-C446-4BA9-9C65-C0586A954AE5}"/>
    <cellStyle name="Vírgula 7 4 2 9" xfId="2689" xr:uid="{0D268B9C-C6F6-4331-A237-C65FC778DD87}"/>
    <cellStyle name="Vírgula 7 4 2 9 2" xfId="13355" xr:uid="{8A34F932-717C-495C-A682-17F8EDBFCE34}"/>
    <cellStyle name="Vírgula 7 4 2 9 3" xfId="11044" xr:uid="{3CA1E313-C878-44FE-B1AC-96F970E92814}"/>
    <cellStyle name="Vírgula 7 4 3" xfId="754" xr:uid="{5F461A08-B0F0-4D76-AF2C-AB1A245391F8}"/>
    <cellStyle name="Vírgula 7 4 3 10" xfId="11671" xr:uid="{30CA1E18-88C6-4461-B805-A62BB9AB4D74}"/>
    <cellStyle name="Vírgula 7 4 3 11" xfId="4632" xr:uid="{D2CCBEA3-5FD3-4AC1-97EF-83F436C34457}"/>
    <cellStyle name="Vírgula 7 4 3 2" xfId="895" xr:uid="{F7C9175F-D493-485E-9564-A4337F65D4C7}"/>
    <cellStyle name="Vírgula 7 4 3 2 2" xfId="1358" xr:uid="{CD489202-B099-4491-B091-BB7F49E0B324}"/>
    <cellStyle name="Vírgula 7 4 3 2 2 2" xfId="2040" xr:uid="{8A141729-C481-4121-81B9-3D41C19E9083}"/>
    <cellStyle name="Vírgula 7 4 3 2 2 2 2" xfId="3990" xr:uid="{B0895E4E-6ACD-4E8C-A303-C89CD7FD8AFC}"/>
    <cellStyle name="Vírgula 7 4 3 2 2 2 2 2" xfId="14656" xr:uid="{BA862317-33FC-4171-BF4A-6DA395ECB166}"/>
    <cellStyle name="Vírgula 7 4 3 2 2 2 2 3" xfId="11045" xr:uid="{7B13EC93-5CA8-4827-9B9C-22258F38D97C}"/>
    <cellStyle name="Vírgula 7 4 3 2 2 2 3" xfId="11046" xr:uid="{F35F5A51-6672-42AF-A47A-E52D93588D42}"/>
    <cellStyle name="Vírgula 7 4 3 2 2 2 4" xfId="7629" xr:uid="{23B204CB-122B-4D1A-A5CA-331B8B7D3810}"/>
    <cellStyle name="Vírgula 7 4 3 2 2 2 5" xfId="12843" xr:uid="{6BA78BD6-BD28-436D-BCA0-7E6657903668}"/>
    <cellStyle name="Vírgula 7 4 3 2 2 2 6" xfId="5804" xr:uid="{3249EDB3-7C72-4983-9485-F8F771883080}"/>
    <cellStyle name="Vírgula 7 4 3 2 2 3" xfId="3320" xr:uid="{23A669DF-CF13-4941-A626-44FC4A710896}"/>
    <cellStyle name="Vírgula 7 4 3 2 2 3 2" xfId="13986" xr:uid="{FEEBA401-3C29-42BE-8A34-549A73C4F36D}"/>
    <cellStyle name="Vírgula 7 4 3 2 2 3 3" xfId="11047" xr:uid="{00C1E4AA-6B55-4877-AAA1-8BCDF6AAF652}"/>
    <cellStyle name="Vírgula 7 4 3 2 2 4" xfId="11048" xr:uid="{EA110B3C-2C53-486F-9CB3-7A60CA34ED39}"/>
    <cellStyle name="Vírgula 7 4 3 2 2 5" xfId="6959" xr:uid="{FD3EB1E5-7876-47A8-9F8F-AD451722F233}"/>
    <cellStyle name="Vírgula 7 4 3 2 2 6" xfId="12173" xr:uid="{2D40C5C8-E52D-4052-A7B6-27DCEEC552BA}"/>
    <cellStyle name="Vírgula 7 4 3 2 2 7" xfId="5134" xr:uid="{D0E6372F-9830-47D2-BDAA-B4D91BA52FCF}"/>
    <cellStyle name="Vírgula 7 4 3 2 3" xfId="2039" xr:uid="{12CD5919-C997-4628-A274-F307100CD301}"/>
    <cellStyle name="Vírgula 7 4 3 2 3 2" xfId="3989" xr:uid="{F7632EE3-DEC5-4745-9A37-39F48E751DE7}"/>
    <cellStyle name="Vírgula 7 4 3 2 3 2 2" xfId="14655" xr:uid="{D67528FF-048E-48B4-947A-98E395FE8667}"/>
    <cellStyle name="Vírgula 7 4 3 2 3 2 3" xfId="11049" xr:uid="{5AFBD06D-BE56-4C8E-88CB-C961CBFBFA5D}"/>
    <cellStyle name="Vírgula 7 4 3 2 3 3" xfId="11050" xr:uid="{96878EBC-27CA-459D-9BE9-58864654DDBB}"/>
    <cellStyle name="Vírgula 7 4 3 2 3 4" xfId="7628" xr:uid="{687E2DB7-3B8B-49A5-822D-F6DABB67C704}"/>
    <cellStyle name="Vírgula 7 4 3 2 3 5" xfId="12842" xr:uid="{C5C955E7-F3D6-4E27-852D-A0AD1A98781C}"/>
    <cellStyle name="Vírgula 7 4 3 2 3 6" xfId="5803" xr:uid="{50531BD0-0C95-42D6-90D0-E9CB1638EC50}"/>
    <cellStyle name="Vírgula 7 4 3 2 4" xfId="2953" xr:uid="{CD9F8D83-C9E5-41F9-A03F-E822A6ED410A}"/>
    <cellStyle name="Vírgula 7 4 3 2 4 2" xfId="13619" xr:uid="{6D820CE1-2EC9-47EE-BC9A-C9C42A63B797}"/>
    <cellStyle name="Vírgula 7 4 3 2 4 3" xfId="11051" xr:uid="{9A827C73-A166-4867-AD43-A95DC3B756CF}"/>
    <cellStyle name="Vírgula 7 4 3 2 5" xfId="11052" xr:uid="{D2660439-E686-4A8A-BD92-F2153A2263DD}"/>
    <cellStyle name="Vírgula 7 4 3 2 6" xfId="6592" xr:uid="{F792D279-A063-4B4D-9E7F-CB00C585D21A}"/>
    <cellStyle name="Vírgula 7 4 3 2 7" xfId="11806" xr:uid="{E134E770-1639-4CA6-BA9E-D12BCD7B7AAC}"/>
    <cellStyle name="Vírgula 7 4 3 2 8" xfId="4767" xr:uid="{FB24DD38-5B91-49D2-AFDE-C0C8552C8BCF}"/>
    <cellStyle name="Vírgula 7 4 3 3" xfId="1048" xr:uid="{DD18469C-3CD4-4ECA-866D-A3904CE8F667}"/>
    <cellStyle name="Vírgula 7 4 3 3 2" xfId="2041" xr:uid="{437003D1-A609-4117-B09D-D9FFA9A44A41}"/>
    <cellStyle name="Vírgula 7 4 3 3 2 2" xfId="3991" xr:uid="{4CFB1584-FBB3-47DB-AA94-9C207869BD74}"/>
    <cellStyle name="Vírgula 7 4 3 3 2 2 2" xfId="14657" xr:uid="{D855B93B-F156-4224-8E32-17719035D20D}"/>
    <cellStyle name="Vírgula 7 4 3 3 2 2 3" xfId="11053" xr:uid="{7119F0B6-67F5-4060-B79C-69D82C148013}"/>
    <cellStyle name="Vírgula 7 4 3 3 2 3" xfId="11054" xr:uid="{53C749B5-D7FB-49B5-BFD0-0B1F48F9FD66}"/>
    <cellStyle name="Vírgula 7 4 3 3 2 4" xfId="7630" xr:uid="{6C1759F6-14F8-41A4-BF04-EE03BC423C22}"/>
    <cellStyle name="Vírgula 7 4 3 3 2 5" xfId="12844" xr:uid="{93B00D7E-5EED-405A-85E6-62A4402B4C51}"/>
    <cellStyle name="Vírgula 7 4 3 3 2 6" xfId="5805" xr:uid="{2C848C49-A72C-48EC-A211-9AFCD0C23E08}"/>
    <cellStyle name="Vírgula 7 4 3 3 3" xfId="3091" xr:uid="{B8CF55EA-3118-4C8C-A980-D5089F0DD615}"/>
    <cellStyle name="Vírgula 7 4 3 3 3 2" xfId="13757" xr:uid="{5B19496D-CE05-44EF-8B81-5D0DB454D097}"/>
    <cellStyle name="Vírgula 7 4 3 3 3 3" xfId="11055" xr:uid="{6F10147F-BAC5-4528-A4BC-064819889CB9}"/>
    <cellStyle name="Vírgula 7 4 3 3 4" xfId="11056" xr:uid="{C66A395E-DA8E-4179-ABA5-9711667E2D6D}"/>
    <cellStyle name="Vírgula 7 4 3 3 5" xfId="6730" xr:uid="{25033BA9-041E-4193-9756-93F182323F78}"/>
    <cellStyle name="Vírgula 7 4 3 3 6" xfId="11944" xr:uid="{9C9D5D4A-90E5-424D-8860-7ED0C3D707ED}"/>
    <cellStyle name="Vírgula 7 4 3 3 7" xfId="4905" xr:uid="{1F34A813-C459-4EE5-8E0D-CAF7EC03999D}"/>
    <cellStyle name="Vírgula 7 4 3 4" xfId="2038" xr:uid="{71D46EA0-9C4D-42DE-A737-3BFA578744B5}"/>
    <cellStyle name="Vírgula 7 4 3 4 2" xfId="3988" xr:uid="{CBA87AEB-9C0F-4A87-97F4-A1E9E471AEB1}"/>
    <cellStyle name="Vírgula 7 4 3 4 2 2" xfId="14654" xr:uid="{B4154CD6-A97D-46A2-B989-22F5DFA70723}"/>
    <cellStyle name="Vírgula 7 4 3 4 2 3" xfId="11057" xr:uid="{162B729D-3D3B-4EA2-A08A-7FBFDB53DE8A}"/>
    <cellStyle name="Vírgula 7 4 3 4 3" xfId="11058" xr:uid="{35584771-82BE-4112-BA41-62820A3148BF}"/>
    <cellStyle name="Vírgula 7 4 3 4 4" xfId="7627" xr:uid="{C97FDBE7-6A28-45BB-8701-907BF5BD7870}"/>
    <cellStyle name="Vírgula 7 4 3 4 5" xfId="12841" xr:uid="{1ABEC5DF-F87B-427B-B841-3ED2AB953D7F}"/>
    <cellStyle name="Vírgula 7 4 3 4 6" xfId="5802" xr:uid="{587CD777-A725-4D47-80FB-D705F1508DB1}"/>
    <cellStyle name="Vírgula 7 4 3 5" xfId="2346" xr:uid="{0ED10E59-6950-4C62-A1A2-78BD0A27C759}"/>
    <cellStyle name="Vírgula 7 4 3 5 2" xfId="4199" xr:uid="{E8B6D406-0278-4093-8673-370A93F32930}"/>
    <cellStyle name="Vírgula 7 4 3 5 2 2" xfId="14862" xr:uid="{7646CA0A-AE20-4546-BEBB-5B9A012005AF}"/>
    <cellStyle name="Vírgula 7 4 3 5 2 3" xfId="11059" xr:uid="{1EFD369A-84E2-4320-BA3A-D0F9B4716726}"/>
    <cellStyle name="Vírgula 7 4 3 5 3" xfId="11060" xr:uid="{E2D9D175-4649-40CB-96CE-7BF8B79E0C7D}"/>
    <cellStyle name="Vírgula 7 4 3 5 4" xfId="7838" xr:uid="{AF63C303-9DD3-4999-B3BC-B9CBFDC7905E}"/>
    <cellStyle name="Vírgula 7 4 3 5 5" xfId="13049" xr:uid="{657512B9-6150-4ABD-A1B6-29FDE9075143}"/>
    <cellStyle name="Vírgula 7 4 3 5 6" xfId="6010" xr:uid="{BE5C695B-D760-4922-A650-E602A27A3B70}"/>
    <cellStyle name="Vírgula 7 4 3 6" xfId="2490" xr:uid="{250D1EA4-0E6A-43EA-9A39-7FE3B771696B}"/>
    <cellStyle name="Vírgula 7 4 3 6 2" xfId="4334" xr:uid="{AB8F8801-0A1F-4A6F-9D90-A2EB6C66F391}"/>
    <cellStyle name="Vírgula 7 4 3 6 2 2" xfId="14997" xr:uid="{AAE1EEB7-8270-4ECC-92CD-DDBDADE793E2}"/>
    <cellStyle name="Vírgula 7 4 3 6 2 3" xfId="11061" xr:uid="{844ED12A-04BB-470C-8209-007AB8667D5C}"/>
    <cellStyle name="Vírgula 7 4 3 6 3" xfId="7973" xr:uid="{5EFF7698-B071-473F-A035-C01A7B1EE3C9}"/>
    <cellStyle name="Vírgula 7 4 3 6 4" xfId="13184" xr:uid="{4249F719-D3A4-43F1-BC0C-AAF49F45F7C9}"/>
    <cellStyle name="Vírgula 7 4 3 6 5" xfId="6145" xr:uid="{F039C6EE-F610-4AFC-B8EC-B53A302EB46C}"/>
    <cellStyle name="Vírgula 7 4 3 7" xfId="2818" xr:uid="{B877C463-36F5-4B8A-BE1F-EDC07B8D48DC}"/>
    <cellStyle name="Vírgula 7 4 3 7 2" xfId="13484" xr:uid="{E2065A3C-C674-4D45-9871-20C79D73E26C}"/>
    <cellStyle name="Vírgula 7 4 3 7 3" xfId="11062" xr:uid="{865A4069-ACCA-46BC-A2CF-D17F82300B3A}"/>
    <cellStyle name="Vírgula 7 4 3 8" xfId="11063" xr:uid="{2A49E9A3-D852-4D57-85EB-5E5029C30679}"/>
    <cellStyle name="Vírgula 7 4 3 9" xfId="6457" xr:uid="{D249FF45-4848-4AE4-B9A4-394A4245C57C}"/>
    <cellStyle name="Vírgula 7 4 4" xfId="602" xr:uid="{2BCA9207-8D20-4BCB-B954-6ADC59756CBA}"/>
    <cellStyle name="Vírgula 7 4 4 2" xfId="1160" xr:uid="{C01F417C-E438-4FEF-8DD9-88BF274289F5}"/>
    <cellStyle name="Vírgula 7 4 4 2 2" xfId="2043" xr:uid="{24D49E1A-B8A7-4F6F-970F-2AAD21B1F012}"/>
    <cellStyle name="Vírgula 7 4 4 2 2 2" xfId="3993" xr:uid="{227A55E4-31B8-4885-91AA-D33CCF0736EF}"/>
    <cellStyle name="Vírgula 7 4 4 2 2 2 2" xfId="14659" xr:uid="{80C5574B-DAE3-48A5-A1DC-8A629DA208EB}"/>
    <cellStyle name="Vírgula 7 4 4 2 2 2 3" xfId="11064" xr:uid="{0AD55E92-5DD9-4282-9036-2F5A9A1A9A0C}"/>
    <cellStyle name="Vírgula 7 4 4 2 2 3" xfId="11065" xr:uid="{3A008A88-5A0B-49D2-81B8-DF9606F24D2F}"/>
    <cellStyle name="Vírgula 7 4 4 2 2 4" xfId="7632" xr:uid="{F7BED206-D23B-4BE7-9648-914C4DEFFABE}"/>
    <cellStyle name="Vírgula 7 4 4 2 2 5" xfId="12846" xr:uid="{84C9648F-93D5-409B-B069-56107632FDB7}"/>
    <cellStyle name="Vírgula 7 4 4 2 2 6" xfId="5807" xr:uid="{AA4A80B2-0AD3-4092-A5E8-03E75AF21ADF}"/>
    <cellStyle name="Vírgula 7 4 4 2 3" xfId="3185" xr:uid="{9D686804-DC7F-4CEE-A746-39EE9F178FA3}"/>
    <cellStyle name="Vírgula 7 4 4 2 3 2" xfId="13851" xr:uid="{AE7BF4FB-79BE-4ACE-ACE3-3F7D08B84D98}"/>
    <cellStyle name="Vírgula 7 4 4 2 3 3" xfId="11066" xr:uid="{09637C79-2B73-4F0C-A82A-5174B1805C35}"/>
    <cellStyle name="Vírgula 7 4 4 2 4" xfId="11067" xr:uid="{4D106852-20DA-4522-B00C-D21D7C2BDBD1}"/>
    <cellStyle name="Vírgula 7 4 4 2 5" xfId="6824" xr:uid="{C16B0C7B-B17B-4796-B249-03B43B2FD0F7}"/>
    <cellStyle name="Vírgula 7 4 4 2 6" xfId="12038" xr:uid="{B473F8C8-8E68-4B7F-BE1A-DE123D79FE01}"/>
    <cellStyle name="Vírgula 7 4 4 2 7" xfId="4999" xr:uid="{1AB44DF6-D652-42DF-BF40-E8F8896FCD4E}"/>
    <cellStyle name="Vírgula 7 4 4 3" xfId="2042" xr:uid="{BBF63FFA-B5A3-4D68-B9C8-710D28B53640}"/>
    <cellStyle name="Vírgula 7 4 4 3 2" xfId="3992" xr:uid="{2ECA0CD1-C5EA-445F-8A19-9210D484A7E7}"/>
    <cellStyle name="Vírgula 7 4 4 3 2 2" xfId="14658" xr:uid="{71F74F75-AD21-4050-A6B6-95F256C80A31}"/>
    <cellStyle name="Vírgula 7 4 4 3 2 3" xfId="11068" xr:uid="{8C94E09D-D9E9-4447-A396-F96958CF8714}"/>
    <cellStyle name="Vírgula 7 4 4 3 3" xfId="11069" xr:uid="{E2C3A64B-20A1-4129-8E2A-AA1C5443EA7E}"/>
    <cellStyle name="Vírgula 7 4 4 3 4" xfId="7631" xr:uid="{FD2FA1E0-7C77-4DCD-9976-A87F1D627DB6}"/>
    <cellStyle name="Vírgula 7 4 4 3 5" xfId="12845" xr:uid="{7AC615B9-E9CC-4D17-8D96-61E52048BBB1}"/>
    <cellStyle name="Vírgula 7 4 4 3 6" xfId="5806" xr:uid="{0094ABA9-A744-42BE-8F4D-FBA654849EF9}"/>
    <cellStyle name="Vírgula 7 4 4 4" xfId="2733" xr:uid="{564635A9-375C-4562-9872-3E0E8B19BA49}"/>
    <cellStyle name="Vírgula 7 4 4 4 2" xfId="13399" xr:uid="{7519BAEF-24C6-40A1-A20F-7326385541DE}"/>
    <cellStyle name="Vírgula 7 4 4 4 3" xfId="11070" xr:uid="{8C187D6B-AE00-4DB3-ACA9-A6450CD781A9}"/>
    <cellStyle name="Vírgula 7 4 4 5" xfId="11071" xr:uid="{8875D579-9F97-4BF8-83F1-E967E8F6A669}"/>
    <cellStyle name="Vírgula 7 4 4 6" xfId="6372" xr:uid="{BC0F5F1F-8AAF-467C-A930-3D184AD64E4D}"/>
    <cellStyle name="Vírgula 7 4 4 7" xfId="11586" xr:uid="{09F7C368-F48B-431A-9C48-0CD1F272967C}"/>
    <cellStyle name="Vírgula 7 4 4 8" xfId="4547" xr:uid="{17995E75-BA7E-47B1-A73C-1F899F41357F}"/>
    <cellStyle name="Vírgula 7 4 5" xfId="809" xr:uid="{218CD319-1C97-463A-B950-C50680B94AEF}"/>
    <cellStyle name="Vírgula 7 4 5 2" xfId="1273" xr:uid="{8D972A78-ECDF-4FC6-B23B-8070AB158F76}"/>
    <cellStyle name="Vírgula 7 4 5 2 2" xfId="2045" xr:uid="{58D03D0D-705E-4002-8D94-C5AB02E2D8F1}"/>
    <cellStyle name="Vírgula 7 4 5 2 2 2" xfId="3995" xr:uid="{CDFE017C-6599-4452-9EB2-1B1215129544}"/>
    <cellStyle name="Vírgula 7 4 5 2 2 2 2" xfId="14661" xr:uid="{F453D45E-9E7F-450B-836E-780428568D24}"/>
    <cellStyle name="Vírgula 7 4 5 2 2 2 3" xfId="11072" xr:uid="{F4EAA029-58A8-4592-B47C-E562D5A7AAD7}"/>
    <cellStyle name="Vírgula 7 4 5 2 2 3" xfId="11073" xr:uid="{8DF3429F-4215-4DBB-8716-295D969BB8F5}"/>
    <cellStyle name="Vírgula 7 4 5 2 2 4" xfId="7634" xr:uid="{7E9DAFD5-25C0-41A9-8D4F-195A10F6D56C}"/>
    <cellStyle name="Vírgula 7 4 5 2 2 5" xfId="12848" xr:uid="{15609008-F78E-4A31-83CA-84C8CA5024EB}"/>
    <cellStyle name="Vírgula 7 4 5 2 2 6" xfId="5809" xr:uid="{CECBBAD9-BACC-4934-9501-49F69EC63BFC}"/>
    <cellStyle name="Vírgula 7 4 5 2 3" xfId="3235" xr:uid="{9E2C4697-77E2-4D41-A8C5-7E5B05FF9504}"/>
    <cellStyle name="Vírgula 7 4 5 2 3 2" xfId="13901" xr:uid="{1224AEE8-9C43-40A1-9C68-D9DDBC9DA6C6}"/>
    <cellStyle name="Vírgula 7 4 5 2 3 3" xfId="11074" xr:uid="{374A8AD8-017D-4268-9938-F351CA307695}"/>
    <cellStyle name="Vírgula 7 4 5 2 4" xfId="11075" xr:uid="{1C6FC0AC-532B-4027-B685-D78A74CEA9F0}"/>
    <cellStyle name="Vírgula 7 4 5 2 5" xfId="6874" xr:uid="{4626A69F-8E5B-4CB0-BDC4-17A1386828B5}"/>
    <cellStyle name="Vírgula 7 4 5 2 6" xfId="12088" xr:uid="{F34949BC-CC8D-468C-A867-FC49DDDB7304}"/>
    <cellStyle name="Vírgula 7 4 5 2 7" xfId="5049" xr:uid="{288B08D3-CDA4-4BE9-95A6-BB81EBFB1C76}"/>
    <cellStyle name="Vírgula 7 4 5 3" xfId="2044" xr:uid="{B59F83F9-E76B-4F6B-B8E4-540B17DDDA98}"/>
    <cellStyle name="Vírgula 7 4 5 3 2" xfId="3994" xr:uid="{74DE8252-A2C3-4A9C-BB92-6E73540CE2C3}"/>
    <cellStyle name="Vírgula 7 4 5 3 2 2" xfId="14660" xr:uid="{CA32CEDB-1720-403F-B89D-EE016E33540E}"/>
    <cellStyle name="Vírgula 7 4 5 3 2 3" xfId="11076" xr:uid="{A8728FB4-B674-4B69-B1A7-755CF7CE1DE5}"/>
    <cellStyle name="Vírgula 7 4 5 3 3" xfId="11077" xr:uid="{6D8485E0-31A6-45E7-BD36-2DE7953ECE08}"/>
    <cellStyle name="Vírgula 7 4 5 3 4" xfId="7633" xr:uid="{A7E720CF-6756-40F3-BD20-C5A601807311}"/>
    <cellStyle name="Vírgula 7 4 5 3 5" xfId="12847" xr:uid="{E996656B-6802-40F8-9AA2-6D74B6F36577}"/>
    <cellStyle name="Vírgula 7 4 5 3 6" xfId="5808" xr:uid="{A37663B0-0A0D-4906-B80F-7E3A694FF8A7}"/>
    <cellStyle name="Vírgula 7 4 5 4" xfId="2868" xr:uid="{6FEE08A1-AE10-4545-B86F-23E949F41C56}"/>
    <cellStyle name="Vírgula 7 4 5 4 2" xfId="13534" xr:uid="{69B35234-9717-400B-B5F6-8DDBCF05F70D}"/>
    <cellStyle name="Vírgula 7 4 5 4 3" xfId="11078" xr:uid="{B44D8BF5-3A04-4E8A-801F-D7CD688DA105}"/>
    <cellStyle name="Vírgula 7 4 5 5" xfId="11079" xr:uid="{605E8099-96C3-4D8E-B8DB-5FD7FAD76396}"/>
    <cellStyle name="Vírgula 7 4 5 6" xfId="6507" xr:uid="{68CDF7F2-084A-43B3-8FA8-CAC3F5B4C496}"/>
    <cellStyle name="Vírgula 7 4 5 7" xfId="11721" xr:uid="{2FD67401-1470-48C7-A7B4-BA6A8D7184D9}"/>
    <cellStyle name="Vírgula 7 4 5 8" xfId="4682" xr:uid="{18B89839-C424-47BF-9A11-3140DCD3A324}"/>
    <cellStyle name="Vírgula 7 4 6" xfId="486" xr:uid="{8BE078AA-CE0A-43EA-87D3-7293595FDD5F}"/>
    <cellStyle name="Vírgula 7 4 6 2" xfId="1109" xr:uid="{6DE2FE2D-D80C-405F-BF04-22E301E0E693}"/>
    <cellStyle name="Vírgula 7 4 6 2 2" xfId="2047" xr:uid="{7B47B5AD-23CD-424C-A507-50537BBBD4DC}"/>
    <cellStyle name="Vírgula 7 4 6 2 2 2" xfId="3997" xr:uid="{23F3A46F-4BD4-4249-B808-7D4FA74242F7}"/>
    <cellStyle name="Vírgula 7 4 6 2 2 2 2" xfId="14663" xr:uid="{BE949AD9-9AD9-4496-BDF4-D91FDF75BCD0}"/>
    <cellStyle name="Vírgula 7 4 6 2 2 2 3" xfId="11080" xr:uid="{930E1881-A5BD-48CC-8400-D5B416A29DB7}"/>
    <cellStyle name="Vírgula 7 4 6 2 2 3" xfId="11081" xr:uid="{92F3A1B9-DEB6-4462-A754-368E35C7A210}"/>
    <cellStyle name="Vírgula 7 4 6 2 2 4" xfId="7636" xr:uid="{DC284628-DD81-4AF0-BF4C-74DB6FCEF90F}"/>
    <cellStyle name="Vírgula 7 4 6 2 2 5" xfId="12850" xr:uid="{FD036697-8DF5-42EC-89A9-D085ED512693}"/>
    <cellStyle name="Vírgula 7 4 6 2 2 6" xfId="5811" xr:uid="{18D03DF7-FB29-4715-A222-F923E611B3E9}"/>
    <cellStyle name="Vírgula 7 4 6 2 3" xfId="3141" xr:uid="{72F545C2-8C18-4F9B-B051-8D63019D6F23}"/>
    <cellStyle name="Vírgula 7 4 6 2 3 2" xfId="13807" xr:uid="{63621A9F-C573-4C89-8CFC-129F5613C090}"/>
    <cellStyle name="Vírgula 7 4 6 2 3 3" xfId="11082" xr:uid="{0011DFE3-DB18-4877-99DF-3485C19410F4}"/>
    <cellStyle name="Vírgula 7 4 6 2 4" xfId="11083" xr:uid="{FACDEC3D-B034-4616-A30F-881B8AC8A917}"/>
    <cellStyle name="Vírgula 7 4 6 2 5" xfId="6780" xr:uid="{9C5ED363-BE3F-4A8E-812B-B462C57E871C}"/>
    <cellStyle name="Vírgula 7 4 6 2 6" xfId="11994" xr:uid="{EB35ADC8-1D5B-4D57-BC27-8445A1E27854}"/>
    <cellStyle name="Vírgula 7 4 6 2 7" xfId="4955" xr:uid="{87431619-FBD2-41FF-8B17-00FBD127807E}"/>
    <cellStyle name="Vírgula 7 4 6 3" xfId="2046" xr:uid="{97314B8C-6D26-4C75-8DB3-95D3BB729E6E}"/>
    <cellStyle name="Vírgula 7 4 6 3 2" xfId="3996" xr:uid="{4D567256-DE33-44C0-9F2D-F2D8C4F08E0E}"/>
    <cellStyle name="Vírgula 7 4 6 3 2 2" xfId="14662" xr:uid="{D6772B15-A96C-4927-A736-E41969ED4B76}"/>
    <cellStyle name="Vírgula 7 4 6 3 2 3" xfId="11084" xr:uid="{48412CAA-8CEC-4FF0-88D4-DF87357C2949}"/>
    <cellStyle name="Vírgula 7 4 6 3 3" xfId="11085" xr:uid="{D3670A91-8032-4ADE-A1BA-ABF214AEFC99}"/>
    <cellStyle name="Vírgula 7 4 6 3 4" xfId="7635" xr:uid="{0BD58F0A-0CAA-4DCE-9BC0-974CB4C4EA40}"/>
    <cellStyle name="Vírgula 7 4 6 3 5" xfId="12849" xr:uid="{4B675916-9225-4004-B1BC-0FC24A70483E}"/>
    <cellStyle name="Vírgula 7 4 6 3 6" xfId="5810" xr:uid="{2DD2081E-2412-4BCD-AD21-FA326A406FBF}"/>
    <cellStyle name="Vírgula 7 4 6 4" xfId="2684" xr:uid="{23916268-15D9-41D1-A5F4-1BFA92FFE460}"/>
    <cellStyle name="Vírgula 7 4 6 4 2" xfId="13350" xr:uid="{8080671E-DCFB-40AE-936B-581AEAC98A01}"/>
    <cellStyle name="Vírgula 7 4 6 4 3" xfId="11086" xr:uid="{4A691ABD-1A47-4382-B0CB-E5336E8ABB75}"/>
    <cellStyle name="Vírgula 7 4 6 5" xfId="11087" xr:uid="{098EC9D5-109F-4F66-90FF-644D8194C676}"/>
    <cellStyle name="Vírgula 7 4 6 6" xfId="6323" xr:uid="{ABF5E16C-63E8-425C-A693-04319811B8BF}"/>
    <cellStyle name="Vírgula 7 4 6 7" xfId="11537" xr:uid="{1D196980-8183-4F70-BC94-25F38A627EA5}"/>
    <cellStyle name="Vírgula 7 4 6 8" xfId="4498" xr:uid="{E199F8AB-056D-44F8-B677-068573C30DE6}"/>
    <cellStyle name="Vírgula 7 4 7" xfId="960" xr:uid="{3911B364-A815-4B31-BDEA-CE08F6B7C4E3}"/>
    <cellStyle name="Vírgula 7 4 7 2" xfId="2048" xr:uid="{36398A90-DBBC-4594-9911-F1ED8FD66B94}"/>
    <cellStyle name="Vírgula 7 4 7 2 2" xfId="3998" xr:uid="{198A8EF4-8F92-4A88-A3D9-9174211DDB10}"/>
    <cellStyle name="Vírgula 7 4 7 2 2 2" xfId="14664" xr:uid="{22732442-D026-474E-BC79-A47324E4A3BA}"/>
    <cellStyle name="Vírgula 7 4 7 2 2 3" xfId="11088" xr:uid="{5385C146-1587-46C9-834A-3FC957E4F234}"/>
    <cellStyle name="Vírgula 7 4 7 2 3" xfId="11089" xr:uid="{0BB84CE9-D7DC-4305-88C7-F047BD8CF6CD}"/>
    <cellStyle name="Vírgula 7 4 7 2 4" xfId="7637" xr:uid="{00BEC485-9A41-4F41-9318-02761584910D}"/>
    <cellStyle name="Vírgula 7 4 7 2 5" xfId="12851" xr:uid="{9469B9D2-E7C0-4B2C-A888-8A81328B1903}"/>
    <cellStyle name="Vírgula 7 4 7 2 6" xfId="5812" xr:uid="{6B8E208F-92A2-4AFE-93AB-DD0950EBE84F}"/>
    <cellStyle name="Vírgula 7 4 7 3" xfId="3006" xr:uid="{DA929493-CC9B-4640-83BD-F9B85E5FBF1B}"/>
    <cellStyle name="Vírgula 7 4 7 3 2" xfId="13672" xr:uid="{48CD97B8-33AF-4394-BB91-CC8CC37E17DC}"/>
    <cellStyle name="Vírgula 7 4 7 3 3" xfId="11090" xr:uid="{E1BB5A6C-1EFF-49F9-BE32-C6FA18930130}"/>
    <cellStyle name="Vírgula 7 4 7 4" xfId="11091" xr:uid="{1D364B11-B0E6-42D1-AD23-42484412FB40}"/>
    <cellStyle name="Vírgula 7 4 7 5" xfId="6645" xr:uid="{331487BA-35B0-4544-9B5E-7A303BB4DD34}"/>
    <cellStyle name="Vírgula 7 4 7 6" xfId="11859" xr:uid="{F34B5B2B-4404-4145-B8E2-A1C563C47C49}"/>
    <cellStyle name="Vírgula 7 4 7 7" xfId="4820" xr:uid="{0B6E9561-0F03-46B0-B608-0916933C42FD}"/>
    <cellStyle name="Vírgula 7 4 8" xfId="1423" xr:uid="{F72A361F-1068-4E5A-A1A6-245953A38233}"/>
    <cellStyle name="Vírgula 7 4 8 2" xfId="3373" xr:uid="{62C8D334-7DD2-456E-8F55-D7370645C7DF}"/>
    <cellStyle name="Vírgula 7 4 8 2 2" xfId="14039" xr:uid="{9714F7FF-896D-4ECA-8AE5-8BD1612750D8}"/>
    <cellStyle name="Vírgula 7 4 8 2 3" xfId="11092" xr:uid="{300A8DFE-1131-45DE-818B-E699EE5CA16E}"/>
    <cellStyle name="Vírgula 7 4 8 3" xfId="11093" xr:uid="{EEAD4CE5-27E0-44B2-85B9-43BC8711407F}"/>
    <cellStyle name="Vírgula 7 4 8 4" xfId="7012" xr:uid="{249B8307-CAD3-4F4C-ABA5-93C8EC6C424F}"/>
    <cellStyle name="Vírgula 7 4 8 5" xfId="12226" xr:uid="{F10ECE92-6C26-4504-8769-7748BEB2154B}"/>
    <cellStyle name="Vírgula 7 4 8 6" xfId="5187" xr:uid="{5EA44DCE-352C-496E-974F-F0821E313C36}"/>
    <cellStyle name="Vírgula 7 4 9" xfId="2257" xr:uid="{62C32F0B-B442-4AE3-8A66-4ECEC8A35350}"/>
    <cellStyle name="Vírgula 7 4 9 2" xfId="4113" xr:uid="{9EE610C0-B833-450E-911B-BF75A06DD70A}"/>
    <cellStyle name="Vírgula 7 4 9 2 2" xfId="14776" xr:uid="{82BF5D4A-950C-45E3-8130-13A0312307C3}"/>
    <cellStyle name="Vírgula 7 4 9 2 3" xfId="11094" xr:uid="{858AED97-C1E9-4A19-8551-CBF0B0EC9026}"/>
    <cellStyle name="Vírgula 7 4 9 3" xfId="11095" xr:uid="{D7B66264-78F9-482C-88A7-F2563B7480FA}"/>
    <cellStyle name="Vírgula 7 4 9 4" xfId="7752" xr:uid="{ECA8BCF9-3117-4A02-8875-1ED623420C22}"/>
    <cellStyle name="Vírgula 7 4 9 5" xfId="12963" xr:uid="{8A713DD8-5EEC-4B82-BF5A-EB9B84EBCA87}"/>
    <cellStyle name="Vírgula 7 4 9 6" xfId="5924" xr:uid="{C8F3FF03-35CF-48DD-B620-3B8CDA3B8755}"/>
    <cellStyle name="Vírgula 7 5" xfId="494" xr:uid="{9D34E20E-BEDC-4557-9E0F-197B2773553D}"/>
    <cellStyle name="Vírgula 7 5 10" xfId="11096" xr:uid="{6A707D89-F822-4126-BC71-3B599603945E}"/>
    <cellStyle name="Vírgula 7 5 11" xfId="6329" xr:uid="{49E8D283-E1A2-447E-A8C3-4888B7DBF3CA}"/>
    <cellStyle name="Vírgula 7 5 12" xfId="11543" xr:uid="{053DA792-F038-4F2A-88B3-0F11DC0FD581}"/>
    <cellStyle name="Vírgula 7 5 13" xfId="4504" xr:uid="{FEBED8F4-57F9-42D6-80D8-04557A98B400}"/>
    <cellStyle name="Vírgula 7 5 2" xfId="759" xr:uid="{0E3EA19B-2405-4B57-8F93-BD8B7FED2ADE}"/>
    <cellStyle name="Vírgula 7 5 2 10" xfId="11676" xr:uid="{814698A8-40DA-4A35-ABF0-0C5DAE65C1A0}"/>
    <cellStyle name="Vírgula 7 5 2 11" xfId="4637" xr:uid="{F5AC8F05-7E6C-4754-84E2-0861EB479478}"/>
    <cellStyle name="Vírgula 7 5 2 2" xfId="900" xr:uid="{CC1C6F9D-C588-4077-B013-A49E32144182}"/>
    <cellStyle name="Vírgula 7 5 2 2 2" xfId="1363" xr:uid="{42EFB8FC-A1A5-466F-8C31-7DC0298F5E54}"/>
    <cellStyle name="Vírgula 7 5 2 2 2 2" xfId="2052" xr:uid="{0DA401D2-2F56-4EC4-90C4-48775016308E}"/>
    <cellStyle name="Vírgula 7 5 2 2 2 2 2" xfId="4002" xr:uid="{612B21EC-1485-4543-A4E5-EE7A33E2968B}"/>
    <cellStyle name="Vírgula 7 5 2 2 2 2 2 2" xfId="14668" xr:uid="{F7B599C0-EAD7-473C-8BD7-1DD496D1DD8E}"/>
    <cellStyle name="Vírgula 7 5 2 2 2 2 2 3" xfId="11097" xr:uid="{CBFC8AC3-4AA6-402B-9123-9BA775807B90}"/>
    <cellStyle name="Vírgula 7 5 2 2 2 2 3" xfId="11098" xr:uid="{0A7B0113-62F9-44D7-91DE-C9371A5E543C}"/>
    <cellStyle name="Vírgula 7 5 2 2 2 2 4" xfId="7641" xr:uid="{69E14521-BF27-43FB-9C3A-F1686B01EA7F}"/>
    <cellStyle name="Vírgula 7 5 2 2 2 2 5" xfId="12855" xr:uid="{49B5A7F0-58A1-48E9-833C-E2A5B25167B6}"/>
    <cellStyle name="Vírgula 7 5 2 2 2 2 6" xfId="5816" xr:uid="{D580B572-9CEF-4E7F-9540-38327C67A1FF}"/>
    <cellStyle name="Vírgula 7 5 2 2 2 3" xfId="3325" xr:uid="{6E0C3CF7-D88B-4AD2-B7B1-4C3A7AA5D198}"/>
    <cellStyle name="Vírgula 7 5 2 2 2 3 2" xfId="13991" xr:uid="{3A68626D-B6E1-4E8A-948C-198270558B0E}"/>
    <cellStyle name="Vírgula 7 5 2 2 2 3 3" xfId="11099" xr:uid="{34E9DBB7-E087-4BA0-AE7C-85CC61A3CAFD}"/>
    <cellStyle name="Vírgula 7 5 2 2 2 4" xfId="11100" xr:uid="{7FDF688F-E502-4C41-98BB-A9E073140807}"/>
    <cellStyle name="Vírgula 7 5 2 2 2 5" xfId="6964" xr:uid="{73FD0191-2914-48BA-9B54-242597716842}"/>
    <cellStyle name="Vírgula 7 5 2 2 2 6" xfId="12178" xr:uid="{5DFE75AD-83D8-4850-8AA6-8D593DF2EAE4}"/>
    <cellStyle name="Vírgula 7 5 2 2 2 7" xfId="5139" xr:uid="{305F483C-38BD-4C0C-AF0C-F8BF060FFFB2}"/>
    <cellStyle name="Vírgula 7 5 2 2 3" xfId="2051" xr:uid="{1656E761-1631-483F-932E-F8B28805CA9E}"/>
    <cellStyle name="Vírgula 7 5 2 2 3 2" xfId="4001" xr:uid="{A9804EF7-6A4C-4247-A65D-B5ADC4FFA103}"/>
    <cellStyle name="Vírgula 7 5 2 2 3 2 2" xfId="14667" xr:uid="{7A7D20A7-8563-4149-A0B5-EC103B813AFE}"/>
    <cellStyle name="Vírgula 7 5 2 2 3 2 3" xfId="11101" xr:uid="{E0D60E14-093F-46A8-9E32-F032BE50BEC7}"/>
    <cellStyle name="Vírgula 7 5 2 2 3 3" xfId="11102" xr:uid="{AC034E77-E7F4-4574-B56B-F3113EE9D5A5}"/>
    <cellStyle name="Vírgula 7 5 2 2 3 4" xfId="7640" xr:uid="{4A32D304-13B3-4D23-939F-716B48B117F6}"/>
    <cellStyle name="Vírgula 7 5 2 2 3 5" xfId="12854" xr:uid="{4028001F-2A55-41EA-88C5-33FEBDFFC481}"/>
    <cellStyle name="Vírgula 7 5 2 2 3 6" xfId="5815" xr:uid="{76718E38-2B97-4E81-9102-E875B08235D2}"/>
    <cellStyle name="Vírgula 7 5 2 2 4" xfId="2958" xr:uid="{00F82CC0-0243-47D6-929A-5FC7CA2734D2}"/>
    <cellStyle name="Vírgula 7 5 2 2 4 2" xfId="13624" xr:uid="{3A9DA0BD-BFFD-47E0-8B5A-3814273724DB}"/>
    <cellStyle name="Vírgula 7 5 2 2 4 3" xfId="11103" xr:uid="{BE0C8F25-1CDD-4428-92BE-D026C5F6EDD0}"/>
    <cellStyle name="Vírgula 7 5 2 2 5" xfId="11104" xr:uid="{9C097382-5818-4422-B5F9-F953DECFCED1}"/>
    <cellStyle name="Vírgula 7 5 2 2 6" xfId="6597" xr:uid="{878684D2-E077-4E97-A778-549DC1C80262}"/>
    <cellStyle name="Vírgula 7 5 2 2 7" xfId="11811" xr:uid="{666E5B06-EEC4-4824-93BA-B037FB7D8487}"/>
    <cellStyle name="Vírgula 7 5 2 2 8" xfId="4772" xr:uid="{A2AF8F4B-1A30-4449-96C0-9AA8B9888D5A}"/>
    <cellStyle name="Vírgula 7 5 2 3" xfId="1053" xr:uid="{F79147A0-6E36-4424-9FD7-269B7812A90C}"/>
    <cellStyle name="Vírgula 7 5 2 3 2" xfId="2053" xr:uid="{9B0A51DF-F2E6-4F66-9523-CEB0D8360EAD}"/>
    <cellStyle name="Vírgula 7 5 2 3 2 2" xfId="4003" xr:uid="{D7252992-921A-4975-BC56-7F00EBF3AAF2}"/>
    <cellStyle name="Vírgula 7 5 2 3 2 2 2" xfId="14669" xr:uid="{1A44EFAE-9265-4AF2-8A41-3D68C1008B6F}"/>
    <cellStyle name="Vírgula 7 5 2 3 2 2 3" xfId="11105" xr:uid="{CAB12FC0-385F-40D3-AAB1-5314330EA223}"/>
    <cellStyle name="Vírgula 7 5 2 3 2 3" xfId="11106" xr:uid="{4C660C37-6E0F-467C-A5AF-810869B35F63}"/>
    <cellStyle name="Vírgula 7 5 2 3 2 4" xfId="7642" xr:uid="{0C322E0F-9C8E-44B0-AEB2-389D4CDB12FD}"/>
    <cellStyle name="Vírgula 7 5 2 3 2 5" xfId="12856" xr:uid="{E2F3F69B-A9EF-4EB1-864C-D6DEB2E3914B}"/>
    <cellStyle name="Vírgula 7 5 2 3 2 6" xfId="5817" xr:uid="{09096662-2A07-45C6-BAE4-31E1BC4A23BD}"/>
    <cellStyle name="Vírgula 7 5 2 3 3" xfId="3096" xr:uid="{0A3190D3-0701-4767-9D5A-372508604D70}"/>
    <cellStyle name="Vírgula 7 5 2 3 3 2" xfId="13762" xr:uid="{1A23B73F-83D2-40B1-9FBE-45A194AC6506}"/>
    <cellStyle name="Vírgula 7 5 2 3 3 3" xfId="11107" xr:uid="{BAC81CB9-D73B-4CE3-9E63-4CF5B62B6A1C}"/>
    <cellStyle name="Vírgula 7 5 2 3 4" xfId="11108" xr:uid="{44DD739A-23BE-46B4-98A4-67A01F55FDF4}"/>
    <cellStyle name="Vírgula 7 5 2 3 5" xfId="6735" xr:uid="{FB23024E-C59E-4FD6-BCA5-992567E8181C}"/>
    <cellStyle name="Vírgula 7 5 2 3 6" xfId="11949" xr:uid="{7A455FE5-C0BD-4D4B-AACD-1F6684B9470F}"/>
    <cellStyle name="Vírgula 7 5 2 3 7" xfId="4910" xr:uid="{2D8075F6-C4EA-443B-99E4-BE3AF8ADE6CB}"/>
    <cellStyle name="Vírgula 7 5 2 4" xfId="2050" xr:uid="{C4807643-CC45-47DA-B2B5-5A4403C5F93D}"/>
    <cellStyle name="Vírgula 7 5 2 4 2" xfId="4000" xr:uid="{49108419-48CF-47E7-A85D-A3F2B926976A}"/>
    <cellStyle name="Vírgula 7 5 2 4 2 2" xfId="14666" xr:uid="{58E9C266-6E19-4A4A-BC34-190174B8D9A9}"/>
    <cellStyle name="Vírgula 7 5 2 4 2 3" xfId="11109" xr:uid="{33933DA7-500E-4A91-9B6E-FEB5EF68529B}"/>
    <cellStyle name="Vírgula 7 5 2 4 3" xfId="11110" xr:uid="{79C8CB3C-7112-4F6E-8AAC-73E6C3595B1D}"/>
    <cellStyle name="Vírgula 7 5 2 4 4" xfId="7639" xr:uid="{B190205E-706F-440C-B448-34164302869C}"/>
    <cellStyle name="Vírgula 7 5 2 4 5" xfId="12853" xr:uid="{CD0D425B-339B-4A05-9AA3-464931FBE355}"/>
    <cellStyle name="Vírgula 7 5 2 4 6" xfId="5814" xr:uid="{5C12208D-6C34-43ED-BE4F-D57142D34D9D}"/>
    <cellStyle name="Vírgula 7 5 2 5" xfId="2351" xr:uid="{9E4B18F3-2968-4776-B193-75F0E9AED97A}"/>
    <cellStyle name="Vírgula 7 5 2 5 2" xfId="4204" xr:uid="{ED4C4A18-C768-4116-99FF-A3A1F203413A}"/>
    <cellStyle name="Vírgula 7 5 2 5 2 2" xfId="14867" xr:uid="{EEE68F97-3F8B-4113-A54A-A15A2A7E0769}"/>
    <cellStyle name="Vírgula 7 5 2 5 2 3" xfId="11111" xr:uid="{8A505935-4D44-4618-9C76-129F55DB3FDD}"/>
    <cellStyle name="Vírgula 7 5 2 5 3" xfId="11112" xr:uid="{2A9D7FE2-062A-4047-9894-B24758615A03}"/>
    <cellStyle name="Vírgula 7 5 2 5 4" xfId="7843" xr:uid="{A2FF77B6-8273-4E68-9FEC-10EACE8AC0A6}"/>
    <cellStyle name="Vírgula 7 5 2 5 5" xfId="13054" xr:uid="{AA7F0D7F-5B62-48B7-9ED4-00DB5E5ADAA4}"/>
    <cellStyle name="Vírgula 7 5 2 5 6" xfId="6015" xr:uid="{74519954-3753-4ED3-BDE6-CDE20390D8AB}"/>
    <cellStyle name="Vírgula 7 5 2 6" xfId="2495" xr:uid="{A7BD5638-811A-4CD6-AA92-DA0FE077AF83}"/>
    <cellStyle name="Vírgula 7 5 2 6 2" xfId="4339" xr:uid="{FA5B1C4A-317C-4D2E-B7FF-DBF2DA95E0C6}"/>
    <cellStyle name="Vírgula 7 5 2 6 2 2" xfId="15002" xr:uid="{E84DB3B6-6200-493E-B7E5-A3FADD27E8FA}"/>
    <cellStyle name="Vírgula 7 5 2 6 2 3" xfId="11113" xr:uid="{A58A1B6B-1DAC-452C-B1DF-7814A23D91A2}"/>
    <cellStyle name="Vírgula 7 5 2 6 3" xfId="7978" xr:uid="{F6C18EC3-0C49-4ADA-BA9F-C76D01004542}"/>
    <cellStyle name="Vírgula 7 5 2 6 4" xfId="13189" xr:uid="{28339953-BE7F-4AC6-9E58-4E328DBF709D}"/>
    <cellStyle name="Vírgula 7 5 2 6 5" xfId="6150" xr:uid="{6F93234B-F013-4F8A-B827-21948669070E}"/>
    <cellStyle name="Vírgula 7 5 2 7" xfId="2823" xr:uid="{5AE58606-8ADA-4D35-B592-E918E2C705F4}"/>
    <cellStyle name="Vírgula 7 5 2 7 2" xfId="13489" xr:uid="{2D4D482E-D5D8-42EF-8215-72507A2DD47E}"/>
    <cellStyle name="Vírgula 7 5 2 7 3" xfId="11114" xr:uid="{C6445C74-EAAD-4D30-8EBF-35F5BC7A7BE3}"/>
    <cellStyle name="Vírgula 7 5 2 8" xfId="11115" xr:uid="{3F345FA2-70FE-443E-83D9-EB7623672566}"/>
    <cellStyle name="Vírgula 7 5 2 9" xfId="6462" xr:uid="{4D378179-6832-4AA6-9D64-CB366A5AD081}"/>
    <cellStyle name="Vírgula 7 5 3" xfId="707" xr:uid="{6717C82A-F941-43E0-B9BB-B28B80938569}"/>
    <cellStyle name="Vírgula 7 5 3 2" xfId="1228" xr:uid="{C3A82EBC-EAD8-40A1-814D-5457A4568680}"/>
    <cellStyle name="Vírgula 7 5 3 2 2" xfId="2055" xr:uid="{CE24D42B-70DB-43BA-883D-EC2D91081BE6}"/>
    <cellStyle name="Vírgula 7 5 3 2 2 2" xfId="4005" xr:uid="{B0EF1928-01EC-47F3-86A1-81E22D659526}"/>
    <cellStyle name="Vírgula 7 5 3 2 2 2 2" xfId="14671" xr:uid="{800FB06A-4C08-4DAE-97A9-C777FA680FD9}"/>
    <cellStyle name="Vírgula 7 5 3 2 2 2 3" xfId="11116" xr:uid="{BBB92085-E5C5-4778-97FC-211B4AAB27AC}"/>
    <cellStyle name="Vírgula 7 5 3 2 2 3" xfId="11117" xr:uid="{6C8CF72E-AD38-435C-B80D-BF2B942F3910}"/>
    <cellStyle name="Vírgula 7 5 3 2 2 4" xfId="7644" xr:uid="{4C445C7C-52DC-4240-B3BE-4969A9095FCC}"/>
    <cellStyle name="Vírgula 7 5 3 2 2 5" xfId="12858" xr:uid="{95352A25-8F8D-4688-8E8F-B708DD3E13A7}"/>
    <cellStyle name="Vírgula 7 5 3 2 2 6" xfId="5819" xr:uid="{D4404C52-2444-402C-B205-F689747C0D77}"/>
    <cellStyle name="Vírgula 7 5 3 2 3" xfId="3190" xr:uid="{758C4B03-FDF2-4AFC-B3A0-07CE5E727E53}"/>
    <cellStyle name="Vírgula 7 5 3 2 3 2" xfId="13856" xr:uid="{826D0C30-52D3-4AD4-946E-7603C9729D7B}"/>
    <cellStyle name="Vírgula 7 5 3 2 3 3" xfId="11118" xr:uid="{9B125B5C-F848-440C-8F99-3A45AEDAAA5D}"/>
    <cellStyle name="Vírgula 7 5 3 2 4" xfId="11119" xr:uid="{550ADE7B-DC81-4E89-92CF-28BAEF0F2103}"/>
    <cellStyle name="Vírgula 7 5 3 2 5" xfId="6829" xr:uid="{6928429E-EEBD-42C8-9E54-A14178DCE1A2}"/>
    <cellStyle name="Vírgula 7 5 3 2 6" xfId="12043" xr:uid="{05530877-BD68-43DE-9306-49EFEAD88959}"/>
    <cellStyle name="Vírgula 7 5 3 2 7" xfId="5004" xr:uid="{1022E789-B6AB-451B-8D02-84EC2E0BD1CC}"/>
    <cellStyle name="Vírgula 7 5 3 3" xfId="2054" xr:uid="{EA328982-07FC-4577-8E01-26CFCDD04BDB}"/>
    <cellStyle name="Vírgula 7 5 3 3 2" xfId="4004" xr:uid="{E3713202-ED83-4FD7-ADB6-48129A944284}"/>
    <cellStyle name="Vírgula 7 5 3 3 2 2" xfId="14670" xr:uid="{C0D00EC4-B35C-4A6C-9B45-06D08B54DE0A}"/>
    <cellStyle name="Vírgula 7 5 3 3 2 3" xfId="11120" xr:uid="{F00EF77F-0A66-4850-9F7C-FDAB8D44A2C5}"/>
    <cellStyle name="Vírgula 7 5 3 3 3" xfId="11121" xr:uid="{90C4FF05-7EFE-41FC-9B07-932E963FDD6C}"/>
    <cellStyle name="Vírgula 7 5 3 3 4" xfId="7643" xr:uid="{9E51C306-C0CE-4672-9FE8-F50D1DC51E54}"/>
    <cellStyle name="Vírgula 7 5 3 3 5" xfId="12857" xr:uid="{997306C8-6495-46BA-B3F4-013EBB0A4707}"/>
    <cellStyle name="Vírgula 7 5 3 3 6" xfId="5818" xr:uid="{B9751FCA-EDB5-46D6-97E9-7C8189ED5DC1}"/>
    <cellStyle name="Vírgula 7 5 3 4" xfId="2773" xr:uid="{485165E7-C200-419D-83F0-5EA5FB8B8672}"/>
    <cellStyle name="Vírgula 7 5 3 4 2" xfId="13439" xr:uid="{C7DCD190-C999-4D04-BEFA-4330B364553D}"/>
    <cellStyle name="Vírgula 7 5 3 4 3" xfId="11122" xr:uid="{ADBA3F5D-3B50-41E0-A3E8-044035634983}"/>
    <cellStyle name="Vírgula 7 5 3 5" xfId="11123" xr:uid="{13A2EB5F-E0BC-4F9C-A2FA-CD4071EAFD46}"/>
    <cellStyle name="Vírgula 7 5 3 6" xfId="6412" xr:uid="{D8698BA3-74D5-40BB-9D78-D92613484E8A}"/>
    <cellStyle name="Vírgula 7 5 3 7" xfId="11626" xr:uid="{1584D86F-07ED-4AAB-AF61-BD979DBAF876}"/>
    <cellStyle name="Vírgula 7 5 3 8" xfId="4587" xr:uid="{8067B218-32A5-48B4-91BE-1F30FC937B72}"/>
    <cellStyle name="Vírgula 7 5 4" xfId="850" xr:uid="{BF621226-B220-4A00-A62C-2C89A50F3F5B}"/>
    <cellStyle name="Vírgula 7 5 4 2" xfId="1313" xr:uid="{0F68385B-A895-4566-9EAD-713BC2EDB351}"/>
    <cellStyle name="Vírgula 7 5 4 2 2" xfId="2057" xr:uid="{EF2A287A-346D-4B3F-8939-AD3B48844FCB}"/>
    <cellStyle name="Vírgula 7 5 4 2 2 2" xfId="4007" xr:uid="{C93B91D9-6C8F-4AFE-A514-971224B1727A}"/>
    <cellStyle name="Vírgula 7 5 4 2 2 2 2" xfId="14673" xr:uid="{A678D490-4F56-4C36-AC37-ADEC41F9E1CD}"/>
    <cellStyle name="Vírgula 7 5 4 2 2 2 3" xfId="11124" xr:uid="{C20D91F8-0CDC-43F9-BC63-5826526235A8}"/>
    <cellStyle name="Vírgula 7 5 4 2 2 3" xfId="11125" xr:uid="{21B80B0A-E503-4DBC-B022-75EF41DF4C2C}"/>
    <cellStyle name="Vírgula 7 5 4 2 2 4" xfId="7646" xr:uid="{788939B4-A53A-4169-953E-E9955B52C7BD}"/>
    <cellStyle name="Vírgula 7 5 4 2 2 5" xfId="12860" xr:uid="{47116350-A849-4FEE-BE57-F9EF58762ECF}"/>
    <cellStyle name="Vírgula 7 5 4 2 2 6" xfId="5821" xr:uid="{FFDA78F0-80A9-48EC-BE2F-AF286E955240}"/>
    <cellStyle name="Vírgula 7 5 4 2 3" xfId="3275" xr:uid="{3BEC1A51-033D-4A24-8335-D82718B5E62F}"/>
    <cellStyle name="Vírgula 7 5 4 2 3 2" xfId="13941" xr:uid="{0D5FDB06-CAC5-45D4-99EF-87B6EA999768}"/>
    <cellStyle name="Vírgula 7 5 4 2 3 3" xfId="11126" xr:uid="{9257D99C-4DBC-4528-AD1A-6F7298DBAAC7}"/>
    <cellStyle name="Vírgula 7 5 4 2 4" xfId="11127" xr:uid="{F796C16B-9ED8-4C5B-B001-AE325AF36316}"/>
    <cellStyle name="Vírgula 7 5 4 2 5" xfId="6914" xr:uid="{4D191909-46F5-42FC-9BD5-27ECCE0935BB}"/>
    <cellStyle name="Vírgula 7 5 4 2 6" xfId="12128" xr:uid="{085D3544-DEF2-45AC-A2F6-01529C8A5ADC}"/>
    <cellStyle name="Vírgula 7 5 4 2 7" xfId="5089" xr:uid="{37D6D35C-4F5D-45F1-B2EE-E318814CBEC6}"/>
    <cellStyle name="Vírgula 7 5 4 3" xfId="2056" xr:uid="{2D0ED8D3-8A97-477D-8681-13A1087512A3}"/>
    <cellStyle name="Vírgula 7 5 4 3 2" xfId="4006" xr:uid="{90900CA2-8F6F-4E18-AAB7-3DB61065A09B}"/>
    <cellStyle name="Vírgula 7 5 4 3 2 2" xfId="14672" xr:uid="{EBCD57BB-CCA2-4538-AC8F-BEE0FBC722B0}"/>
    <cellStyle name="Vírgula 7 5 4 3 2 3" xfId="11128" xr:uid="{177917C4-9B1D-461A-8F88-6B639D80B112}"/>
    <cellStyle name="Vírgula 7 5 4 3 3" xfId="11129" xr:uid="{26C52774-75DF-4C0A-8371-574C0A1290E2}"/>
    <cellStyle name="Vírgula 7 5 4 3 4" xfId="7645" xr:uid="{09E43FF7-D0C1-4D41-A9D3-084106DAAEAE}"/>
    <cellStyle name="Vírgula 7 5 4 3 5" xfId="12859" xr:uid="{E150732B-390F-4A59-ABBD-C261127DA22C}"/>
    <cellStyle name="Vírgula 7 5 4 3 6" xfId="5820" xr:uid="{B80FC666-0009-4AC6-8AFC-C6F20BC8C889}"/>
    <cellStyle name="Vírgula 7 5 4 4" xfId="2908" xr:uid="{EAF824FF-173C-4B03-9C17-C37EA485429D}"/>
    <cellStyle name="Vírgula 7 5 4 4 2" xfId="13574" xr:uid="{2FAE719E-CF73-45C1-8CAD-42CB74569B19}"/>
    <cellStyle name="Vírgula 7 5 4 4 3" xfId="11130" xr:uid="{333029C6-AE73-416F-8AAA-2D216F3F5A1E}"/>
    <cellStyle name="Vírgula 7 5 4 5" xfId="11131" xr:uid="{18004F86-4208-443E-B5DB-E3E420CDE4F4}"/>
    <cellStyle name="Vírgula 7 5 4 6" xfId="6547" xr:uid="{00C96A2C-C9D5-4C04-A429-230878DEB045}"/>
    <cellStyle name="Vírgula 7 5 4 7" xfId="11761" xr:uid="{C2C2FC03-C875-4327-BC3E-03A7BE8D6602}"/>
    <cellStyle name="Vírgula 7 5 4 8" xfId="4722" xr:uid="{D9FAD746-76EB-492B-9439-A45D5EC6F8E7}"/>
    <cellStyle name="Vírgula 7 5 5" xfId="1003" xr:uid="{EE1EC5AD-B58B-4F86-B894-E4E1B6E2491D}"/>
    <cellStyle name="Vírgula 7 5 5 2" xfId="2058" xr:uid="{54A4501A-0BB3-4365-BD2E-366C7F96F683}"/>
    <cellStyle name="Vírgula 7 5 5 2 2" xfId="4008" xr:uid="{E0EE714D-0C0E-44A6-9FF3-BAFFADD44B14}"/>
    <cellStyle name="Vírgula 7 5 5 2 2 2" xfId="14674" xr:uid="{D0286C26-1389-4822-8159-D2E72F0D2618}"/>
    <cellStyle name="Vírgula 7 5 5 2 2 3" xfId="11132" xr:uid="{E6B396DB-4DEF-4BAC-8F65-0959B8E7CB52}"/>
    <cellStyle name="Vírgula 7 5 5 2 3" xfId="11133" xr:uid="{40F3C615-51EB-4318-8090-8ECED6F39952}"/>
    <cellStyle name="Vírgula 7 5 5 2 4" xfId="7647" xr:uid="{D2C47D6C-D783-45F3-ADDD-8F3C41A52127}"/>
    <cellStyle name="Vírgula 7 5 5 2 5" xfId="12861" xr:uid="{8A2ACF46-E8DF-4736-B63A-E1B5B582088C}"/>
    <cellStyle name="Vírgula 7 5 5 2 6" xfId="5822" xr:uid="{339B03B3-C39C-476B-82A4-6273DA2886C7}"/>
    <cellStyle name="Vírgula 7 5 5 3" xfId="3046" xr:uid="{3198975B-AF0F-4BC4-8F8E-472914F7B308}"/>
    <cellStyle name="Vírgula 7 5 5 3 2" xfId="13712" xr:uid="{4A285007-3199-4742-A249-627ECB9F1817}"/>
    <cellStyle name="Vírgula 7 5 5 3 3" xfId="11134" xr:uid="{56ADC4F1-5AF0-4C81-A1CB-702A15F439D4}"/>
    <cellStyle name="Vírgula 7 5 5 4" xfId="11135" xr:uid="{7F6DC778-6F75-44A9-AFCC-91D5A06CFDD0}"/>
    <cellStyle name="Vírgula 7 5 5 5" xfId="6685" xr:uid="{6E03AEFC-6A56-4BAC-B48D-8A4E039C7A34}"/>
    <cellStyle name="Vírgula 7 5 5 6" xfId="11899" xr:uid="{34ADAFB0-5695-48E3-92C2-9853FE61E1B5}"/>
    <cellStyle name="Vírgula 7 5 5 7" xfId="4860" xr:uid="{119336F4-D177-4C3D-B7FB-FEEB24B9799B}"/>
    <cellStyle name="Vírgula 7 5 6" xfId="2049" xr:uid="{31776190-2C85-482E-8978-1B0C6BC0E40F}"/>
    <cellStyle name="Vírgula 7 5 6 2" xfId="3999" xr:uid="{659DF65A-5348-4427-A04E-14ED8D583A02}"/>
    <cellStyle name="Vírgula 7 5 6 2 2" xfId="14665" xr:uid="{BDC559D6-0751-49F1-9FC2-1B525072D735}"/>
    <cellStyle name="Vírgula 7 5 6 2 3" xfId="11136" xr:uid="{DB37000E-A8A3-49E7-A5BF-A1A5A52F788B}"/>
    <cellStyle name="Vírgula 7 5 6 3" xfId="11137" xr:uid="{9F2A936A-E871-447B-9DE9-81FC6006FB01}"/>
    <cellStyle name="Vírgula 7 5 6 4" xfId="7638" xr:uid="{3D6FBD12-8AB1-4678-82B7-37A6A3A6BE98}"/>
    <cellStyle name="Vírgula 7 5 6 5" xfId="12852" xr:uid="{62FF7F26-29E4-476F-8B53-F9A449942D13}"/>
    <cellStyle name="Vírgula 7 5 6 6" xfId="5813" xr:uid="{5A1CDC3E-5130-48E4-802D-1CA50D0289B6}"/>
    <cellStyle name="Vírgula 7 5 7" xfId="2301" xr:uid="{E9C19FB8-130E-4562-A8B0-334067AD16F1}"/>
    <cellStyle name="Vírgula 7 5 7 2" xfId="4154" xr:uid="{43DBBFF0-6D70-4D48-8A49-6EA88924733C}"/>
    <cellStyle name="Vírgula 7 5 7 2 2" xfId="14817" xr:uid="{A128FD7C-27A3-4876-A949-D692CD210C8C}"/>
    <cellStyle name="Vírgula 7 5 7 2 3" xfId="11138" xr:uid="{EBD054B5-93EA-4C52-84DA-E93F12AF83B9}"/>
    <cellStyle name="Vírgula 7 5 7 3" xfId="11139" xr:uid="{D65783A6-ABFA-4CEB-AA8A-2EEC2619D2AE}"/>
    <cellStyle name="Vírgula 7 5 7 4" xfId="7793" xr:uid="{A2CDF24C-B0E6-4DEA-A6CC-7CFD8FC2C5F4}"/>
    <cellStyle name="Vírgula 7 5 7 5" xfId="13004" xr:uid="{76E41FD2-B671-4087-8172-9909311EE29A}"/>
    <cellStyle name="Vírgula 7 5 7 6" xfId="5965" xr:uid="{31C5B697-F4DA-414C-A59D-6EAA2BDE25D1}"/>
    <cellStyle name="Vírgula 7 5 8" xfId="2445" xr:uid="{A982A8EF-7C2F-48E3-AFD9-E059F5BB41A5}"/>
    <cellStyle name="Vírgula 7 5 8 2" xfId="4289" xr:uid="{673EA462-CBC2-4FF6-A52F-9B525AAF4392}"/>
    <cellStyle name="Vírgula 7 5 8 2 2" xfId="14952" xr:uid="{EF132B2A-24C7-434B-B01F-454DF4486B5C}"/>
    <cellStyle name="Vírgula 7 5 8 2 3" xfId="11140" xr:uid="{E820CD29-D688-47DA-A650-4BCFBBBB6629}"/>
    <cellStyle name="Vírgula 7 5 8 3" xfId="7928" xr:uid="{80145509-054E-4666-A9C2-0896C76473D7}"/>
    <cellStyle name="Vírgula 7 5 8 4" xfId="13139" xr:uid="{55606B3F-219C-461D-ACA7-D8C5D190BE08}"/>
    <cellStyle name="Vírgula 7 5 8 5" xfId="6100" xr:uid="{1EECF87B-8323-43B8-82E6-FC336918CB38}"/>
    <cellStyle name="Vírgula 7 5 9" xfId="2690" xr:uid="{62F6D4CE-7B06-4295-AE91-287A773BFECA}"/>
    <cellStyle name="Vírgula 7 5 9 2" xfId="13356" xr:uid="{3309119F-F65B-4247-A08A-1F9F6E45398F}"/>
    <cellStyle name="Vírgula 7 5 9 3" xfId="11141" xr:uid="{8D1C06A6-4295-4230-AB68-89DD322C06F8}"/>
    <cellStyle name="Vírgula 7 6" xfId="751" xr:uid="{D1243FA9-6EFF-4297-96FF-A7E3785D6F2E}"/>
    <cellStyle name="Vírgula 7 6 10" xfId="11668" xr:uid="{1F267561-A825-4645-90D5-358522D10F0B}"/>
    <cellStyle name="Vírgula 7 6 11" xfId="4629" xr:uid="{857BA5B9-7739-484E-904F-0A8F10068BC3}"/>
    <cellStyle name="Vírgula 7 6 2" xfId="892" xr:uid="{58A9987B-5DA8-4E23-BDC8-1F65D10C751D}"/>
    <cellStyle name="Vírgula 7 6 2 2" xfId="1355" xr:uid="{65CB7065-3576-4BD1-B149-D4FC4BFABF5A}"/>
    <cellStyle name="Vírgula 7 6 2 2 2" xfId="2061" xr:uid="{D67F3A31-6EF0-4511-8B6A-85EEFB9A1825}"/>
    <cellStyle name="Vírgula 7 6 2 2 2 2" xfId="4011" xr:uid="{427E90A6-C8B3-4040-B65E-7E361F1CDB38}"/>
    <cellStyle name="Vírgula 7 6 2 2 2 2 2" xfId="14677" xr:uid="{0B8FE6E0-4EC7-473F-816A-52785AF26E10}"/>
    <cellStyle name="Vírgula 7 6 2 2 2 2 3" xfId="11142" xr:uid="{8F0B54A8-65B3-4657-BE1D-1006E98D5BF4}"/>
    <cellStyle name="Vírgula 7 6 2 2 2 3" xfId="11143" xr:uid="{B7CE3849-BC1C-4D49-AC72-1E3AA0B4E1D2}"/>
    <cellStyle name="Vírgula 7 6 2 2 2 4" xfId="7650" xr:uid="{E95F683A-28DA-49A0-974E-58A7594CB8AE}"/>
    <cellStyle name="Vírgula 7 6 2 2 2 5" xfId="12864" xr:uid="{19D622D1-C656-445E-9206-6994432B584A}"/>
    <cellStyle name="Vírgula 7 6 2 2 2 6" xfId="5825" xr:uid="{6D8BD746-1AE6-4DA9-ADE5-28CDC15EC922}"/>
    <cellStyle name="Vírgula 7 6 2 2 3" xfId="3317" xr:uid="{763A12A7-186E-45F3-BE45-B7D30221B385}"/>
    <cellStyle name="Vírgula 7 6 2 2 3 2" xfId="13983" xr:uid="{5010A86A-B5A8-40A0-8343-33A7930CDC04}"/>
    <cellStyle name="Vírgula 7 6 2 2 3 3" xfId="11144" xr:uid="{250B8888-D631-42B4-88E1-B8BA5CBD1CCD}"/>
    <cellStyle name="Vírgula 7 6 2 2 4" xfId="11145" xr:uid="{767331D7-0CB2-4D6C-96AA-710C6CA7C625}"/>
    <cellStyle name="Vírgula 7 6 2 2 5" xfId="6956" xr:uid="{C1E809CD-DC4B-4118-BABB-9E31CBB0FD7A}"/>
    <cellStyle name="Vírgula 7 6 2 2 6" xfId="12170" xr:uid="{AA858F85-7D71-4623-B8D3-C53A30EA3A5B}"/>
    <cellStyle name="Vírgula 7 6 2 2 7" xfId="5131" xr:uid="{D0C3123B-DEB5-4F9E-8D6E-8B88FF837E86}"/>
    <cellStyle name="Vírgula 7 6 2 3" xfId="2060" xr:uid="{1A15D6B8-DDB8-4C5A-9297-72FA0E9E4312}"/>
    <cellStyle name="Vírgula 7 6 2 3 2" xfId="4010" xr:uid="{7A822386-E1ED-4AA4-9920-21D70842781E}"/>
    <cellStyle name="Vírgula 7 6 2 3 2 2" xfId="14676" xr:uid="{3C493747-D34D-4D38-826B-51C3B18277C1}"/>
    <cellStyle name="Vírgula 7 6 2 3 2 3" xfId="11146" xr:uid="{14D18A05-7339-4419-A24A-15DE8897C479}"/>
    <cellStyle name="Vírgula 7 6 2 3 3" xfId="11147" xr:uid="{066305E9-48C3-4889-8EAC-7FA8634F60D0}"/>
    <cellStyle name="Vírgula 7 6 2 3 4" xfId="7649" xr:uid="{3761FD27-6605-4B1E-82CF-D243F3AD6A73}"/>
    <cellStyle name="Vírgula 7 6 2 3 5" xfId="12863" xr:uid="{FD079225-7409-4528-A6DB-97E2931E1AB5}"/>
    <cellStyle name="Vírgula 7 6 2 3 6" xfId="5824" xr:uid="{A3038E44-06B9-492C-A30D-EE45F96BF979}"/>
    <cellStyle name="Vírgula 7 6 2 4" xfId="2950" xr:uid="{6B83F4F7-E0EB-454A-BBC2-75BEDB77B170}"/>
    <cellStyle name="Vírgula 7 6 2 4 2" xfId="13616" xr:uid="{598978CD-1B18-4B14-AE6A-7F87597419BF}"/>
    <cellStyle name="Vírgula 7 6 2 4 3" xfId="11148" xr:uid="{CBD946CC-5621-4F55-B234-29761C9341FE}"/>
    <cellStyle name="Vírgula 7 6 2 5" xfId="11149" xr:uid="{C7362ED4-C141-40EE-A83E-8C2A5BFAA32C}"/>
    <cellStyle name="Vírgula 7 6 2 6" xfId="6589" xr:uid="{653F87F3-48B3-4E52-8DEE-1F841D013F17}"/>
    <cellStyle name="Vírgula 7 6 2 7" xfId="11803" xr:uid="{44A9F4F3-626E-4CE0-975A-D8D81D71F966}"/>
    <cellStyle name="Vírgula 7 6 2 8" xfId="4764" xr:uid="{D3776E87-B4B3-4029-9703-D950868C7554}"/>
    <cellStyle name="Vírgula 7 6 3" xfId="1045" xr:uid="{1AA748EF-64A5-48F1-816B-DCD1D41614D0}"/>
    <cellStyle name="Vírgula 7 6 3 2" xfId="2062" xr:uid="{866D4133-9B16-49F9-B557-735211A81F7C}"/>
    <cellStyle name="Vírgula 7 6 3 2 2" xfId="4012" xr:uid="{5539FAA7-3DBF-4CF0-BCFF-94B2652F27BA}"/>
    <cellStyle name="Vírgula 7 6 3 2 2 2" xfId="14678" xr:uid="{D99E58A7-20E4-4602-8CC9-72B526F34830}"/>
    <cellStyle name="Vírgula 7 6 3 2 2 3" xfId="11150" xr:uid="{7F50A5FC-E22C-458A-AA46-F9F7D2EA069D}"/>
    <cellStyle name="Vírgula 7 6 3 2 3" xfId="11151" xr:uid="{280C41D9-607D-4BED-B489-4BCA5FCAA27B}"/>
    <cellStyle name="Vírgula 7 6 3 2 4" xfId="7651" xr:uid="{3769BD28-343F-4057-837C-FC36B51297C9}"/>
    <cellStyle name="Vírgula 7 6 3 2 5" xfId="12865" xr:uid="{B093FB57-5B81-4D3B-A945-0335B8742C8F}"/>
    <cellStyle name="Vírgula 7 6 3 2 6" xfId="5826" xr:uid="{14590C25-A75C-4421-BC5F-396068C22590}"/>
    <cellStyle name="Vírgula 7 6 3 3" xfId="3088" xr:uid="{61CBA2F0-6F1C-451C-8385-28B7BE9C1353}"/>
    <cellStyle name="Vírgula 7 6 3 3 2" xfId="13754" xr:uid="{FED1475A-5215-452E-B384-BED8F791FC75}"/>
    <cellStyle name="Vírgula 7 6 3 3 3" xfId="11152" xr:uid="{8DD791AE-35E7-4004-A73F-8145514DDFD4}"/>
    <cellStyle name="Vírgula 7 6 3 4" xfId="11153" xr:uid="{732B1FC5-AA50-4E93-9955-42343A963B9B}"/>
    <cellStyle name="Vírgula 7 6 3 5" xfId="6727" xr:uid="{3C4CE6BC-4732-4AF3-9F80-C15DB204872F}"/>
    <cellStyle name="Vírgula 7 6 3 6" xfId="11941" xr:uid="{ECB2CB2A-929E-40D7-97D3-42658067D551}"/>
    <cellStyle name="Vírgula 7 6 3 7" xfId="4902" xr:uid="{D2D172BF-B4E5-4626-BA84-A2EE64726756}"/>
    <cellStyle name="Vírgula 7 6 4" xfId="2059" xr:uid="{D61F0123-4325-4104-AA8F-A632BF3D9141}"/>
    <cellStyle name="Vírgula 7 6 4 2" xfId="4009" xr:uid="{E271E423-EB4C-4240-826D-945E08FDAEF1}"/>
    <cellStyle name="Vírgula 7 6 4 2 2" xfId="14675" xr:uid="{7DDDA631-49CB-4046-8E34-57A3ED6765E9}"/>
    <cellStyle name="Vírgula 7 6 4 2 3" xfId="11154" xr:uid="{DDF4B8B0-BB70-415C-9609-E5D53D2D2199}"/>
    <cellStyle name="Vírgula 7 6 4 3" xfId="11155" xr:uid="{9F9F2C24-FFE8-411D-A799-51B2C26036A1}"/>
    <cellStyle name="Vírgula 7 6 4 4" xfId="7648" xr:uid="{1A7566DA-9361-4C27-9D11-95A19B0B9F88}"/>
    <cellStyle name="Vírgula 7 6 4 5" xfId="12862" xr:uid="{D4961C58-D26D-4B28-BF44-132858A5555F}"/>
    <cellStyle name="Vírgula 7 6 4 6" xfId="5823" xr:uid="{A747742B-C58F-4B42-9291-208012252E43}"/>
    <cellStyle name="Vírgula 7 6 5" xfId="2343" xr:uid="{BFC904C6-8A05-4FEF-89E2-E45A30D2EF7D}"/>
    <cellStyle name="Vírgula 7 6 5 2" xfId="4196" xr:uid="{EE03D253-6944-4FD7-9420-AE323AE837EA}"/>
    <cellStyle name="Vírgula 7 6 5 2 2" xfId="14859" xr:uid="{91CC249B-4BF5-44D4-A7A9-B8FF4FD7A331}"/>
    <cellStyle name="Vírgula 7 6 5 2 3" xfId="11156" xr:uid="{22DEB6AA-1C61-484E-A2F0-810F8BEC588A}"/>
    <cellStyle name="Vírgula 7 6 5 3" xfId="11157" xr:uid="{57E540F3-3954-47C1-B5B3-D477E85A0D57}"/>
    <cellStyle name="Vírgula 7 6 5 4" xfId="7835" xr:uid="{37AF3A67-BCFF-46B2-A0D7-B70FDF417255}"/>
    <cellStyle name="Vírgula 7 6 5 5" xfId="13046" xr:uid="{412B797A-1D33-423A-B5E1-F394CF109A24}"/>
    <cellStyle name="Vírgula 7 6 5 6" xfId="6007" xr:uid="{1B85ABD1-1817-450F-8E24-C87AD01D1287}"/>
    <cellStyle name="Vírgula 7 6 6" xfId="2487" xr:uid="{41AE353F-4620-4121-9FFC-7542A5FE5BD9}"/>
    <cellStyle name="Vírgula 7 6 6 2" xfId="4331" xr:uid="{53BED1CC-5350-4ADD-80D5-78CEA37AE392}"/>
    <cellStyle name="Vírgula 7 6 6 2 2" xfId="14994" xr:uid="{102966C1-123D-42F3-8600-9815CAB19C6F}"/>
    <cellStyle name="Vírgula 7 6 6 2 3" xfId="11158" xr:uid="{11B45FE8-CB83-45E5-9F4F-6E8CBA0EC77D}"/>
    <cellStyle name="Vírgula 7 6 6 3" xfId="7970" xr:uid="{9E14761D-050C-486E-968E-2A458E6273CD}"/>
    <cellStyle name="Vírgula 7 6 6 4" xfId="13181" xr:uid="{4D719C2B-20EB-4179-92D9-4967D0D90A51}"/>
    <cellStyle name="Vírgula 7 6 6 5" xfId="6142" xr:uid="{ACE703F3-A5B1-42A8-BAAB-1B9F068771C0}"/>
    <cellStyle name="Vírgula 7 6 7" xfId="2815" xr:uid="{09173166-92EA-474C-902E-0B93E359EFBA}"/>
    <cellStyle name="Vírgula 7 6 7 2" xfId="13481" xr:uid="{444B0928-2372-49C4-BA5C-22626BDEB9EC}"/>
    <cellStyle name="Vírgula 7 6 7 3" xfId="11159" xr:uid="{E15D324C-214A-4C3F-BB1C-2985C4A4293B}"/>
    <cellStyle name="Vírgula 7 6 8" xfId="11160" xr:uid="{B1D9DAE2-9347-41DB-9D60-8D51DAB40EB6}"/>
    <cellStyle name="Vírgula 7 6 9" xfId="6454" xr:uid="{E6309573-3CE6-482F-BA4A-9EAF9CAFB7DB}"/>
    <cellStyle name="Vírgula 7 7" xfId="593" xr:uid="{699A039A-3188-4F11-9CA0-D77AB1D3D1EE}"/>
    <cellStyle name="Vírgula 7 7 2" xfId="1153" xr:uid="{D0AC8530-FD65-42BC-A9F8-3EA969DFD626}"/>
    <cellStyle name="Vírgula 7 7 2 2" xfId="2064" xr:uid="{31B01563-72BC-417D-811A-72E1584BFD00}"/>
    <cellStyle name="Vírgula 7 7 2 2 2" xfId="4014" xr:uid="{BDE93C78-A644-4B56-B2F3-9858988AE86B}"/>
    <cellStyle name="Vírgula 7 7 2 2 2 2" xfId="14680" xr:uid="{D782DD36-1397-4497-8A7F-98D42FD8AA2F}"/>
    <cellStyle name="Vírgula 7 7 2 2 2 3" xfId="11161" xr:uid="{2E873555-9EBC-47FB-BD62-935BD8B3259A}"/>
    <cellStyle name="Vírgula 7 7 2 2 3" xfId="11162" xr:uid="{805C1D7E-1276-4C86-AECE-7A7D14B2C9E1}"/>
    <cellStyle name="Vírgula 7 7 2 2 4" xfId="7653" xr:uid="{1EF6E4F5-71FB-4F5A-9551-84B65C5EEB2B}"/>
    <cellStyle name="Vírgula 7 7 2 2 5" xfId="12867" xr:uid="{0C0EE029-5CAA-4758-A1DB-CE7D36CFEF7D}"/>
    <cellStyle name="Vírgula 7 7 2 2 6" xfId="5828" xr:uid="{CBB52053-6E02-41D0-AC7A-B848DC2A2456}"/>
    <cellStyle name="Vírgula 7 7 2 3" xfId="3178" xr:uid="{91766EA7-9042-4CB6-A8CA-92597595CE6E}"/>
    <cellStyle name="Vírgula 7 7 2 3 2" xfId="13844" xr:uid="{20C03531-15E9-4531-8521-50180DF6F42D}"/>
    <cellStyle name="Vírgula 7 7 2 3 3" xfId="11163" xr:uid="{A27886AF-C52D-419A-8193-4D1AD4444D37}"/>
    <cellStyle name="Vírgula 7 7 2 4" xfId="11164" xr:uid="{900276BA-24F0-4868-9D42-5C4DF89BE93C}"/>
    <cellStyle name="Vírgula 7 7 2 5" xfId="6817" xr:uid="{6F4B849A-3C56-49B6-87DD-BD095852FF6E}"/>
    <cellStyle name="Vírgula 7 7 2 6" xfId="12031" xr:uid="{DBCF6A07-71DF-43C6-92CA-56A3253DBDBC}"/>
    <cellStyle name="Vírgula 7 7 2 7" xfId="4992" xr:uid="{40B5355B-AC08-414D-9E9B-FC135137586F}"/>
    <cellStyle name="Vírgula 7 7 3" xfId="2063" xr:uid="{C086B1C5-E181-42F4-BE5E-0E69FA262E16}"/>
    <cellStyle name="Vírgula 7 7 3 2" xfId="4013" xr:uid="{6ACFBDD9-1318-41CA-BC45-48DF7BC1D71D}"/>
    <cellStyle name="Vírgula 7 7 3 2 2" xfId="14679" xr:uid="{71A93813-B366-42BE-9FD5-2730C5077DC8}"/>
    <cellStyle name="Vírgula 7 7 3 2 3" xfId="11165" xr:uid="{883D5328-1C29-4951-9C32-714BC8A0E304}"/>
    <cellStyle name="Vírgula 7 7 3 3" xfId="11166" xr:uid="{31EB1D2B-CF9E-4B1E-9424-2AE80BA187CD}"/>
    <cellStyle name="Vírgula 7 7 3 4" xfId="7652" xr:uid="{79E06CA5-9411-4499-8D0E-719AB0B736AB}"/>
    <cellStyle name="Vírgula 7 7 3 5" xfId="12866" xr:uid="{4C48B3C0-6EF3-4332-B65A-E6C6A7AB6766}"/>
    <cellStyle name="Vírgula 7 7 3 6" xfId="5827" xr:uid="{A76F5DD6-32C2-4C7C-9480-682CC1AC6685}"/>
    <cellStyle name="Vírgula 7 7 4" xfId="2726" xr:uid="{D9569511-0A0A-461F-8431-99B83432A1CC}"/>
    <cellStyle name="Vírgula 7 7 4 2" xfId="13392" xr:uid="{3273B45D-7DA3-43D8-90A5-26B34AF7C49B}"/>
    <cellStyle name="Vírgula 7 7 4 3" xfId="11167" xr:uid="{26EDB06F-A1B9-46B2-B202-03B0331B6815}"/>
    <cellStyle name="Vírgula 7 7 5" xfId="11168" xr:uid="{32559889-FF22-44BE-BDBC-E06736BD0399}"/>
    <cellStyle name="Vírgula 7 7 6" xfId="6365" xr:uid="{FAD31C77-DA0A-48E9-AEF0-47351B70D2C3}"/>
    <cellStyle name="Vírgula 7 7 7" xfId="11579" xr:uid="{C4514021-C5CD-4F79-8301-C2059B94462E}"/>
    <cellStyle name="Vírgula 7 7 8" xfId="4540" xr:uid="{465B1071-5E34-415C-AEC4-827B07EDCDE9}"/>
    <cellStyle name="Vírgula 7 8" xfId="802" xr:uid="{F9B19B7B-79B5-459B-8F37-9D6610F0D59C}"/>
    <cellStyle name="Vírgula 7 8 2" xfId="1266" xr:uid="{553BAF52-FE54-4493-A89D-4CF99F9DA5AB}"/>
    <cellStyle name="Vírgula 7 8 2 2" xfId="2066" xr:uid="{F2ADE2CA-9F11-481F-89E2-68A29883359C}"/>
    <cellStyle name="Vírgula 7 8 2 2 2" xfId="4016" xr:uid="{536B1B3C-9B2E-4833-B83B-295ABEE95C37}"/>
    <cellStyle name="Vírgula 7 8 2 2 2 2" xfId="14682" xr:uid="{D6AA0795-EA9A-42FB-94D0-79F58C986295}"/>
    <cellStyle name="Vírgula 7 8 2 2 2 3" xfId="11169" xr:uid="{B87EC913-DBC5-4CA3-AEDF-91C0F524C876}"/>
    <cellStyle name="Vírgula 7 8 2 2 3" xfId="11170" xr:uid="{256B3FE1-5F26-4F70-B09F-E3272E32C4C8}"/>
    <cellStyle name="Vírgula 7 8 2 2 4" xfId="7655" xr:uid="{B711F302-B0FF-4009-9C27-EEA96505AE57}"/>
    <cellStyle name="Vírgula 7 8 2 2 5" xfId="12869" xr:uid="{A0894ED7-6D78-494F-BC22-08C36C74B34C}"/>
    <cellStyle name="Vírgula 7 8 2 2 6" xfId="5830" xr:uid="{0006DA9D-12B3-4324-8D2B-E8AB7A998C5C}"/>
    <cellStyle name="Vírgula 7 8 2 3" xfId="3228" xr:uid="{4A188EAC-360C-48CD-AF87-CB14610787A2}"/>
    <cellStyle name="Vírgula 7 8 2 3 2" xfId="13894" xr:uid="{8561F0C7-16E5-4811-9C4C-468011D0EC9C}"/>
    <cellStyle name="Vírgula 7 8 2 3 3" xfId="11171" xr:uid="{F593A0E1-92C2-4869-B7A2-270177C31838}"/>
    <cellStyle name="Vírgula 7 8 2 4" xfId="11172" xr:uid="{4B022F78-E90D-4EB0-93F9-C3F91712018B}"/>
    <cellStyle name="Vírgula 7 8 2 5" xfId="6867" xr:uid="{4F814260-3CE8-4C24-BAD4-A806B5153B02}"/>
    <cellStyle name="Vírgula 7 8 2 6" xfId="12081" xr:uid="{A1CF5854-9DC5-4448-9C18-26561C18B50D}"/>
    <cellStyle name="Vírgula 7 8 2 7" xfId="5042" xr:uid="{516BEF56-ABEF-4AEA-B9FC-C2D7225A6F85}"/>
    <cellStyle name="Vírgula 7 8 3" xfId="2065" xr:uid="{26A3075B-B11E-451F-890C-15D8FD4F25D2}"/>
    <cellStyle name="Vírgula 7 8 3 2" xfId="4015" xr:uid="{341D1078-3C88-44B0-82C3-5829005B6589}"/>
    <cellStyle name="Vírgula 7 8 3 2 2" xfId="14681" xr:uid="{A73134F4-6CE2-40EA-9FDC-A06DC9559592}"/>
    <cellStyle name="Vírgula 7 8 3 2 3" xfId="11173" xr:uid="{928D7130-4253-4648-BE52-A474E7DA93D2}"/>
    <cellStyle name="Vírgula 7 8 3 3" xfId="11174" xr:uid="{BFE28BA0-F8B6-4B40-B4B9-490FC4617C6C}"/>
    <cellStyle name="Vírgula 7 8 3 4" xfId="7654" xr:uid="{43B646C8-5BC4-486E-9548-589619F0442B}"/>
    <cellStyle name="Vírgula 7 8 3 5" xfId="12868" xr:uid="{E344A8DA-CE12-4174-B955-356FAAB55887}"/>
    <cellStyle name="Vírgula 7 8 3 6" xfId="5829" xr:uid="{20ACA3D0-C484-49A9-A837-086035901228}"/>
    <cellStyle name="Vírgula 7 8 4" xfId="2861" xr:uid="{9EF3F006-041A-4D86-809E-3D73A1C7369F}"/>
    <cellStyle name="Vírgula 7 8 4 2" xfId="13527" xr:uid="{A85025FA-61A4-494B-BD0A-04BE56E51875}"/>
    <cellStyle name="Vírgula 7 8 4 3" xfId="11175" xr:uid="{9EF59DCD-F17C-4797-A7DA-51F2EDA83CC5}"/>
    <cellStyle name="Vírgula 7 8 5" xfId="11176" xr:uid="{D5954713-32D3-4B57-887B-FCDBB359E9DE}"/>
    <cellStyle name="Vírgula 7 8 6" xfId="6500" xr:uid="{EDD19803-D249-4580-A393-C88E57AC9629}"/>
    <cellStyle name="Vírgula 7 8 7" xfId="11714" xr:uid="{D1FC790C-F5A2-4E36-9EDD-7889A081ACD3}"/>
    <cellStyle name="Vírgula 7 8 8" xfId="4675" xr:uid="{787C50F7-FB1D-4187-BAB3-A0E819CC0269}"/>
    <cellStyle name="Vírgula 7 9" xfId="477" xr:uid="{DC38557C-1B44-4983-AB7F-DF21336B9513}"/>
    <cellStyle name="Vírgula 7 9 2" xfId="1098" xr:uid="{AEE0D7F0-BC97-4D67-BEE4-C54B8CCC6168}"/>
    <cellStyle name="Vírgula 7 9 2 2" xfId="2068" xr:uid="{E66BB651-D196-4693-A0BB-60030176093A}"/>
    <cellStyle name="Vírgula 7 9 2 2 2" xfId="4018" xr:uid="{B1C34877-C662-4546-97A2-FE7D0327B3AB}"/>
    <cellStyle name="Vírgula 7 9 2 2 2 2" xfId="14684" xr:uid="{6FF3A600-AA17-4880-8AD1-DE66666D519C}"/>
    <cellStyle name="Vírgula 7 9 2 2 2 3" xfId="11177" xr:uid="{8993D5E0-60A7-4C86-89F7-88AB984B8A79}"/>
    <cellStyle name="Vírgula 7 9 2 2 3" xfId="11178" xr:uid="{27F6DA3A-BE03-4D09-A053-26A0CA5F52EA}"/>
    <cellStyle name="Vírgula 7 9 2 2 4" xfId="7657" xr:uid="{4A332AE5-75A9-4794-AB26-52BEFE1922B5}"/>
    <cellStyle name="Vírgula 7 9 2 2 5" xfId="12871" xr:uid="{56646787-E148-4CA9-AAB4-EEB80A227827}"/>
    <cellStyle name="Vírgula 7 9 2 2 6" xfId="5832" xr:uid="{3E00A0B6-466C-4C3D-9A9F-7AE4BE1613DB}"/>
    <cellStyle name="Vírgula 7 9 2 3" xfId="3134" xr:uid="{0A8A342E-7F0C-4B9C-8417-3D5C14630CC7}"/>
    <cellStyle name="Vírgula 7 9 2 3 2" xfId="13800" xr:uid="{BFFF0AC3-73E8-4288-92F6-671A1CF08A13}"/>
    <cellStyle name="Vírgula 7 9 2 3 3" xfId="11179" xr:uid="{0118F1C3-7DC3-429E-82DC-613EC04F7C14}"/>
    <cellStyle name="Vírgula 7 9 2 4" xfId="11180" xr:uid="{97B6FC85-5D15-47DE-8D6B-0871EAFE7CE5}"/>
    <cellStyle name="Vírgula 7 9 2 5" xfId="6773" xr:uid="{1957005E-09B9-48DB-B1E6-0D8F31E631E3}"/>
    <cellStyle name="Vírgula 7 9 2 6" xfId="11987" xr:uid="{12EBB920-4754-4A38-BBE4-544787BCAED4}"/>
    <cellStyle name="Vírgula 7 9 2 7" xfId="4948" xr:uid="{3701B8C3-79B3-4A0A-918A-8222A497CB75}"/>
    <cellStyle name="Vírgula 7 9 3" xfId="2067" xr:uid="{2BAD0407-02AB-4F51-B613-800F54B5B987}"/>
    <cellStyle name="Vírgula 7 9 3 2" xfId="4017" xr:uid="{522C9919-A703-4A88-9F13-A76FC29D69A5}"/>
    <cellStyle name="Vírgula 7 9 3 2 2" xfId="14683" xr:uid="{BF14BDAA-79A1-4CEA-9927-DA1C25D6499D}"/>
    <cellStyle name="Vírgula 7 9 3 2 3" xfId="11181" xr:uid="{AE9C2C91-F875-4259-A5E1-81C028BD0B39}"/>
    <cellStyle name="Vírgula 7 9 3 3" xfId="11182" xr:uid="{E63FAFCD-0C3F-4C11-B9AD-330D6059BAF8}"/>
    <cellStyle name="Vírgula 7 9 3 4" xfId="7656" xr:uid="{69DB0E34-7A7A-40D4-A41B-E35994D30522}"/>
    <cellStyle name="Vírgula 7 9 3 5" xfId="12870" xr:uid="{41C17FA9-1195-476D-BD11-9DCA0DC21035}"/>
    <cellStyle name="Vírgula 7 9 3 6" xfId="5831" xr:uid="{030D3397-3056-417E-868B-C7A4DB4C531E}"/>
    <cellStyle name="Vírgula 7 9 4" xfId="2677" xr:uid="{CC4E7476-1158-49B4-9DFB-406184383DA9}"/>
    <cellStyle name="Vírgula 7 9 4 2" xfId="13343" xr:uid="{56C7B903-F358-4596-8641-4B3A77F04281}"/>
    <cellStyle name="Vírgula 7 9 4 3" xfId="11183" xr:uid="{9D43A0DC-4580-4EF7-B27C-F9C6FE0CD4A0}"/>
    <cellStyle name="Vírgula 7 9 5" xfId="11184" xr:uid="{D11F8528-7818-4B72-811F-DBBEDD0A3FC9}"/>
    <cellStyle name="Vírgula 7 9 6" xfId="6316" xr:uid="{E9FD3EC6-1C86-468A-ADBF-5C94E87D0B72}"/>
    <cellStyle name="Vírgula 7 9 7" xfId="11530" xr:uid="{4B145B0E-D883-42B1-921A-E5AC03FBC14F}"/>
    <cellStyle name="Vírgula 7 9 8" xfId="4491" xr:uid="{36F1AA31-14AD-45B5-9BA1-8FB95ED9865F}"/>
    <cellStyle name="Vírgula 8" xfId="182" xr:uid="{F7B9E461-B219-4C0E-8311-8234A12D6376}"/>
    <cellStyle name="Vírgula 8 10" xfId="1419" xr:uid="{D57C3C91-1690-4A57-B27C-DB4F2CBD41B0}"/>
    <cellStyle name="Vírgula 8 10 2" xfId="3369" xr:uid="{D7E01289-F399-4DC5-9F01-EE3C7CFEADB9}"/>
    <cellStyle name="Vírgula 8 10 2 2" xfId="14035" xr:uid="{4C88A63F-E25E-4C27-8EEC-C42FC00A7C16}"/>
    <cellStyle name="Vírgula 8 10 2 3" xfId="11185" xr:uid="{5670C87A-74D9-4336-803D-84F7BEA24A3E}"/>
    <cellStyle name="Vírgula 8 10 3" xfId="11186" xr:uid="{C3A681C7-4312-4109-8EA7-0486EE6450B3}"/>
    <cellStyle name="Vírgula 8 10 4" xfId="7008" xr:uid="{2131937D-7EC2-4B1D-901A-AA193E66BC4A}"/>
    <cellStyle name="Vírgula 8 10 5" xfId="12222" xr:uid="{088EFA1F-232B-4BCE-8A2F-09BBABAAFAA3}"/>
    <cellStyle name="Vírgula 8 10 6" xfId="5183" xr:uid="{53DCB636-97D1-4DE2-B34A-9B15F1A0837C}"/>
    <cellStyle name="Vírgula 8 11" xfId="366" xr:uid="{694C3571-8AFE-4698-A064-AC70259BF1A0}"/>
    <cellStyle name="Vírgula 8 11 2" xfId="2636" xr:uid="{22A110B5-535E-4195-A9AC-A8008CAD9466}"/>
    <cellStyle name="Vírgula 8 11 2 2" xfId="13302" xr:uid="{55BDE047-9228-42CD-B67C-EED21B871412}"/>
    <cellStyle name="Vírgula 8 11 2 3" xfId="11187" xr:uid="{65F09E3A-A9AA-484C-A9B2-4375A7910E5C}"/>
    <cellStyle name="Vírgula 8 11 3" xfId="11188" xr:uid="{A100CB6F-D1D8-420D-ADE9-F44D9879BC9F}"/>
    <cellStyle name="Vírgula 8 11 4" xfId="6275" xr:uid="{37DBAC97-566D-4E12-9067-18D48C54B99A}"/>
    <cellStyle name="Vírgula 8 11 5" xfId="11489" xr:uid="{E9FBFB5B-C390-454F-ABD8-2C5302F80C69}"/>
    <cellStyle name="Vírgula 8 11 6" xfId="4450" xr:uid="{66842E41-D7D9-4C3A-8DFA-3BBAAA9FCA4E}"/>
    <cellStyle name="Vírgula 8 12" xfId="2252" xr:uid="{C01B3CC4-B23B-4BB7-810D-A244AF4EC877}"/>
    <cellStyle name="Vírgula 8 12 2" xfId="4109" xr:uid="{B0A82C7F-9FE3-4DCF-90BF-6FEDC986BC46}"/>
    <cellStyle name="Vírgula 8 12 2 2" xfId="14772" xr:uid="{4CF11D15-4FF1-4A43-8429-6A5158114590}"/>
    <cellStyle name="Vírgula 8 12 2 3" xfId="11189" xr:uid="{93E7B331-B4A4-4B14-AC18-7FA877252F35}"/>
    <cellStyle name="Vírgula 8 12 3" xfId="11190" xr:uid="{31516DD6-C24E-42EC-BC23-F03DE2D376B3}"/>
    <cellStyle name="Vírgula 8 12 4" xfId="7748" xr:uid="{9C6D47EF-98E6-4D23-BAEB-FE20F0BB7349}"/>
    <cellStyle name="Vírgula 8 12 5" xfId="12959" xr:uid="{2B122D84-5436-409E-A51A-47C98F5AA83B}"/>
    <cellStyle name="Vírgula 8 12 6" xfId="5920" xr:uid="{FDA40182-383D-4818-8644-70041D896745}"/>
    <cellStyle name="Vírgula 8 13" xfId="2401" xr:uid="{67C94E48-9585-427E-A088-764D1F68D0D3}"/>
    <cellStyle name="Vírgula 8 13 2" xfId="4245" xr:uid="{7D0621B5-74FE-410D-802D-CD74BD76DBFA}"/>
    <cellStyle name="Vírgula 8 13 2 2" xfId="14908" xr:uid="{E088D00F-DB14-49A8-89D4-2A8A6CA030B2}"/>
    <cellStyle name="Vírgula 8 13 2 3" xfId="11191" xr:uid="{2420B03D-1183-454C-9666-8A072740A8D7}"/>
    <cellStyle name="Vírgula 8 13 3" xfId="7884" xr:uid="{CB0847D8-8D64-4697-9985-ECBBC22D5152}"/>
    <cellStyle name="Vírgula 8 13 4" xfId="13095" xr:uid="{DC67B993-0B39-453D-AE54-862F5C61B4F6}"/>
    <cellStyle name="Vírgula 8 13 5" xfId="6056" xr:uid="{A9569B60-BCE0-43EA-AFD7-8AEE475E839F}"/>
    <cellStyle name="Vírgula 8 14" xfId="2564" xr:uid="{9F3B245D-F2B8-4AAB-928C-19180638D6F6}"/>
    <cellStyle name="Vírgula 8 14 2" xfId="11192" xr:uid="{B1E7B02A-BDFF-420B-B094-25DDFA561DCE}"/>
    <cellStyle name="Vírgula 8 14 3" xfId="13232" xr:uid="{ECE30AC1-D354-43EE-B60F-1825CCE4710E}"/>
    <cellStyle name="Vírgula 8 14 4" xfId="6162" xr:uid="{276E6755-EA1F-43AB-949B-4E551C0078FF}"/>
    <cellStyle name="Vírgula 8 15" xfId="11193" xr:uid="{8C48712D-3B20-4723-88C9-D3C5CF2C37E9}"/>
    <cellStyle name="Vírgula 8 16" xfId="6203" xr:uid="{6F7C226F-72FF-477D-B5B4-88B51BB5D732}"/>
    <cellStyle name="Vírgula 8 17" xfId="11419" xr:uid="{2A7CB41B-7E57-4064-BC43-60731E684094}"/>
    <cellStyle name="Vírgula 8 18" xfId="4380" xr:uid="{63939CF2-54AD-4ED3-89D7-D75E0A486E92}"/>
    <cellStyle name="Vírgula 8 2" xfId="229" xr:uid="{4B4A2F71-C977-4847-80C7-8D75069EFCA6}"/>
    <cellStyle name="Vírgula 8 2 10" xfId="2253" xr:uid="{771395E0-CC95-47C2-B2DE-74CCB81F7804}"/>
    <cellStyle name="Vírgula 8 2 10 2" xfId="4110" xr:uid="{9F5A7974-4928-43DC-BC32-A0809C04EC88}"/>
    <cellStyle name="Vírgula 8 2 10 2 2" xfId="14773" xr:uid="{F9CD753D-F364-4321-861B-0E4EA1F9A27A}"/>
    <cellStyle name="Vírgula 8 2 10 2 3" xfId="11194" xr:uid="{24F7DD4C-F10F-4919-8CD7-0D840065373E}"/>
    <cellStyle name="Vírgula 8 2 10 3" xfId="11195" xr:uid="{14118812-E082-4147-8058-7327BFBE456D}"/>
    <cellStyle name="Vírgula 8 2 10 4" xfId="7749" xr:uid="{0395B6D8-8EFD-4A70-979B-6E4A39E0B8B5}"/>
    <cellStyle name="Vírgula 8 2 10 5" xfId="12960" xr:uid="{848ACB51-DDB0-4A90-A964-AAC160B9E1E3}"/>
    <cellStyle name="Vírgula 8 2 10 6" xfId="5921" xr:uid="{8A72F2A3-2E5B-4C38-8D56-0B82A333F55F}"/>
    <cellStyle name="Vírgula 8 2 11" xfId="2402" xr:uid="{C978171B-8F5F-403A-B595-1A20A22298B6}"/>
    <cellStyle name="Vírgula 8 2 11 2" xfId="4246" xr:uid="{8318D8F0-3804-40CB-826F-E34826BD8A16}"/>
    <cellStyle name="Vírgula 8 2 11 2 2" xfId="14909" xr:uid="{D5C5810A-AA8A-4309-80ED-2B04C5762599}"/>
    <cellStyle name="Vírgula 8 2 11 2 3" xfId="11196" xr:uid="{B18E60A5-58F9-4E2E-845A-1B5CDA6DB42D}"/>
    <cellStyle name="Vírgula 8 2 11 3" xfId="7885" xr:uid="{77900750-7AF0-4D63-B793-A79FF701180C}"/>
    <cellStyle name="Vírgula 8 2 11 4" xfId="13096" xr:uid="{97AFE789-D24A-494A-8B68-92D866219F1F}"/>
    <cellStyle name="Vírgula 8 2 11 5" xfId="6057" xr:uid="{731DCE79-97C3-40F9-A373-7E1ECEEF5A41}"/>
    <cellStyle name="Vírgula 8 2 12" xfId="2576" xr:uid="{380705F8-5ABE-426D-BF12-17DBA45997D1}"/>
    <cellStyle name="Vírgula 8 2 12 2" xfId="11197" xr:uid="{8576A260-A9D7-4A1D-8153-E03C8477BDFB}"/>
    <cellStyle name="Vírgula 8 2 12 3" xfId="13244" xr:uid="{61B6E0B2-B380-4B21-BE34-4DF7CDCF3E2A}"/>
    <cellStyle name="Vírgula 8 2 12 4" xfId="6192" xr:uid="{985ABE61-A2EA-435C-B6CC-D4A1D6D72BCF}"/>
    <cellStyle name="Vírgula 8 2 13" xfId="11198" xr:uid="{12988F91-C888-413C-AC5D-9675EAD2ECF0}"/>
    <cellStyle name="Vírgula 8 2 14" xfId="6215" xr:uid="{45BB0A8C-5051-41DC-A5D4-327B0AC57C2D}"/>
    <cellStyle name="Vírgula 8 2 15" xfId="11431" xr:uid="{8F8605D9-B17E-4098-9482-E4A08738C6FC}"/>
    <cellStyle name="Vírgula 8 2 16" xfId="4392" xr:uid="{371723EE-FF62-46EF-9524-843300B07934}"/>
    <cellStyle name="Vírgula 8 2 2" xfId="711" xr:uid="{A688BFFE-2BD5-43D5-A188-92C7AFD4F538}"/>
    <cellStyle name="Vírgula 8 2 2 10" xfId="11630" xr:uid="{F460372E-F154-4EF4-912E-4C6BE327AE14}"/>
    <cellStyle name="Vírgula 8 2 2 11" xfId="4591" xr:uid="{68BA0082-84AF-4920-8E34-E986C1CD966C}"/>
    <cellStyle name="Vírgula 8 2 2 2" xfId="854" xr:uid="{72FD6C2F-CA76-44D9-A9E6-743873FCC1AA}"/>
    <cellStyle name="Vírgula 8 2 2 2 2" xfId="1317" xr:uid="{620FA3B4-4EA4-42CE-8840-10031C09C9B8}"/>
    <cellStyle name="Vírgula 8 2 2 2 2 2" xfId="2071" xr:uid="{E5529713-6517-482D-97F5-D2E3AA740C8B}"/>
    <cellStyle name="Vírgula 8 2 2 2 2 2 2" xfId="4021" xr:uid="{12C88B09-1C18-44FB-BC84-13FF8FB0F5A7}"/>
    <cellStyle name="Vírgula 8 2 2 2 2 2 2 2" xfId="14687" xr:uid="{7E74CA34-6398-42AF-A7B5-1E98C30AF924}"/>
    <cellStyle name="Vírgula 8 2 2 2 2 2 2 3" xfId="11199" xr:uid="{794F972E-A669-4C7D-8FF0-56D3F023A90B}"/>
    <cellStyle name="Vírgula 8 2 2 2 2 2 3" xfId="11200" xr:uid="{E81F5650-25FA-48B5-B896-92CEF710A1F4}"/>
    <cellStyle name="Vírgula 8 2 2 2 2 2 4" xfId="7660" xr:uid="{B12F7B70-48E1-459D-8ECB-DC456A4C2442}"/>
    <cellStyle name="Vírgula 8 2 2 2 2 2 5" xfId="12874" xr:uid="{D3B7EEC8-61D4-4281-82A4-8F026F1AB107}"/>
    <cellStyle name="Vírgula 8 2 2 2 2 2 6" xfId="5835" xr:uid="{DD6FE6FA-4344-4537-B2E4-A0B3B44B4597}"/>
    <cellStyle name="Vírgula 8 2 2 2 2 3" xfId="3279" xr:uid="{7849AEF0-1188-4D6D-900A-D5186A2FB310}"/>
    <cellStyle name="Vírgula 8 2 2 2 2 3 2" xfId="13945" xr:uid="{45405F51-D09A-434A-B02A-CD4553102D5A}"/>
    <cellStyle name="Vírgula 8 2 2 2 2 3 3" xfId="11201" xr:uid="{3CE4D384-BFE1-4D6A-AE57-2E5D315C6578}"/>
    <cellStyle name="Vírgula 8 2 2 2 2 4" xfId="11202" xr:uid="{66EC4D5D-FDBA-460F-85B0-68B49B683217}"/>
    <cellStyle name="Vírgula 8 2 2 2 2 5" xfId="6918" xr:uid="{835FDE64-9F01-423E-9BD9-231BA184DF4F}"/>
    <cellStyle name="Vírgula 8 2 2 2 2 6" xfId="12132" xr:uid="{760C03DE-2F4C-496C-8A5D-711F203DCA42}"/>
    <cellStyle name="Vírgula 8 2 2 2 2 7" xfId="5093" xr:uid="{10593B42-F5B1-4259-AFD2-793AB3E18310}"/>
    <cellStyle name="Vírgula 8 2 2 2 3" xfId="2070" xr:uid="{203DBEEC-E2D4-4767-8AC2-8A66B4662ECE}"/>
    <cellStyle name="Vírgula 8 2 2 2 3 2" xfId="4020" xr:uid="{3BA1551B-EF01-4DD7-BA94-B1E2BBFC8642}"/>
    <cellStyle name="Vírgula 8 2 2 2 3 2 2" xfId="14686" xr:uid="{25EC1E2E-76CC-419E-BE8C-D26FA592C79E}"/>
    <cellStyle name="Vírgula 8 2 2 2 3 2 3" xfId="11203" xr:uid="{C6177352-C13A-44C6-87F1-C0D361B5E54F}"/>
    <cellStyle name="Vírgula 8 2 2 2 3 3" xfId="11204" xr:uid="{1EA769C2-44BA-48BC-87E8-5FD22B8AE8CC}"/>
    <cellStyle name="Vírgula 8 2 2 2 3 4" xfId="7659" xr:uid="{60F2EA29-70AC-48C7-93E6-F4CD45E0C064}"/>
    <cellStyle name="Vírgula 8 2 2 2 3 5" xfId="12873" xr:uid="{31A87FDB-5B93-4D75-9E68-5348CB8FF9FB}"/>
    <cellStyle name="Vírgula 8 2 2 2 3 6" xfId="5834" xr:uid="{BDEC6C36-1C9F-422D-A8A3-86EAA1BA8D3F}"/>
    <cellStyle name="Vírgula 8 2 2 2 4" xfId="2912" xr:uid="{7DB30D75-CA0D-4EC5-870A-0715EA9C3512}"/>
    <cellStyle name="Vírgula 8 2 2 2 4 2" xfId="13578" xr:uid="{E19CB560-9C87-4325-AC44-4D70B3DB2F76}"/>
    <cellStyle name="Vírgula 8 2 2 2 4 3" xfId="11205" xr:uid="{30509ED3-7DFC-49A3-A3BC-8F99890164BF}"/>
    <cellStyle name="Vírgula 8 2 2 2 5" xfId="11206" xr:uid="{01E0863F-049B-44D2-BEA6-A0C518ED8A50}"/>
    <cellStyle name="Vírgula 8 2 2 2 6" xfId="6551" xr:uid="{BF406D21-246B-4459-9B12-FD48B781FCB2}"/>
    <cellStyle name="Vírgula 8 2 2 2 7" xfId="11765" xr:uid="{D614F1A4-E7CD-42C3-8FA3-92B4E554DCEE}"/>
    <cellStyle name="Vírgula 8 2 2 2 8" xfId="4726" xr:uid="{413EB135-6A31-474C-AA99-99E538850BDD}"/>
    <cellStyle name="Vírgula 8 2 2 3" xfId="1007" xr:uid="{B45A6C10-0844-472C-8779-A45FDFD055ED}"/>
    <cellStyle name="Vírgula 8 2 2 3 2" xfId="2072" xr:uid="{A9F904A9-5796-4E0A-983E-556970759E95}"/>
    <cellStyle name="Vírgula 8 2 2 3 2 2" xfId="4022" xr:uid="{7496DD21-4FDF-4785-A6C2-9340384EF7CD}"/>
    <cellStyle name="Vírgula 8 2 2 3 2 2 2" xfId="14688" xr:uid="{67AA6EFD-147B-4375-8BB2-43754116A368}"/>
    <cellStyle name="Vírgula 8 2 2 3 2 2 3" xfId="11207" xr:uid="{B6596819-6BED-4CC6-ADCC-DFEAB8A8222C}"/>
    <cellStyle name="Vírgula 8 2 2 3 2 3" xfId="11208" xr:uid="{4F9BDED1-CFD4-4683-8667-5D31A434FDA9}"/>
    <cellStyle name="Vírgula 8 2 2 3 2 4" xfId="7661" xr:uid="{C1F8D477-66B6-47E1-BC08-470FAB3E8574}"/>
    <cellStyle name="Vírgula 8 2 2 3 2 5" xfId="12875" xr:uid="{E1A51D0C-0E26-4186-8666-B779D874A290}"/>
    <cellStyle name="Vírgula 8 2 2 3 2 6" xfId="5836" xr:uid="{24B09AC5-1F4A-461A-8EA4-430FF8DC211F}"/>
    <cellStyle name="Vírgula 8 2 2 3 3" xfId="3050" xr:uid="{E0E9FBE1-4D0B-4153-9B2F-651B8AF25F0D}"/>
    <cellStyle name="Vírgula 8 2 2 3 3 2" xfId="13716" xr:uid="{F3E1C9B1-74A9-4128-99CD-EB64917CF364}"/>
    <cellStyle name="Vírgula 8 2 2 3 3 3" xfId="11209" xr:uid="{8F0B8486-DC2F-48FE-AD4A-9B9B3D54D256}"/>
    <cellStyle name="Vírgula 8 2 2 3 4" xfId="11210" xr:uid="{4C075484-D5C5-4427-B2EC-8C257BABC608}"/>
    <cellStyle name="Vírgula 8 2 2 3 5" xfId="6689" xr:uid="{B34E17C4-D0C9-40C0-8DDC-FBDA4E8B1651}"/>
    <cellStyle name="Vírgula 8 2 2 3 6" xfId="11903" xr:uid="{E12F26AF-6997-4C4F-AA0C-F4F25326F438}"/>
    <cellStyle name="Vírgula 8 2 2 3 7" xfId="4864" xr:uid="{2DAA63F5-43E5-463F-B872-6A3340793FCF}"/>
    <cellStyle name="Vírgula 8 2 2 4" xfId="2069" xr:uid="{1420368D-6ABD-4E6E-B1DE-DF3F5B1FEF41}"/>
    <cellStyle name="Vírgula 8 2 2 4 2" xfId="4019" xr:uid="{A3CBF936-4BCC-4DB5-B3AF-C85BE12EEFFF}"/>
    <cellStyle name="Vírgula 8 2 2 4 2 2" xfId="14685" xr:uid="{C57E2034-13C3-453A-B35A-0AD3A0E8252D}"/>
    <cellStyle name="Vírgula 8 2 2 4 2 3" xfId="11211" xr:uid="{C759D1DA-D932-40BD-B3A6-4684EA19D1B6}"/>
    <cellStyle name="Vírgula 8 2 2 4 3" xfId="11212" xr:uid="{098BCB04-2C68-4881-816E-C81160FBF9B4}"/>
    <cellStyle name="Vírgula 8 2 2 4 4" xfId="7658" xr:uid="{9666274B-D2DB-47AD-B3D7-CE3260FE4C10}"/>
    <cellStyle name="Vírgula 8 2 2 4 5" xfId="12872" xr:uid="{48F912B1-F504-4D51-9DDF-45EB067FDAA5}"/>
    <cellStyle name="Vírgula 8 2 2 4 6" xfId="5833" xr:uid="{C2BA1F3C-BA49-41E9-8FC4-2E37D6EC7BB8}"/>
    <cellStyle name="Vírgula 8 2 2 5" xfId="2305" xr:uid="{CAFD855B-AEA5-4A8D-ABDF-D108F83C3626}"/>
    <cellStyle name="Vírgula 8 2 2 5 2" xfId="4158" xr:uid="{4E6054FB-15FB-49F1-9D4C-33DF6AB6EB68}"/>
    <cellStyle name="Vírgula 8 2 2 5 2 2" xfId="14821" xr:uid="{907A76A5-12ED-4FA9-ADF9-5FDEACC1834E}"/>
    <cellStyle name="Vírgula 8 2 2 5 2 3" xfId="11213" xr:uid="{2A4781DA-BA0E-4F21-85CA-FC5F904FC54D}"/>
    <cellStyle name="Vírgula 8 2 2 5 3" xfId="11214" xr:uid="{AC0E3312-C6EC-4B95-B872-686F35088007}"/>
    <cellStyle name="Vírgula 8 2 2 5 4" xfId="7797" xr:uid="{4B707721-64A2-4E11-89E8-EDBAC337CD7D}"/>
    <cellStyle name="Vírgula 8 2 2 5 5" xfId="13008" xr:uid="{0ADBA9DB-3686-4DC0-B9DD-CF68F8775960}"/>
    <cellStyle name="Vírgula 8 2 2 5 6" xfId="5969" xr:uid="{1A31D53B-C291-416E-B7CE-E6F02652905E}"/>
    <cellStyle name="Vírgula 8 2 2 6" xfId="2449" xr:uid="{93F28ACD-56CE-4349-BDAC-CA6857A84CCD}"/>
    <cellStyle name="Vírgula 8 2 2 6 2" xfId="4293" xr:uid="{359CCC80-6885-46B5-96E9-766F781E7E41}"/>
    <cellStyle name="Vírgula 8 2 2 6 2 2" xfId="14956" xr:uid="{A6AB6674-9ADA-47C9-9868-F15B0A74EBA1}"/>
    <cellStyle name="Vírgula 8 2 2 6 2 3" xfId="11215" xr:uid="{806D7F5E-2719-4D68-8229-F9177CB7105A}"/>
    <cellStyle name="Vírgula 8 2 2 6 3" xfId="7932" xr:uid="{47C59FEC-32ED-4910-87BD-27658806DE1F}"/>
    <cellStyle name="Vírgula 8 2 2 6 4" xfId="13143" xr:uid="{4118A721-1722-45D1-B59F-340215B93DD7}"/>
    <cellStyle name="Vírgula 8 2 2 6 5" xfId="6104" xr:uid="{C0720FDA-22BE-4AAA-8C6D-E25009391A8E}"/>
    <cellStyle name="Vírgula 8 2 2 7" xfId="2777" xr:uid="{B31634FB-06BD-4564-8B14-6A9D79B6BA06}"/>
    <cellStyle name="Vírgula 8 2 2 7 2" xfId="13443" xr:uid="{73DDE2E1-BB94-498A-B3F1-2A30BED12DE0}"/>
    <cellStyle name="Vírgula 8 2 2 7 3" xfId="11216" xr:uid="{BC6E0229-AC26-4289-917A-9493A51854B1}"/>
    <cellStyle name="Vírgula 8 2 2 8" xfId="11217" xr:uid="{F64ACF13-D696-4A60-BAB6-922BBD795362}"/>
    <cellStyle name="Vírgula 8 2 2 9" xfId="6416" xr:uid="{85ED5816-5D12-48CD-8A07-96DF59968666}"/>
    <cellStyle name="Vírgula 8 2 3" xfId="756" xr:uid="{FA0A2DFC-80E4-43E7-8EF2-F0A95EBC6DDD}"/>
    <cellStyle name="Vírgula 8 2 3 10" xfId="11673" xr:uid="{F1B5CD78-E33A-4AFE-9CD7-CF5758087167}"/>
    <cellStyle name="Vírgula 8 2 3 11" xfId="4634" xr:uid="{6F1E5C73-56FE-480C-9265-1B195796A72E}"/>
    <cellStyle name="Vírgula 8 2 3 2" xfId="897" xr:uid="{F9CE397F-C004-4968-8C3A-E0808C4E5AB8}"/>
    <cellStyle name="Vírgula 8 2 3 2 2" xfId="1360" xr:uid="{26F04FE8-5700-47C6-9DD6-D03EB4DDAB77}"/>
    <cellStyle name="Vírgula 8 2 3 2 2 2" xfId="2075" xr:uid="{2DF7A73B-5E53-4F04-80AC-00C5A4FF9B2B}"/>
    <cellStyle name="Vírgula 8 2 3 2 2 2 2" xfId="4025" xr:uid="{88642BA7-FFC3-44ED-89CF-6744D5678886}"/>
    <cellStyle name="Vírgula 8 2 3 2 2 2 2 2" xfId="14691" xr:uid="{3DEDE6B4-C1DD-414C-8EFA-D22A94385FED}"/>
    <cellStyle name="Vírgula 8 2 3 2 2 2 2 3" xfId="11218" xr:uid="{A5CE7966-48E5-48CB-AD30-F1F92E9A80EC}"/>
    <cellStyle name="Vírgula 8 2 3 2 2 2 3" xfId="11219" xr:uid="{03B0B391-E6B0-4B9A-A4F0-4F6D68025385}"/>
    <cellStyle name="Vírgula 8 2 3 2 2 2 4" xfId="7664" xr:uid="{008F7051-769B-4DC2-8478-5E678D6AE488}"/>
    <cellStyle name="Vírgula 8 2 3 2 2 2 5" xfId="12878" xr:uid="{D6734B0C-FA70-4B45-A494-F05EB3B3DCBC}"/>
    <cellStyle name="Vírgula 8 2 3 2 2 2 6" xfId="5839" xr:uid="{33EBFC9B-0DCC-48E7-A438-777859C98EF4}"/>
    <cellStyle name="Vírgula 8 2 3 2 2 3" xfId="3322" xr:uid="{5B134DF1-0A8E-4061-9EB5-DF40A6F6B3D1}"/>
    <cellStyle name="Vírgula 8 2 3 2 2 3 2" xfId="13988" xr:uid="{87679A4F-363C-4991-A262-87FA2DDBDEF3}"/>
    <cellStyle name="Vírgula 8 2 3 2 2 3 3" xfId="11220" xr:uid="{9D1415E8-6AC4-4C8B-B832-60B21537D0D4}"/>
    <cellStyle name="Vírgula 8 2 3 2 2 4" xfId="11221" xr:uid="{DF008564-0523-4183-9F49-9597D86AC599}"/>
    <cellStyle name="Vírgula 8 2 3 2 2 5" xfId="6961" xr:uid="{0BD7F69D-CE33-4218-9024-300511A59B59}"/>
    <cellStyle name="Vírgula 8 2 3 2 2 6" xfId="12175" xr:uid="{4874DC81-A48D-452C-88E9-77442C7E5D98}"/>
    <cellStyle name="Vírgula 8 2 3 2 2 7" xfId="5136" xr:uid="{E9AE47B5-D5E5-4F3D-A93D-F71079532896}"/>
    <cellStyle name="Vírgula 8 2 3 2 3" xfId="2074" xr:uid="{552214D4-5158-4CF2-ADF7-7FCE48C74FA1}"/>
    <cellStyle name="Vírgula 8 2 3 2 3 2" xfId="4024" xr:uid="{8585AD9B-8AA6-4D25-9186-D8B2C2D6107E}"/>
    <cellStyle name="Vírgula 8 2 3 2 3 2 2" xfId="14690" xr:uid="{4B8FD68F-72AB-42AE-AB45-16A0CA851436}"/>
    <cellStyle name="Vírgula 8 2 3 2 3 2 3" xfId="11222" xr:uid="{CBA06672-2951-4AA5-BCE2-8DDCA65A3DFD}"/>
    <cellStyle name="Vírgula 8 2 3 2 3 3" xfId="11223" xr:uid="{03BC2CCB-B47B-477B-9175-19BC596DEF56}"/>
    <cellStyle name="Vírgula 8 2 3 2 3 4" xfId="7663" xr:uid="{97B041AB-070F-4699-8613-DB46B876AE27}"/>
    <cellStyle name="Vírgula 8 2 3 2 3 5" xfId="12877" xr:uid="{0EB1A8B8-1862-4917-94E5-A3E1D71CAC8E}"/>
    <cellStyle name="Vírgula 8 2 3 2 3 6" xfId="5838" xr:uid="{4AF0DEED-ABB0-4DD8-A41C-DE99FFA1CDF4}"/>
    <cellStyle name="Vírgula 8 2 3 2 4" xfId="2955" xr:uid="{1BA33DA9-74DD-4A49-AB97-5CD7BD7A876D}"/>
    <cellStyle name="Vírgula 8 2 3 2 4 2" xfId="13621" xr:uid="{E4758A62-E598-4B91-AB52-D00428573035}"/>
    <cellStyle name="Vírgula 8 2 3 2 4 3" xfId="11224" xr:uid="{494D57E7-BF91-476E-959D-CD84E2CA8A66}"/>
    <cellStyle name="Vírgula 8 2 3 2 5" xfId="11225" xr:uid="{FBF3883D-93EC-4B80-994D-7E3C748A43D4}"/>
    <cellStyle name="Vírgula 8 2 3 2 6" xfId="6594" xr:uid="{7908A836-A6E5-498A-AE90-06753C18C7A0}"/>
    <cellStyle name="Vírgula 8 2 3 2 7" xfId="11808" xr:uid="{311EA7A5-D590-40B3-80BD-93CA9248036F}"/>
    <cellStyle name="Vírgula 8 2 3 2 8" xfId="4769" xr:uid="{74F4C094-1EF1-4C22-AB5E-55715F3807F2}"/>
    <cellStyle name="Vírgula 8 2 3 3" xfId="1050" xr:uid="{F81F9716-EF1F-40F0-A206-31A9DB8A503A}"/>
    <cellStyle name="Vírgula 8 2 3 3 2" xfId="2076" xr:uid="{29242740-9E80-41F5-9AF7-3C0779E9050C}"/>
    <cellStyle name="Vírgula 8 2 3 3 2 2" xfId="4026" xr:uid="{FF52AEE6-E8A7-49D6-9337-9F3FCCAF6587}"/>
    <cellStyle name="Vírgula 8 2 3 3 2 2 2" xfId="14692" xr:uid="{6130B9EF-4597-4904-AA1D-43C3A76F056F}"/>
    <cellStyle name="Vírgula 8 2 3 3 2 2 3" xfId="11226" xr:uid="{F3905E18-6ED1-482F-BB87-84443AE55E25}"/>
    <cellStyle name="Vírgula 8 2 3 3 2 3" xfId="11227" xr:uid="{F94E4C38-3312-4E2E-9227-40549A6CB150}"/>
    <cellStyle name="Vírgula 8 2 3 3 2 4" xfId="7665" xr:uid="{F134A66C-7E22-46E2-A9FD-450BFD6C1295}"/>
    <cellStyle name="Vírgula 8 2 3 3 2 5" xfId="12879" xr:uid="{3DB3057B-39A6-4FEE-B9C4-51FE69C0A8FF}"/>
    <cellStyle name="Vírgula 8 2 3 3 2 6" xfId="5840" xr:uid="{057B0359-C252-4DDD-80FB-A292D1B24C09}"/>
    <cellStyle name="Vírgula 8 2 3 3 3" xfId="3093" xr:uid="{41F359C4-4B98-467C-9733-C263F9EDE383}"/>
    <cellStyle name="Vírgula 8 2 3 3 3 2" xfId="13759" xr:uid="{A0C06A07-6A07-4492-A98C-AD30BC0E5DCD}"/>
    <cellStyle name="Vírgula 8 2 3 3 3 3" xfId="11228" xr:uid="{91D7CA8F-2309-4D00-A87A-1B0F1D3B6040}"/>
    <cellStyle name="Vírgula 8 2 3 3 4" xfId="11229" xr:uid="{DA4456AA-90C5-4E69-9789-0A07B543107B}"/>
    <cellStyle name="Vírgula 8 2 3 3 5" xfId="6732" xr:uid="{A8FDBA9F-940B-42A1-A318-A7C3DEF417C8}"/>
    <cellStyle name="Vírgula 8 2 3 3 6" xfId="11946" xr:uid="{FD3DE697-25E1-4E0D-803D-BDEE96ECE5BB}"/>
    <cellStyle name="Vírgula 8 2 3 3 7" xfId="4907" xr:uid="{80EAD046-ECD4-4ED9-909A-1C2B407F63A7}"/>
    <cellStyle name="Vírgula 8 2 3 4" xfId="2073" xr:uid="{BFC35A0F-4B4F-40E9-BF44-DDA042623877}"/>
    <cellStyle name="Vírgula 8 2 3 4 2" xfId="4023" xr:uid="{2AB33E84-5AD9-46DB-A152-01F693FE0D8C}"/>
    <cellStyle name="Vírgula 8 2 3 4 2 2" xfId="14689" xr:uid="{8CA9840E-2D90-4BCF-913C-5C0F39ED2A8C}"/>
    <cellStyle name="Vírgula 8 2 3 4 2 3" xfId="11230" xr:uid="{F165CF37-5F97-461E-96BF-CB0EBB98D171}"/>
    <cellStyle name="Vírgula 8 2 3 4 3" xfId="11231" xr:uid="{4ABD0D62-20AB-42B3-B8F2-44793DFCD852}"/>
    <cellStyle name="Vírgula 8 2 3 4 4" xfId="7662" xr:uid="{432266C5-499A-4888-B586-97EC3201EE9D}"/>
    <cellStyle name="Vírgula 8 2 3 4 5" xfId="12876" xr:uid="{FF9B5E49-021F-4B2D-B51D-834BAB590502}"/>
    <cellStyle name="Vírgula 8 2 3 4 6" xfId="5837" xr:uid="{E6F2AD1A-6601-4B91-BE22-683025E30F8D}"/>
    <cellStyle name="Vírgula 8 2 3 5" xfId="2348" xr:uid="{2DEDC694-53D0-4F08-96C0-2F64DFAB23AA}"/>
    <cellStyle name="Vírgula 8 2 3 5 2" xfId="4201" xr:uid="{6910F4AB-A260-4DD0-B87F-502AD129EAD2}"/>
    <cellStyle name="Vírgula 8 2 3 5 2 2" xfId="14864" xr:uid="{FA9C19AE-7444-40E8-AD5D-3124A649E133}"/>
    <cellStyle name="Vírgula 8 2 3 5 2 3" xfId="11232" xr:uid="{384C39A9-D918-4622-B854-8C97EB53D01D}"/>
    <cellStyle name="Vírgula 8 2 3 5 3" xfId="11233" xr:uid="{D65AA08A-3FB7-4EB7-BD91-E74D874FDA20}"/>
    <cellStyle name="Vírgula 8 2 3 5 4" xfId="7840" xr:uid="{4EB865B1-E0BE-4079-83DF-CAC87809B673}"/>
    <cellStyle name="Vírgula 8 2 3 5 5" xfId="13051" xr:uid="{C3E05310-97B8-4DE0-83E1-97A9BC1FE12D}"/>
    <cellStyle name="Vírgula 8 2 3 5 6" xfId="6012" xr:uid="{28942861-B853-41D7-8BAE-BD2E1376F781}"/>
    <cellStyle name="Vírgula 8 2 3 6" xfId="2492" xr:uid="{72DC8FF1-83AE-49E6-B216-DC08110998C7}"/>
    <cellStyle name="Vírgula 8 2 3 6 2" xfId="4336" xr:uid="{187241E5-8009-4A2F-B230-73F8219C5770}"/>
    <cellStyle name="Vírgula 8 2 3 6 2 2" xfId="14999" xr:uid="{2A83219E-1BB2-404C-92EE-C961E12893A4}"/>
    <cellStyle name="Vírgula 8 2 3 6 2 3" xfId="11234" xr:uid="{E38E9349-DF99-4DE4-803F-249BBC5FDCA5}"/>
    <cellStyle name="Vírgula 8 2 3 6 3" xfId="7975" xr:uid="{4F3AB12B-4D53-4255-8D5A-2952FDF59F8E}"/>
    <cellStyle name="Vírgula 8 2 3 6 4" xfId="13186" xr:uid="{A562BC47-0A41-4DB7-A440-B1FB9D53335E}"/>
    <cellStyle name="Vírgula 8 2 3 6 5" xfId="6147" xr:uid="{E70E5E80-7920-4E1F-9D1D-F44A8B67709F}"/>
    <cellStyle name="Vírgula 8 2 3 7" xfId="2820" xr:uid="{4C80082D-4836-4866-A2A3-4A830049AB92}"/>
    <cellStyle name="Vírgula 8 2 3 7 2" xfId="13486" xr:uid="{7116FD60-7F9F-4A1C-B176-15AC7DC351AA}"/>
    <cellStyle name="Vírgula 8 2 3 7 3" xfId="11235" xr:uid="{CFB6476B-6478-45FA-B854-E16391776E96}"/>
    <cellStyle name="Vírgula 8 2 3 8" xfId="11236" xr:uid="{7CAB7F02-CD91-456C-8F04-5AF88213DB7A}"/>
    <cellStyle name="Vírgula 8 2 3 9" xfId="6459" xr:uid="{B16FB104-44E9-4ADE-8870-149869741D30}"/>
    <cellStyle name="Vírgula 8 2 4" xfId="597" xr:uid="{8E40FF88-F33D-4FC2-A954-5EACBE5D5FD4}"/>
    <cellStyle name="Vírgula 8 2 4 2" xfId="1157" xr:uid="{4C6304D8-43F9-4B76-B6E5-26738C5F7729}"/>
    <cellStyle name="Vírgula 8 2 4 2 2" xfId="2078" xr:uid="{964A521A-F7BB-4BFB-8DD9-2FAFAE5AF47F}"/>
    <cellStyle name="Vírgula 8 2 4 2 2 2" xfId="4028" xr:uid="{0C44C843-4796-43B7-B013-D8ED1FDD0347}"/>
    <cellStyle name="Vírgula 8 2 4 2 2 2 2" xfId="14694" xr:uid="{66014873-35CA-4146-81A1-1B5CC4D6EABC}"/>
    <cellStyle name="Vírgula 8 2 4 2 2 2 3" xfId="11237" xr:uid="{70006936-0971-43EC-B378-6699C50592EB}"/>
    <cellStyle name="Vírgula 8 2 4 2 2 3" xfId="11238" xr:uid="{5D00CFE4-E440-4292-8A89-8CB02C0D2340}"/>
    <cellStyle name="Vírgula 8 2 4 2 2 4" xfId="7667" xr:uid="{052F795E-755E-4261-ABEF-6C8104E94B16}"/>
    <cellStyle name="Vírgula 8 2 4 2 2 5" xfId="12881" xr:uid="{B3AB865B-4E05-48A0-A87D-D64F70FC5DEF}"/>
    <cellStyle name="Vírgula 8 2 4 2 2 6" xfId="5842" xr:uid="{2EB0F9A6-0A0D-45B8-9FE1-586B7EA70E19}"/>
    <cellStyle name="Vírgula 8 2 4 2 3" xfId="3182" xr:uid="{0F7D351F-F1F9-4F89-8961-515DDA2BAFDC}"/>
    <cellStyle name="Vírgula 8 2 4 2 3 2" xfId="13848" xr:uid="{B277B11C-3302-4D15-9AF4-2D587FD8D7B3}"/>
    <cellStyle name="Vírgula 8 2 4 2 3 3" xfId="11239" xr:uid="{D0140BC8-D9D1-4D8E-BA58-E0491D0C168E}"/>
    <cellStyle name="Vírgula 8 2 4 2 4" xfId="11240" xr:uid="{5F6796EC-4505-4D2F-AE75-3F16C6B73E50}"/>
    <cellStyle name="Vírgula 8 2 4 2 5" xfId="6821" xr:uid="{3BADD8EE-4A84-4FCB-9ADE-41D6B80B243F}"/>
    <cellStyle name="Vírgula 8 2 4 2 6" xfId="12035" xr:uid="{FA4FF36D-7448-44BA-8CF9-86F914D5B918}"/>
    <cellStyle name="Vírgula 8 2 4 2 7" xfId="4996" xr:uid="{61BEACC4-DC1F-46D9-B9A3-6BF28CA36077}"/>
    <cellStyle name="Vírgula 8 2 4 3" xfId="2077" xr:uid="{87299678-600C-48C7-8BEF-BB91294AEA6E}"/>
    <cellStyle name="Vírgula 8 2 4 3 2" xfId="4027" xr:uid="{077024AA-545E-4C81-A457-16A211299450}"/>
    <cellStyle name="Vírgula 8 2 4 3 2 2" xfId="14693" xr:uid="{8E523E0F-2475-4066-99EF-6B1FF0F9FE7E}"/>
    <cellStyle name="Vírgula 8 2 4 3 2 3" xfId="11241" xr:uid="{C6C0A272-8CE6-499B-884A-A63E3DBBD0AA}"/>
    <cellStyle name="Vírgula 8 2 4 3 3" xfId="11242" xr:uid="{0BFFD9E4-3616-4C60-8B08-4309069D33E2}"/>
    <cellStyle name="Vírgula 8 2 4 3 4" xfId="7666" xr:uid="{744F4D88-EEAD-46DD-9507-71A47A678622}"/>
    <cellStyle name="Vírgula 8 2 4 3 5" xfId="12880" xr:uid="{CD0C27EC-D584-4674-9743-FAC3B96995F8}"/>
    <cellStyle name="Vírgula 8 2 4 3 6" xfId="5841" xr:uid="{F9C02B83-D282-4760-B3F3-157490CD9B32}"/>
    <cellStyle name="Vírgula 8 2 4 4" xfId="2730" xr:uid="{1AE33ECB-D5CC-4B27-88C4-C52FECDAFBE3}"/>
    <cellStyle name="Vírgula 8 2 4 4 2" xfId="13396" xr:uid="{77C78761-530B-4B4B-AB0A-A5FA1F539327}"/>
    <cellStyle name="Vírgula 8 2 4 4 3" xfId="11243" xr:uid="{49433240-6020-4BE5-877A-1478C371D148}"/>
    <cellStyle name="Vírgula 8 2 4 5" xfId="11244" xr:uid="{866EAFC4-D8EB-49F1-964F-53AE8FC98CAC}"/>
    <cellStyle name="Vírgula 8 2 4 6" xfId="6369" xr:uid="{7E348FD2-C49C-4F8D-9C93-EF890BE459EE}"/>
    <cellStyle name="Vírgula 8 2 4 7" xfId="11583" xr:uid="{4E23D96D-DDF5-4FF8-8A63-D134593862E5}"/>
    <cellStyle name="Vírgula 8 2 4 8" xfId="4544" xr:uid="{BCD930DD-34E7-4A9D-8D5F-74C0AD3C1D82}"/>
    <cellStyle name="Vírgula 8 2 5" xfId="806" xr:uid="{D9451506-3E77-40E1-974B-F045BA4EB4E4}"/>
    <cellStyle name="Vírgula 8 2 5 2" xfId="1270" xr:uid="{282FA878-41C4-4167-A2F7-F24527941C1C}"/>
    <cellStyle name="Vírgula 8 2 5 2 2" xfId="2080" xr:uid="{18839E6F-55F1-43F7-AE1B-6C811D25F0C3}"/>
    <cellStyle name="Vírgula 8 2 5 2 2 2" xfId="4030" xr:uid="{829C516D-CBC4-4067-B80B-4C7D294A90F6}"/>
    <cellStyle name="Vírgula 8 2 5 2 2 2 2" xfId="14696" xr:uid="{6B036C24-804E-40E0-AF04-E4A8709FFC83}"/>
    <cellStyle name="Vírgula 8 2 5 2 2 2 3" xfId="11245" xr:uid="{8C744CEC-BD94-4525-A27C-20F1BB46C062}"/>
    <cellStyle name="Vírgula 8 2 5 2 2 3" xfId="11246" xr:uid="{8BD634C5-157D-4A8E-A96B-AA3D4754FC3A}"/>
    <cellStyle name="Vírgula 8 2 5 2 2 4" xfId="7669" xr:uid="{4FE2637B-6C49-4C9A-B55E-7C75D0762E59}"/>
    <cellStyle name="Vírgula 8 2 5 2 2 5" xfId="12883" xr:uid="{AC22E4B2-9EE7-4D90-BD56-4C4C30DEC28A}"/>
    <cellStyle name="Vírgula 8 2 5 2 2 6" xfId="5844" xr:uid="{9FA29370-385A-4336-8EB8-EF21C60093D0}"/>
    <cellStyle name="Vírgula 8 2 5 2 3" xfId="3232" xr:uid="{72299355-F22C-47C5-A8B3-84044EC0BF03}"/>
    <cellStyle name="Vírgula 8 2 5 2 3 2" xfId="13898" xr:uid="{0DAC69E6-C648-4E31-A6F4-B19D6F0ED07D}"/>
    <cellStyle name="Vírgula 8 2 5 2 3 3" xfId="11247" xr:uid="{3F62AB65-CC31-49C2-BC6A-DA9EA0CCDF06}"/>
    <cellStyle name="Vírgula 8 2 5 2 4" xfId="11248" xr:uid="{6DF78A23-EBEA-4BE2-89D1-E31A9EBA820E}"/>
    <cellStyle name="Vírgula 8 2 5 2 5" xfId="6871" xr:uid="{D39B6E4A-6C50-430A-89CA-EF1EEA6739A5}"/>
    <cellStyle name="Vírgula 8 2 5 2 6" xfId="12085" xr:uid="{CFA744F5-471E-4F09-97F9-D1D42EEDEFFF}"/>
    <cellStyle name="Vírgula 8 2 5 2 7" xfId="5046" xr:uid="{64AF59AF-50F8-4F99-94AB-1E096DDA6A6B}"/>
    <cellStyle name="Vírgula 8 2 5 3" xfId="2079" xr:uid="{5DD4844A-A3B8-4302-BEB1-DE48C981D1D1}"/>
    <cellStyle name="Vírgula 8 2 5 3 2" xfId="4029" xr:uid="{DCFA1152-94C6-4713-9E24-2A1583BE1C35}"/>
    <cellStyle name="Vírgula 8 2 5 3 2 2" xfId="14695" xr:uid="{1812A595-D55E-4787-B73F-057438CF9C54}"/>
    <cellStyle name="Vírgula 8 2 5 3 2 3" xfId="11249" xr:uid="{CB3C388B-9B05-432B-AEFB-B4F7111C36FD}"/>
    <cellStyle name="Vírgula 8 2 5 3 3" xfId="11250" xr:uid="{641E2019-3B47-4E5B-AEBB-31FD76B41FDE}"/>
    <cellStyle name="Vírgula 8 2 5 3 4" xfId="7668" xr:uid="{A8BFE755-4B40-4362-94C0-9DBDB98AD7AA}"/>
    <cellStyle name="Vírgula 8 2 5 3 5" xfId="12882" xr:uid="{475C6D5A-C736-45A4-84EF-40FBCDBCBFA4}"/>
    <cellStyle name="Vírgula 8 2 5 3 6" xfId="5843" xr:uid="{7B9B2934-2809-4EBE-9DC6-91D233327F55}"/>
    <cellStyle name="Vírgula 8 2 5 4" xfId="2865" xr:uid="{E7FA5114-0178-4B32-9BE4-9B49F56D3EBD}"/>
    <cellStyle name="Vírgula 8 2 5 4 2" xfId="13531" xr:uid="{4DCB47D5-1D52-46E0-B402-102B138A4ED7}"/>
    <cellStyle name="Vírgula 8 2 5 4 3" xfId="11251" xr:uid="{BED29BCD-390E-467F-90AC-260EF7DC16A2}"/>
    <cellStyle name="Vírgula 8 2 5 5" xfId="11252" xr:uid="{C6C7DCA7-EA1A-4030-B816-7CDD78D8F300}"/>
    <cellStyle name="Vírgula 8 2 5 6" xfId="6504" xr:uid="{440139F2-2F15-42D5-975F-A7FE03052586}"/>
    <cellStyle name="Vírgula 8 2 5 7" xfId="11718" xr:uid="{58F70DF1-1371-4A04-A40C-6FD88500BBE1}"/>
    <cellStyle name="Vírgula 8 2 5 8" xfId="4679" xr:uid="{D829B3B8-E7B7-489B-B6A6-193E3FCC2F0E}"/>
    <cellStyle name="Vírgula 8 2 6" xfId="481" xr:uid="{DC1AF7B6-69B1-400B-9615-73CCC5D8455F}"/>
    <cellStyle name="Vírgula 8 2 6 2" xfId="1102" xr:uid="{4419A98B-5B1F-4797-BD4C-4E03033DE139}"/>
    <cellStyle name="Vírgula 8 2 6 2 2" xfId="2082" xr:uid="{23AB5E41-D40D-490C-8980-60E63FD88DF5}"/>
    <cellStyle name="Vírgula 8 2 6 2 2 2" xfId="4032" xr:uid="{F468B87B-4E02-444F-AC60-2EF781FA71D2}"/>
    <cellStyle name="Vírgula 8 2 6 2 2 2 2" xfId="14698" xr:uid="{72243FD8-3094-4C97-9E97-38B2B98B8BDD}"/>
    <cellStyle name="Vírgula 8 2 6 2 2 2 3" xfId="11253" xr:uid="{EE6304AC-8CD3-4F95-B335-928EE794BA7C}"/>
    <cellStyle name="Vírgula 8 2 6 2 2 3" xfId="11254" xr:uid="{C46C6E73-69C8-403D-959A-95015C015C49}"/>
    <cellStyle name="Vírgula 8 2 6 2 2 4" xfId="7671" xr:uid="{D28B672B-5145-4C61-9F5D-A09855D4AAAD}"/>
    <cellStyle name="Vírgula 8 2 6 2 2 5" xfId="12885" xr:uid="{A2034EB9-A551-40F0-A71E-432E3224C587}"/>
    <cellStyle name="Vírgula 8 2 6 2 2 6" xfId="5846" xr:uid="{0FCBAE7E-0578-4FED-B26E-CC182BF4E487}"/>
    <cellStyle name="Vírgula 8 2 6 2 3" xfId="3138" xr:uid="{530DAEC6-5649-414B-9F56-874072356DFD}"/>
    <cellStyle name="Vírgula 8 2 6 2 3 2" xfId="13804" xr:uid="{6DDDD58D-7BD7-40B3-AE8B-7A04F26AF115}"/>
    <cellStyle name="Vírgula 8 2 6 2 3 3" xfId="11255" xr:uid="{90DE4E91-ABA4-4EE4-814A-A5BF12E8AE97}"/>
    <cellStyle name="Vírgula 8 2 6 2 4" xfId="11256" xr:uid="{8D4B92FA-2F1D-46ED-BBE7-B94B4E82FC5D}"/>
    <cellStyle name="Vírgula 8 2 6 2 5" xfId="6777" xr:uid="{9DF8817E-128F-4D4E-99F3-D29DE4CF5B37}"/>
    <cellStyle name="Vírgula 8 2 6 2 6" xfId="11991" xr:uid="{71066F3C-39B7-420A-A32A-27D5BEBDA59F}"/>
    <cellStyle name="Vírgula 8 2 6 2 7" xfId="4952" xr:uid="{8E7C0A05-7AB3-4A22-8BEE-25EF1E2BC809}"/>
    <cellStyle name="Vírgula 8 2 6 3" xfId="2081" xr:uid="{29719C41-4F65-4DE3-96CC-89C7D3AC6AB0}"/>
    <cellStyle name="Vírgula 8 2 6 3 2" xfId="4031" xr:uid="{62EF4394-7B73-415E-90F6-D415BA55FDDF}"/>
    <cellStyle name="Vírgula 8 2 6 3 2 2" xfId="14697" xr:uid="{2C672341-AE91-445E-BC48-AA3D42DD1B80}"/>
    <cellStyle name="Vírgula 8 2 6 3 2 3" xfId="11257" xr:uid="{8F45D1DC-301F-42F9-8AC6-DED61A271C0B}"/>
    <cellStyle name="Vírgula 8 2 6 3 3" xfId="11258" xr:uid="{57A34236-BBC8-4A9D-9430-339981720579}"/>
    <cellStyle name="Vírgula 8 2 6 3 4" xfId="7670" xr:uid="{6661BB36-2243-4565-9D85-B7E2E38C5025}"/>
    <cellStyle name="Vírgula 8 2 6 3 5" xfId="12884" xr:uid="{603B6C7F-5A4D-439A-B336-9375B4FBE106}"/>
    <cellStyle name="Vírgula 8 2 6 3 6" xfId="5845" xr:uid="{007AB7B8-A500-4799-AD05-7D89385C00CE}"/>
    <cellStyle name="Vírgula 8 2 6 4" xfId="2681" xr:uid="{3684DA08-3C90-4237-89B7-59655BEC9357}"/>
    <cellStyle name="Vírgula 8 2 6 4 2" xfId="13347" xr:uid="{4E485C77-A209-4148-8B62-3C230ED9C6AE}"/>
    <cellStyle name="Vírgula 8 2 6 4 3" xfId="11259" xr:uid="{56791735-3981-4597-9F84-6830D9A512C8}"/>
    <cellStyle name="Vírgula 8 2 6 5" xfId="11260" xr:uid="{BA1505C1-3ED3-446F-AA2A-E62A31436CF3}"/>
    <cellStyle name="Vírgula 8 2 6 6" xfId="6320" xr:uid="{D9E1D981-3357-4CE7-A620-131D373451FC}"/>
    <cellStyle name="Vírgula 8 2 6 7" xfId="11534" xr:uid="{2277ABDF-447C-454D-8A9C-31A83482E10E}"/>
    <cellStyle name="Vírgula 8 2 6 8" xfId="4495" xr:uid="{8B82246E-750B-4485-9B67-DB5AB0E59314}"/>
    <cellStyle name="Vírgula 8 2 7" xfId="956" xr:uid="{C32EC65A-EC38-4157-BE9D-62AD9567D543}"/>
    <cellStyle name="Vírgula 8 2 7 2" xfId="2083" xr:uid="{4FF7081C-B36E-4358-9EDD-4607B0A44BC4}"/>
    <cellStyle name="Vírgula 8 2 7 2 2" xfId="4033" xr:uid="{FC3AEC90-C222-4500-BE72-7CC8D10894D6}"/>
    <cellStyle name="Vírgula 8 2 7 2 2 2" xfId="14699" xr:uid="{B8BC3FCE-E127-43FC-8794-B1ECC6BD432B}"/>
    <cellStyle name="Vírgula 8 2 7 2 2 3" xfId="11261" xr:uid="{B1E881A1-97AF-4270-9031-300678A5B94B}"/>
    <cellStyle name="Vírgula 8 2 7 2 3" xfId="11262" xr:uid="{5E644C92-857D-4AC5-A7B0-5CD167B8B6C8}"/>
    <cellStyle name="Vírgula 8 2 7 2 4" xfId="7672" xr:uid="{354F37A4-FF9A-4108-89FC-542494848B85}"/>
    <cellStyle name="Vírgula 8 2 7 2 5" xfId="12886" xr:uid="{6050E1EC-31D2-4E17-8A32-DC7159D712B8}"/>
    <cellStyle name="Vírgula 8 2 7 2 6" xfId="5847" xr:uid="{4F8D68E3-8C5B-431A-996F-00825E38A7B8}"/>
    <cellStyle name="Vírgula 8 2 7 3" xfId="3003" xr:uid="{04700E23-4D9E-40C0-AE17-1352830199D8}"/>
    <cellStyle name="Vírgula 8 2 7 3 2" xfId="13669" xr:uid="{7335E410-B939-4544-9882-02C295BDA0D3}"/>
    <cellStyle name="Vírgula 8 2 7 3 3" xfId="11263" xr:uid="{8FED469A-E952-4161-9F57-321C823E107E}"/>
    <cellStyle name="Vírgula 8 2 7 4" xfId="11264" xr:uid="{608D2BED-C0FA-4ACF-9392-439C02F6EEEB}"/>
    <cellStyle name="Vírgula 8 2 7 5" xfId="6642" xr:uid="{279FC4DF-8532-45EC-9C72-FEB9A4FB7E5B}"/>
    <cellStyle name="Vírgula 8 2 7 6" xfId="11856" xr:uid="{F71398FB-CA56-4AA3-8C79-EFDFBC2D1445}"/>
    <cellStyle name="Vírgula 8 2 7 7" xfId="4817" xr:uid="{FB4BBADC-665D-4663-BD78-C1B0D210A38E}"/>
    <cellStyle name="Vírgula 8 2 8" xfId="1420" xr:uid="{0095BFDF-FD3A-46D5-B566-B1CBBB72D04F}"/>
    <cellStyle name="Vírgula 8 2 8 2" xfId="3370" xr:uid="{3231E659-C2FF-46AC-9BBA-1F30F370D8AA}"/>
    <cellStyle name="Vírgula 8 2 8 2 2" xfId="14036" xr:uid="{21AA86A1-1254-4BD2-8890-3486F15C4B0E}"/>
    <cellStyle name="Vírgula 8 2 8 2 3" xfId="11265" xr:uid="{CFBC4A0B-E56E-4C46-B3F9-650AF86E14B8}"/>
    <cellStyle name="Vírgula 8 2 8 3" xfId="11266" xr:uid="{85D45E06-D25B-4914-9F4D-EE19299D5C2D}"/>
    <cellStyle name="Vírgula 8 2 8 4" xfId="7009" xr:uid="{4F2BDB89-9A50-4485-B262-45570D0E2935}"/>
    <cellStyle name="Vírgula 8 2 8 5" xfId="12223" xr:uid="{10F10966-634E-4C25-957B-586AFACE9F35}"/>
    <cellStyle name="Vírgula 8 2 8 6" xfId="5184" xr:uid="{58071D43-C816-49B1-AC8C-DEC8A15203CC}"/>
    <cellStyle name="Vírgula 8 2 9" xfId="367" xr:uid="{72A826D6-36CB-4A82-BA11-43DD6DF9CAD7}"/>
    <cellStyle name="Vírgula 8 2 9 2" xfId="2637" xr:uid="{0EAB7AF8-CEAD-40BB-8051-218D6FE90AD3}"/>
    <cellStyle name="Vírgula 8 2 9 2 2" xfId="13303" xr:uid="{A4E70858-C5BC-47AC-BD99-5976F23AEB7B}"/>
    <cellStyle name="Vírgula 8 2 9 2 3" xfId="11267" xr:uid="{2C9EC267-5F38-4081-8F3C-14895B98B7C0}"/>
    <cellStyle name="Vírgula 8 2 9 3" xfId="11268" xr:uid="{6137583A-56E8-4EA1-9E5C-A2483AE612AE}"/>
    <cellStyle name="Vírgula 8 2 9 4" xfId="6276" xr:uid="{D4A6050E-6CCA-4383-891D-114C2C084A6E}"/>
    <cellStyle name="Vírgula 8 2 9 5" xfId="11490" xr:uid="{399AA183-2595-40D7-A980-8B09BAC85AAF}"/>
    <cellStyle name="Vírgula 8 2 9 6" xfId="4451" xr:uid="{DE6EF58E-32F7-44EF-BD15-8E572871AAA7}"/>
    <cellStyle name="Vírgula 8 3" xfId="266" xr:uid="{88FCD80B-7CD3-4133-9601-32DFD4E28042}"/>
    <cellStyle name="Vírgula 8 3 10" xfId="2254" xr:uid="{0040095F-E4F7-4F6E-8738-88E7461C3374}"/>
    <cellStyle name="Vírgula 8 3 10 2" xfId="4111" xr:uid="{8AFC8768-0222-4CC9-9EB4-FF5AD3AE69D4}"/>
    <cellStyle name="Vírgula 8 3 10 2 2" xfId="14774" xr:uid="{CE31AE8D-17F8-474D-B85E-1312A2444AFC}"/>
    <cellStyle name="Vírgula 8 3 10 2 3" xfId="11269" xr:uid="{13F7D697-A70B-4A05-B67F-091FDAE99E22}"/>
    <cellStyle name="Vírgula 8 3 10 3" xfId="11270" xr:uid="{A981AF77-37E3-4F93-8848-9629FFE4CC6A}"/>
    <cellStyle name="Vírgula 8 3 10 4" xfId="7750" xr:uid="{03E88B58-57CB-49B5-A68C-927E2C294349}"/>
    <cellStyle name="Vírgula 8 3 10 5" xfId="12961" xr:uid="{B0CD4ECD-3EAF-4220-B0F0-393A297014BB}"/>
    <cellStyle name="Vírgula 8 3 10 6" xfId="5922" xr:uid="{4ED271EF-A071-450D-89E7-4EA98ADF5ABB}"/>
    <cellStyle name="Vírgula 8 3 11" xfId="2403" xr:uid="{99A90FF6-9774-411C-B362-0605CCCE8697}"/>
    <cellStyle name="Vírgula 8 3 11 2" xfId="4247" xr:uid="{CB2CD231-0195-4BB2-BAD6-A5ACC8ADCCB3}"/>
    <cellStyle name="Vírgula 8 3 11 2 2" xfId="14910" xr:uid="{FB7E4565-E689-4C1E-89FB-4A8CE0C26365}"/>
    <cellStyle name="Vírgula 8 3 11 2 3" xfId="11271" xr:uid="{D92BB648-38D3-4517-B73B-E04ECA1CEEC2}"/>
    <cellStyle name="Vírgula 8 3 11 3" xfId="7886" xr:uid="{F203C3C2-4A8B-48E6-9FD4-CB3B2C4AF2C6}"/>
    <cellStyle name="Vírgula 8 3 11 4" xfId="13097" xr:uid="{438FB3A3-F30D-46F3-8B73-FD5EB7FC1B8C}"/>
    <cellStyle name="Vírgula 8 3 11 5" xfId="6058" xr:uid="{5CC4D863-7466-4CDA-9F71-1214DFCC4450}"/>
    <cellStyle name="Vírgula 8 3 12" xfId="2591" xr:uid="{10B936BF-8E6E-4576-BDC8-2D2DBF7692B2}"/>
    <cellStyle name="Vírgula 8 3 12 2" xfId="11272" xr:uid="{C3F982BC-18D3-46E4-A32A-ACB842FB3B72}"/>
    <cellStyle name="Vírgula 8 3 12 3" xfId="13259" xr:uid="{39685418-974D-45FC-9CE9-BAC921A4A6A9}"/>
    <cellStyle name="Vírgula 8 3 12 4" xfId="6193" xr:uid="{DA5A89EF-1D7D-44D7-A292-832C3EFD745B}"/>
    <cellStyle name="Vírgula 8 3 13" xfId="11273" xr:uid="{0E514528-773A-4159-A818-086141124421}"/>
    <cellStyle name="Vírgula 8 3 14" xfId="6230" xr:uid="{D0257889-EBEF-4841-891D-0D25C4DBC74F}"/>
    <cellStyle name="Vírgula 8 3 15" xfId="11446" xr:uid="{9FB01EFC-1717-4577-A3E6-705F34E3D4FA}"/>
    <cellStyle name="Vírgula 8 3 16" xfId="4407" xr:uid="{D6E565CC-F91D-464C-B537-2CAA8E693BF6}"/>
    <cellStyle name="Vírgula 8 3 2" xfId="712" xr:uid="{5E3A39F3-74EE-4825-AFF3-96900FBFD0E6}"/>
    <cellStyle name="Vírgula 8 3 2 10" xfId="11631" xr:uid="{E9819B79-56C4-43CC-AD06-D9BD74C6F8C8}"/>
    <cellStyle name="Vírgula 8 3 2 11" xfId="4592" xr:uid="{F54435B8-E1D7-4FBB-8643-051A4A456B2A}"/>
    <cellStyle name="Vírgula 8 3 2 2" xfId="855" xr:uid="{908DCE2C-6FEB-4A85-97A9-CE8CEAC31683}"/>
    <cellStyle name="Vírgula 8 3 2 2 2" xfId="1318" xr:uid="{DCBCE061-6560-49A1-A2ED-F246F9A37127}"/>
    <cellStyle name="Vírgula 8 3 2 2 2 2" xfId="2086" xr:uid="{5DF54315-7735-4C1C-A1C3-1501A015416A}"/>
    <cellStyle name="Vírgula 8 3 2 2 2 2 2" xfId="4036" xr:uid="{675E2A40-4FCD-4E7A-8F99-A7932E6865B3}"/>
    <cellStyle name="Vírgula 8 3 2 2 2 2 2 2" xfId="14702" xr:uid="{7F1E5991-C9A5-4378-A28F-934F598F978F}"/>
    <cellStyle name="Vírgula 8 3 2 2 2 2 2 3" xfId="11274" xr:uid="{E317F223-EEF9-47FA-85E2-CA52237A0FB4}"/>
    <cellStyle name="Vírgula 8 3 2 2 2 2 3" xfId="11275" xr:uid="{4B7A0A8C-C190-4B77-AC74-586B15B02162}"/>
    <cellStyle name="Vírgula 8 3 2 2 2 2 4" xfId="7675" xr:uid="{D169BFA2-049D-4500-B270-C7BD47704100}"/>
    <cellStyle name="Vírgula 8 3 2 2 2 2 5" xfId="12889" xr:uid="{B6E21EC6-259E-4BAD-9E89-EAAD8E6CC94C}"/>
    <cellStyle name="Vírgula 8 3 2 2 2 2 6" xfId="5850" xr:uid="{74A8E0BD-FA9A-4BF7-B1B8-DF472986D008}"/>
    <cellStyle name="Vírgula 8 3 2 2 2 3" xfId="3280" xr:uid="{B8C3C131-39B6-4759-AE85-24B8E45F8A5F}"/>
    <cellStyle name="Vírgula 8 3 2 2 2 3 2" xfId="13946" xr:uid="{80D3156A-F38D-4C49-AF7C-0AEEAB7C1C8B}"/>
    <cellStyle name="Vírgula 8 3 2 2 2 3 3" xfId="11276" xr:uid="{C249457A-514A-4AD0-BAF5-3F9717A102F8}"/>
    <cellStyle name="Vírgula 8 3 2 2 2 4" xfId="11277" xr:uid="{076A7AC3-4045-421F-BD95-01E0BAAC5342}"/>
    <cellStyle name="Vírgula 8 3 2 2 2 5" xfId="6919" xr:uid="{9ECC653F-F2A5-499A-B17D-6E1F70CCC417}"/>
    <cellStyle name="Vírgula 8 3 2 2 2 6" xfId="12133" xr:uid="{CF8CFFB6-AB42-47E5-A89F-0F48DA56BECB}"/>
    <cellStyle name="Vírgula 8 3 2 2 2 7" xfId="5094" xr:uid="{718FDF3D-1614-4765-BA88-D3F950BFF6E3}"/>
    <cellStyle name="Vírgula 8 3 2 2 3" xfId="2085" xr:uid="{3BBE69FE-8710-4065-BC26-B9F098EC4BF7}"/>
    <cellStyle name="Vírgula 8 3 2 2 3 2" xfId="4035" xr:uid="{D153D695-A7D0-4827-96ED-2F7E885AE52A}"/>
    <cellStyle name="Vírgula 8 3 2 2 3 2 2" xfId="14701" xr:uid="{A556CE6D-6890-4F99-829C-77E7D76BDEE1}"/>
    <cellStyle name="Vírgula 8 3 2 2 3 2 3" xfId="11278" xr:uid="{4BB5B407-498B-48D7-9B84-F1AE777EA61C}"/>
    <cellStyle name="Vírgula 8 3 2 2 3 3" xfId="11279" xr:uid="{81B00A6D-CACD-4AFB-9CC0-5732E7264FEA}"/>
    <cellStyle name="Vírgula 8 3 2 2 3 4" xfId="7674" xr:uid="{D6CD1A69-22D2-4676-A571-C768CA6A61C8}"/>
    <cellStyle name="Vírgula 8 3 2 2 3 5" xfId="12888" xr:uid="{B8DBA3DD-CBF1-4C8F-A01C-EFFF58CC3A35}"/>
    <cellStyle name="Vírgula 8 3 2 2 3 6" xfId="5849" xr:uid="{FD91A066-66AA-4E17-832F-6613061A715A}"/>
    <cellStyle name="Vírgula 8 3 2 2 4" xfId="2913" xr:uid="{383BE324-2A05-41EC-93D4-62A7D66CA121}"/>
    <cellStyle name="Vírgula 8 3 2 2 4 2" xfId="13579" xr:uid="{8A7530EA-1DA6-4FA4-A65B-646005458A40}"/>
    <cellStyle name="Vírgula 8 3 2 2 4 3" xfId="11280" xr:uid="{033047C8-0A46-476E-9DBF-4576570AFA40}"/>
    <cellStyle name="Vírgula 8 3 2 2 5" xfId="11281" xr:uid="{3A3F0678-27DE-4BCC-934D-C4C1F151ED16}"/>
    <cellStyle name="Vírgula 8 3 2 2 6" xfId="6552" xr:uid="{52A6E8E4-FC2E-4748-8162-4D8BECAB7112}"/>
    <cellStyle name="Vírgula 8 3 2 2 7" xfId="11766" xr:uid="{E54C48BC-BAC3-41BB-8943-62AAFE961D75}"/>
    <cellStyle name="Vírgula 8 3 2 2 8" xfId="4727" xr:uid="{AD12DC3D-61D3-4BC3-840C-025C09FAEC56}"/>
    <cellStyle name="Vírgula 8 3 2 3" xfId="1008" xr:uid="{0D4E811E-E3D1-4AA5-91AD-BAE7E179C7BE}"/>
    <cellStyle name="Vírgula 8 3 2 3 2" xfId="2087" xr:uid="{17AD2758-57FD-4ACC-A5F2-9B7CBB27E687}"/>
    <cellStyle name="Vírgula 8 3 2 3 2 2" xfId="4037" xr:uid="{4ED44032-1EA9-4063-9AF7-2D1589213120}"/>
    <cellStyle name="Vírgula 8 3 2 3 2 2 2" xfId="14703" xr:uid="{8DFCFF1B-3162-4370-9251-5C8E1B5A17ED}"/>
    <cellStyle name="Vírgula 8 3 2 3 2 2 3" xfId="11282" xr:uid="{88E3551B-8EB6-410E-9611-5EDCAAFC5ED4}"/>
    <cellStyle name="Vírgula 8 3 2 3 2 3" xfId="11283" xr:uid="{92DE7323-7590-479B-AB25-BD2C743E0289}"/>
    <cellStyle name="Vírgula 8 3 2 3 2 4" xfId="7676" xr:uid="{C5C9D8EA-B01E-4E2A-82BC-CF353C263CA7}"/>
    <cellStyle name="Vírgula 8 3 2 3 2 5" xfId="12890" xr:uid="{8164D6AD-C41B-4788-999A-BF2B029F702D}"/>
    <cellStyle name="Vírgula 8 3 2 3 2 6" xfId="5851" xr:uid="{CE0EEFBB-45FE-42DD-9556-6DB804FF7F82}"/>
    <cellStyle name="Vírgula 8 3 2 3 3" xfId="3051" xr:uid="{C6CC9A24-E395-4C04-871C-905F0F1D2C13}"/>
    <cellStyle name="Vírgula 8 3 2 3 3 2" xfId="13717" xr:uid="{2291922A-C31F-42ED-B18E-7C1BFF05259F}"/>
    <cellStyle name="Vírgula 8 3 2 3 3 3" xfId="11284" xr:uid="{C63B53BA-A627-40C4-BA02-88F4633EB793}"/>
    <cellStyle name="Vírgula 8 3 2 3 4" xfId="11285" xr:uid="{40720316-9411-4EE9-AB20-B037462B155C}"/>
    <cellStyle name="Vírgula 8 3 2 3 5" xfId="6690" xr:uid="{9C377923-8809-4441-8741-128EBCFA6AE4}"/>
    <cellStyle name="Vírgula 8 3 2 3 6" xfId="11904" xr:uid="{980EE375-AC9F-43F8-9B12-B023CF5B11D2}"/>
    <cellStyle name="Vírgula 8 3 2 3 7" xfId="4865" xr:uid="{A9F59C34-3802-4252-BCB4-7EE39EB472D8}"/>
    <cellStyle name="Vírgula 8 3 2 4" xfId="2084" xr:uid="{5512E474-70B8-4473-8805-652C98061516}"/>
    <cellStyle name="Vírgula 8 3 2 4 2" xfId="4034" xr:uid="{EDD5112B-5509-4304-BC02-6346E7EC2EEB}"/>
    <cellStyle name="Vírgula 8 3 2 4 2 2" xfId="14700" xr:uid="{30B470D3-C62C-4655-84AC-7B23EFDFBDED}"/>
    <cellStyle name="Vírgula 8 3 2 4 2 3" xfId="11286" xr:uid="{C5AADB32-0F21-4344-AF4E-A24ADF86B3C9}"/>
    <cellStyle name="Vírgula 8 3 2 4 3" xfId="11287" xr:uid="{6B8F0F9B-F3A1-4B57-AE8A-64881D550E04}"/>
    <cellStyle name="Vírgula 8 3 2 4 4" xfId="7673" xr:uid="{389A814F-C1EE-47E0-A569-54180C11F562}"/>
    <cellStyle name="Vírgula 8 3 2 4 5" xfId="12887" xr:uid="{5C21D140-6984-4847-8B8B-D9D6D76FFAAE}"/>
    <cellStyle name="Vírgula 8 3 2 4 6" xfId="5848" xr:uid="{A1801002-F385-4859-8BE9-8D955166EE41}"/>
    <cellStyle name="Vírgula 8 3 2 5" xfId="2306" xr:uid="{C3D27AB4-DF54-4807-AF19-FF4BA33D5536}"/>
    <cellStyle name="Vírgula 8 3 2 5 2" xfId="4159" xr:uid="{C8E81EC3-EF27-41CF-B454-26E65E2A0667}"/>
    <cellStyle name="Vírgula 8 3 2 5 2 2" xfId="14822" xr:uid="{1F557DE1-AFDD-44D3-88C5-9884E09E6AF9}"/>
    <cellStyle name="Vírgula 8 3 2 5 2 3" xfId="11288" xr:uid="{A9F02BF4-7753-4131-8C51-78997BDD414B}"/>
    <cellStyle name="Vírgula 8 3 2 5 3" xfId="11289" xr:uid="{C205E941-6F31-4F76-9FE3-0ACEACBB26B2}"/>
    <cellStyle name="Vírgula 8 3 2 5 4" xfId="7798" xr:uid="{94202105-C208-4877-B642-CB763734FBCD}"/>
    <cellStyle name="Vírgula 8 3 2 5 5" xfId="13009" xr:uid="{29970D8F-10C8-4894-B169-04E8821DD128}"/>
    <cellStyle name="Vírgula 8 3 2 5 6" xfId="5970" xr:uid="{462DC549-FB66-4F4C-B840-391D1F80F7D6}"/>
    <cellStyle name="Vírgula 8 3 2 6" xfId="2450" xr:uid="{15E4321E-0739-41F2-946E-116CA1C25949}"/>
    <cellStyle name="Vírgula 8 3 2 6 2" xfId="4294" xr:uid="{9BF4DBB4-0E55-4C9F-8BAB-CC1953F09C1D}"/>
    <cellStyle name="Vírgula 8 3 2 6 2 2" xfId="14957" xr:uid="{5B144D6F-BFCF-4A81-AB7D-0F8BD70CE13A}"/>
    <cellStyle name="Vírgula 8 3 2 6 2 3" xfId="11290" xr:uid="{2CAEEA40-67B6-4EE6-ACC5-5FFFE453F18E}"/>
    <cellStyle name="Vírgula 8 3 2 6 3" xfId="7933" xr:uid="{BCC0B5D5-5B73-4644-B956-DF659080FE88}"/>
    <cellStyle name="Vírgula 8 3 2 6 4" xfId="13144" xr:uid="{E84BA5CD-F8B1-45E4-A17A-66000FDB591E}"/>
    <cellStyle name="Vírgula 8 3 2 6 5" xfId="6105" xr:uid="{595D6554-EFA7-4408-A5A8-9E27562F794E}"/>
    <cellStyle name="Vírgula 8 3 2 7" xfId="2778" xr:uid="{0E8E6F88-9CEC-469F-9E3E-E688B728F13A}"/>
    <cellStyle name="Vírgula 8 3 2 7 2" xfId="13444" xr:uid="{0CEDFC9C-F60F-4B08-A03A-D899CDC2C340}"/>
    <cellStyle name="Vírgula 8 3 2 7 3" xfId="11291" xr:uid="{DF47258F-D7D7-46C4-B585-AAEBCD36C6F0}"/>
    <cellStyle name="Vírgula 8 3 2 8" xfId="11292" xr:uid="{793B0F97-F9C6-439A-9117-47FF1D491222}"/>
    <cellStyle name="Vírgula 8 3 2 9" xfId="6417" xr:uid="{3469B15C-EEB3-46B8-81C1-BD3379C80C87}"/>
    <cellStyle name="Vírgula 8 3 3" xfId="757" xr:uid="{8B42F560-CE76-45DA-B2DA-E8D0AE0FDABC}"/>
    <cellStyle name="Vírgula 8 3 3 10" xfId="11674" xr:uid="{6284B576-3F70-4F33-8A17-A1968EB21A18}"/>
    <cellStyle name="Vírgula 8 3 3 11" xfId="4635" xr:uid="{8013BBA8-AF21-4D55-9FDF-6A6BE05076A1}"/>
    <cellStyle name="Vírgula 8 3 3 2" xfId="898" xr:uid="{D52DC677-2CEE-4EED-9BDF-B4CE72896C30}"/>
    <cellStyle name="Vírgula 8 3 3 2 2" xfId="1361" xr:uid="{AA38125C-AB63-4FD6-9D81-AF04D39D0C13}"/>
    <cellStyle name="Vírgula 8 3 3 2 2 2" xfId="2090" xr:uid="{869D527E-5BE8-4A52-BD75-2420EB48F294}"/>
    <cellStyle name="Vírgula 8 3 3 2 2 2 2" xfId="4040" xr:uid="{82518215-DC40-4CA4-94F0-3120A426A3C6}"/>
    <cellStyle name="Vírgula 8 3 3 2 2 2 2 2" xfId="14706" xr:uid="{82A802E0-4AA5-462E-89BE-28CA8E4122F0}"/>
    <cellStyle name="Vírgula 8 3 3 2 2 2 2 3" xfId="11293" xr:uid="{13564F48-F803-42F1-B229-444FD654F975}"/>
    <cellStyle name="Vírgula 8 3 3 2 2 2 3" xfId="11294" xr:uid="{810F9A7A-D2E5-4C51-8F59-B6FBF0CDE931}"/>
    <cellStyle name="Vírgula 8 3 3 2 2 2 4" xfId="7679" xr:uid="{6DA9B8C1-4021-4F69-99D8-E2D943C16BEF}"/>
    <cellStyle name="Vírgula 8 3 3 2 2 2 5" xfId="12893" xr:uid="{E917DA9C-0553-45AB-AD72-3C8F221EEBBF}"/>
    <cellStyle name="Vírgula 8 3 3 2 2 2 6" xfId="5854" xr:uid="{2A9EDC55-B516-408B-8FCE-C82CCFFA96E5}"/>
    <cellStyle name="Vírgula 8 3 3 2 2 3" xfId="3323" xr:uid="{598DF15F-637B-47D7-B0BA-F7E3DE4252FC}"/>
    <cellStyle name="Vírgula 8 3 3 2 2 3 2" xfId="13989" xr:uid="{2B8865AD-62BF-4541-A9EE-5389F2AFB12F}"/>
    <cellStyle name="Vírgula 8 3 3 2 2 3 3" xfId="11295" xr:uid="{69C1AAD2-03B2-447E-9354-8294063303B7}"/>
    <cellStyle name="Vírgula 8 3 3 2 2 4" xfId="11296" xr:uid="{3DB540E0-B821-4C39-BD57-70E7A7254709}"/>
    <cellStyle name="Vírgula 8 3 3 2 2 5" xfId="6962" xr:uid="{9D08CD09-6AA5-4772-A14F-8588109B2807}"/>
    <cellStyle name="Vírgula 8 3 3 2 2 6" xfId="12176" xr:uid="{90F04132-31C2-478B-81AF-AA3911F59E0A}"/>
    <cellStyle name="Vírgula 8 3 3 2 2 7" xfId="5137" xr:uid="{787C4E01-A3C9-4E20-BD6D-A151E9EC242A}"/>
    <cellStyle name="Vírgula 8 3 3 2 3" xfId="2089" xr:uid="{54A34939-D9B8-4E4A-8068-80B295735F3E}"/>
    <cellStyle name="Vírgula 8 3 3 2 3 2" xfId="4039" xr:uid="{C3CA5365-A89A-4857-98D9-9C55ACA8D15E}"/>
    <cellStyle name="Vírgula 8 3 3 2 3 2 2" xfId="14705" xr:uid="{CFD51B55-F54C-4FB8-8F84-28CB33BA5667}"/>
    <cellStyle name="Vírgula 8 3 3 2 3 2 3" xfId="11297" xr:uid="{B390B9F2-5144-488E-B5A6-B7B531F26304}"/>
    <cellStyle name="Vírgula 8 3 3 2 3 3" xfId="11298" xr:uid="{518A9C64-15AE-4B4B-BAD5-C87BA2EA8716}"/>
    <cellStyle name="Vírgula 8 3 3 2 3 4" xfId="7678" xr:uid="{AF6678FE-1CE5-4F88-94E6-416725856F1F}"/>
    <cellStyle name="Vírgula 8 3 3 2 3 5" xfId="12892" xr:uid="{67C7620B-3CC3-49F3-AEA0-748F01079B33}"/>
    <cellStyle name="Vírgula 8 3 3 2 3 6" xfId="5853" xr:uid="{9C9D74E1-E5DA-4143-A72E-A0181942BBC2}"/>
    <cellStyle name="Vírgula 8 3 3 2 4" xfId="2956" xr:uid="{5292B900-87F8-46B6-8E1C-3CD3D655E346}"/>
    <cellStyle name="Vírgula 8 3 3 2 4 2" xfId="13622" xr:uid="{0B31CDC6-2DAA-4A1C-A2E8-76FBF267FC23}"/>
    <cellStyle name="Vírgula 8 3 3 2 4 3" xfId="11299" xr:uid="{3336A9C5-1D06-49A3-928C-2DD72D33BA8C}"/>
    <cellStyle name="Vírgula 8 3 3 2 5" xfId="11300" xr:uid="{874118BC-00E8-469A-840C-03347D278602}"/>
    <cellStyle name="Vírgula 8 3 3 2 6" xfId="6595" xr:uid="{F5E997B8-C49D-44AC-88B0-DC34472BEC6F}"/>
    <cellStyle name="Vírgula 8 3 3 2 7" xfId="11809" xr:uid="{8B8C9FEE-146D-4248-BE6A-1A745A227D13}"/>
    <cellStyle name="Vírgula 8 3 3 2 8" xfId="4770" xr:uid="{E44663D8-15C8-44F5-8750-00C897655803}"/>
    <cellStyle name="Vírgula 8 3 3 3" xfId="1051" xr:uid="{BCE28387-BB2B-4D57-92FC-64357348D2FB}"/>
    <cellStyle name="Vírgula 8 3 3 3 2" xfId="2091" xr:uid="{63587AC4-B6F4-4F67-995A-1FEB99292C74}"/>
    <cellStyle name="Vírgula 8 3 3 3 2 2" xfId="4041" xr:uid="{2D712ED1-5F52-40FB-A52F-202B397D07F7}"/>
    <cellStyle name="Vírgula 8 3 3 3 2 2 2" xfId="14707" xr:uid="{80F954AD-8CE6-4AD6-8A12-D6124C36A694}"/>
    <cellStyle name="Vírgula 8 3 3 3 2 2 3" xfId="11301" xr:uid="{1845F034-28DB-4BA3-AFF4-DBCB35399A8D}"/>
    <cellStyle name="Vírgula 8 3 3 3 2 3" xfId="11302" xr:uid="{8F618F26-9055-44D0-9100-A6E1765A4E01}"/>
    <cellStyle name="Vírgula 8 3 3 3 2 4" xfId="7680" xr:uid="{31925C0F-8E4D-40C2-9F81-21A5D0F2DEC3}"/>
    <cellStyle name="Vírgula 8 3 3 3 2 5" xfId="12894" xr:uid="{C3A1874E-E873-41FD-9C39-6682C6D38073}"/>
    <cellStyle name="Vírgula 8 3 3 3 2 6" xfId="5855" xr:uid="{AC3A61BE-BF09-4A76-A85D-A987DEC87AF7}"/>
    <cellStyle name="Vírgula 8 3 3 3 3" xfId="3094" xr:uid="{637AA731-9014-4C06-AD49-08BAD8E08205}"/>
    <cellStyle name="Vírgula 8 3 3 3 3 2" xfId="13760" xr:uid="{AB05A3C2-81C3-4D6E-A881-E893E48672A7}"/>
    <cellStyle name="Vírgula 8 3 3 3 3 3" xfId="11303" xr:uid="{0B73E140-47E1-4169-858F-EAF42AD9AE3C}"/>
    <cellStyle name="Vírgula 8 3 3 3 4" xfId="11304" xr:uid="{B617589F-E383-472A-A97A-6A71921BF5A8}"/>
    <cellStyle name="Vírgula 8 3 3 3 5" xfId="6733" xr:uid="{B851B792-3069-483F-BA3A-1955D7673C78}"/>
    <cellStyle name="Vírgula 8 3 3 3 6" xfId="11947" xr:uid="{7F5DA034-61FC-4A7E-9A60-B9F28A68E058}"/>
    <cellStyle name="Vírgula 8 3 3 3 7" xfId="4908" xr:uid="{5B301E96-01D1-41BF-88CA-465CE1532B69}"/>
    <cellStyle name="Vírgula 8 3 3 4" xfId="2088" xr:uid="{6989DF6D-089B-4FC4-95C0-DAAE704CB881}"/>
    <cellStyle name="Vírgula 8 3 3 4 2" xfId="4038" xr:uid="{CE86E8E7-5F59-4C24-A541-407F3687B11E}"/>
    <cellStyle name="Vírgula 8 3 3 4 2 2" xfId="14704" xr:uid="{B5112FD3-D3A1-4E58-8ADF-74318BB958F2}"/>
    <cellStyle name="Vírgula 8 3 3 4 2 3" xfId="11305" xr:uid="{7628ED0F-C9AF-432A-8946-51D68A2C4BFF}"/>
    <cellStyle name="Vírgula 8 3 3 4 3" xfId="11306" xr:uid="{AF777493-373E-4069-B6C2-B0133027C2EB}"/>
    <cellStyle name="Vírgula 8 3 3 4 4" xfId="7677" xr:uid="{32D6A397-5425-4BEB-ABB6-E4CF6FEECEBE}"/>
    <cellStyle name="Vírgula 8 3 3 4 5" xfId="12891" xr:uid="{02E53FA9-3235-40C1-9E2E-A8D410F4984B}"/>
    <cellStyle name="Vírgula 8 3 3 4 6" xfId="5852" xr:uid="{0D44681F-00D7-42A7-8C02-B5E71FC8E1A7}"/>
    <cellStyle name="Vírgula 8 3 3 5" xfId="2349" xr:uid="{D9491ABB-D734-4566-87AF-171ABBFE1994}"/>
    <cellStyle name="Vírgula 8 3 3 5 2" xfId="4202" xr:uid="{95DFFE1F-4BBA-4FAB-9AB8-58B71CCABFA1}"/>
    <cellStyle name="Vírgula 8 3 3 5 2 2" xfId="14865" xr:uid="{7494D271-C567-4106-8152-F670BD4168E8}"/>
    <cellStyle name="Vírgula 8 3 3 5 2 3" xfId="11307" xr:uid="{323C4B11-C91C-4533-A3DF-D6DC4431D289}"/>
    <cellStyle name="Vírgula 8 3 3 5 3" xfId="11308" xr:uid="{CEBE82C0-E7BC-4A89-BCFF-02B191C5F1CC}"/>
    <cellStyle name="Vírgula 8 3 3 5 4" xfId="7841" xr:uid="{FD3EED4A-E626-4BB8-B888-40BAAD956DAA}"/>
    <cellStyle name="Vírgula 8 3 3 5 5" xfId="13052" xr:uid="{803C1EAD-C9F2-4F80-BB73-2A77AC45FCB3}"/>
    <cellStyle name="Vírgula 8 3 3 5 6" xfId="6013" xr:uid="{8AE822BF-D54F-489E-B088-74FE7E19E95E}"/>
    <cellStyle name="Vírgula 8 3 3 6" xfId="2493" xr:uid="{593B9D36-CC52-42CB-A7FD-F3D8F60F1F25}"/>
    <cellStyle name="Vírgula 8 3 3 6 2" xfId="4337" xr:uid="{BDE7D151-C363-471A-9374-E6F1F93A98F2}"/>
    <cellStyle name="Vírgula 8 3 3 6 2 2" xfId="15000" xr:uid="{A9F740FE-686A-4621-9C44-B0497EF5A8C6}"/>
    <cellStyle name="Vírgula 8 3 3 6 2 3" xfId="11309" xr:uid="{4D7A5C2D-2F96-4E71-9CB8-20E5FB632F8F}"/>
    <cellStyle name="Vírgula 8 3 3 6 3" xfId="7976" xr:uid="{E8B45224-48A6-494B-90B9-2BEEF9BA4F38}"/>
    <cellStyle name="Vírgula 8 3 3 6 4" xfId="13187" xr:uid="{3F740E4A-C2B7-49F1-B5CD-103296737CEE}"/>
    <cellStyle name="Vírgula 8 3 3 6 5" xfId="6148" xr:uid="{0A9CC9F1-07AA-4F93-9C16-9A899AB5788C}"/>
    <cellStyle name="Vírgula 8 3 3 7" xfId="2821" xr:uid="{A925F5C9-3796-412F-950D-34162D06CC1D}"/>
    <cellStyle name="Vírgula 8 3 3 7 2" xfId="13487" xr:uid="{39FF9C9D-76E8-48BB-A226-A69EB95EA0FA}"/>
    <cellStyle name="Vírgula 8 3 3 7 3" xfId="11310" xr:uid="{13C435E2-11E6-4AA8-8948-28C219D0ADEC}"/>
    <cellStyle name="Vírgula 8 3 3 8" xfId="11311" xr:uid="{8415E6BF-504E-4BC7-8310-7E3F16DD8B0F}"/>
    <cellStyle name="Vírgula 8 3 3 9" xfId="6460" xr:uid="{26D44C2B-CAE9-417C-8A67-3C4A66EF8D54}"/>
    <cellStyle name="Vírgula 8 3 4" xfId="598" xr:uid="{1EC75DE2-7A16-45B6-A4C3-EDEAC61147B8}"/>
    <cellStyle name="Vírgula 8 3 4 2" xfId="1158" xr:uid="{7402EFA2-A08C-4CEB-8591-D88FB7DD333B}"/>
    <cellStyle name="Vírgula 8 3 4 2 2" xfId="2093" xr:uid="{FA6716A1-A5E2-48F5-8E8B-7FE4A6EC5E8D}"/>
    <cellStyle name="Vírgula 8 3 4 2 2 2" xfId="4043" xr:uid="{5E41EC62-9021-477A-83B3-90611FE6F8B8}"/>
    <cellStyle name="Vírgula 8 3 4 2 2 2 2" xfId="14709" xr:uid="{D845934C-F992-433A-96E6-670F39F1FD8A}"/>
    <cellStyle name="Vírgula 8 3 4 2 2 2 3" xfId="11312" xr:uid="{2AF6096E-37D4-48D5-B726-816EB08A6A97}"/>
    <cellStyle name="Vírgula 8 3 4 2 2 3" xfId="11313" xr:uid="{A282968E-5669-43DB-AEBC-765F0F9F87A7}"/>
    <cellStyle name="Vírgula 8 3 4 2 2 4" xfId="7682" xr:uid="{BF83DBC4-6B51-49A4-9B96-190528A47D0A}"/>
    <cellStyle name="Vírgula 8 3 4 2 2 5" xfId="12896" xr:uid="{29F313D8-E819-499D-B074-442F5728DA89}"/>
    <cellStyle name="Vírgula 8 3 4 2 2 6" xfId="5857" xr:uid="{2B004B1F-4F09-4F55-B777-26DB772BDA26}"/>
    <cellStyle name="Vírgula 8 3 4 2 3" xfId="3183" xr:uid="{D5F0BF90-F1EE-4585-8BEB-7CE2AD186513}"/>
    <cellStyle name="Vírgula 8 3 4 2 3 2" xfId="13849" xr:uid="{9DC93874-B083-4FDE-890C-5CCA90E6CAF6}"/>
    <cellStyle name="Vírgula 8 3 4 2 3 3" xfId="11314" xr:uid="{622F2E2F-2CF4-40AF-819F-CB02C996C36E}"/>
    <cellStyle name="Vírgula 8 3 4 2 4" xfId="11315" xr:uid="{76C3AE10-D751-4C80-B032-8C657A718D66}"/>
    <cellStyle name="Vírgula 8 3 4 2 5" xfId="6822" xr:uid="{6720F1F5-52FA-4019-9E58-8D1F36BEBC56}"/>
    <cellStyle name="Vírgula 8 3 4 2 6" xfId="12036" xr:uid="{EA6E68B6-B02A-4A1D-A5DC-B5E379EA8A7C}"/>
    <cellStyle name="Vírgula 8 3 4 2 7" xfId="4997" xr:uid="{6E031198-48C5-4B54-A1A1-A4D03F41CD3D}"/>
    <cellStyle name="Vírgula 8 3 4 3" xfId="2092" xr:uid="{5EF59426-681E-465A-9B58-7C10A1914169}"/>
    <cellStyle name="Vírgula 8 3 4 3 2" xfId="4042" xr:uid="{58D14C93-A3C8-46BF-A87F-5A3300A7C9C7}"/>
    <cellStyle name="Vírgula 8 3 4 3 2 2" xfId="14708" xr:uid="{2ED10A62-EBD3-4EDD-B03A-416BCB7E9672}"/>
    <cellStyle name="Vírgula 8 3 4 3 2 3" xfId="11316" xr:uid="{C52975EA-0CB1-48B2-A9AC-86B6EC3D3E9A}"/>
    <cellStyle name="Vírgula 8 3 4 3 3" xfId="11317" xr:uid="{C59C4E53-16E7-4265-A72C-F8EA69CBC683}"/>
    <cellStyle name="Vírgula 8 3 4 3 4" xfId="7681" xr:uid="{B9E089E5-AB30-4A26-A945-1BA318300B3E}"/>
    <cellStyle name="Vírgula 8 3 4 3 5" xfId="12895" xr:uid="{03A404B6-D3C1-4EC0-83E2-3880BDD8859E}"/>
    <cellStyle name="Vírgula 8 3 4 3 6" xfId="5856" xr:uid="{5913AE79-83DD-49B2-85FC-8B1E15F3ECED}"/>
    <cellStyle name="Vírgula 8 3 4 4" xfId="2731" xr:uid="{E70C83CD-6669-4705-BDD4-3D540245EA73}"/>
    <cellStyle name="Vírgula 8 3 4 4 2" xfId="13397" xr:uid="{9AA14FCE-A696-4000-AD3C-63A25FEC7ABB}"/>
    <cellStyle name="Vírgula 8 3 4 4 3" xfId="11318" xr:uid="{3F0D1668-BC58-4395-8E68-23D175056ED5}"/>
    <cellStyle name="Vírgula 8 3 4 5" xfId="11319" xr:uid="{9FE0CEA9-C95C-4334-A4D9-4AAE0566387B}"/>
    <cellStyle name="Vírgula 8 3 4 6" xfId="6370" xr:uid="{4818BF24-F364-4F47-A0DB-F5F32451D27C}"/>
    <cellStyle name="Vírgula 8 3 4 7" xfId="11584" xr:uid="{64B82E52-ED45-4EA2-8E4F-AC7FC7153E3B}"/>
    <cellStyle name="Vírgula 8 3 4 8" xfId="4545" xr:uid="{2457B6C4-B046-4DAE-B5E6-D5254AF02EA2}"/>
    <cellStyle name="Vírgula 8 3 5" xfId="807" xr:uid="{427DA9E6-B651-4071-B0E4-03CE16DAC955}"/>
    <cellStyle name="Vírgula 8 3 5 2" xfId="1271" xr:uid="{B5DE1F3B-F2DE-475C-B966-3A18D3C45907}"/>
    <cellStyle name="Vírgula 8 3 5 2 2" xfId="2095" xr:uid="{0419A548-B02D-4C5A-AD76-19A2EB9D8AD1}"/>
    <cellStyle name="Vírgula 8 3 5 2 2 2" xfId="4045" xr:uid="{B3E25252-915F-4485-ABFB-670C002A9CE9}"/>
    <cellStyle name="Vírgula 8 3 5 2 2 2 2" xfId="14711" xr:uid="{A09E8255-6883-4C60-AD5C-84801F29F0CE}"/>
    <cellStyle name="Vírgula 8 3 5 2 2 2 3" xfId="11320" xr:uid="{B5B0466D-4954-43B1-8D65-AFCD6E2F5347}"/>
    <cellStyle name="Vírgula 8 3 5 2 2 3" xfId="11321" xr:uid="{5962F08B-4969-4DD5-BB58-42948D62C186}"/>
    <cellStyle name="Vírgula 8 3 5 2 2 4" xfId="7684" xr:uid="{8953F2D5-E332-4D3A-9A01-B46095906CDE}"/>
    <cellStyle name="Vírgula 8 3 5 2 2 5" xfId="12898" xr:uid="{CD4D23DF-EF45-4186-BD60-7376988657FF}"/>
    <cellStyle name="Vírgula 8 3 5 2 2 6" xfId="5859" xr:uid="{A59B417C-67D3-44F6-BAAD-99045227FD63}"/>
    <cellStyle name="Vírgula 8 3 5 2 3" xfId="3233" xr:uid="{F8045432-89C3-4CA9-BCDD-C375FC94D652}"/>
    <cellStyle name="Vírgula 8 3 5 2 3 2" xfId="13899" xr:uid="{7644799B-7EBC-4820-AF97-153A8CD18D22}"/>
    <cellStyle name="Vírgula 8 3 5 2 3 3" xfId="11322" xr:uid="{A1C94006-68E1-4002-8022-7F9F057AF0EA}"/>
    <cellStyle name="Vírgula 8 3 5 2 4" xfId="11323" xr:uid="{735AFD02-C6E0-4411-A738-A800E7F5549E}"/>
    <cellStyle name="Vírgula 8 3 5 2 5" xfId="6872" xr:uid="{04DF3200-16E7-4388-AE7F-01D0D2F431CD}"/>
    <cellStyle name="Vírgula 8 3 5 2 6" xfId="12086" xr:uid="{B1017380-5D81-4529-A7A4-7CBC74C64A31}"/>
    <cellStyle name="Vírgula 8 3 5 2 7" xfId="5047" xr:uid="{C76F2BA5-DC4B-47E4-83DF-B19445EC30D8}"/>
    <cellStyle name="Vírgula 8 3 5 3" xfId="2094" xr:uid="{C5B2279D-F5AF-41B5-A749-5CB603AF7A36}"/>
    <cellStyle name="Vírgula 8 3 5 3 2" xfId="4044" xr:uid="{E4B069A3-7668-4940-85F2-650485D04DBB}"/>
    <cellStyle name="Vírgula 8 3 5 3 2 2" xfId="14710" xr:uid="{06BF2532-D6E1-4D06-868D-3B3A0D895E29}"/>
    <cellStyle name="Vírgula 8 3 5 3 2 3" xfId="11324" xr:uid="{D68301B2-8ADD-490A-9184-4A95E7DFA159}"/>
    <cellStyle name="Vírgula 8 3 5 3 3" xfId="11325" xr:uid="{ABC46036-4641-4FB3-95AC-BE4E236ED2E3}"/>
    <cellStyle name="Vírgula 8 3 5 3 4" xfId="7683" xr:uid="{3A8040CE-31A9-40C3-AB2A-026A5125C73F}"/>
    <cellStyle name="Vírgula 8 3 5 3 5" xfId="12897" xr:uid="{8C21770E-339E-4EE5-8579-0D1E862813E8}"/>
    <cellStyle name="Vírgula 8 3 5 3 6" xfId="5858" xr:uid="{AD8A3615-CCC2-4DDB-B041-C621DF9995C1}"/>
    <cellStyle name="Vírgula 8 3 5 4" xfId="2866" xr:uid="{565BFCE7-4F26-435E-881D-D01B79E61C0A}"/>
    <cellStyle name="Vírgula 8 3 5 4 2" xfId="13532" xr:uid="{D2BEACC5-A805-4DB0-B987-14A678560A6C}"/>
    <cellStyle name="Vírgula 8 3 5 4 3" xfId="11326" xr:uid="{0E8E93A1-68E7-4D57-AA86-4C478601E57B}"/>
    <cellStyle name="Vírgula 8 3 5 5" xfId="11327" xr:uid="{6B3E0F30-FE5A-43C1-AA37-CAFDC9A57157}"/>
    <cellStyle name="Vírgula 8 3 5 6" xfId="6505" xr:uid="{8B02BD87-0F32-427C-B27E-5A364C0E3AB0}"/>
    <cellStyle name="Vírgula 8 3 5 7" xfId="11719" xr:uid="{7A0C6222-E2E0-4969-A55A-7AC08425C40C}"/>
    <cellStyle name="Vírgula 8 3 5 8" xfId="4680" xr:uid="{3A0E8B86-F1E9-40DC-B72B-5FDD031867FD}"/>
    <cellStyle name="Vírgula 8 3 6" xfId="482" xr:uid="{61F35E4A-9226-48EC-9F65-633987562E41}"/>
    <cellStyle name="Vírgula 8 3 6 2" xfId="1103" xr:uid="{5DE1A8C8-D3E4-417D-BC82-8EDD7DFBF1E5}"/>
    <cellStyle name="Vírgula 8 3 6 2 2" xfId="2097" xr:uid="{AC6CB2A2-B9EA-461B-A1E0-186C857786CE}"/>
    <cellStyle name="Vírgula 8 3 6 2 2 2" xfId="4047" xr:uid="{3860D2A1-AD9F-4E6C-8BEB-F312404DFFAE}"/>
    <cellStyle name="Vírgula 8 3 6 2 2 2 2" xfId="14713" xr:uid="{636B8DCF-5F3B-4ADB-9B30-11BF20E98751}"/>
    <cellStyle name="Vírgula 8 3 6 2 2 2 3" xfId="11328" xr:uid="{8B9FC6D7-950F-4853-913B-5EB8DDD02494}"/>
    <cellStyle name="Vírgula 8 3 6 2 2 3" xfId="11329" xr:uid="{3269CACE-CCC6-4E87-919A-BAE9464DB861}"/>
    <cellStyle name="Vírgula 8 3 6 2 2 4" xfId="7686" xr:uid="{EB333EFA-EE52-4148-AF1D-3E0BEFABF351}"/>
    <cellStyle name="Vírgula 8 3 6 2 2 5" xfId="12900" xr:uid="{23A79037-359A-4287-A629-204CC1AF6246}"/>
    <cellStyle name="Vírgula 8 3 6 2 2 6" xfId="5861" xr:uid="{31D6ED6B-FB94-48CA-A598-7D1331A51CA0}"/>
    <cellStyle name="Vírgula 8 3 6 2 3" xfId="3139" xr:uid="{A8BFE455-EEE0-46AC-A481-FB667CE48CED}"/>
    <cellStyle name="Vírgula 8 3 6 2 3 2" xfId="13805" xr:uid="{1D3BBD4E-BFA1-41CE-85C5-89020ECA7EA3}"/>
    <cellStyle name="Vírgula 8 3 6 2 3 3" xfId="11330" xr:uid="{E0B20E7D-CD1F-4731-A774-7E1BA4743A01}"/>
    <cellStyle name="Vírgula 8 3 6 2 4" xfId="11331" xr:uid="{6357E1D8-9755-4676-88CB-778AE205765B}"/>
    <cellStyle name="Vírgula 8 3 6 2 5" xfId="6778" xr:uid="{82EC5C39-F113-4517-B5CD-B9C6F8D917F3}"/>
    <cellStyle name="Vírgula 8 3 6 2 6" xfId="11992" xr:uid="{7F7916E7-0149-44AE-8642-2AD562A965DC}"/>
    <cellStyle name="Vírgula 8 3 6 2 7" xfId="4953" xr:uid="{8F20F4D7-A0B4-4273-9E48-177BDA24AD97}"/>
    <cellStyle name="Vírgula 8 3 6 3" xfId="2096" xr:uid="{D5124C92-77F2-485B-AD5F-EE7F201BE818}"/>
    <cellStyle name="Vírgula 8 3 6 3 2" xfId="4046" xr:uid="{833BA98E-2931-4FBF-8306-2CC776A1DA9D}"/>
    <cellStyle name="Vírgula 8 3 6 3 2 2" xfId="14712" xr:uid="{FB2AA38D-54FB-471D-8297-7F81A97E04E8}"/>
    <cellStyle name="Vírgula 8 3 6 3 2 3" xfId="11332" xr:uid="{B33228C1-5BB6-43E6-858B-80BD9F38BF7F}"/>
    <cellStyle name="Vírgula 8 3 6 3 3" xfId="11333" xr:uid="{E9B11096-7B19-4D08-91B0-03F34C6DC300}"/>
    <cellStyle name="Vírgula 8 3 6 3 4" xfId="7685" xr:uid="{83D76B61-14D4-4738-8C93-386CA503E4C2}"/>
    <cellStyle name="Vírgula 8 3 6 3 5" xfId="12899" xr:uid="{C112623F-603D-4BC7-9E3E-53975AFBFCD4}"/>
    <cellStyle name="Vírgula 8 3 6 3 6" xfId="5860" xr:uid="{CE1C07F8-5DC4-4744-8DA9-33133B7247DC}"/>
    <cellStyle name="Vírgula 8 3 6 4" xfId="2682" xr:uid="{B4A4281F-1C98-4367-ADF9-344A5E0FA0A4}"/>
    <cellStyle name="Vírgula 8 3 6 4 2" xfId="13348" xr:uid="{7BEF14EF-734A-4014-8CA8-22FD318C1373}"/>
    <cellStyle name="Vírgula 8 3 6 4 3" xfId="11334" xr:uid="{50F97C65-E393-415E-B41F-3561628A93D9}"/>
    <cellStyle name="Vírgula 8 3 6 5" xfId="11335" xr:uid="{455C5666-78BC-4962-939B-9A037099428A}"/>
    <cellStyle name="Vírgula 8 3 6 6" xfId="6321" xr:uid="{BC052E3E-45AF-4800-8257-EA53AA7C54B7}"/>
    <cellStyle name="Vírgula 8 3 6 7" xfId="11535" xr:uid="{82F996A0-A101-441F-A96C-58B481FA996B}"/>
    <cellStyle name="Vírgula 8 3 6 8" xfId="4496" xr:uid="{B0106BB5-87DD-4693-AF34-E872B463955B}"/>
    <cellStyle name="Vírgula 8 3 7" xfId="957" xr:uid="{60C58BB1-AC38-46F3-9A7F-10006C53D88D}"/>
    <cellStyle name="Vírgula 8 3 7 2" xfId="2098" xr:uid="{72A5533B-58BD-48F6-8417-3C85B54B3AD9}"/>
    <cellStyle name="Vírgula 8 3 7 2 2" xfId="4048" xr:uid="{8E3614BE-2941-49A6-9F80-F614D2741388}"/>
    <cellStyle name="Vírgula 8 3 7 2 2 2" xfId="14714" xr:uid="{71DA6468-D8B5-4993-BB93-B4FB5A991BBB}"/>
    <cellStyle name="Vírgula 8 3 7 2 2 3" xfId="11336" xr:uid="{EFFD7904-9D3F-4210-9CC5-1B1FEA8E1FAF}"/>
    <cellStyle name="Vírgula 8 3 7 2 3" xfId="11337" xr:uid="{043075A6-401D-4160-9C06-ABA971E295F6}"/>
    <cellStyle name="Vírgula 8 3 7 2 4" xfId="7687" xr:uid="{A87895E5-39C2-4B0A-A854-BA365EB96F06}"/>
    <cellStyle name="Vírgula 8 3 7 2 5" xfId="12901" xr:uid="{A10465D2-10D1-440F-8FBC-172F572F39FE}"/>
    <cellStyle name="Vírgula 8 3 7 2 6" xfId="5862" xr:uid="{6C6AF995-BB4F-42D0-AB0B-B1C4E536D83A}"/>
    <cellStyle name="Vírgula 8 3 7 3" xfId="3004" xr:uid="{A5EDB5EA-C183-460D-B750-875ADF5F4547}"/>
    <cellStyle name="Vírgula 8 3 7 3 2" xfId="13670" xr:uid="{85DC83CB-E10B-4216-8F8F-19FDFA75C929}"/>
    <cellStyle name="Vírgula 8 3 7 3 3" xfId="11338" xr:uid="{88460044-7E65-4392-87D0-DB38889927DA}"/>
    <cellStyle name="Vírgula 8 3 7 4" xfId="11339" xr:uid="{0D103B7E-746D-4658-89C3-83C40169A946}"/>
    <cellStyle name="Vírgula 8 3 7 5" xfId="6643" xr:uid="{05BC5210-598B-49C2-AC5E-5071B901E619}"/>
    <cellStyle name="Vírgula 8 3 7 6" xfId="11857" xr:uid="{256135D0-D1DC-4FB6-8BD2-7D44A6E59836}"/>
    <cellStyle name="Vírgula 8 3 7 7" xfId="4818" xr:uid="{A2E3A6A7-067E-4A0C-B9B3-2C7617199047}"/>
    <cellStyle name="Vírgula 8 3 8" xfId="1421" xr:uid="{045E15A7-C403-4115-8FB6-56A1086826DA}"/>
    <cellStyle name="Vírgula 8 3 8 2" xfId="3371" xr:uid="{53A094FF-6583-4417-89B9-7AEF1E63F4D8}"/>
    <cellStyle name="Vírgula 8 3 8 2 2" xfId="14037" xr:uid="{A79FFF76-F4BF-426E-B4EC-B404CF4A0C23}"/>
    <cellStyle name="Vírgula 8 3 8 2 3" xfId="11340" xr:uid="{A1A5DE3B-DB75-45C2-95CC-0DB5D0CEE108}"/>
    <cellStyle name="Vírgula 8 3 8 3" xfId="11341" xr:uid="{335B32C0-3C66-4833-9359-44ED06D1F063}"/>
    <cellStyle name="Vírgula 8 3 8 4" xfId="7010" xr:uid="{D728C662-ADBB-43BF-B5F4-F27A4C776391}"/>
    <cellStyle name="Vírgula 8 3 8 5" xfId="12224" xr:uid="{9FBB7043-9561-48FF-8493-C869113141FF}"/>
    <cellStyle name="Vírgula 8 3 8 6" xfId="5185" xr:uid="{A25EC702-1FE9-4C37-A484-FE47B345AF25}"/>
    <cellStyle name="Vírgula 8 3 9" xfId="368" xr:uid="{83E86EFC-E254-439B-A46B-C15D29698B54}"/>
    <cellStyle name="Vírgula 8 3 9 2" xfId="2638" xr:uid="{BE5F791D-1DF7-449A-A453-2FAA7D18C3D5}"/>
    <cellStyle name="Vírgula 8 3 9 2 2" xfId="13304" xr:uid="{312092A5-9197-4E21-ACAB-9D9EF6DF4DB7}"/>
    <cellStyle name="Vírgula 8 3 9 2 3" xfId="11342" xr:uid="{C7EA3A29-BC55-4097-80A4-3D85F1562B27}"/>
    <cellStyle name="Vírgula 8 3 9 3" xfId="11343" xr:uid="{92BA8244-DD42-47EB-8887-E8EF98B34474}"/>
    <cellStyle name="Vírgula 8 3 9 4" xfId="6277" xr:uid="{2A638C87-F9C9-49D7-884F-8664979AEA21}"/>
    <cellStyle name="Vírgula 8 3 9 5" xfId="11491" xr:uid="{14390A76-6EC0-4132-A460-1490F993B4D5}"/>
    <cellStyle name="Vírgula 8 3 9 6" xfId="4452" xr:uid="{5AC4A26B-E4BE-4B78-9943-F041D79D3D9D}"/>
    <cellStyle name="Vírgula 8 4" xfId="710" xr:uid="{5CF99E11-CC2A-4198-A488-8D5ABD8AEEC4}"/>
    <cellStyle name="Vírgula 8 4 10" xfId="11629" xr:uid="{72C46B1B-9CA3-4382-9F98-1DD0C9918CCC}"/>
    <cellStyle name="Vírgula 8 4 11" xfId="4590" xr:uid="{F9B8CCCD-01C0-4872-B821-C8F12AD51AE2}"/>
    <cellStyle name="Vírgula 8 4 2" xfId="853" xr:uid="{B1CDCE08-CF61-4543-B87B-793D25F8EC45}"/>
    <cellStyle name="Vírgula 8 4 2 2" xfId="1316" xr:uid="{8B93F685-DB4E-454F-8E57-B57E200233A7}"/>
    <cellStyle name="Vírgula 8 4 2 2 2" xfId="2101" xr:uid="{C3A0AAAF-A1DC-4911-A1C2-E754F786223B}"/>
    <cellStyle name="Vírgula 8 4 2 2 2 2" xfId="4051" xr:uid="{A848A231-24CB-49DE-BF19-A4E51A293FC9}"/>
    <cellStyle name="Vírgula 8 4 2 2 2 2 2" xfId="14717" xr:uid="{9B7AF7FE-42E2-440F-AB67-A5E2DC840259}"/>
    <cellStyle name="Vírgula 8 4 2 2 2 2 3" xfId="11344" xr:uid="{81776741-8478-4C2B-AEED-D76F1BC81D97}"/>
    <cellStyle name="Vírgula 8 4 2 2 2 3" xfId="11345" xr:uid="{BD58723E-ACDE-409C-A1DC-213E2AB3E0C2}"/>
    <cellStyle name="Vírgula 8 4 2 2 2 4" xfId="7690" xr:uid="{659117DA-8B3F-4C14-A5B4-B803522950EF}"/>
    <cellStyle name="Vírgula 8 4 2 2 2 5" xfId="12904" xr:uid="{68188CB0-7520-4C4A-81C1-35569084ABE9}"/>
    <cellStyle name="Vírgula 8 4 2 2 2 6" xfId="5865" xr:uid="{9DE2799F-F889-44C7-82F4-E90FFCB7B7BF}"/>
    <cellStyle name="Vírgula 8 4 2 2 3" xfId="3278" xr:uid="{56FE4893-58C2-4312-86E5-7E4C7A46B0F4}"/>
    <cellStyle name="Vírgula 8 4 2 2 3 2" xfId="13944" xr:uid="{2E5CDF84-322E-4C2D-A903-D42FF6824848}"/>
    <cellStyle name="Vírgula 8 4 2 2 3 3" xfId="11346" xr:uid="{6CB1C750-9A5F-4738-9F86-2062D3775ACB}"/>
    <cellStyle name="Vírgula 8 4 2 2 4" xfId="11347" xr:uid="{AA7B7427-096A-4092-9AA3-C4C4F5650AD2}"/>
    <cellStyle name="Vírgula 8 4 2 2 5" xfId="6917" xr:uid="{0ACD5566-1EE2-4A3C-9583-89D9973F4B18}"/>
    <cellStyle name="Vírgula 8 4 2 2 6" xfId="12131" xr:uid="{8BDD8AA5-C112-4160-98FD-BD6BDA6E32CE}"/>
    <cellStyle name="Vírgula 8 4 2 2 7" xfId="5092" xr:uid="{C599C919-D07C-443D-8409-AD4D8511AFD9}"/>
    <cellStyle name="Vírgula 8 4 2 3" xfId="2100" xr:uid="{B5A91080-F1F4-43F3-AC78-605F05F43D46}"/>
    <cellStyle name="Vírgula 8 4 2 3 2" xfId="4050" xr:uid="{B73D8A98-2FFE-4607-A99E-738404C39BA9}"/>
    <cellStyle name="Vírgula 8 4 2 3 2 2" xfId="14716" xr:uid="{16256D4E-185B-4336-8685-5C39E9AA798B}"/>
    <cellStyle name="Vírgula 8 4 2 3 2 3" xfId="11348" xr:uid="{271D5CD3-2674-4DF2-94F8-23FFCEFC8B38}"/>
    <cellStyle name="Vírgula 8 4 2 3 3" xfId="11349" xr:uid="{81EF5DC1-BD20-4AB0-B8AD-39111EC2EB41}"/>
    <cellStyle name="Vírgula 8 4 2 3 4" xfId="7689" xr:uid="{9A0B8F5E-7952-4C6D-8B66-AE8E6890858A}"/>
    <cellStyle name="Vírgula 8 4 2 3 5" xfId="12903" xr:uid="{EEAA503B-3A77-47AD-ABEF-4530382F01C6}"/>
    <cellStyle name="Vírgula 8 4 2 3 6" xfId="5864" xr:uid="{9553A6A0-C418-4C0E-AE38-EF5E8898F066}"/>
    <cellStyle name="Vírgula 8 4 2 4" xfId="2911" xr:uid="{C3997E03-112E-4A43-ACB7-8A9C65F3C295}"/>
    <cellStyle name="Vírgula 8 4 2 4 2" xfId="13577" xr:uid="{2FAC02F6-4F37-4724-B4B5-639F6391180F}"/>
    <cellStyle name="Vírgula 8 4 2 4 3" xfId="11350" xr:uid="{05A61004-E546-43E6-B7D7-75CD2B13EC4B}"/>
    <cellStyle name="Vírgula 8 4 2 5" xfId="11351" xr:uid="{EDC68205-3E0B-4F2B-838D-C5855603892D}"/>
    <cellStyle name="Vírgula 8 4 2 6" xfId="6550" xr:uid="{BC048E96-E36D-4B94-9C82-CA52E9A89954}"/>
    <cellStyle name="Vírgula 8 4 2 7" xfId="11764" xr:uid="{F0E181D7-6DF3-428D-A903-E2CA01C51003}"/>
    <cellStyle name="Vírgula 8 4 2 8" xfId="4725" xr:uid="{EFCABA2D-36C4-4361-8E70-1920F24BDC09}"/>
    <cellStyle name="Vírgula 8 4 3" xfId="1006" xr:uid="{63795B01-005E-49AD-8AE7-A43696938BBB}"/>
    <cellStyle name="Vírgula 8 4 3 2" xfId="2102" xr:uid="{95681156-4A95-42F5-AFC9-32A4FF4E0793}"/>
    <cellStyle name="Vírgula 8 4 3 2 2" xfId="4052" xr:uid="{E003C7EF-825A-41BE-8352-CA1D0D57EFA8}"/>
    <cellStyle name="Vírgula 8 4 3 2 2 2" xfId="14718" xr:uid="{676ED9A0-0C7B-4AD2-829A-E0C7E39DF50E}"/>
    <cellStyle name="Vírgula 8 4 3 2 2 3" xfId="11352" xr:uid="{EDC74E80-A539-4D93-9678-10B572D6359D}"/>
    <cellStyle name="Vírgula 8 4 3 2 3" xfId="11353" xr:uid="{248DFF9D-55F4-4F3F-A386-84CCD9325053}"/>
    <cellStyle name="Vírgula 8 4 3 2 4" xfId="7691" xr:uid="{5704750D-57EB-4346-A265-71A70720CDEF}"/>
    <cellStyle name="Vírgula 8 4 3 2 5" xfId="12905" xr:uid="{A35483C6-B0C7-46FC-9642-7856FFEFA6C6}"/>
    <cellStyle name="Vírgula 8 4 3 2 6" xfId="5866" xr:uid="{D11AC96C-C104-4637-B7C3-969A2E51B9FC}"/>
    <cellStyle name="Vírgula 8 4 3 3" xfId="3049" xr:uid="{01C3B5D1-24A2-4097-B42C-7E439D9BF982}"/>
    <cellStyle name="Vírgula 8 4 3 3 2" xfId="13715" xr:uid="{32CBED5A-D5EA-4429-B08E-E01D78D69320}"/>
    <cellStyle name="Vírgula 8 4 3 3 3" xfId="11354" xr:uid="{01C86147-A9CC-4B0C-B685-BC4740692BE8}"/>
    <cellStyle name="Vírgula 8 4 3 4" xfId="11355" xr:uid="{19A73211-EE56-4AAA-8D96-006FF92F8212}"/>
    <cellStyle name="Vírgula 8 4 3 5" xfId="6688" xr:uid="{78DDA69E-A53C-41A4-922A-A0F32C230F6B}"/>
    <cellStyle name="Vírgula 8 4 3 6" xfId="11902" xr:uid="{F5255A73-4EA1-4E32-8134-0D8B99C3549D}"/>
    <cellStyle name="Vírgula 8 4 3 7" xfId="4863" xr:uid="{E2202C6A-A4C9-45AD-9FF6-B6AF68E78193}"/>
    <cellStyle name="Vírgula 8 4 4" xfId="2099" xr:uid="{BE598F78-2207-46E1-B90A-2DAE84E9C494}"/>
    <cellStyle name="Vírgula 8 4 4 2" xfId="4049" xr:uid="{FC841935-C040-4CB0-AB0F-6A5F8B54DCD4}"/>
    <cellStyle name="Vírgula 8 4 4 2 2" xfId="14715" xr:uid="{68AD3E2F-3621-4AAD-8DF3-2BE441FD71A8}"/>
    <cellStyle name="Vírgula 8 4 4 2 3" xfId="11356" xr:uid="{61AE7F3C-7897-4A04-BEE2-BC0F0AA29EE2}"/>
    <cellStyle name="Vírgula 8 4 4 3" xfId="11357" xr:uid="{879041C5-9749-4089-9098-27EC2248F2E3}"/>
    <cellStyle name="Vírgula 8 4 4 4" xfId="7688" xr:uid="{CB30DCAC-EE44-4BF5-8DB3-A8B011702BB8}"/>
    <cellStyle name="Vírgula 8 4 4 5" xfId="12902" xr:uid="{5530E4CD-D395-485D-92A2-0666AC5B76D7}"/>
    <cellStyle name="Vírgula 8 4 4 6" xfId="5863" xr:uid="{F8CAE0A4-FB16-4E36-A256-22D7FC915578}"/>
    <cellStyle name="Vírgula 8 4 5" xfId="2304" xr:uid="{19C39AC1-CB80-4FB1-80A6-10329B3A2A7E}"/>
    <cellStyle name="Vírgula 8 4 5 2" xfId="4157" xr:uid="{6A6181C5-FD8F-455D-BD41-8AC5567F6560}"/>
    <cellStyle name="Vírgula 8 4 5 2 2" xfId="14820" xr:uid="{A2C9561A-9A78-4786-AE9A-6F7E9E7F5C51}"/>
    <cellStyle name="Vírgula 8 4 5 2 3" xfId="11358" xr:uid="{53CE10E4-08A3-4713-81F7-8269BF696ACD}"/>
    <cellStyle name="Vírgula 8 4 5 3" xfId="11359" xr:uid="{530C316E-39F3-4BED-A907-B732CEF16546}"/>
    <cellStyle name="Vírgula 8 4 5 4" xfId="7796" xr:uid="{250CDEFD-5E29-4C72-9FE7-9536BE902704}"/>
    <cellStyle name="Vírgula 8 4 5 5" xfId="13007" xr:uid="{BF2C6A91-D531-48F8-8D9F-3746845772BC}"/>
    <cellStyle name="Vírgula 8 4 5 6" xfId="5968" xr:uid="{965FBAB3-653A-46D9-9771-7BBBFAFCB2C3}"/>
    <cellStyle name="Vírgula 8 4 6" xfId="2448" xr:uid="{E27D1238-5801-45DF-AB4A-DDD6728AF9E2}"/>
    <cellStyle name="Vírgula 8 4 6 2" xfId="4292" xr:uid="{85BD702B-065E-4C99-A700-0C778B67D4CF}"/>
    <cellStyle name="Vírgula 8 4 6 2 2" xfId="14955" xr:uid="{AB494C4A-EADB-4257-AD33-C1A2907AD8FC}"/>
    <cellStyle name="Vírgula 8 4 6 2 3" xfId="11360" xr:uid="{36C8073B-662E-454C-A589-318D0C32ECF2}"/>
    <cellStyle name="Vírgula 8 4 6 3" xfId="7931" xr:uid="{7C8B0DFF-D1BB-420C-84B8-AEA830E2095B}"/>
    <cellStyle name="Vírgula 8 4 6 4" xfId="13142" xr:uid="{A79FAF61-1F13-4304-B089-0AEA25BC41CE}"/>
    <cellStyle name="Vírgula 8 4 6 5" xfId="6103" xr:uid="{5C836980-405B-4143-A4C9-FFF1944D861D}"/>
    <cellStyle name="Vírgula 8 4 7" xfId="2776" xr:uid="{4059B345-6A34-4447-83F0-1D058EE97E71}"/>
    <cellStyle name="Vírgula 8 4 7 2" xfId="13442" xr:uid="{EF1D7A7A-F616-48B8-B5E4-43EE48E6138A}"/>
    <cellStyle name="Vírgula 8 4 7 3" xfId="11361" xr:uid="{46C1D38E-7E7B-49D2-9CCA-6B81A58F0231}"/>
    <cellStyle name="Vírgula 8 4 8" xfId="11362" xr:uid="{4D5C8634-CA82-4746-B99D-B53BDA8669E5}"/>
    <cellStyle name="Vírgula 8 4 9" xfId="6415" xr:uid="{B991976D-DD0F-4C6B-8956-BA0414E1416B}"/>
    <cellStyle name="Vírgula 8 5" xfId="755" xr:uid="{7F537E59-EC7B-4117-821F-09ACE011AB67}"/>
    <cellStyle name="Vírgula 8 5 10" xfId="11672" xr:uid="{315E7F30-206E-4334-BCD9-8A9CD8F8BF4B}"/>
    <cellStyle name="Vírgula 8 5 11" xfId="4633" xr:uid="{1F1968C2-7C29-428E-96BD-2B63BBBF1DF2}"/>
    <cellStyle name="Vírgula 8 5 2" xfId="896" xr:uid="{5545F663-9F83-4FA1-929E-9D05D8A92856}"/>
    <cellStyle name="Vírgula 8 5 2 2" xfId="1359" xr:uid="{035632F7-F21C-4C57-98CF-85A55D47847B}"/>
    <cellStyle name="Vírgula 8 5 2 2 2" xfId="2105" xr:uid="{4F6A1BE1-9C51-49BF-90C0-8C3E4738F94F}"/>
    <cellStyle name="Vírgula 8 5 2 2 2 2" xfId="4055" xr:uid="{CB36A810-9257-4574-97B7-6BD5D3CC3A8D}"/>
    <cellStyle name="Vírgula 8 5 2 2 2 2 2" xfId="14721" xr:uid="{FDB6918C-7E41-438C-B27B-9074B5B71604}"/>
    <cellStyle name="Vírgula 8 5 2 2 2 2 3" xfId="11363" xr:uid="{6A4E5C44-C959-4D81-88BB-35B864FDDC9E}"/>
    <cellStyle name="Vírgula 8 5 2 2 2 3" xfId="11364" xr:uid="{C15B5744-37ED-4AEF-BCBE-21BB89FFF242}"/>
    <cellStyle name="Vírgula 8 5 2 2 2 4" xfId="7694" xr:uid="{4DDCCDC7-61DE-4731-95B2-B4B56F783E48}"/>
    <cellStyle name="Vírgula 8 5 2 2 2 5" xfId="12908" xr:uid="{17784084-EC1D-4582-BDFB-6E65782CA8A0}"/>
    <cellStyle name="Vírgula 8 5 2 2 2 6" xfId="5869" xr:uid="{8CD3D96B-717F-4077-AF87-EAC0C2F89748}"/>
    <cellStyle name="Vírgula 8 5 2 2 3" xfId="3321" xr:uid="{65A7AC75-9DC6-4EF6-A374-DB79EF90763B}"/>
    <cellStyle name="Vírgula 8 5 2 2 3 2" xfId="13987" xr:uid="{D2285F57-1D88-4770-8854-6EE5BED936F1}"/>
    <cellStyle name="Vírgula 8 5 2 2 3 3" xfId="11365" xr:uid="{210379C5-AFE4-431D-922C-7D1866C317CD}"/>
    <cellStyle name="Vírgula 8 5 2 2 4" xfId="11366" xr:uid="{0921D7CE-4EC5-4230-B08B-4DA23C50B873}"/>
    <cellStyle name="Vírgula 8 5 2 2 5" xfId="6960" xr:uid="{E96D1288-4E72-4DC1-AA6A-20E76601E56A}"/>
    <cellStyle name="Vírgula 8 5 2 2 6" xfId="12174" xr:uid="{85203E13-6A15-4D74-AFCA-5690680D19DA}"/>
    <cellStyle name="Vírgula 8 5 2 2 7" xfId="5135" xr:uid="{953ACE98-E364-4677-8CD2-3743EEF1D4A6}"/>
    <cellStyle name="Vírgula 8 5 2 3" xfId="2104" xr:uid="{7533EAF4-9A98-44A6-BD31-C04E21999A0A}"/>
    <cellStyle name="Vírgula 8 5 2 3 2" xfId="4054" xr:uid="{86F91461-9DD5-427C-B0A5-79F62EBE57C2}"/>
    <cellStyle name="Vírgula 8 5 2 3 2 2" xfId="14720" xr:uid="{833C8ABC-C537-443D-94ED-AFF1E17ADBE2}"/>
    <cellStyle name="Vírgula 8 5 2 3 2 3" xfId="11367" xr:uid="{8A6F422F-EDBB-4B12-8CE2-2CDC6CDC7FD0}"/>
    <cellStyle name="Vírgula 8 5 2 3 3" xfId="11368" xr:uid="{F4139BCE-FB53-41E7-8119-E6B89A74B62C}"/>
    <cellStyle name="Vírgula 8 5 2 3 4" xfId="7693" xr:uid="{0B278576-BE7F-48FC-9CA3-DAB710FE580B}"/>
    <cellStyle name="Vírgula 8 5 2 3 5" xfId="12907" xr:uid="{2AC2C9D3-D022-409E-9C63-166066B0B639}"/>
    <cellStyle name="Vírgula 8 5 2 3 6" xfId="5868" xr:uid="{86581757-6E38-4B33-AE48-D361EE1174C7}"/>
    <cellStyle name="Vírgula 8 5 2 4" xfId="2954" xr:uid="{8E5102EF-84D1-4E65-B953-7CCF73CF00B1}"/>
    <cellStyle name="Vírgula 8 5 2 4 2" xfId="13620" xr:uid="{EB172681-89F5-4FDD-90A2-A1324C091102}"/>
    <cellStyle name="Vírgula 8 5 2 4 3" xfId="11369" xr:uid="{9749C39D-1137-40FC-BF40-1363A7AD88CD}"/>
    <cellStyle name="Vírgula 8 5 2 5" xfId="11370" xr:uid="{507681F5-655A-4E35-87C5-F4CFE5728DD5}"/>
    <cellStyle name="Vírgula 8 5 2 6" xfId="6593" xr:uid="{995508BE-6E49-4FF3-AA98-C95AD10E23E3}"/>
    <cellStyle name="Vírgula 8 5 2 7" xfId="11807" xr:uid="{FDF95D6A-614E-4313-AB20-FA5AFDD464D1}"/>
    <cellStyle name="Vírgula 8 5 2 8" xfId="4768" xr:uid="{B8484721-E1A3-469B-A49F-EB1897D99552}"/>
    <cellStyle name="Vírgula 8 5 3" xfId="1049" xr:uid="{D8B74A67-605C-44AE-9650-3B49EEA96DAF}"/>
    <cellStyle name="Vírgula 8 5 3 2" xfId="2106" xr:uid="{BD8E2EBB-B43B-4EED-87B1-9E79D4249940}"/>
    <cellStyle name="Vírgula 8 5 3 2 2" xfId="4056" xr:uid="{41441190-6CDB-49AA-8148-6B1AE6109AB8}"/>
    <cellStyle name="Vírgula 8 5 3 2 2 2" xfId="14722" xr:uid="{80219AC6-1AF4-496B-B3C6-34A0C778A9D6}"/>
    <cellStyle name="Vírgula 8 5 3 2 2 3" xfId="11371" xr:uid="{B4BBB926-F2F6-44B7-A82F-AD602793FB20}"/>
    <cellStyle name="Vírgula 8 5 3 2 3" xfId="11372" xr:uid="{7E05B251-2B7C-4883-9776-5D8761D6E261}"/>
    <cellStyle name="Vírgula 8 5 3 2 4" xfId="7695" xr:uid="{EF00E1B7-61E7-43A2-8C64-B0DF51F28226}"/>
    <cellStyle name="Vírgula 8 5 3 2 5" xfId="12909" xr:uid="{67FD16FD-37A4-4884-9A79-7B207F6CC8C3}"/>
    <cellStyle name="Vírgula 8 5 3 2 6" xfId="5870" xr:uid="{AD1697FA-8479-48E8-8324-D10080B4436A}"/>
    <cellStyle name="Vírgula 8 5 3 3" xfId="3092" xr:uid="{C9F4A036-A910-45F3-8133-A1E0664AD817}"/>
    <cellStyle name="Vírgula 8 5 3 3 2" xfId="13758" xr:uid="{AFF872E8-6899-4A89-9D6A-E6E570A24774}"/>
    <cellStyle name="Vírgula 8 5 3 3 3" xfId="11373" xr:uid="{B6106E0D-5F05-4E82-91B7-D984F20936AD}"/>
    <cellStyle name="Vírgula 8 5 3 4" xfId="11374" xr:uid="{33265395-C30D-44E8-B0FD-4128E8385F8B}"/>
    <cellStyle name="Vírgula 8 5 3 5" xfId="6731" xr:uid="{62F765AE-BCCA-4149-A4E4-EC9908511AC3}"/>
    <cellStyle name="Vírgula 8 5 3 6" xfId="11945" xr:uid="{59C2D6BE-48B1-42F5-A410-7BC9ED9CE81C}"/>
    <cellStyle name="Vírgula 8 5 3 7" xfId="4906" xr:uid="{5877B06B-43AD-4667-A718-DB019F4347F6}"/>
    <cellStyle name="Vírgula 8 5 4" xfId="2103" xr:uid="{6C37B7BC-B856-4E9A-B11C-A9D332F796E9}"/>
    <cellStyle name="Vírgula 8 5 4 2" xfId="4053" xr:uid="{D1321657-22AF-47A5-B851-2AC6B8D31761}"/>
    <cellStyle name="Vírgula 8 5 4 2 2" xfId="14719" xr:uid="{96D051EA-24F5-4753-AA50-CD7C8CCC637B}"/>
    <cellStyle name="Vírgula 8 5 4 2 3" xfId="11375" xr:uid="{EAE21F28-A84A-4E9C-B7F8-A45DED6C24D4}"/>
    <cellStyle name="Vírgula 8 5 4 3" xfId="11376" xr:uid="{1C2D5267-9D79-4E11-BA6C-2A7188B30107}"/>
    <cellStyle name="Vírgula 8 5 4 4" xfId="7692" xr:uid="{3F191343-708E-461F-ABB9-FDF802784EF6}"/>
    <cellStyle name="Vírgula 8 5 4 5" xfId="12906" xr:uid="{05104DA6-7FD0-4DCC-B094-EB5AF1692E5B}"/>
    <cellStyle name="Vírgula 8 5 4 6" xfId="5867" xr:uid="{578FDED5-74F8-40AD-B41B-67F629E4635E}"/>
    <cellStyle name="Vírgula 8 5 5" xfId="2347" xr:uid="{160B4BEC-3032-4A92-A56D-B03A496081FE}"/>
    <cellStyle name="Vírgula 8 5 5 2" xfId="4200" xr:uid="{C82C2AED-6E4C-42FE-BE62-BDDAF623A0D8}"/>
    <cellStyle name="Vírgula 8 5 5 2 2" xfId="14863" xr:uid="{C683FB85-D4A4-4B60-9F84-E96794BC5EBC}"/>
    <cellStyle name="Vírgula 8 5 5 2 3" xfId="11377" xr:uid="{25E5FA2B-3137-4E78-A699-D6221D6093EA}"/>
    <cellStyle name="Vírgula 8 5 5 3" xfId="11378" xr:uid="{65A00048-9D9D-491D-8653-BD4498C0EABC}"/>
    <cellStyle name="Vírgula 8 5 5 4" xfId="7839" xr:uid="{BF1FE4CE-3594-4314-8CD4-BBD9E42D1F0B}"/>
    <cellStyle name="Vírgula 8 5 5 5" xfId="13050" xr:uid="{47C22FA5-9C65-428C-B8F2-A10924621C9B}"/>
    <cellStyle name="Vírgula 8 5 5 6" xfId="6011" xr:uid="{D138D627-2009-48A1-B34D-B33B2AC03734}"/>
    <cellStyle name="Vírgula 8 5 6" xfId="2491" xr:uid="{D4C7BBCA-5218-440E-AEA9-B8D199F305D4}"/>
    <cellStyle name="Vírgula 8 5 6 2" xfId="4335" xr:uid="{3D6542BF-6A68-40FC-AC4B-40F6B8F2EF67}"/>
    <cellStyle name="Vírgula 8 5 6 2 2" xfId="14998" xr:uid="{A22DB23D-F52D-4AEC-ABD7-3A40958E8E93}"/>
    <cellStyle name="Vírgula 8 5 6 2 3" xfId="11379" xr:uid="{4168E2BE-D3E6-4FC2-90B3-9FF18D064A3E}"/>
    <cellStyle name="Vírgula 8 5 6 3" xfId="7974" xr:uid="{45867D45-E8EC-4094-BD67-572D906380C5}"/>
    <cellStyle name="Vírgula 8 5 6 4" xfId="13185" xr:uid="{FB52DEFA-DD65-4571-B6BD-2BA8B27DC2CE}"/>
    <cellStyle name="Vírgula 8 5 6 5" xfId="6146" xr:uid="{EEEE97B4-D4B2-407D-A0C5-577098C43ACD}"/>
    <cellStyle name="Vírgula 8 5 7" xfId="2819" xr:uid="{72AE71A1-AEBD-4AC4-99E7-F30501A8F7E3}"/>
    <cellStyle name="Vírgula 8 5 7 2" xfId="13485" xr:uid="{B34E7961-DD3D-4E77-9816-CE073C9696A0}"/>
    <cellStyle name="Vírgula 8 5 7 3" xfId="11380" xr:uid="{0E486632-31F6-443B-A219-0C5960570974}"/>
    <cellStyle name="Vírgula 8 5 8" xfId="11381" xr:uid="{103EF1F0-D20D-4AFE-A38D-6425EB11D4D0}"/>
    <cellStyle name="Vírgula 8 5 9" xfId="6458" xr:uid="{B214AF50-CAF5-4F8E-8B3F-14C5E0ECB7D5}"/>
    <cellStyle name="Vírgula 8 6" xfId="596" xr:uid="{D3B7BD9B-694C-43F9-9D20-CCAEA402D1F7}"/>
    <cellStyle name="Vírgula 8 6 2" xfId="1156" xr:uid="{245FF579-7468-41B7-8AEB-8007DC96D5AD}"/>
    <cellStyle name="Vírgula 8 6 2 2" xfId="2108" xr:uid="{2E9A6350-14AA-4C80-8183-FED743757DB0}"/>
    <cellStyle name="Vírgula 8 6 2 2 2" xfId="4058" xr:uid="{35A89A11-771F-47B8-AC78-CDA544E66E17}"/>
    <cellStyle name="Vírgula 8 6 2 2 2 2" xfId="14724" xr:uid="{5635492C-C4A0-4678-B1D7-A3416895D153}"/>
    <cellStyle name="Vírgula 8 6 2 2 2 3" xfId="11382" xr:uid="{46C13ABE-BACE-40CE-814C-4DBBD29BB7B3}"/>
    <cellStyle name="Vírgula 8 6 2 2 3" xfId="11383" xr:uid="{E180AD6E-675F-4B11-AC61-1C1217512EA0}"/>
    <cellStyle name="Vírgula 8 6 2 2 4" xfId="7697" xr:uid="{B495FEB5-C15F-47BF-BBEA-AAD0B75E5F13}"/>
    <cellStyle name="Vírgula 8 6 2 2 5" xfId="12911" xr:uid="{AB7B59FD-CDF0-4AEF-B710-E7966BCC1923}"/>
    <cellStyle name="Vírgula 8 6 2 2 6" xfId="5872" xr:uid="{83910D14-9906-45C4-9C8E-D481C6DAC0D9}"/>
    <cellStyle name="Vírgula 8 6 2 3" xfId="3181" xr:uid="{B885B0B1-7957-4D71-A010-979E30A52AE6}"/>
    <cellStyle name="Vírgula 8 6 2 3 2" xfId="13847" xr:uid="{BE349FDF-797D-46E3-8463-8E73A6940BD3}"/>
    <cellStyle name="Vírgula 8 6 2 3 3" xfId="11384" xr:uid="{A634C0A4-EFA0-4B93-89E9-8FA35CFB79C4}"/>
    <cellStyle name="Vírgula 8 6 2 4" xfId="11385" xr:uid="{53E12C9F-34CE-421F-88A7-738337A89219}"/>
    <cellStyle name="Vírgula 8 6 2 5" xfId="6820" xr:uid="{95885CB4-B395-442E-A5A9-C230EF40989A}"/>
    <cellStyle name="Vírgula 8 6 2 6" xfId="12034" xr:uid="{1E6D1C5E-EDAE-40F1-9A01-5A097795AB5D}"/>
    <cellStyle name="Vírgula 8 6 2 7" xfId="4995" xr:uid="{6CADC049-2E7D-4A3D-B237-12307F423B43}"/>
    <cellStyle name="Vírgula 8 6 3" xfId="2107" xr:uid="{2CDF82BC-01A0-4038-9015-FFEBBA3FB029}"/>
    <cellStyle name="Vírgula 8 6 3 2" xfId="4057" xr:uid="{F40DB80F-6AA2-4F43-A60B-9874861C142B}"/>
    <cellStyle name="Vírgula 8 6 3 2 2" xfId="14723" xr:uid="{77EBD43C-4A90-4AFB-8D37-66FEFE71428A}"/>
    <cellStyle name="Vírgula 8 6 3 2 3" xfId="11386" xr:uid="{E8AB644E-06B7-4D6C-8932-EAE9342DE52B}"/>
    <cellStyle name="Vírgula 8 6 3 3" xfId="11387" xr:uid="{BFF708F9-6FE8-47D3-B585-8E5438AC21DF}"/>
    <cellStyle name="Vírgula 8 6 3 4" xfId="7696" xr:uid="{9B8B8226-4A90-4927-8675-6BA2F0082C4F}"/>
    <cellStyle name="Vírgula 8 6 3 5" xfId="12910" xr:uid="{94867AF7-3E3B-4FA5-BCA7-74285C0F33A1}"/>
    <cellStyle name="Vírgula 8 6 3 6" xfId="5871" xr:uid="{045075A8-6001-44A7-A04A-44B1B70A6723}"/>
    <cellStyle name="Vírgula 8 6 4" xfId="2729" xr:uid="{EF2DCB81-F74C-4A01-8EA2-CC86F51072DA}"/>
    <cellStyle name="Vírgula 8 6 4 2" xfId="13395" xr:uid="{DDE9E186-A49C-4803-8204-7058EB8843A7}"/>
    <cellStyle name="Vírgula 8 6 4 3" xfId="11388" xr:uid="{29798322-71A5-4445-B15D-81E05695777C}"/>
    <cellStyle name="Vírgula 8 6 5" xfId="11389" xr:uid="{571927CF-E18D-4143-9E87-3793359E3967}"/>
    <cellStyle name="Vírgula 8 6 6" xfId="6368" xr:uid="{E1AD2550-2D80-42B7-AE0F-9A24314EC1DD}"/>
    <cellStyle name="Vírgula 8 6 7" xfId="11582" xr:uid="{A6431F98-CBB3-458B-A4A8-8B8D49946295}"/>
    <cellStyle name="Vírgula 8 6 8" xfId="4543" xr:uid="{52496031-43E9-404A-8320-83208FE0B7E8}"/>
    <cellStyle name="Vírgula 8 7" xfId="805" xr:uid="{91331F18-4EAD-4B22-B441-EE9B58917E20}"/>
    <cellStyle name="Vírgula 8 7 2" xfId="1269" xr:uid="{FAC607B2-26A2-4F6E-BEE3-9EE8B2D85D2A}"/>
    <cellStyle name="Vírgula 8 7 2 2" xfId="2110" xr:uid="{884D3EB3-0D4E-456F-8CB2-EF74D65C4D95}"/>
    <cellStyle name="Vírgula 8 7 2 2 2" xfId="4060" xr:uid="{A541EDC6-3DA4-450C-A742-36C2AE69BF7F}"/>
    <cellStyle name="Vírgula 8 7 2 2 2 2" xfId="14726" xr:uid="{496896DC-7F13-4FCA-9CF2-60D09A44FA8E}"/>
    <cellStyle name="Vírgula 8 7 2 2 2 3" xfId="11390" xr:uid="{1D37E58D-BA8C-456B-A40C-D6266BC0FCEA}"/>
    <cellStyle name="Vírgula 8 7 2 2 3" xfId="11391" xr:uid="{F4C6BF47-3EF5-4E61-AA97-1AA8480AF102}"/>
    <cellStyle name="Vírgula 8 7 2 2 4" xfId="7699" xr:uid="{469F5354-414D-4DB4-B48C-665D22BEC53F}"/>
    <cellStyle name="Vírgula 8 7 2 2 5" xfId="12913" xr:uid="{E4100D0D-23F0-49AF-BD0D-BDD4E24C5F77}"/>
    <cellStyle name="Vírgula 8 7 2 2 6" xfId="5874" xr:uid="{C49A86D7-B035-4928-96A1-B38885307DA6}"/>
    <cellStyle name="Vírgula 8 7 2 3" xfId="3231" xr:uid="{5F980C7C-991A-48D8-8575-FB176BDFF06F}"/>
    <cellStyle name="Vírgula 8 7 2 3 2" xfId="13897" xr:uid="{97826BD8-D3DC-40EA-A9FF-301E290091F9}"/>
    <cellStyle name="Vírgula 8 7 2 3 3" xfId="11392" xr:uid="{19D64BBE-D977-4FC6-9FAE-4328E91D0D49}"/>
    <cellStyle name="Vírgula 8 7 2 4" xfId="11393" xr:uid="{9F552B09-E180-4B09-B955-8E75818E4971}"/>
    <cellStyle name="Vírgula 8 7 2 5" xfId="6870" xr:uid="{775E6CDC-F11E-42B7-A6DA-3C86D0CB0F46}"/>
    <cellStyle name="Vírgula 8 7 2 6" xfId="12084" xr:uid="{0C8A9513-9CF9-4118-873D-A2F74BF28D60}"/>
    <cellStyle name="Vírgula 8 7 2 7" xfId="5045" xr:uid="{90F03C0A-2A7C-40E6-BA73-D63E6C7D90EC}"/>
    <cellStyle name="Vírgula 8 7 3" xfId="2109" xr:uid="{2EEB9491-D8C4-430C-B463-52362A2AA477}"/>
    <cellStyle name="Vírgula 8 7 3 2" xfId="4059" xr:uid="{74FCC9CE-8AF1-49B2-8B38-FD66B0FCE36D}"/>
    <cellStyle name="Vírgula 8 7 3 2 2" xfId="14725" xr:uid="{24EF30FB-F7DC-4143-A681-3CAFC72ECDB5}"/>
    <cellStyle name="Vírgula 8 7 3 2 3" xfId="11394" xr:uid="{1A4AC94F-6C09-4DF4-8972-750D8F70A50F}"/>
    <cellStyle name="Vírgula 8 7 3 3" xfId="11395" xr:uid="{0A7AFF93-83B5-4813-A44E-13B3C04816A8}"/>
    <cellStyle name="Vírgula 8 7 3 4" xfId="7698" xr:uid="{3E6E7E20-3D01-46D6-BB87-0F8E49FF25A0}"/>
    <cellStyle name="Vírgula 8 7 3 5" xfId="12912" xr:uid="{6BFD8ED8-DD64-4D9D-B0D8-B589B732D776}"/>
    <cellStyle name="Vírgula 8 7 3 6" xfId="5873" xr:uid="{31F9ACC4-CE81-4413-9B33-415B2BC4E480}"/>
    <cellStyle name="Vírgula 8 7 4" xfId="2864" xr:uid="{75D3953E-EF54-499E-ACC8-E7603CEFA0EF}"/>
    <cellStyle name="Vírgula 8 7 4 2" xfId="13530" xr:uid="{19A4D484-3279-439E-AE9B-BDAB374740EE}"/>
    <cellStyle name="Vírgula 8 7 4 3" xfId="11396" xr:uid="{8209AA76-AFB4-4F40-9287-63BD1E104CC5}"/>
    <cellStyle name="Vírgula 8 7 5" xfId="11397" xr:uid="{5C1B018A-2012-4FF3-B1DB-4DEF8ACDFBF4}"/>
    <cellStyle name="Vírgula 8 7 6" xfId="6503" xr:uid="{85070B7E-BAD8-4F7F-BF1C-2844481C392D}"/>
    <cellStyle name="Vírgula 8 7 7" xfId="11717" xr:uid="{7AB2F95F-F95E-4D7E-9C04-92F12680213D}"/>
    <cellStyle name="Vírgula 8 7 8" xfId="4678" xr:uid="{54C29E7C-80EA-425C-8A0B-679B582A3C8F}"/>
    <cellStyle name="Vírgula 8 8" xfId="480" xr:uid="{9D047DAE-2722-4CFC-A510-EF9ECB84211D}"/>
    <cellStyle name="Vírgula 8 8 2" xfId="1101" xr:uid="{0A4B19C8-75D4-40B6-B51E-3E41479609DF}"/>
    <cellStyle name="Vírgula 8 8 2 2" xfId="2112" xr:uid="{71175025-E06B-4562-94D7-360308B533F2}"/>
    <cellStyle name="Vírgula 8 8 2 2 2" xfId="4062" xr:uid="{15152BDA-0E94-49C8-B22D-D2CE6FC1190F}"/>
    <cellStyle name="Vírgula 8 8 2 2 2 2" xfId="14728" xr:uid="{C5C7CCF9-2324-46F8-ACDD-5B6C19DD54BD}"/>
    <cellStyle name="Vírgula 8 8 2 2 2 3" xfId="11398" xr:uid="{B8E87188-8335-4B81-B8D0-FCEDBB51BF96}"/>
    <cellStyle name="Vírgula 8 8 2 2 3" xfId="11399" xr:uid="{12D32B4F-7F26-4414-BF6A-D2F43C0806FF}"/>
    <cellStyle name="Vírgula 8 8 2 2 4" xfId="7701" xr:uid="{8BB313BD-BCA5-4AF7-AC44-3E839412EB96}"/>
    <cellStyle name="Vírgula 8 8 2 2 5" xfId="12915" xr:uid="{3990D44D-5DBD-4570-A8E6-0BD3F2CBB697}"/>
    <cellStyle name="Vírgula 8 8 2 2 6" xfId="5876" xr:uid="{8454440D-1A63-4256-8506-CF5383E9ACF5}"/>
    <cellStyle name="Vírgula 8 8 2 3" xfId="3137" xr:uid="{A674E852-4A2C-46CC-85D6-A04B43A49C0E}"/>
    <cellStyle name="Vírgula 8 8 2 3 2" xfId="13803" xr:uid="{12F6F071-B21B-49AF-BC29-8C672DB66728}"/>
    <cellStyle name="Vírgula 8 8 2 3 3" xfId="11400" xr:uid="{42B994A9-22F9-4F42-AE33-276CBDF0C640}"/>
    <cellStyle name="Vírgula 8 8 2 4" xfId="11401" xr:uid="{4F8CB3A3-4F4C-465C-82AB-9EA788BE4A6B}"/>
    <cellStyle name="Vírgula 8 8 2 5" xfId="6776" xr:uid="{D0FD73A3-6AE2-40EA-82F2-A814EBC96D06}"/>
    <cellStyle name="Vírgula 8 8 2 6" xfId="11990" xr:uid="{B213C884-9E4A-470C-BB26-827B0718CAE8}"/>
    <cellStyle name="Vírgula 8 8 2 7" xfId="4951" xr:uid="{41173054-5222-4562-9A98-AB5E5E237446}"/>
    <cellStyle name="Vírgula 8 8 3" xfId="2111" xr:uid="{D5124976-676E-4AE2-B9C6-689C4AF1AD86}"/>
    <cellStyle name="Vírgula 8 8 3 2" xfId="4061" xr:uid="{C3E37E6F-D825-464B-A840-737233AD7128}"/>
    <cellStyle name="Vírgula 8 8 3 2 2" xfId="14727" xr:uid="{B4DF650A-9722-4C8D-97DF-43A038E956F6}"/>
    <cellStyle name="Vírgula 8 8 3 2 3" xfId="11402" xr:uid="{8FEC7854-1F28-449C-B286-D95084D04ACB}"/>
    <cellStyle name="Vírgula 8 8 3 3" xfId="11403" xr:uid="{5174A569-3D5A-406F-A498-F020DF371657}"/>
    <cellStyle name="Vírgula 8 8 3 4" xfId="7700" xr:uid="{137EE740-7C26-410B-B726-EC3B8C780F0F}"/>
    <cellStyle name="Vírgula 8 8 3 5" xfId="12914" xr:uid="{429156F4-809B-477A-8E2D-955AEDB5FBE5}"/>
    <cellStyle name="Vírgula 8 8 3 6" xfId="5875" xr:uid="{386D840F-CA49-46F0-968D-C76C82BDCC91}"/>
    <cellStyle name="Vírgula 8 8 4" xfId="2680" xr:uid="{B10F7137-0AB6-4773-8E5A-16518E1FBB48}"/>
    <cellStyle name="Vírgula 8 8 4 2" xfId="13346" xr:uid="{67A0F629-65E5-49C8-98C8-C6D3BDA97CA9}"/>
    <cellStyle name="Vírgula 8 8 4 3" xfId="11404" xr:uid="{FFA3556B-1136-40AE-ABCE-454B87798F4A}"/>
    <cellStyle name="Vírgula 8 8 5" xfId="11405" xr:uid="{3869EE3D-13A9-4C75-9C30-FA27783E9399}"/>
    <cellStyle name="Vírgula 8 8 6" xfId="6319" xr:uid="{91D0D495-CFC1-4F4B-964A-A48BD9F86AAA}"/>
    <cellStyle name="Vírgula 8 8 7" xfId="11533" xr:uid="{EDFD79EA-F363-47D3-A5ED-5E16A1B8A2FE}"/>
    <cellStyle name="Vírgula 8 8 8" xfId="4494" xr:uid="{8BD664E3-E2A7-420A-8C61-AD4020E57F09}"/>
    <cellStyle name="Vírgula 8 9" xfId="955" xr:uid="{B730771A-6AFD-4E79-B391-028784A46F25}"/>
    <cellStyle name="Vírgula 8 9 2" xfId="2113" xr:uid="{72FB99FD-6BFA-46D0-80A2-9537F13D9BC5}"/>
    <cellStyle name="Vírgula 8 9 2 2" xfId="4063" xr:uid="{E89341E0-35F5-4F40-9068-B9E8BC9406CA}"/>
    <cellStyle name="Vírgula 8 9 2 2 2" xfId="14729" xr:uid="{EFB08284-22BE-44EE-863A-59AF1FC34C3C}"/>
    <cellStyle name="Vírgula 8 9 2 2 3" xfId="11406" xr:uid="{10F4A135-1138-42E7-A73A-643C523F3236}"/>
    <cellStyle name="Vírgula 8 9 2 3" xfId="11407" xr:uid="{B00B7B4B-5F5D-480A-A2B4-22CA44A7F7AF}"/>
    <cellStyle name="Vírgula 8 9 2 4" xfId="7702" xr:uid="{91A06E5F-F2F0-4810-839C-76E0ABAD0376}"/>
    <cellStyle name="Vírgula 8 9 2 5" xfId="12916" xr:uid="{43C8622C-4C57-479C-BF17-EF038950A74B}"/>
    <cellStyle name="Vírgula 8 9 2 6" xfId="5877" xr:uid="{401E7931-3D12-4C2B-93D5-F80EDCA01366}"/>
    <cellStyle name="Vírgula 8 9 3" xfId="3002" xr:uid="{8DB264E4-B5E7-44F5-852F-E649B2EB992E}"/>
    <cellStyle name="Vírgula 8 9 3 2" xfId="13668" xr:uid="{928E63E3-AAAE-4829-BD8D-30F7D102BFEF}"/>
    <cellStyle name="Vírgula 8 9 3 3" xfId="11408" xr:uid="{DC121F8A-7DE1-4B45-9D22-25065ED726D9}"/>
    <cellStyle name="Vírgula 8 9 4" xfId="11409" xr:uid="{E54C0470-FF0E-4CC5-B17B-4CFEFA226E70}"/>
    <cellStyle name="Vírgula 8 9 5" xfId="6641" xr:uid="{67341C5C-6725-49F4-A234-F6E5F78EACCE}"/>
    <cellStyle name="Vírgula 8 9 6" xfId="11855" xr:uid="{26F0D8C5-D0BD-4D53-BE54-A053FD2F9B80}"/>
    <cellStyle name="Vírgula 8 9 7" xfId="4816" xr:uid="{12C36512-1CB6-4571-8CCE-9F11F81F1626}"/>
    <cellStyle name="Vírgula 9" xfId="183" xr:uid="{6EDB81DA-DFFE-4039-8C1E-FB1B92ED191F}"/>
    <cellStyle name="Warning Text" xfId="126" xr:uid="{CB880B22-028C-4CD6-9C26-4A5EDDD2F3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0</xdr:colOff>
      <xdr:row>2</xdr:row>
      <xdr:rowOff>66675</xdr:rowOff>
    </xdr:from>
    <xdr:ext cx="1981200" cy="647700"/>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257175</xdr:colOff>
      <xdr:row>1</xdr:row>
      <xdr:rowOff>66675</xdr:rowOff>
    </xdr:from>
    <xdr:ext cx="1679575" cy="790575"/>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xfrm>
          <a:off x="812800" y="257175"/>
          <a:ext cx="1679575" cy="7905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15</xdr:col>
      <xdr:colOff>438150</xdr:colOff>
      <xdr:row>2</xdr:row>
      <xdr:rowOff>19050</xdr:rowOff>
    </xdr:from>
    <xdr:ext cx="1981200" cy="647700"/>
    <xdr:pic>
      <xdr:nvPicPr>
        <xdr:cNvPr id="8" name="image2.png">
          <a:extLst>
            <a:ext uri="{FF2B5EF4-FFF2-40B4-BE49-F238E27FC236}">
              <a16:creationId xmlns:a16="http://schemas.microsoft.com/office/drawing/2014/main" id="{674D8304-4C3E-4E01-A940-31C8888F9DA3}"/>
            </a:ext>
          </a:extLst>
        </xdr:cNvPr>
        <xdr:cNvPicPr preferRelativeResize="0"/>
      </xdr:nvPicPr>
      <xdr:blipFill>
        <a:blip xmlns:r="http://schemas.openxmlformats.org/officeDocument/2006/relationships" r:embed="rId1" cstate="print"/>
        <a:stretch>
          <a:fillRect/>
        </a:stretch>
      </xdr:blipFill>
      <xdr:spPr>
        <a:xfrm>
          <a:off x="10763250" y="390525"/>
          <a:ext cx="1981200" cy="647700"/>
        </a:xfrm>
        <a:prstGeom prst="rect">
          <a:avLst/>
        </a:prstGeom>
        <a:noFill/>
      </xdr:spPr>
    </xdr:pic>
    <xdr:clientData fLocksWithSheet="0"/>
  </xdr:oneCellAnchor>
  <xdr:oneCellAnchor>
    <xdr:from>
      <xdr:col>0</xdr:col>
      <xdr:colOff>38100</xdr:colOff>
      <xdr:row>1</xdr:row>
      <xdr:rowOff>76200</xdr:rowOff>
    </xdr:from>
    <xdr:ext cx="1679575" cy="790575"/>
    <xdr:pic>
      <xdr:nvPicPr>
        <xdr:cNvPr id="9" name="image1.png">
          <a:extLst>
            <a:ext uri="{FF2B5EF4-FFF2-40B4-BE49-F238E27FC236}">
              <a16:creationId xmlns:a16="http://schemas.microsoft.com/office/drawing/2014/main" id="{A67B781A-1368-467F-A917-3877B7E395A0}"/>
            </a:ext>
          </a:extLst>
        </xdr:cNvPr>
        <xdr:cNvPicPr preferRelativeResize="0"/>
      </xdr:nvPicPr>
      <xdr:blipFill>
        <a:blip xmlns:r="http://schemas.openxmlformats.org/officeDocument/2006/relationships" r:embed="rId2" cstate="print"/>
        <a:stretch>
          <a:fillRect/>
        </a:stretch>
      </xdr:blipFill>
      <xdr:spPr>
        <a:xfrm>
          <a:off x="38100" y="266700"/>
          <a:ext cx="1679575" cy="7905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7</xdr:col>
      <xdr:colOff>304800</xdr:colOff>
      <xdr:row>1</xdr:row>
      <xdr:rowOff>19050</xdr:rowOff>
    </xdr:from>
    <xdr:ext cx="1600200" cy="552450"/>
    <xdr:pic>
      <xdr:nvPicPr>
        <xdr:cNvPr id="2" name="image2.png">
          <a:extLst>
            <a:ext uri="{FF2B5EF4-FFF2-40B4-BE49-F238E27FC236}">
              <a16:creationId xmlns:a16="http://schemas.microsoft.com/office/drawing/2014/main" id="{E3B102D7-6294-432F-8E21-9DC534E87681}"/>
            </a:ext>
          </a:extLst>
        </xdr:cNvPr>
        <xdr:cNvPicPr preferRelativeResize="0"/>
      </xdr:nvPicPr>
      <xdr:blipFill>
        <a:blip xmlns:r="http://schemas.openxmlformats.org/officeDocument/2006/relationships" r:embed="rId1" cstate="print"/>
        <a:stretch>
          <a:fillRect/>
        </a:stretch>
      </xdr:blipFill>
      <xdr:spPr>
        <a:xfrm>
          <a:off x="5524500" y="200025"/>
          <a:ext cx="1600200" cy="552450"/>
        </a:xfrm>
        <a:prstGeom prst="rect">
          <a:avLst/>
        </a:prstGeom>
        <a:noFill/>
      </xdr:spPr>
    </xdr:pic>
    <xdr:clientData fLocksWithSheet="0"/>
  </xdr:oneCellAnchor>
  <xdr:oneCellAnchor>
    <xdr:from>
      <xdr:col>0</xdr:col>
      <xdr:colOff>76200</xdr:colOff>
      <xdr:row>0</xdr:row>
      <xdr:rowOff>57150</xdr:rowOff>
    </xdr:from>
    <xdr:ext cx="1679575" cy="790575"/>
    <xdr:pic>
      <xdr:nvPicPr>
        <xdr:cNvPr id="3" name="image1.png">
          <a:extLst>
            <a:ext uri="{FF2B5EF4-FFF2-40B4-BE49-F238E27FC236}">
              <a16:creationId xmlns:a16="http://schemas.microsoft.com/office/drawing/2014/main" id="{736DA97A-C27D-4AB9-898F-77BFAAD2FFAF}"/>
            </a:ext>
          </a:extLst>
        </xdr:cNvPr>
        <xdr:cNvPicPr preferRelativeResize="0"/>
      </xdr:nvPicPr>
      <xdr:blipFill>
        <a:blip xmlns:r="http://schemas.openxmlformats.org/officeDocument/2006/relationships" r:embed="rId2" cstate="print"/>
        <a:stretch>
          <a:fillRect/>
        </a:stretch>
      </xdr:blipFill>
      <xdr:spPr>
        <a:xfrm>
          <a:off x="76200" y="57150"/>
          <a:ext cx="1679575" cy="7905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257175</xdr:colOff>
      <xdr:row>1</xdr:row>
      <xdr:rowOff>66675</xdr:rowOff>
    </xdr:from>
    <xdr:ext cx="1866900" cy="98107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8</xdr:col>
      <xdr:colOff>868408</xdr:colOff>
      <xdr:row>2</xdr:row>
      <xdr:rowOff>57150</xdr:rowOff>
    </xdr:from>
    <xdr:ext cx="1981200" cy="647700"/>
    <xdr:pic>
      <xdr:nvPicPr>
        <xdr:cNvPr id="3" name="image2.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xfrm>
          <a:off x="14325872" y="547007"/>
          <a:ext cx="1981200" cy="647700"/>
        </a:xfrm>
        <a:prstGeom prst="rect">
          <a:avLst/>
        </a:prstGeom>
        <a:noFill/>
      </xdr:spPr>
    </xdr:pic>
    <xdr:clientData fLocksWithSheet="0"/>
  </xdr:oneCellAnchor>
  <xdr:oneCellAnchor>
    <xdr:from>
      <xdr:col>1</xdr:col>
      <xdr:colOff>247650</xdr:colOff>
      <xdr:row>1</xdr:row>
      <xdr:rowOff>57150</xdr:rowOff>
    </xdr:from>
    <xdr:ext cx="1866900" cy="981075"/>
    <xdr:pic>
      <xdr:nvPicPr>
        <xdr:cNvPr id="4" name="image1.png">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9</xdr:col>
      <xdr:colOff>0</xdr:colOff>
      <xdr:row>2</xdr:row>
      <xdr:rowOff>66675</xdr:rowOff>
    </xdr:from>
    <xdr:ext cx="1981200" cy="647700"/>
    <xdr:pic>
      <xdr:nvPicPr>
        <xdr:cNvPr id="2" name="image2.png">
          <a:extLst>
            <a:ext uri="{FF2B5EF4-FFF2-40B4-BE49-F238E27FC236}">
              <a16:creationId xmlns:a16="http://schemas.microsoft.com/office/drawing/2014/main" id="{336F664B-608A-43CC-A5D8-B2EFCDACBFD6}"/>
            </a:ext>
          </a:extLst>
        </xdr:cNvPr>
        <xdr:cNvPicPr preferRelativeResize="0"/>
      </xdr:nvPicPr>
      <xdr:blipFill>
        <a:blip xmlns:r="http://schemas.openxmlformats.org/officeDocument/2006/relationships" r:embed="rId1" cstate="print"/>
        <a:stretch>
          <a:fillRect/>
        </a:stretch>
      </xdr:blipFill>
      <xdr:spPr>
        <a:xfrm>
          <a:off x="15116175" y="447675"/>
          <a:ext cx="1981200" cy="647700"/>
        </a:xfrm>
        <a:prstGeom prst="rect">
          <a:avLst/>
        </a:prstGeom>
        <a:noFill/>
      </xdr:spPr>
    </xdr:pic>
    <xdr:clientData fLocksWithSheet="0"/>
  </xdr:oneCellAnchor>
  <xdr:oneCellAnchor>
    <xdr:from>
      <xdr:col>1</xdr:col>
      <xdr:colOff>257175</xdr:colOff>
      <xdr:row>1</xdr:row>
      <xdr:rowOff>66675</xdr:rowOff>
    </xdr:from>
    <xdr:ext cx="1679575" cy="790575"/>
    <xdr:pic>
      <xdr:nvPicPr>
        <xdr:cNvPr id="3" name="image1.png">
          <a:extLst>
            <a:ext uri="{FF2B5EF4-FFF2-40B4-BE49-F238E27FC236}">
              <a16:creationId xmlns:a16="http://schemas.microsoft.com/office/drawing/2014/main" id="{2254A702-24AB-4DC1-AB18-468D3820575D}"/>
            </a:ext>
          </a:extLst>
        </xdr:cNvPr>
        <xdr:cNvPicPr preferRelativeResize="0"/>
      </xdr:nvPicPr>
      <xdr:blipFill>
        <a:blip xmlns:r="http://schemas.openxmlformats.org/officeDocument/2006/relationships" r:embed="rId2" cstate="print"/>
        <a:stretch>
          <a:fillRect/>
        </a:stretch>
      </xdr:blipFill>
      <xdr:spPr>
        <a:xfrm>
          <a:off x="809625" y="257175"/>
          <a:ext cx="1679575" cy="79057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7</xdr:col>
      <xdr:colOff>304800</xdr:colOff>
      <xdr:row>1</xdr:row>
      <xdr:rowOff>19050</xdr:rowOff>
    </xdr:from>
    <xdr:ext cx="1600200" cy="552450"/>
    <xdr:pic>
      <xdr:nvPicPr>
        <xdr:cNvPr id="2" name="image2.png">
          <a:extLst>
            <a:ext uri="{FF2B5EF4-FFF2-40B4-BE49-F238E27FC236}">
              <a16:creationId xmlns:a16="http://schemas.microsoft.com/office/drawing/2014/main" id="{DFC7652D-2871-43DA-A8E6-7E4100852765}"/>
            </a:ext>
          </a:extLst>
        </xdr:cNvPr>
        <xdr:cNvPicPr preferRelativeResize="0"/>
      </xdr:nvPicPr>
      <xdr:blipFill>
        <a:blip xmlns:r="http://schemas.openxmlformats.org/officeDocument/2006/relationships" r:embed="rId1" cstate="print"/>
        <a:stretch>
          <a:fillRect/>
        </a:stretch>
      </xdr:blipFill>
      <xdr:spPr>
        <a:xfrm>
          <a:off x="5524500" y="200025"/>
          <a:ext cx="1600200" cy="552450"/>
        </a:xfrm>
        <a:prstGeom prst="rect">
          <a:avLst/>
        </a:prstGeom>
        <a:noFill/>
      </xdr:spPr>
    </xdr:pic>
    <xdr:clientData fLocksWithSheet="0"/>
  </xdr:oneCellAnchor>
  <xdr:oneCellAnchor>
    <xdr:from>
      <xdr:col>0</xdr:col>
      <xdr:colOff>76200</xdr:colOff>
      <xdr:row>0</xdr:row>
      <xdr:rowOff>57150</xdr:rowOff>
    </xdr:from>
    <xdr:ext cx="1679575" cy="790575"/>
    <xdr:pic>
      <xdr:nvPicPr>
        <xdr:cNvPr id="3" name="image1.png">
          <a:extLst>
            <a:ext uri="{FF2B5EF4-FFF2-40B4-BE49-F238E27FC236}">
              <a16:creationId xmlns:a16="http://schemas.microsoft.com/office/drawing/2014/main" id="{88405ECD-5A96-4801-9BD0-FDA30DBE84DA}"/>
            </a:ext>
          </a:extLst>
        </xdr:cNvPr>
        <xdr:cNvPicPr preferRelativeResize="0"/>
      </xdr:nvPicPr>
      <xdr:blipFill>
        <a:blip xmlns:r="http://schemas.openxmlformats.org/officeDocument/2006/relationships" r:embed="rId2" cstate="print"/>
        <a:stretch>
          <a:fillRect/>
        </a:stretch>
      </xdr:blipFill>
      <xdr:spPr>
        <a:xfrm>
          <a:off x="76200" y="57150"/>
          <a:ext cx="1679575" cy="7905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outlinePr summaryBelow="0"/>
    <pageSetUpPr fitToPage="1"/>
  </sheetPr>
  <dimension ref="A1:AE562"/>
  <sheetViews>
    <sheetView showGridLines="0" tabSelected="1" view="pageBreakPreview" zoomScale="82" zoomScaleNormal="90" zoomScaleSheetLayoutView="82" workbookViewId="0">
      <pane ySplit="16" topLeftCell="A416" activePane="bottomLeft" state="frozen"/>
      <selection pane="bottomLeft" activeCell="G20" sqref="G20"/>
    </sheetView>
  </sheetViews>
  <sheetFormatPr defaultColWidth="12.625" defaultRowHeight="14.25"/>
  <cols>
    <col min="1" max="1" width="7.25" customWidth="1"/>
    <col min="2" max="2" width="10.625" customWidth="1"/>
    <col min="3" max="3" width="15.25" customWidth="1"/>
    <col min="4" max="4" width="15" customWidth="1"/>
    <col min="5" max="5" width="99.5" customWidth="1"/>
    <col min="6" max="6" width="8.5" customWidth="1"/>
    <col min="7" max="7" width="11.375" style="51" customWidth="1"/>
    <col min="8" max="8" width="16.125" customWidth="1"/>
    <col min="9" max="9" width="14.75" customWidth="1"/>
    <col min="10" max="10" width="17.5" bestFit="1" customWidth="1"/>
    <col min="11" max="11" width="14.5" customWidth="1"/>
    <col min="12" max="12" width="16" customWidth="1"/>
    <col min="13" max="13" width="14.625" customWidth="1"/>
    <col min="14" max="15" width="15.125" customWidth="1"/>
    <col min="16" max="16" width="7.625" customWidth="1"/>
    <col min="17" max="17" width="17.875" customWidth="1"/>
    <col min="18" max="30" width="7.625" customWidth="1"/>
    <col min="31" max="31" width="12.625" customWidth="1"/>
  </cols>
  <sheetData>
    <row r="1" spans="1:31" ht="15">
      <c r="A1" s="86"/>
      <c r="B1" s="12"/>
      <c r="C1" s="13"/>
      <c r="D1" s="14"/>
      <c r="E1" s="14"/>
      <c r="F1" s="15"/>
      <c r="G1" s="46"/>
      <c r="H1" s="15"/>
      <c r="I1" s="17"/>
      <c r="J1" s="1"/>
      <c r="K1" s="1"/>
      <c r="L1" s="1"/>
      <c r="M1" s="1"/>
      <c r="N1" s="18"/>
      <c r="O1" s="5"/>
      <c r="P1" s="5"/>
      <c r="Q1" s="5"/>
      <c r="R1" s="5"/>
      <c r="S1" s="5"/>
      <c r="T1" s="5"/>
      <c r="U1" s="5"/>
      <c r="V1" s="5"/>
      <c r="W1" s="5"/>
      <c r="X1" s="5"/>
      <c r="Y1" s="5"/>
      <c r="Z1" s="5"/>
      <c r="AA1" s="5"/>
      <c r="AB1" s="5"/>
      <c r="AC1" s="5"/>
      <c r="AD1" s="5"/>
      <c r="AE1" s="4"/>
    </row>
    <row r="2" spans="1:31" ht="15">
      <c r="A2" s="86"/>
      <c r="B2" s="211" t="s">
        <v>3293</v>
      </c>
      <c r="C2" s="212"/>
      <c r="D2" s="212"/>
      <c r="E2" s="212"/>
      <c r="F2" s="212"/>
      <c r="G2" s="212"/>
      <c r="H2" s="212"/>
      <c r="I2" s="212"/>
      <c r="J2" s="212"/>
      <c r="K2" s="213"/>
      <c r="L2" s="16" t="s">
        <v>3263</v>
      </c>
      <c r="M2" s="1" t="s">
        <v>3264</v>
      </c>
      <c r="N2" s="1"/>
      <c r="O2" s="1"/>
      <c r="P2" s="1"/>
      <c r="Q2" s="18"/>
      <c r="R2" s="5"/>
      <c r="S2" s="5"/>
      <c r="T2" s="5"/>
      <c r="U2" s="5"/>
      <c r="V2" s="5"/>
      <c r="W2" s="5"/>
      <c r="X2" s="5"/>
      <c r="Y2" s="5"/>
      <c r="Z2" s="5"/>
      <c r="AA2" s="5"/>
      <c r="AB2" s="5"/>
      <c r="AC2" s="5"/>
      <c r="AD2" s="5"/>
      <c r="AE2" s="5"/>
    </row>
    <row r="3" spans="1:31" ht="15">
      <c r="A3" s="86"/>
      <c r="B3" s="214"/>
      <c r="C3" s="215"/>
      <c r="D3" s="215"/>
      <c r="E3" s="215"/>
      <c r="F3" s="215"/>
      <c r="G3" s="215"/>
      <c r="H3" s="215"/>
      <c r="I3" s="215"/>
      <c r="J3" s="215"/>
      <c r="K3" s="216"/>
      <c r="L3" s="16" t="s">
        <v>3265</v>
      </c>
      <c r="M3" s="1" t="s">
        <v>3266</v>
      </c>
      <c r="N3" s="1"/>
      <c r="O3" s="1"/>
      <c r="P3" s="1"/>
      <c r="Q3" s="18"/>
      <c r="R3" s="5"/>
      <c r="S3" s="5"/>
      <c r="T3" s="5"/>
      <c r="U3" s="5"/>
      <c r="V3" s="5"/>
      <c r="W3" s="5"/>
      <c r="X3" s="5"/>
      <c r="Y3" s="5"/>
      <c r="Z3" s="5"/>
      <c r="AA3" s="5"/>
      <c r="AB3" s="5"/>
      <c r="AC3" s="5"/>
      <c r="AD3" s="5"/>
      <c r="AE3" s="5"/>
    </row>
    <row r="4" spans="1:31" ht="15">
      <c r="A4" s="86"/>
      <c r="B4" s="214"/>
      <c r="C4" s="215"/>
      <c r="D4" s="215"/>
      <c r="E4" s="215"/>
      <c r="F4" s="215"/>
      <c r="G4" s="215"/>
      <c r="H4" s="215"/>
      <c r="I4" s="215"/>
      <c r="J4" s="215"/>
      <c r="K4" s="216"/>
      <c r="L4" s="16" t="s">
        <v>3267</v>
      </c>
      <c r="M4" s="1" t="s">
        <v>3268</v>
      </c>
      <c r="N4" s="1"/>
      <c r="O4" s="1"/>
      <c r="P4" s="1"/>
      <c r="Q4" s="18"/>
      <c r="R4" s="5"/>
      <c r="S4" s="5"/>
      <c r="T4" s="5"/>
      <c r="U4" s="5"/>
      <c r="V4" s="5"/>
      <c r="W4" s="5"/>
      <c r="X4" s="5"/>
      <c r="Y4" s="5"/>
      <c r="Z4" s="5"/>
      <c r="AA4" s="5"/>
      <c r="AB4" s="5"/>
      <c r="AC4" s="5"/>
      <c r="AD4" s="5"/>
      <c r="AE4" s="5"/>
    </row>
    <row r="5" spans="1:31" ht="15">
      <c r="A5" s="86"/>
      <c r="B5" s="214"/>
      <c r="C5" s="215"/>
      <c r="D5" s="215"/>
      <c r="E5" s="215"/>
      <c r="F5" s="215"/>
      <c r="G5" s="215"/>
      <c r="H5" s="215"/>
      <c r="I5" s="215"/>
      <c r="J5" s="215"/>
      <c r="K5" s="216"/>
      <c r="L5" s="16"/>
      <c r="M5" s="1"/>
      <c r="N5" s="1"/>
      <c r="O5" s="1"/>
      <c r="P5" s="1"/>
      <c r="Q5" s="18"/>
      <c r="R5" s="5"/>
      <c r="S5" s="5"/>
      <c r="T5" s="5"/>
      <c r="U5" s="5"/>
      <c r="V5" s="5"/>
      <c r="W5" s="5"/>
      <c r="X5" s="5"/>
      <c r="Y5" s="5"/>
      <c r="Z5" s="5"/>
      <c r="AA5" s="5"/>
      <c r="AB5" s="5"/>
      <c r="AC5" s="5"/>
      <c r="AD5" s="5"/>
      <c r="AE5" s="5"/>
    </row>
    <row r="6" spans="1:31" ht="15">
      <c r="A6" s="86"/>
      <c r="B6" s="217"/>
      <c r="C6" s="218"/>
      <c r="D6" s="218"/>
      <c r="E6" s="218"/>
      <c r="F6" s="218"/>
      <c r="G6" s="218"/>
      <c r="H6" s="218"/>
      <c r="I6" s="218"/>
      <c r="J6" s="218"/>
      <c r="K6" s="219"/>
      <c r="L6" s="16"/>
      <c r="M6" s="1"/>
      <c r="N6" s="1"/>
      <c r="O6" s="1"/>
      <c r="P6" s="1"/>
      <c r="Q6" s="18"/>
      <c r="R6" s="5"/>
      <c r="S6" s="5"/>
      <c r="T6" s="5"/>
      <c r="U6" s="5"/>
      <c r="V6" s="5"/>
      <c r="W6" s="5"/>
      <c r="X6" s="5"/>
      <c r="Y6" s="5"/>
      <c r="Z6" s="5"/>
      <c r="AA6" s="5"/>
      <c r="AB6" s="5"/>
      <c r="AC6" s="5"/>
      <c r="AD6" s="5"/>
      <c r="AE6" s="5"/>
    </row>
    <row r="7" spans="1:31" ht="15">
      <c r="A7" s="86"/>
      <c r="B7" s="12"/>
      <c r="C7" s="13"/>
      <c r="D7" s="1"/>
      <c r="E7" s="14"/>
      <c r="F7" s="1"/>
      <c r="G7" s="46"/>
      <c r="H7" s="1"/>
      <c r="I7" s="15"/>
      <c r="J7" s="5"/>
      <c r="K7" s="5"/>
      <c r="L7" s="16"/>
      <c r="M7" s="1"/>
      <c r="N7" s="1"/>
      <c r="O7" s="1"/>
      <c r="P7" s="1"/>
      <c r="Q7" s="18"/>
      <c r="R7" s="5"/>
      <c r="S7" s="5"/>
      <c r="T7" s="5"/>
      <c r="U7" s="5"/>
      <c r="V7" s="5"/>
      <c r="W7" s="5"/>
      <c r="X7" s="5"/>
      <c r="Y7" s="5"/>
      <c r="Z7" s="5"/>
      <c r="AA7" s="5"/>
      <c r="AB7" s="5"/>
      <c r="AC7" s="5"/>
      <c r="AD7" s="5"/>
      <c r="AE7" s="5"/>
    </row>
    <row r="8" spans="1:31" ht="15">
      <c r="A8" s="86"/>
      <c r="B8" s="103" t="s">
        <v>2</v>
      </c>
      <c r="C8" s="228" t="s">
        <v>3</v>
      </c>
      <c r="D8" s="228"/>
      <c r="E8" s="228"/>
      <c r="F8" s="84"/>
      <c r="G8" s="87"/>
      <c r="H8" s="84"/>
      <c r="I8" s="84"/>
      <c r="J8" s="88"/>
      <c r="K8" s="6"/>
      <c r="L8" s="16"/>
      <c r="M8" s="1"/>
      <c r="N8" s="1"/>
      <c r="O8" s="1"/>
      <c r="P8" s="1"/>
      <c r="Q8" s="18"/>
      <c r="R8" s="5"/>
      <c r="S8" s="5"/>
      <c r="T8" s="5"/>
      <c r="U8" s="5"/>
      <c r="V8" s="5"/>
      <c r="W8" s="5"/>
      <c r="X8" s="5"/>
      <c r="Y8" s="5"/>
      <c r="Z8" s="5"/>
      <c r="AA8" s="5"/>
      <c r="AB8" s="5"/>
      <c r="AC8" s="5"/>
      <c r="AD8" s="5"/>
      <c r="AE8" s="5"/>
    </row>
    <row r="9" spans="1:31" ht="15">
      <c r="A9" s="86"/>
      <c r="B9" s="104" t="s">
        <v>5</v>
      </c>
      <c r="C9" s="105">
        <v>46083</v>
      </c>
      <c r="D9" s="2"/>
      <c r="E9" s="19"/>
      <c r="F9" s="4"/>
      <c r="G9" s="47"/>
      <c r="H9" s="4"/>
      <c r="I9" s="20"/>
      <c r="J9" s="19"/>
      <c r="K9" s="8"/>
      <c r="L9" s="16"/>
      <c r="M9" s="1"/>
      <c r="N9" s="1"/>
      <c r="O9" s="1"/>
      <c r="P9" s="1"/>
      <c r="Q9" s="18"/>
      <c r="R9" s="5"/>
      <c r="S9" s="5"/>
      <c r="T9" s="5"/>
      <c r="U9" s="5"/>
      <c r="V9" s="5"/>
      <c r="W9" s="5"/>
      <c r="X9" s="5"/>
      <c r="Y9" s="5"/>
      <c r="Z9" s="5"/>
      <c r="AA9" s="5"/>
      <c r="AB9" s="5"/>
      <c r="AC9" s="5"/>
      <c r="AD9" s="5"/>
      <c r="AE9" s="5"/>
    </row>
    <row r="10" spans="1:31" ht="15">
      <c r="A10" s="86"/>
      <c r="B10" s="104" t="s">
        <v>0</v>
      </c>
      <c r="C10" s="229" t="s">
        <v>1</v>
      </c>
      <c r="D10" s="229"/>
      <c r="E10" s="229"/>
      <c r="F10" s="2"/>
      <c r="G10" s="48"/>
      <c r="H10" s="2"/>
      <c r="I10" s="2"/>
      <c r="J10" s="4"/>
      <c r="K10" s="21"/>
      <c r="L10" s="16"/>
      <c r="M10" s="1"/>
      <c r="N10" s="1"/>
      <c r="O10" s="1"/>
      <c r="P10" s="1"/>
      <c r="Q10" s="18"/>
      <c r="R10" s="5"/>
      <c r="S10" s="5"/>
      <c r="T10" s="5"/>
      <c r="U10" s="5"/>
      <c r="V10" s="5"/>
      <c r="W10" s="5"/>
      <c r="X10" s="5"/>
      <c r="Y10" s="5"/>
      <c r="Z10" s="5"/>
      <c r="AA10" s="5"/>
      <c r="AB10" s="5"/>
      <c r="AC10" s="5"/>
      <c r="AD10" s="5"/>
      <c r="AE10" s="5"/>
    </row>
    <row r="11" spans="1:31" ht="15">
      <c r="A11" s="86"/>
      <c r="B11" s="106" t="s">
        <v>3294</v>
      </c>
      <c r="C11" s="107">
        <v>0.2354</v>
      </c>
      <c r="D11" s="2"/>
      <c r="E11" s="19"/>
      <c r="F11" s="2"/>
      <c r="G11" s="48"/>
      <c r="H11" s="2"/>
      <c r="I11" s="2"/>
      <c r="J11" s="4"/>
      <c r="K11" s="9"/>
      <c r="L11" s="16"/>
      <c r="M11" s="1"/>
      <c r="N11" s="1"/>
      <c r="O11" s="1"/>
      <c r="P11" s="1"/>
      <c r="Q11" s="18"/>
      <c r="R11" s="5"/>
      <c r="S11" s="5"/>
      <c r="T11" s="5"/>
      <c r="U11" s="5"/>
      <c r="V11" s="5"/>
      <c r="W11" s="5"/>
      <c r="X11" s="5"/>
      <c r="Y11" s="5"/>
      <c r="Z11" s="5"/>
      <c r="AA11" s="5"/>
      <c r="AB11" s="5"/>
      <c r="AC11" s="5"/>
      <c r="AD11" s="5"/>
      <c r="AE11" s="5"/>
    </row>
    <row r="12" spans="1:31" ht="15">
      <c r="A12" s="86"/>
      <c r="B12" s="108" t="s">
        <v>6</v>
      </c>
      <c r="C12" s="109">
        <v>0</v>
      </c>
      <c r="D12" s="2"/>
      <c r="E12" s="19"/>
      <c r="F12" s="2"/>
      <c r="G12" s="48"/>
      <c r="H12" s="2"/>
      <c r="I12" s="20"/>
      <c r="J12" s="22"/>
      <c r="K12" s="23"/>
      <c r="L12" s="16"/>
      <c r="M12" s="1"/>
      <c r="N12" s="1"/>
      <c r="O12" s="1"/>
      <c r="P12" s="1"/>
      <c r="Q12" s="18"/>
      <c r="R12" s="5"/>
      <c r="S12" s="5"/>
      <c r="T12" s="5"/>
      <c r="U12" s="5"/>
      <c r="V12" s="5"/>
      <c r="W12" s="5"/>
      <c r="X12" s="5"/>
      <c r="Y12" s="5"/>
      <c r="Z12" s="5"/>
      <c r="AA12" s="5"/>
      <c r="AB12" s="5"/>
      <c r="AC12" s="5"/>
      <c r="AD12" s="5"/>
      <c r="AE12" s="5"/>
    </row>
    <row r="13" spans="1:31" ht="15">
      <c r="A13" s="86"/>
      <c r="B13" s="110" t="s">
        <v>4</v>
      </c>
      <c r="C13" s="230" t="s">
        <v>3295</v>
      </c>
      <c r="D13" s="230"/>
      <c r="E13" s="230"/>
      <c r="F13" s="85"/>
      <c r="G13" s="89"/>
      <c r="H13" s="85"/>
      <c r="I13" s="85"/>
      <c r="J13" s="90"/>
      <c r="K13" s="24"/>
      <c r="L13" s="25"/>
      <c r="M13" s="26"/>
      <c r="N13" s="26"/>
      <c r="O13" s="26"/>
      <c r="P13" s="26"/>
      <c r="Q13" s="27"/>
      <c r="R13" s="5"/>
      <c r="S13" s="5"/>
      <c r="T13" s="5"/>
      <c r="U13" s="5"/>
      <c r="V13" s="5"/>
      <c r="W13" s="5"/>
      <c r="X13" s="5"/>
      <c r="Y13" s="5"/>
      <c r="Z13" s="5"/>
      <c r="AA13" s="5"/>
      <c r="AB13" s="5"/>
      <c r="AC13" s="5"/>
      <c r="AD13" s="5"/>
      <c r="AE13" s="5"/>
    </row>
    <row r="14" spans="1:31" ht="15">
      <c r="A14" s="86"/>
      <c r="B14" s="12"/>
      <c r="C14" s="28"/>
      <c r="D14" s="5"/>
      <c r="E14" s="29"/>
      <c r="F14" s="5"/>
      <c r="G14" s="49"/>
      <c r="H14" s="5"/>
      <c r="I14" s="1"/>
      <c r="J14" s="5"/>
      <c r="K14" s="5"/>
      <c r="L14" s="16"/>
      <c r="M14" s="1"/>
      <c r="N14" s="1"/>
      <c r="O14" s="1"/>
      <c r="P14" s="1"/>
      <c r="Q14" s="18"/>
      <c r="R14" s="5"/>
      <c r="S14" s="5"/>
      <c r="T14" s="5"/>
      <c r="U14" s="5"/>
      <c r="V14" s="5"/>
      <c r="W14" s="5"/>
      <c r="X14" s="5"/>
      <c r="Y14" s="5"/>
      <c r="Z14" s="5"/>
      <c r="AA14" s="5"/>
      <c r="AB14" s="5"/>
      <c r="AC14" s="5"/>
      <c r="AD14" s="5"/>
      <c r="AE14" s="5"/>
    </row>
    <row r="15" spans="1:31" ht="15">
      <c r="A15" s="91"/>
      <c r="B15" s="220" t="s">
        <v>18</v>
      </c>
      <c r="C15" s="222" t="s">
        <v>19</v>
      </c>
      <c r="D15" s="220" t="s">
        <v>20</v>
      </c>
      <c r="E15" s="220" t="s">
        <v>21</v>
      </c>
      <c r="F15" s="223" t="s">
        <v>22</v>
      </c>
      <c r="G15" s="224" t="s">
        <v>23</v>
      </c>
      <c r="H15" s="226" t="s">
        <v>3296</v>
      </c>
      <c r="I15" s="226" t="s">
        <v>3297</v>
      </c>
      <c r="J15" s="226" t="s">
        <v>3298</v>
      </c>
      <c r="K15" s="222" t="s">
        <v>25</v>
      </c>
      <c r="L15" s="13"/>
      <c r="M15" s="13"/>
      <c r="N15" s="27"/>
      <c r="O15" s="28"/>
      <c r="P15" s="28"/>
      <c r="Q15" s="28"/>
      <c r="R15" s="28"/>
      <c r="S15" s="28"/>
      <c r="T15" s="28"/>
      <c r="U15" s="28"/>
      <c r="V15" s="28"/>
      <c r="W15" s="28"/>
      <c r="X15" s="28"/>
      <c r="Y15" s="28"/>
      <c r="Z15" s="28"/>
      <c r="AA15" s="28"/>
      <c r="AB15" s="28"/>
      <c r="AC15" s="28"/>
      <c r="AD15" s="28"/>
      <c r="AE15" s="4"/>
    </row>
    <row r="16" spans="1:31" ht="15">
      <c r="A16" s="91"/>
      <c r="B16" s="221"/>
      <c r="C16" s="221"/>
      <c r="D16" s="221"/>
      <c r="E16" s="221"/>
      <c r="F16" s="221"/>
      <c r="G16" s="225"/>
      <c r="H16" s="227"/>
      <c r="I16" s="227"/>
      <c r="J16" s="231"/>
      <c r="K16" s="221"/>
      <c r="L16" s="13"/>
      <c r="M16" s="13"/>
      <c r="N16" s="27"/>
      <c r="O16" s="28"/>
      <c r="P16" s="28"/>
      <c r="Q16" s="28"/>
      <c r="R16" s="28"/>
      <c r="S16" s="28"/>
      <c r="T16" s="28"/>
      <c r="U16" s="28"/>
      <c r="V16" s="28"/>
      <c r="W16" s="28"/>
      <c r="X16" s="28"/>
      <c r="Y16" s="28"/>
      <c r="Z16" s="28"/>
      <c r="AA16" s="28"/>
      <c r="AB16" s="28"/>
      <c r="AC16" s="28"/>
      <c r="AD16" s="28"/>
      <c r="AE16" s="4"/>
    </row>
    <row r="17" spans="1:31" ht="15.75">
      <c r="A17" s="86"/>
      <c r="B17" s="31"/>
      <c r="C17" s="32"/>
      <c r="D17" s="32"/>
      <c r="E17" s="33"/>
      <c r="F17" s="92"/>
      <c r="G17" s="50"/>
      <c r="H17" s="32"/>
      <c r="I17" s="35"/>
      <c r="J17" s="13"/>
      <c r="K17" s="13"/>
      <c r="L17" s="13"/>
      <c r="M17" s="13"/>
      <c r="N17" s="18"/>
      <c r="O17" s="5"/>
      <c r="P17" s="5"/>
      <c r="Q17" s="5"/>
      <c r="R17" s="5"/>
      <c r="S17" s="5"/>
      <c r="T17" s="5"/>
      <c r="U17" s="5"/>
      <c r="V17" s="5"/>
      <c r="W17" s="5"/>
      <c r="X17" s="5"/>
      <c r="Y17" s="5"/>
      <c r="Z17" s="5"/>
      <c r="AA17" s="5"/>
      <c r="AB17" s="5"/>
      <c r="AC17" s="5"/>
      <c r="AD17" s="5"/>
      <c r="AE17" s="4"/>
    </row>
    <row r="18" spans="1:31" ht="15">
      <c r="A18" s="86"/>
      <c r="B18" s="119">
        <v>1</v>
      </c>
      <c r="C18" s="119"/>
      <c r="D18" s="119"/>
      <c r="E18" s="119" t="s">
        <v>26</v>
      </c>
      <c r="F18" s="119"/>
      <c r="G18" s="120"/>
      <c r="H18" s="122"/>
      <c r="I18" s="123"/>
      <c r="J18" s="122">
        <f>J19+J30+J32+J34+J36</f>
        <v>274006.16000000003</v>
      </c>
      <c r="K18" s="127">
        <f>K19+K30+K32+K34+K36</f>
        <v>0.11762981020624987</v>
      </c>
      <c r="L18" s="52"/>
      <c r="M18" s="52"/>
      <c r="N18" s="29"/>
      <c r="O18" s="5"/>
      <c r="P18" s="5"/>
      <c r="Q18" s="5"/>
      <c r="R18" s="5"/>
      <c r="S18" s="5"/>
      <c r="T18" s="5"/>
      <c r="U18" s="5"/>
      <c r="V18" s="5"/>
      <c r="W18" s="5"/>
      <c r="X18" s="5"/>
      <c r="Y18" s="5"/>
      <c r="Z18" s="5"/>
      <c r="AA18" s="5"/>
      <c r="AB18" s="5"/>
      <c r="AC18" s="5"/>
      <c r="AD18" s="5"/>
      <c r="AE18" s="4"/>
    </row>
    <row r="19" spans="1:31" ht="15">
      <c r="A19" s="86"/>
      <c r="B19" s="111" t="s">
        <v>27</v>
      </c>
      <c r="C19" s="111"/>
      <c r="D19" s="111"/>
      <c r="E19" s="111" t="s">
        <v>28</v>
      </c>
      <c r="F19" s="111"/>
      <c r="G19" s="112"/>
      <c r="H19" s="124"/>
      <c r="I19" s="125"/>
      <c r="J19" s="124">
        <f>SUM(J20:J29)</f>
        <v>93912.19</v>
      </c>
      <c r="K19" s="113">
        <f>SUM(K20:K29)</f>
        <v>4.0316148679844552E-2</v>
      </c>
      <c r="L19" s="53"/>
      <c r="M19" s="54"/>
      <c r="N19" s="29"/>
      <c r="O19" s="5"/>
      <c r="P19" s="5"/>
      <c r="Q19" s="5"/>
      <c r="R19" s="5"/>
      <c r="S19" s="5"/>
      <c r="T19" s="5"/>
      <c r="U19" s="5"/>
      <c r="V19" s="5"/>
      <c r="W19" s="5"/>
      <c r="X19" s="5"/>
      <c r="Y19" s="5"/>
      <c r="Z19" s="5"/>
      <c r="AA19" s="5"/>
      <c r="AB19" s="5"/>
      <c r="AC19" s="5"/>
      <c r="AD19" s="5"/>
      <c r="AE19" s="4"/>
    </row>
    <row r="20" spans="1:31" ht="15">
      <c r="A20" s="86"/>
      <c r="B20" s="114" t="s">
        <v>29</v>
      </c>
      <c r="C20" s="115" t="s">
        <v>30</v>
      </c>
      <c r="D20" s="114" t="s">
        <v>31</v>
      </c>
      <c r="E20" s="114" t="s">
        <v>32</v>
      </c>
      <c r="F20" s="116" t="s">
        <v>33</v>
      </c>
      <c r="G20" s="117">
        <v>10</v>
      </c>
      <c r="H20" s="126">
        <v>964.66</v>
      </c>
      <c r="I20" s="126">
        <f>TRUNC(H20+H20*$C$11,2)</f>
        <v>1191.74</v>
      </c>
      <c r="J20" s="126">
        <f>TRUNC(I20*G20,2)</f>
        <v>11917.4</v>
      </c>
      <c r="K20" s="118">
        <f>J20/$J$475</f>
        <v>5.1160948357947935E-3</v>
      </c>
      <c r="L20" s="55"/>
      <c r="M20" s="54"/>
      <c r="N20" s="27"/>
      <c r="O20" s="5"/>
      <c r="P20" s="5"/>
      <c r="Q20" s="5"/>
      <c r="R20" s="5"/>
      <c r="S20" s="5"/>
      <c r="T20" s="5"/>
      <c r="U20" s="5"/>
      <c r="V20" s="5"/>
      <c r="W20" s="5"/>
      <c r="X20" s="5"/>
      <c r="Y20" s="5"/>
      <c r="Z20" s="5"/>
      <c r="AA20" s="5"/>
      <c r="AB20" s="5"/>
      <c r="AC20" s="5"/>
      <c r="AD20" s="5"/>
      <c r="AE20" s="4"/>
    </row>
    <row r="21" spans="1:31" ht="28.5">
      <c r="A21" s="86"/>
      <c r="B21" s="114" t="s">
        <v>34</v>
      </c>
      <c r="C21" s="115" t="s">
        <v>35</v>
      </c>
      <c r="D21" s="114" t="s">
        <v>31</v>
      </c>
      <c r="E21" s="114" t="s">
        <v>36</v>
      </c>
      <c r="F21" s="116" t="s">
        <v>37</v>
      </c>
      <c r="G21" s="117">
        <v>10</v>
      </c>
      <c r="H21" s="126">
        <v>249.8</v>
      </c>
      <c r="I21" s="126">
        <f t="shared" ref="I21:I29" si="0">TRUNC(H21+H21*$C$11,2)</f>
        <v>308.60000000000002</v>
      </c>
      <c r="J21" s="126">
        <f t="shared" ref="J21:J29" si="1">TRUNC(I21*G21,2)</f>
        <v>3086</v>
      </c>
      <c r="K21" s="118">
        <f t="shared" ref="K21:K37" si="2">J21/$J$475</f>
        <v>1.3248081513805641E-3</v>
      </c>
      <c r="L21" s="55"/>
      <c r="M21" s="54"/>
      <c r="N21" s="29"/>
      <c r="O21" s="5"/>
      <c r="P21" s="5"/>
      <c r="Q21" s="5"/>
      <c r="R21" s="5"/>
      <c r="S21" s="5"/>
      <c r="T21" s="5"/>
      <c r="U21" s="5"/>
      <c r="V21" s="5"/>
      <c r="W21" s="5"/>
      <c r="X21" s="5"/>
      <c r="Y21" s="5"/>
      <c r="Z21" s="5"/>
      <c r="AA21" s="5"/>
      <c r="AB21" s="5"/>
      <c r="AC21" s="5"/>
      <c r="AD21" s="5"/>
      <c r="AE21" s="4"/>
    </row>
    <row r="22" spans="1:31" ht="15">
      <c r="A22" s="86"/>
      <c r="B22" s="114" t="s">
        <v>38</v>
      </c>
      <c r="C22" s="115" t="s">
        <v>39</v>
      </c>
      <c r="D22" s="114" t="s">
        <v>31</v>
      </c>
      <c r="E22" s="114" t="s">
        <v>40</v>
      </c>
      <c r="F22" s="116" t="s">
        <v>41</v>
      </c>
      <c r="G22" s="117">
        <v>10</v>
      </c>
      <c r="H22" s="126">
        <v>1146.77</v>
      </c>
      <c r="I22" s="126">
        <f t="shared" si="0"/>
        <v>1416.71</v>
      </c>
      <c r="J22" s="126">
        <f t="shared" si="1"/>
        <v>14167.1</v>
      </c>
      <c r="K22" s="118">
        <f t="shared" si="2"/>
        <v>6.0818825539285777E-3</v>
      </c>
      <c r="L22" s="55"/>
      <c r="M22" s="54"/>
      <c r="N22" s="29"/>
      <c r="O22" s="5"/>
      <c r="P22" s="5"/>
      <c r="Q22" s="5"/>
      <c r="R22" s="5"/>
      <c r="S22" s="5"/>
      <c r="T22" s="5"/>
      <c r="U22" s="5"/>
      <c r="V22" s="5"/>
      <c r="W22" s="5"/>
      <c r="X22" s="5"/>
      <c r="Y22" s="5"/>
      <c r="Z22" s="5"/>
      <c r="AA22" s="5"/>
      <c r="AB22" s="5"/>
      <c r="AC22" s="5"/>
      <c r="AD22" s="5"/>
      <c r="AE22" s="4"/>
    </row>
    <row r="23" spans="1:31" ht="15">
      <c r="A23" s="86"/>
      <c r="B23" s="114" t="s">
        <v>42</v>
      </c>
      <c r="C23" s="115" t="s">
        <v>43</v>
      </c>
      <c r="D23" s="114" t="s">
        <v>31</v>
      </c>
      <c r="E23" s="114" t="s">
        <v>44</v>
      </c>
      <c r="F23" s="116" t="s">
        <v>37</v>
      </c>
      <c r="G23" s="117">
        <v>6</v>
      </c>
      <c r="H23" s="126">
        <v>1149.45</v>
      </c>
      <c r="I23" s="126">
        <f t="shared" si="0"/>
        <v>1420.03</v>
      </c>
      <c r="J23" s="126">
        <f t="shared" si="1"/>
        <v>8520.18</v>
      </c>
      <c r="K23" s="118">
        <f t="shared" si="2"/>
        <v>3.6576811131657986E-3</v>
      </c>
      <c r="L23" s="55"/>
      <c r="M23" s="54"/>
      <c r="N23" s="29"/>
      <c r="O23" s="5"/>
      <c r="P23" s="5"/>
      <c r="Q23" s="5"/>
      <c r="R23" s="5"/>
      <c r="S23" s="5"/>
      <c r="T23" s="5"/>
      <c r="U23" s="5"/>
      <c r="V23" s="5"/>
      <c r="W23" s="5"/>
      <c r="X23" s="5"/>
      <c r="Y23" s="5"/>
      <c r="Z23" s="5"/>
      <c r="AA23" s="5"/>
      <c r="AB23" s="5"/>
      <c r="AC23" s="5"/>
      <c r="AD23" s="5"/>
      <c r="AE23" s="4"/>
    </row>
    <row r="24" spans="1:31" ht="28.5">
      <c r="A24" s="86"/>
      <c r="B24" s="114" t="s">
        <v>45</v>
      </c>
      <c r="C24" s="115" t="s">
        <v>46</v>
      </c>
      <c r="D24" s="114" t="s">
        <v>47</v>
      </c>
      <c r="E24" s="114" t="s">
        <v>48</v>
      </c>
      <c r="F24" s="116" t="s">
        <v>49</v>
      </c>
      <c r="G24" s="117">
        <v>1</v>
      </c>
      <c r="H24" s="126">
        <v>652.78</v>
      </c>
      <c r="I24" s="126">
        <f t="shared" si="0"/>
        <v>806.44</v>
      </c>
      <c r="J24" s="126">
        <f t="shared" si="1"/>
        <v>806.44</v>
      </c>
      <c r="K24" s="118">
        <f t="shared" si="2"/>
        <v>3.4620164795830921E-4</v>
      </c>
      <c r="L24" s="55"/>
      <c r="M24" s="54"/>
      <c r="N24" s="29"/>
      <c r="O24" s="5"/>
      <c r="P24" s="5"/>
      <c r="Q24" s="5"/>
      <c r="R24" s="5"/>
      <c r="S24" s="5"/>
      <c r="T24" s="5"/>
      <c r="U24" s="5"/>
      <c r="V24" s="5"/>
      <c r="W24" s="5"/>
      <c r="X24" s="5"/>
      <c r="Y24" s="5"/>
      <c r="Z24" s="5"/>
      <c r="AA24" s="5"/>
      <c r="AB24" s="5"/>
      <c r="AC24" s="5"/>
      <c r="AD24" s="5"/>
      <c r="AE24" s="4"/>
    </row>
    <row r="25" spans="1:31" ht="15">
      <c r="A25" s="86"/>
      <c r="B25" s="114" t="s">
        <v>50</v>
      </c>
      <c r="C25" s="115" t="s">
        <v>51</v>
      </c>
      <c r="D25" s="114" t="s">
        <v>47</v>
      </c>
      <c r="E25" s="114" t="s">
        <v>52</v>
      </c>
      <c r="F25" s="116" t="s">
        <v>49</v>
      </c>
      <c r="G25" s="117">
        <v>1</v>
      </c>
      <c r="H25" s="126">
        <v>161.06</v>
      </c>
      <c r="I25" s="126">
        <f t="shared" si="0"/>
        <v>198.97</v>
      </c>
      <c r="J25" s="126">
        <f t="shared" si="1"/>
        <v>198.97</v>
      </c>
      <c r="K25" s="118">
        <f t="shared" si="2"/>
        <v>8.5417069954695667E-5</v>
      </c>
      <c r="L25" s="55"/>
      <c r="M25" s="54"/>
      <c r="N25" s="29"/>
      <c r="O25" s="5"/>
      <c r="P25" s="5"/>
      <c r="Q25" s="5"/>
      <c r="R25" s="5"/>
      <c r="S25" s="5"/>
      <c r="T25" s="5"/>
      <c r="U25" s="5"/>
      <c r="V25" s="5"/>
      <c r="W25" s="5"/>
      <c r="X25" s="5"/>
      <c r="Y25" s="5"/>
      <c r="Z25" s="5"/>
      <c r="AA25" s="5"/>
      <c r="AB25" s="5"/>
      <c r="AC25" s="5"/>
      <c r="AD25" s="5"/>
      <c r="AE25" s="4"/>
    </row>
    <row r="26" spans="1:31" ht="28.5">
      <c r="A26" s="86"/>
      <c r="B26" s="114" t="s">
        <v>53</v>
      </c>
      <c r="C26" s="115" t="s">
        <v>54</v>
      </c>
      <c r="D26" s="114" t="s">
        <v>47</v>
      </c>
      <c r="E26" s="114" t="s">
        <v>55</v>
      </c>
      <c r="F26" s="116" t="s">
        <v>49</v>
      </c>
      <c r="G26" s="117">
        <v>1</v>
      </c>
      <c r="H26" s="126">
        <v>2120.7399999999998</v>
      </c>
      <c r="I26" s="126">
        <f t="shared" si="0"/>
        <v>2619.96</v>
      </c>
      <c r="J26" s="126">
        <f t="shared" si="1"/>
        <v>2619.96</v>
      </c>
      <c r="K26" s="118">
        <f t="shared" si="2"/>
        <v>1.1247389385259309E-3</v>
      </c>
      <c r="L26" s="55"/>
      <c r="M26" s="54"/>
      <c r="N26" s="29"/>
      <c r="O26" s="5"/>
      <c r="P26" s="5"/>
      <c r="Q26" s="5"/>
      <c r="R26" s="5"/>
      <c r="S26" s="5"/>
      <c r="T26" s="5"/>
      <c r="U26" s="5"/>
      <c r="V26" s="5"/>
      <c r="W26" s="5"/>
      <c r="X26" s="5"/>
      <c r="Y26" s="5"/>
      <c r="Z26" s="5"/>
      <c r="AA26" s="5"/>
      <c r="AB26" s="5"/>
      <c r="AC26" s="5"/>
      <c r="AD26" s="5"/>
      <c r="AE26" s="4"/>
    </row>
    <row r="27" spans="1:31" ht="28.5">
      <c r="A27" s="86"/>
      <c r="B27" s="114" t="s">
        <v>56</v>
      </c>
      <c r="C27" s="115" t="s">
        <v>57</v>
      </c>
      <c r="D27" s="114" t="s">
        <v>47</v>
      </c>
      <c r="E27" s="114" t="s">
        <v>58</v>
      </c>
      <c r="F27" s="116" t="s">
        <v>37</v>
      </c>
      <c r="G27" s="117">
        <v>6</v>
      </c>
      <c r="H27" s="126">
        <v>502.02</v>
      </c>
      <c r="I27" s="126">
        <f t="shared" si="0"/>
        <v>620.19000000000005</v>
      </c>
      <c r="J27" s="126">
        <f t="shared" si="1"/>
        <v>3721.14</v>
      </c>
      <c r="K27" s="118">
        <f t="shared" si="2"/>
        <v>1.5974713559391679E-3</v>
      </c>
      <c r="L27" s="55"/>
      <c r="M27" s="54"/>
      <c r="N27" s="29"/>
      <c r="O27" s="5"/>
      <c r="P27" s="5"/>
      <c r="Q27" s="5"/>
      <c r="R27" s="5"/>
      <c r="S27" s="5"/>
      <c r="T27" s="5"/>
      <c r="U27" s="5"/>
      <c r="V27" s="5"/>
      <c r="W27" s="5"/>
      <c r="X27" s="5"/>
      <c r="Y27" s="5"/>
      <c r="Z27" s="5"/>
      <c r="AA27" s="5"/>
      <c r="AB27" s="5"/>
      <c r="AC27" s="5"/>
      <c r="AD27" s="5"/>
      <c r="AE27" s="4"/>
    </row>
    <row r="28" spans="1:31" ht="28.5">
      <c r="A28" s="86"/>
      <c r="B28" s="114" t="s">
        <v>59</v>
      </c>
      <c r="C28" s="115" t="s">
        <v>60</v>
      </c>
      <c r="D28" s="114" t="s">
        <v>31</v>
      </c>
      <c r="E28" s="114" t="s">
        <v>61</v>
      </c>
      <c r="F28" s="116" t="s">
        <v>62</v>
      </c>
      <c r="G28" s="117">
        <v>100</v>
      </c>
      <c r="H28" s="126">
        <v>111.41</v>
      </c>
      <c r="I28" s="126">
        <f t="shared" si="0"/>
        <v>137.63</v>
      </c>
      <c r="J28" s="126">
        <f t="shared" si="1"/>
        <v>13763</v>
      </c>
      <c r="K28" s="118">
        <f t="shared" si="2"/>
        <v>5.9084039492711292E-3</v>
      </c>
      <c r="L28" s="55"/>
      <c r="M28" s="54"/>
      <c r="N28" s="29"/>
      <c r="O28" s="5"/>
      <c r="P28" s="5"/>
      <c r="Q28" s="5"/>
      <c r="R28" s="5"/>
      <c r="S28" s="5"/>
      <c r="T28" s="5"/>
      <c r="U28" s="5"/>
      <c r="V28" s="5"/>
      <c r="W28" s="5"/>
      <c r="X28" s="5"/>
      <c r="Y28" s="5"/>
      <c r="Z28" s="5"/>
      <c r="AA28" s="5"/>
      <c r="AB28" s="5"/>
      <c r="AC28" s="5"/>
      <c r="AD28" s="5"/>
      <c r="AE28" s="4"/>
    </row>
    <row r="29" spans="1:31" ht="15">
      <c r="A29" s="86"/>
      <c r="B29" s="114" t="s">
        <v>63</v>
      </c>
      <c r="C29" s="115" t="s">
        <v>64</v>
      </c>
      <c r="D29" s="114" t="s">
        <v>47</v>
      </c>
      <c r="E29" s="114" t="s">
        <v>65</v>
      </c>
      <c r="F29" s="116" t="s">
        <v>37</v>
      </c>
      <c r="G29" s="117">
        <v>330</v>
      </c>
      <c r="H29" s="126">
        <v>86.13</v>
      </c>
      <c r="I29" s="126">
        <f t="shared" si="0"/>
        <v>106.4</v>
      </c>
      <c r="J29" s="126">
        <f t="shared" si="1"/>
        <v>35112</v>
      </c>
      <c r="K29" s="118">
        <f t="shared" si="2"/>
        <v>1.5073449063925588E-2</v>
      </c>
      <c r="L29" s="55"/>
      <c r="M29" s="54"/>
      <c r="N29" s="29"/>
      <c r="O29" s="5"/>
      <c r="P29" s="5"/>
      <c r="Q29" s="5"/>
      <c r="R29" s="5"/>
      <c r="S29" s="5"/>
      <c r="T29" s="5"/>
      <c r="U29" s="5"/>
      <c r="V29" s="5"/>
      <c r="W29" s="5"/>
      <c r="X29" s="5"/>
      <c r="Y29" s="5"/>
      <c r="Z29" s="5"/>
      <c r="AA29" s="5"/>
      <c r="AB29" s="5"/>
      <c r="AC29" s="5"/>
      <c r="AD29" s="5"/>
      <c r="AE29" s="4"/>
    </row>
    <row r="30" spans="1:31" ht="15">
      <c r="A30" s="86"/>
      <c r="B30" s="111" t="s">
        <v>66</v>
      </c>
      <c r="C30" s="111"/>
      <c r="D30" s="111"/>
      <c r="E30" s="111" t="s">
        <v>67</v>
      </c>
      <c r="F30" s="111"/>
      <c r="G30" s="112"/>
      <c r="H30" s="124"/>
      <c r="I30" s="125"/>
      <c r="J30" s="124">
        <f>SUM(J31)</f>
        <v>57139.839999999997</v>
      </c>
      <c r="K30" s="113">
        <f>SUM(K31)</f>
        <v>2.4529917628185745E-2</v>
      </c>
      <c r="L30" s="55"/>
      <c r="M30" s="54"/>
      <c r="N30" s="29"/>
      <c r="O30" s="5"/>
      <c r="P30" s="5"/>
      <c r="Q30" s="5"/>
      <c r="R30" s="5"/>
      <c r="S30" s="5"/>
      <c r="T30" s="5"/>
      <c r="U30" s="5"/>
      <c r="V30" s="5"/>
      <c r="W30" s="5"/>
      <c r="X30" s="5"/>
      <c r="Y30" s="5"/>
      <c r="Z30" s="5"/>
      <c r="AA30" s="5"/>
      <c r="AB30" s="5"/>
      <c r="AC30" s="5"/>
      <c r="AD30" s="5"/>
      <c r="AE30" s="4"/>
    </row>
    <row r="31" spans="1:31" ht="15">
      <c r="A31" s="86"/>
      <c r="B31" s="114" t="s">
        <v>68</v>
      </c>
      <c r="C31" s="115" t="s">
        <v>69</v>
      </c>
      <c r="D31" s="114" t="s">
        <v>47</v>
      </c>
      <c r="E31" s="114" t="s">
        <v>70</v>
      </c>
      <c r="F31" s="116" t="s">
        <v>71</v>
      </c>
      <c r="G31" s="117">
        <v>2</v>
      </c>
      <c r="H31" s="126">
        <v>23126.05</v>
      </c>
      <c r="I31" s="126">
        <f>TRUNC(H31+H31*$C$11,2)</f>
        <v>28569.919999999998</v>
      </c>
      <c r="J31" s="126">
        <f>TRUNC(I31*G31,2)</f>
        <v>57139.839999999997</v>
      </c>
      <c r="K31" s="118">
        <f t="shared" si="2"/>
        <v>2.4529917628185745E-2</v>
      </c>
      <c r="L31" s="55"/>
      <c r="M31" s="54"/>
      <c r="N31" s="29"/>
      <c r="O31" s="5"/>
      <c r="P31" s="5"/>
      <c r="Q31" s="5"/>
      <c r="R31" s="5"/>
      <c r="S31" s="5"/>
      <c r="T31" s="5"/>
      <c r="U31" s="5"/>
      <c r="V31" s="5"/>
      <c r="W31" s="5"/>
      <c r="X31" s="5"/>
      <c r="Y31" s="5"/>
      <c r="Z31" s="5"/>
      <c r="AA31" s="5"/>
      <c r="AB31" s="5"/>
      <c r="AC31" s="5"/>
      <c r="AD31" s="5"/>
      <c r="AE31" s="4"/>
    </row>
    <row r="32" spans="1:31" ht="15">
      <c r="A32" s="86"/>
      <c r="B32" s="111" t="s">
        <v>72</v>
      </c>
      <c r="C32" s="111"/>
      <c r="D32" s="111"/>
      <c r="E32" s="111" t="s">
        <v>73</v>
      </c>
      <c r="F32" s="111"/>
      <c r="G32" s="112"/>
      <c r="H32" s="124"/>
      <c r="I32" s="125"/>
      <c r="J32" s="124">
        <f>SUM(J33)</f>
        <v>9042.9699999999993</v>
      </c>
      <c r="K32" s="113">
        <f>SUM(K33)</f>
        <v>3.8821128868081331E-3</v>
      </c>
      <c r="L32" s="55"/>
      <c r="M32" s="54"/>
      <c r="N32" s="29"/>
      <c r="O32" s="5"/>
      <c r="P32" s="5"/>
      <c r="Q32" s="5"/>
      <c r="R32" s="5"/>
      <c r="S32" s="5"/>
      <c r="T32" s="5"/>
      <c r="U32" s="5"/>
      <c r="V32" s="5"/>
      <c r="W32" s="5"/>
      <c r="X32" s="5"/>
      <c r="Y32" s="5"/>
      <c r="Z32" s="5"/>
      <c r="AA32" s="5"/>
      <c r="AB32" s="5"/>
      <c r="AC32" s="5"/>
      <c r="AD32" s="5"/>
      <c r="AE32" s="4"/>
    </row>
    <row r="33" spans="1:31" ht="15">
      <c r="A33" s="86"/>
      <c r="B33" s="114" t="s">
        <v>74</v>
      </c>
      <c r="C33" s="115" t="s">
        <v>75</v>
      </c>
      <c r="D33" s="114" t="s">
        <v>31</v>
      </c>
      <c r="E33" s="114" t="s">
        <v>76</v>
      </c>
      <c r="F33" s="116" t="s">
        <v>49</v>
      </c>
      <c r="G33" s="117">
        <v>1</v>
      </c>
      <c r="H33" s="126">
        <v>7319.88</v>
      </c>
      <c r="I33" s="126">
        <f>TRUNC(H33+H33*$C$11,2)</f>
        <v>9042.9699999999993</v>
      </c>
      <c r="J33" s="126">
        <f>TRUNC(I33*G33,2)</f>
        <v>9042.9699999999993</v>
      </c>
      <c r="K33" s="118">
        <f t="shared" si="2"/>
        <v>3.8821128868081331E-3</v>
      </c>
      <c r="L33" s="202"/>
      <c r="M33" s="54"/>
      <c r="N33" s="29"/>
      <c r="O33" s="5"/>
      <c r="P33" s="5"/>
      <c r="Q33" s="5"/>
      <c r="R33" s="5"/>
      <c r="S33" s="5"/>
      <c r="T33" s="5"/>
      <c r="U33" s="5"/>
      <c r="V33" s="5"/>
      <c r="W33" s="5"/>
      <c r="X33" s="5"/>
      <c r="Y33" s="5"/>
      <c r="Z33" s="5"/>
      <c r="AA33" s="5"/>
      <c r="AB33" s="5"/>
      <c r="AC33" s="5"/>
      <c r="AD33" s="5"/>
      <c r="AE33" s="4"/>
    </row>
    <row r="34" spans="1:31" ht="15">
      <c r="A34" s="86"/>
      <c r="B34" s="111" t="s">
        <v>77</v>
      </c>
      <c r="C34" s="111"/>
      <c r="D34" s="111"/>
      <c r="E34" s="111" t="s">
        <v>78</v>
      </c>
      <c r="F34" s="111"/>
      <c r="G34" s="112"/>
      <c r="H34" s="124"/>
      <c r="I34" s="125"/>
      <c r="J34" s="124">
        <f>SUM(J35)</f>
        <v>8332.5</v>
      </c>
      <c r="K34" s="113">
        <f>SUM(K35)</f>
        <v>3.5771107975951233E-3</v>
      </c>
      <c r="L34" s="203"/>
      <c r="M34" s="54"/>
      <c r="N34" s="27"/>
      <c r="O34" s="5"/>
      <c r="P34" s="5"/>
      <c r="Q34" s="5"/>
      <c r="R34" s="5"/>
      <c r="S34" s="5"/>
      <c r="T34" s="5"/>
      <c r="U34" s="5"/>
      <c r="V34" s="5"/>
      <c r="W34" s="5"/>
      <c r="X34" s="5"/>
      <c r="Y34" s="5"/>
      <c r="Z34" s="5"/>
      <c r="AA34" s="5"/>
      <c r="AB34" s="5"/>
      <c r="AC34" s="5"/>
      <c r="AD34" s="5"/>
      <c r="AE34" s="4"/>
    </row>
    <row r="35" spans="1:31" ht="42.75">
      <c r="A35" s="86"/>
      <c r="B35" s="114" t="s">
        <v>79</v>
      </c>
      <c r="C35" s="115" t="s">
        <v>80</v>
      </c>
      <c r="D35" s="114" t="s">
        <v>31</v>
      </c>
      <c r="E35" s="114" t="s">
        <v>81</v>
      </c>
      <c r="F35" s="116" t="s">
        <v>82</v>
      </c>
      <c r="G35" s="117">
        <v>275</v>
      </c>
      <c r="H35" s="126">
        <v>24.53</v>
      </c>
      <c r="I35" s="126">
        <f>TRUNC(H35+H35*$C$11,2)</f>
        <v>30.3</v>
      </c>
      <c r="J35" s="126">
        <f>TRUNC(I35*G35,2)</f>
        <v>8332.5</v>
      </c>
      <c r="K35" s="118">
        <f t="shared" si="2"/>
        <v>3.5771107975951233E-3</v>
      </c>
      <c r="L35" s="202">
        <f>J35+J31+J28+J22+J20</f>
        <v>105319.84</v>
      </c>
      <c r="M35" s="54">
        <f>L35/12</f>
        <v>8776.6533333333336</v>
      </c>
      <c r="N35" s="205">
        <f>M35/J18</f>
        <v>3.2030861398639116E-2</v>
      </c>
      <c r="O35" s="5"/>
      <c r="P35" s="5"/>
      <c r="Q35" s="5"/>
      <c r="R35" s="5"/>
      <c r="S35" s="5"/>
      <c r="T35" s="5"/>
      <c r="U35" s="5"/>
      <c r="V35" s="5"/>
      <c r="W35" s="5"/>
      <c r="X35" s="5"/>
      <c r="Y35" s="5"/>
      <c r="Z35" s="5"/>
      <c r="AA35" s="5"/>
      <c r="AB35" s="5"/>
      <c r="AC35" s="5"/>
      <c r="AD35" s="5"/>
      <c r="AE35" s="4"/>
    </row>
    <row r="36" spans="1:31" ht="15">
      <c r="A36" s="86"/>
      <c r="B36" s="111" t="s">
        <v>3299</v>
      </c>
      <c r="C36" s="111"/>
      <c r="D36" s="111"/>
      <c r="E36" s="111" t="s">
        <v>3260</v>
      </c>
      <c r="F36" s="111"/>
      <c r="G36" s="112"/>
      <c r="H36" s="124"/>
      <c r="I36" s="125"/>
      <c r="J36" s="124">
        <f>SUM(J37:J39)</f>
        <v>105578.66</v>
      </c>
      <c r="K36" s="113">
        <f>SUM(K37:K39)</f>
        <v>4.5324520213816305E-2</v>
      </c>
      <c r="L36" s="55"/>
      <c r="M36" s="54"/>
      <c r="N36" s="29"/>
      <c r="O36" s="5"/>
      <c r="P36" s="5"/>
      <c r="Q36" s="5"/>
      <c r="R36" s="5"/>
      <c r="S36" s="5"/>
      <c r="T36" s="5"/>
      <c r="U36" s="5"/>
      <c r="V36" s="5"/>
      <c r="W36" s="5"/>
      <c r="X36" s="5"/>
      <c r="Y36" s="5"/>
      <c r="Z36" s="5"/>
      <c r="AA36" s="5"/>
      <c r="AB36" s="5"/>
      <c r="AC36" s="5"/>
      <c r="AD36" s="5"/>
      <c r="AE36" s="4"/>
    </row>
    <row r="37" spans="1:31" ht="42.75">
      <c r="A37" s="86"/>
      <c r="B37" s="114" t="s">
        <v>3300</v>
      </c>
      <c r="C37" s="115">
        <v>101218</v>
      </c>
      <c r="D37" s="114" t="s">
        <v>47</v>
      </c>
      <c r="E37" s="114" t="s">
        <v>3261</v>
      </c>
      <c r="F37" s="116" t="s">
        <v>3259</v>
      </c>
      <c r="G37" s="117">
        <v>3854.02</v>
      </c>
      <c r="H37" s="126">
        <v>22.1</v>
      </c>
      <c r="I37" s="126">
        <f t="shared" ref="I37:I39" si="3">TRUNC(H37+H37*$C$11,2)</f>
        <v>27.3</v>
      </c>
      <c r="J37" s="126">
        <f t="shared" ref="J37:J39" si="4">TRUNC(I37*G37,2)</f>
        <v>105214.74</v>
      </c>
      <c r="K37" s="118">
        <f t="shared" si="2"/>
        <v>4.5168290731492776E-2</v>
      </c>
      <c r="L37" s="55"/>
      <c r="M37" s="54"/>
      <c r="N37" s="29"/>
      <c r="O37" s="5"/>
      <c r="P37" s="5"/>
      <c r="Q37" s="5"/>
      <c r="R37" s="5"/>
      <c r="S37" s="5"/>
      <c r="T37" s="5"/>
      <c r="U37" s="5"/>
      <c r="V37" s="5"/>
      <c r="W37" s="5"/>
      <c r="X37" s="5"/>
      <c r="Y37" s="5"/>
      <c r="Z37" s="5"/>
      <c r="AA37" s="5"/>
      <c r="AB37" s="5"/>
      <c r="AC37" s="5"/>
      <c r="AD37" s="5"/>
      <c r="AE37" s="4"/>
    </row>
    <row r="38" spans="1:31" ht="15">
      <c r="A38" s="86"/>
      <c r="B38" s="114" t="s">
        <v>3318</v>
      </c>
      <c r="C38" s="115" t="s">
        <v>123</v>
      </c>
      <c r="D38" s="114" t="s">
        <v>47</v>
      </c>
      <c r="E38" s="114" t="s">
        <v>124</v>
      </c>
      <c r="F38" s="116" t="s">
        <v>3259</v>
      </c>
      <c r="G38" s="117">
        <v>16.88</v>
      </c>
      <c r="H38" s="126">
        <v>1.46</v>
      </c>
      <c r="I38" s="126">
        <f t="shared" si="3"/>
        <v>1.8</v>
      </c>
      <c r="J38" s="126">
        <f t="shared" si="4"/>
        <v>30.38</v>
      </c>
      <c r="K38" s="118">
        <f t="shared" ref="K38:K39" si="5">J38/$J$475</f>
        <v>1.3042019325645345E-5</v>
      </c>
      <c r="L38" s="55"/>
      <c r="M38" s="54"/>
      <c r="N38" s="29"/>
      <c r="O38" s="5"/>
      <c r="P38" s="5"/>
      <c r="Q38" s="5"/>
      <c r="R38" s="5"/>
      <c r="S38" s="5"/>
      <c r="T38" s="5"/>
      <c r="U38" s="5"/>
      <c r="V38" s="5"/>
      <c r="W38" s="5"/>
      <c r="X38" s="5"/>
      <c r="Y38" s="5"/>
      <c r="Z38" s="5"/>
      <c r="AA38" s="5"/>
      <c r="AB38" s="5"/>
      <c r="AC38" s="5"/>
      <c r="AD38" s="5"/>
      <c r="AE38" s="4"/>
    </row>
    <row r="39" spans="1:31" ht="42.75">
      <c r="A39" s="86"/>
      <c r="B39" s="114" t="s">
        <v>3319</v>
      </c>
      <c r="C39" s="115">
        <v>105557</v>
      </c>
      <c r="D39" s="114" t="s">
        <v>47</v>
      </c>
      <c r="E39" s="114" t="s">
        <v>3320</v>
      </c>
      <c r="F39" s="116" t="s">
        <v>3259</v>
      </c>
      <c r="G39" s="117">
        <f>G38</f>
        <v>16.88</v>
      </c>
      <c r="H39" s="126">
        <v>16</v>
      </c>
      <c r="I39" s="126">
        <f t="shared" si="3"/>
        <v>19.760000000000002</v>
      </c>
      <c r="J39" s="126">
        <f t="shared" si="4"/>
        <v>333.54</v>
      </c>
      <c r="K39" s="118">
        <f t="shared" si="5"/>
        <v>1.4318746299788509E-4</v>
      </c>
      <c r="L39" s="55"/>
      <c r="M39" s="54"/>
      <c r="N39" s="29"/>
      <c r="O39" s="5"/>
      <c r="P39" s="5"/>
      <c r="Q39" s="5"/>
      <c r="R39" s="5"/>
      <c r="S39" s="5"/>
      <c r="T39" s="5"/>
      <c r="U39" s="5"/>
      <c r="V39" s="5"/>
      <c r="W39" s="5"/>
      <c r="X39" s="5"/>
      <c r="Y39" s="5"/>
      <c r="Z39" s="5"/>
      <c r="AA39" s="5"/>
      <c r="AB39" s="5"/>
      <c r="AC39" s="5"/>
      <c r="AD39" s="5"/>
      <c r="AE39" s="4"/>
    </row>
    <row r="40" spans="1:31" ht="15">
      <c r="A40" s="86"/>
      <c r="B40" s="119">
        <v>2</v>
      </c>
      <c r="C40" s="119"/>
      <c r="D40" s="119"/>
      <c r="E40" s="119" t="s">
        <v>83</v>
      </c>
      <c r="F40" s="119"/>
      <c r="G40" s="120"/>
      <c r="H40" s="122"/>
      <c r="I40" s="123"/>
      <c r="J40" s="122">
        <f>SUM(J41)</f>
        <v>215106.61999999997</v>
      </c>
      <c r="K40" s="121">
        <f>SUM(K41)</f>
        <v>9.2344460010343951E-2</v>
      </c>
      <c r="L40" s="55"/>
      <c r="M40" s="54"/>
      <c r="N40" s="29"/>
      <c r="O40" s="5"/>
      <c r="P40" s="5"/>
      <c r="Q40" s="5"/>
      <c r="R40" s="5"/>
      <c r="S40" s="5"/>
      <c r="T40" s="5"/>
      <c r="U40" s="5"/>
      <c r="V40" s="5"/>
      <c r="W40" s="5"/>
      <c r="X40" s="5"/>
      <c r="Y40" s="5"/>
      <c r="Z40" s="5"/>
      <c r="AA40" s="5"/>
      <c r="AB40" s="5"/>
      <c r="AC40" s="5"/>
      <c r="AD40" s="5"/>
      <c r="AE40" s="4"/>
    </row>
    <row r="41" spans="1:31" ht="15">
      <c r="A41" s="86"/>
      <c r="B41" s="111" t="s">
        <v>3301</v>
      </c>
      <c r="C41" s="111"/>
      <c r="D41" s="111"/>
      <c r="E41" s="111" t="s">
        <v>3302</v>
      </c>
      <c r="F41" s="111"/>
      <c r="G41" s="112"/>
      <c r="H41" s="124"/>
      <c r="I41" s="125"/>
      <c r="J41" s="124">
        <f>SUM(J42:J56)</f>
        <v>215106.61999999997</v>
      </c>
      <c r="K41" s="113">
        <f>SUM(K42:K56)</f>
        <v>9.2344460010343951E-2</v>
      </c>
      <c r="L41" s="55"/>
      <c r="M41" s="54"/>
      <c r="N41" s="29"/>
      <c r="O41" s="5"/>
      <c r="P41" s="5"/>
      <c r="Q41" s="5"/>
      <c r="R41" s="5"/>
      <c r="S41" s="5"/>
      <c r="T41" s="5"/>
      <c r="U41" s="5"/>
      <c r="V41" s="5"/>
      <c r="W41" s="5"/>
      <c r="X41" s="5"/>
      <c r="Y41" s="5"/>
      <c r="Z41" s="5"/>
      <c r="AA41" s="5"/>
      <c r="AB41" s="5"/>
      <c r="AC41" s="5"/>
      <c r="AD41" s="5"/>
      <c r="AE41" s="4"/>
    </row>
    <row r="42" spans="1:31" ht="28.5">
      <c r="A42" s="86"/>
      <c r="B42" s="114" t="s">
        <v>3303</v>
      </c>
      <c r="C42" s="115" t="s">
        <v>85</v>
      </c>
      <c r="D42" s="114" t="s">
        <v>47</v>
      </c>
      <c r="E42" s="114" t="s">
        <v>86</v>
      </c>
      <c r="F42" s="116" t="s">
        <v>87</v>
      </c>
      <c r="G42" s="117">
        <v>125</v>
      </c>
      <c r="H42" s="126">
        <v>73.38</v>
      </c>
      <c r="I42" s="126">
        <f t="shared" ref="I42:I56" si="6">TRUNC(H42+H42*$C$11,2)</f>
        <v>90.65</v>
      </c>
      <c r="J42" s="126">
        <f t="shared" ref="J42:J56" si="7">TRUNC(I42*G42,2)</f>
        <v>11331.25</v>
      </c>
      <c r="K42" s="118">
        <f t="shared" ref="K42:K56" si="8">J42/$J$475</f>
        <v>4.8644628533153003E-3</v>
      </c>
      <c r="L42" s="55"/>
      <c r="M42" s="54"/>
      <c r="N42" s="29"/>
      <c r="O42" s="5"/>
      <c r="P42" s="5"/>
      <c r="Q42" s="5"/>
      <c r="R42" s="5"/>
      <c r="S42" s="5"/>
      <c r="T42" s="5"/>
      <c r="U42" s="5"/>
      <c r="V42" s="5"/>
      <c r="W42" s="5"/>
      <c r="X42" s="5"/>
      <c r="Y42" s="5"/>
      <c r="Z42" s="5"/>
      <c r="AA42" s="5"/>
      <c r="AB42" s="5"/>
      <c r="AC42" s="5"/>
      <c r="AD42" s="5"/>
      <c r="AE42" s="4"/>
    </row>
    <row r="43" spans="1:31" ht="15">
      <c r="A43" s="86"/>
      <c r="B43" s="114" t="s">
        <v>3304</v>
      </c>
      <c r="C43" s="115" t="s">
        <v>92</v>
      </c>
      <c r="D43" s="114" t="s">
        <v>47</v>
      </c>
      <c r="E43" s="114" t="s">
        <v>93</v>
      </c>
      <c r="F43" s="116" t="s">
        <v>3259</v>
      </c>
      <c r="G43" s="117">
        <f>TRUNC(15.16+6.69+3.45+4.78+5.97+3.59+3.35,2)</f>
        <v>42.99</v>
      </c>
      <c r="H43" s="126">
        <v>89.55</v>
      </c>
      <c r="I43" s="126">
        <f t="shared" si="6"/>
        <v>110.63</v>
      </c>
      <c r="J43" s="126">
        <f t="shared" si="7"/>
        <v>4755.9799999999996</v>
      </c>
      <c r="K43" s="118">
        <f t="shared" si="8"/>
        <v>2.0417242617637508E-3</v>
      </c>
      <c r="L43" s="55"/>
      <c r="M43" s="54"/>
      <c r="N43" s="29"/>
      <c r="O43" s="5"/>
      <c r="P43" s="5"/>
      <c r="Q43" s="5"/>
      <c r="R43" s="5"/>
      <c r="S43" s="5"/>
      <c r="T43" s="5"/>
      <c r="U43" s="5"/>
      <c r="V43" s="5"/>
      <c r="W43" s="5"/>
      <c r="X43" s="5"/>
      <c r="Y43" s="5"/>
      <c r="Z43" s="5"/>
      <c r="AA43" s="5"/>
      <c r="AB43" s="5"/>
      <c r="AC43" s="5"/>
      <c r="AD43" s="5"/>
      <c r="AE43" s="4"/>
    </row>
    <row r="44" spans="1:31" ht="28.5">
      <c r="A44" s="86"/>
      <c r="B44" s="114" t="s">
        <v>3305</v>
      </c>
      <c r="C44" s="115">
        <v>100897</v>
      </c>
      <c r="D44" s="114" t="s">
        <v>47</v>
      </c>
      <c r="E44" s="114" t="s">
        <v>3258</v>
      </c>
      <c r="F44" s="116" t="s">
        <v>87</v>
      </c>
      <c r="G44" s="115">
        <f>TRUNC(64*7,2)</f>
        <v>448</v>
      </c>
      <c r="H44" s="126">
        <v>124.62</v>
      </c>
      <c r="I44" s="126">
        <f t="shared" si="6"/>
        <v>153.94999999999999</v>
      </c>
      <c r="J44" s="126">
        <f t="shared" si="7"/>
        <v>68969.600000000006</v>
      </c>
      <c r="K44" s="118">
        <f t="shared" si="8"/>
        <v>2.9608388942792274E-2</v>
      </c>
      <c r="L44" s="55"/>
      <c r="M44" s="54"/>
      <c r="N44" s="29"/>
      <c r="O44" s="5"/>
      <c r="P44" s="5"/>
      <c r="Q44" s="5"/>
      <c r="R44" s="5"/>
      <c r="S44" s="5"/>
      <c r="T44" s="5"/>
      <c r="U44" s="5"/>
      <c r="V44" s="5"/>
      <c r="W44" s="5"/>
      <c r="X44" s="5"/>
      <c r="Y44" s="5"/>
      <c r="Z44" s="5"/>
      <c r="AA44" s="5"/>
      <c r="AB44" s="5"/>
      <c r="AC44" s="5"/>
      <c r="AD44" s="5"/>
      <c r="AE44" s="4"/>
    </row>
    <row r="45" spans="1:31" ht="28.5">
      <c r="A45" s="86"/>
      <c r="B45" s="114" t="s">
        <v>3306</v>
      </c>
      <c r="C45" s="115" t="s">
        <v>95</v>
      </c>
      <c r="D45" s="114" t="s">
        <v>47</v>
      </c>
      <c r="E45" s="114" t="s">
        <v>96</v>
      </c>
      <c r="F45" s="116" t="s">
        <v>3259</v>
      </c>
      <c r="G45" s="117">
        <v>36.19</v>
      </c>
      <c r="H45" s="126">
        <v>215.37</v>
      </c>
      <c r="I45" s="126">
        <f t="shared" si="6"/>
        <v>266.06</v>
      </c>
      <c r="J45" s="126">
        <f t="shared" si="7"/>
        <v>9628.7099999999991</v>
      </c>
      <c r="K45" s="118">
        <f t="shared" si="8"/>
        <v>4.1335688578352401E-3</v>
      </c>
      <c r="L45" s="55"/>
      <c r="M45" s="54"/>
      <c r="N45" s="29"/>
      <c r="O45" s="5"/>
      <c r="P45" s="5"/>
      <c r="Q45" s="5"/>
      <c r="R45" s="5"/>
      <c r="S45" s="5"/>
      <c r="T45" s="5"/>
      <c r="U45" s="5"/>
      <c r="V45" s="5"/>
      <c r="W45" s="5"/>
      <c r="X45" s="5"/>
      <c r="Y45" s="5"/>
      <c r="Z45" s="5"/>
      <c r="AA45" s="5"/>
      <c r="AB45" s="5"/>
      <c r="AC45" s="5"/>
      <c r="AD45" s="5"/>
      <c r="AE45" s="4"/>
    </row>
    <row r="46" spans="1:31" ht="15">
      <c r="A46" s="86"/>
      <c r="B46" s="114" t="s">
        <v>3307</v>
      </c>
      <c r="C46" s="115" t="s">
        <v>101</v>
      </c>
      <c r="D46" s="114" t="s">
        <v>47</v>
      </c>
      <c r="E46" s="114" t="s">
        <v>102</v>
      </c>
      <c r="F46" s="116" t="s">
        <v>103</v>
      </c>
      <c r="G46" s="117">
        <f>TRUNC(440.3-160.1+246.9+62.5+18.6,2)</f>
        <v>608.20000000000005</v>
      </c>
      <c r="H46" s="126">
        <v>20.95</v>
      </c>
      <c r="I46" s="126">
        <f t="shared" si="6"/>
        <v>25.88</v>
      </c>
      <c r="J46" s="126">
        <f t="shared" si="7"/>
        <v>15740.21</v>
      </c>
      <c r="K46" s="118">
        <f t="shared" si="8"/>
        <v>6.757212738963664E-3</v>
      </c>
      <c r="L46" s="55"/>
      <c r="M46" s="54"/>
      <c r="N46" s="29"/>
      <c r="O46" s="5"/>
      <c r="P46" s="5"/>
      <c r="Q46" s="5"/>
      <c r="R46" s="5"/>
      <c r="S46" s="5"/>
      <c r="T46" s="5"/>
      <c r="U46" s="5"/>
      <c r="V46" s="5"/>
      <c r="W46" s="5"/>
      <c r="X46" s="5"/>
      <c r="Y46" s="5"/>
      <c r="Z46" s="5"/>
      <c r="AA46" s="5"/>
      <c r="AB46" s="5"/>
      <c r="AC46" s="5"/>
      <c r="AD46" s="5"/>
      <c r="AE46" s="4"/>
    </row>
    <row r="47" spans="1:31" ht="15">
      <c r="A47" s="86"/>
      <c r="B47" s="114" t="s">
        <v>3308</v>
      </c>
      <c r="C47" s="115" t="s">
        <v>105</v>
      </c>
      <c r="D47" s="114" t="s">
        <v>47</v>
      </c>
      <c r="E47" s="114" t="s">
        <v>106</v>
      </c>
      <c r="F47" s="116" t="s">
        <v>103</v>
      </c>
      <c r="G47" s="117">
        <f>TRUNC(139.1-74.7+13.1+19.3,2)</f>
        <v>96.8</v>
      </c>
      <c r="H47" s="126">
        <v>18.57</v>
      </c>
      <c r="I47" s="126">
        <f t="shared" si="6"/>
        <v>22.94</v>
      </c>
      <c r="J47" s="126">
        <f t="shared" si="7"/>
        <v>2220.59</v>
      </c>
      <c r="K47" s="118">
        <f t="shared" si="8"/>
        <v>9.5329090501431206E-4</v>
      </c>
      <c r="L47" s="55"/>
      <c r="M47" s="54"/>
      <c r="N47" s="29"/>
      <c r="O47" s="5"/>
      <c r="P47" s="5"/>
      <c r="Q47" s="5"/>
      <c r="R47" s="5"/>
      <c r="S47" s="5"/>
      <c r="T47" s="5"/>
      <c r="U47" s="5"/>
      <c r="V47" s="5"/>
      <c r="W47" s="5"/>
      <c r="X47" s="5"/>
      <c r="Y47" s="5"/>
      <c r="Z47" s="5"/>
      <c r="AA47" s="5"/>
      <c r="AB47" s="5"/>
      <c r="AC47" s="5"/>
      <c r="AD47" s="5"/>
      <c r="AE47" s="4"/>
    </row>
    <row r="48" spans="1:31" ht="15">
      <c r="A48" s="86"/>
      <c r="B48" s="114" t="s">
        <v>3309</v>
      </c>
      <c r="C48" s="115" t="s">
        <v>108</v>
      </c>
      <c r="D48" s="114" t="s">
        <v>47</v>
      </c>
      <c r="E48" s="114" t="s">
        <v>109</v>
      </c>
      <c r="F48" s="116" t="s">
        <v>103</v>
      </c>
      <c r="G48" s="117">
        <f>TRUNC(1010.5-796.7+92.8+34.7,2)</f>
        <v>341.3</v>
      </c>
      <c r="H48" s="126">
        <v>16.510000000000002</v>
      </c>
      <c r="I48" s="126">
        <f t="shared" si="6"/>
        <v>20.39</v>
      </c>
      <c r="J48" s="126">
        <f t="shared" si="7"/>
        <v>6959.1</v>
      </c>
      <c r="K48" s="118">
        <f t="shared" si="8"/>
        <v>2.9875153617214788E-3</v>
      </c>
      <c r="L48" s="55"/>
      <c r="M48" s="54"/>
      <c r="N48" s="29"/>
      <c r="O48" s="5"/>
      <c r="P48" s="5"/>
      <c r="Q48" s="5"/>
      <c r="R48" s="5"/>
      <c r="S48" s="5"/>
      <c r="T48" s="5"/>
      <c r="U48" s="5"/>
      <c r="V48" s="5"/>
      <c r="W48" s="5"/>
      <c r="X48" s="5"/>
      <c r="Y48" s="5"/>
      <c r="Z48" s="5"/>
      <c r="AA48" s="5"/>
      <c r="AB48" s="5"/>
      <c r="AC48" s="5"/>
      <c r="AD48" s="5"/>
      <c r="AE48" s="4"/>
    </row>
    <row r="49" spans="1:31" ht="15">
      <c r="A49" s="86"/>
      <c r="B49" s="114" t="s">
        <v>3310</v>
      </c>
      <c r="C49" s="115" t="s">
        <v>111</v>
      </c>
      <c r="D49" s="114" t="s">
        <v>47</v>
      </c>
      <c r="E49" s="114" t="s">
        <v>112</v>
      </c>
      <c r="F49" s="116" t="s">
        <v>103</v>
      </c>
      <c r="G49" s="117">
        <f>TRUNC(650-422.9+200.3+39.1+5.1,2)</f>
        <v>471.6</v>
      </c>
      <c r="H49" s="126">
        <v>14.32</v>
      </c>
      <c r="I49" s="126">
        <f t="shared" si="6"/>
        <v>17.690000000000001</v>
      </c>
      <c r="J49" s="126">
        <f t="shared" si="7"/>
        <v>8342.6</v>
      </c>
      <c r="K49" s="118">
        <f t="shared" si="8"/>
        <v>3.5814466894709962E-3</v>
      </c>
      <c r="L49" s="55"/>
      <c r="M49" s="54"/>
      <c r="N49" s="29"/>
      <c r="O49" s="5"/>
      <c r="P49" s="5"/>
      <c r="Q49" s="5"/>
      <c r="R49" s="5"/>
      <c r="S49" s="5"/>
      <c r="T49" s="5"/>
      <c r="U49" s="5"/>
      <c r="V49" s="5"/>
      <c r="W49" s="5"/>
      <c r="X49" s="5"/>
      <c r="Y49" s="5"/>
      <c r="Z49" s="5"/>
      <c r="AA49" s="5"/>
      <c r="AB49" s="5"/>
      <c r="AC49" s="5"/>
      <c r="AD49" s="5"/>
      <c r="AE49" s="4"/>
    </row>
    <row r="50" spans="1:31" ht="28.5">
      <c r="A50" s="86"/>
      <c r="B50" s="114" t="s">
        <v>3311</v>
      </c>
      <c r="C50" s="115" t="s">
        <v>114</v>
      </c>
      <c r="D50" s="114" t="s">
        <v>47</v>
      </c>
      <c r="E50" s="114" t="s">
        <v>115</v>
      </c>
      <c r="F50" s="116" t="s">
        <v>103</v>
      </c>
      <c r="G50" s="117">
        <f>TRUNC(724.4-206.6+101.3+25.4,2)</f>
        <v>644.5</v>
      </c>
      <c r="H50" s="126">
        <v>10.88</v>
      </c>
      <c r="I50" s="126">
        <f t="shared" si="6"/>
        <v>13.44</v>
      </c>
      <c r="J50" s="126">
        <f t="shared" si="7"/>
        <v>8662.08</v>
      </c>
      <c r="K50" s="118">
        <f t="shared" si="8"/>
        <v>3.7185982475406859E-3</v>
      </c>
      <c r="L50" s="55"/>
      <c r="M50" s="54"/>
      <c r="N50" s="29"/>
      <c r="O50" s="5"/>
      <c r="P50" s="5"/>
      <c r="Q50" s="5"/>
      <c r="R50" s="5"/>
      <c r="S50" s="5"/>
      <c r="T50" s="5"/>
      <c r="U50" s="5"/>
      <c r="V50" s="5"/>
      <c r="W50" s="5"/>
      <c r="X50" s="5"/>
      <c r="Y50" s="5"/>
      <c r="Z50" s="5"/>
      <c r="AA50" s="5"/>
      <c r="AB50" s="5"/>
      <c r="AC50" s="5"/>
      <c r="AD50" s="5"/>
      <c r="AE50" s="4"/>
    </row>
    <row r="51" spans="1:31" ht="28.5">
      <c r="A51" s="86"/>
      <c r="B51" s="114" t="s">
        <v>3312</v>
      </c>
      <c r="C51" s="115" t="s">
        <v>117</v>
      </c>
      <c r="D51" s="114" t="s">
        <v>47</v>
      </c>
      <c r="E51" s="114" t="s">
        <v>118</v>
      </c>
      <c r="F51" s="116" t="s">
        <v>103</v>
      </c>
      <c r="G51" s="117">
        <f>TRUNC(655.8-426.2+18.4+14.4,2)</f>
        <v>262.39999999999998</v>
      </c>
      <c r="H51" s="126">
        <v>10.16</v>
      </c>
      <c r="I51" s="126">
        <f t="shared" si="6"/>
        <v>12.55</v>
      </c>
      <c r="J51" s="126">
        <f t="shared" si="7"/>
        <v>3293.12</v>
      </c>
      <c r="K51" s="118">
        <f t="shared" si="8"/>
        <v>1.4137239855717314E-3</v>
      </c>
      <c r="L51" s="55"/>
      <c r="M51" s="54"/>
      <c r="N51" s="29"/>
      <c r="O51" s="5"/>
      <c r="P51" s="5"/>
      <c r="Q51" s="5"/>
      <c r="R51" s="5"/>
      <c r="S51" s="5"/>
      <c r="T51" s="5"/>
      <c r="U51" s="5"/>
      <c r="V51" s="5"/>
      <c r="W51" s="5"/>
      <c r="X51" s="5"/>
      <c r="Y51" s="5"/>
      <c r="Z51" s="5"/>
      <c r="AA51" s="5"/>
      <c r="AB51" s="5"/>
      <c r="AC51" s="5"/>
      <c r="AD51" s="4"/>
      <c r="AE51" s="4"/>
    </row>
    <row r="52" spans="1:31" ht="28.5">
      <c r="A52" s="86"/>
      <c r="B52" s="114" t="s">
        <v>3313</v>
      </c>
      <c r="C52" s="115" t="s">
        <v>120</v>
      </c>
      <c r="D52" s="114" t="s">
        <v>47</v>
      </c>
      <c r="E52" s="114" t="s">
        <v>121</v>
      </c>
      <c r="F52" s="116" t="s">
        <v>3259</v>
      </c>
      <c r="G52" s="117">
        <f>TRUNC(56.9-39.18+15.16+6.69+3.45,2)</f>
        <v>43.02</v>
      </c>
      <c r="H52" s="126">
        <v>756.27</v>
      </c>
      <c r="I52" s="126">
        <f t="shared" si="6"/>
        <v>934.29</v>
      </c>
      <c r="J52" s="126">
        <f t="shared" si="7"/>
        <v>40193.15</v>
      </c>
      <c r="K52" s="118">
        <f t="shared" si="8"/>
        <v>1.7254767579281179E-2</v>
      </c>
      <c r="L52" s="55"/>
      <c r="M52" s="54"/>
      <c r="N52" s="29"/>
      <c r="O52" s="5"/>
      <c r="P52" s="5"/>
      <c r="Q52" s="5"/>
      <c r="R52" s="5"/>
      <c r="S52" s="5"/>
      <c r="T52" s="5"/>
      <c r="U52" s="5"/>
      <c r="V52" s="5"/>
      <c r="W52" s="5"/>
      <c r="X52" s="5"/>
      <c r="Y52" s="5"/>
      <c r="Z52" s="5"/>
      <c r="AA52" s="5"/>
      <c r="AB52" s="5"/>
      <c r="AC52" s="5"/>
      <c r="AD52" s="4"/>
      <c r="AE52" s="4"/>
    </row>
    <row r="53" spans="1:31" ht="15">
      <c r="A53" s="86"/>
      <c r="B53" s="114" t="s">
        <v>3314</v>
      </c>
      <c r="C53" s="115" t="s">
        <v>123</v>
      </c>
      <c r="D53" s="114" t="s">
        <v>47</v>
      </c>
      <c r="E53" s="114" t="s">
        <v>124</v>
      </c>
      <c r="F53" s="116" t="s">
        <v>3259</v>
      </c>
      <c r="G53" s="117">
        <v>167.24</v>
      </c>
      <c r="H53" s="126">
        <v>1.46</v>
      </c>
      <c r="I53" s="126">
        <f t="shared" si="6"/>
        <v>1.8</v>
      </c>
      <c r="J53" s="126">
        <f t="shared" si="7"/>
        <v>301.02999999999997</v>
      </c>
      <c r="K53" s="118">
        <f t="shared" si="8"/>
        <v>1.292310427122784E-4</v>
      </c>
      <c r="L53" s="55"/>
      <c r="M53" s="54"/>
      <c r="N53" s="11"/>
      <c r="O53" s="5"/>
      <c r="P53" s="5"/>
      <c r="Q53" s="5"/>
      <c r="R53" s="5"/>
      <c r="S53" s="5"/>
      <c r="T53" s="5"/>
      <c r="U53" s="5"/>
      <c r="V53" s="5"/>
      <c r="W53" s="5"/>
      <c r="X53" s="5"/>
      <c r="Y53" s="5"/>
      <c r="Z53" s="5"/>
      <c r="AA53" s="5"/>
      <c r="AB53" s="5"/>
      <c r="AC53" s="5"/>
      <c r="AD53" s="4"/>
      <c r="AE53" s="4"/>
    </row>
    <row r="54" spans="1:31" ht="15">
      <c r="A54" s="86"/>
      <c r="B54" s="114" t="s">
        <v>3315</v>
      </c>
      <c r="C54" s="115" t="s">
        <v>126</v>
      </c>
      <c r="D54" s="114" t="s">
        <v>47</v>
      </c>
      <c r="E54" s="114" t="s">
        <v>127</v>
      </c>
      <c r="F54" s="116" t="s">
        <v>3259</v>
      </c>
      <c r="G54" s="117">
        <v>221.86</v>
      </c>
      <c r="H54" s="126">
        <v>28.3</v>
      </c>
      <c r="I54" s="126">
        <f t="shared" si="6"/>
        <v>34.96</v>
      </c>
      <c r="J54" s="126">
        <f t="shared" si="7"/>
        <v>7756.22</v>
      </c>
      <c r="K54" s="118">
        <f t="shared" si="8"/>
        <v>3.3297159688596757E-3</v>
      </c>
      <c r="L54" s="55"/>
      <c r="M54" s="54"/>
      <c r="N54" s="29"/>
      <c r="O54" s="5"/>
      <c r="P54" s="5"/>
      <c r="Q54" s="5"/>
      <c r="R54" s="5"/>
      <c r="S54" s="5"/>
      <c r="T54" s="5"/>
      <c r="U54" s="5"/>
      <c r="V54" s="5"/>
      <c r="W54" s="5"/>
      <c r="X54" s="5"/>
      <c r="Y54" s="5"/>
      <c r="Z54" s="5"/>
      <c r="AA54" s="5"/>
      <c r="AB54" s="5"/>
      <c r="AC54" s="5"/>
      <c r="AD54" s="4"/>
      <c r="AE54" s="4"/>
    </row>
    <row r="55" spans="1:31" ht="15">
      <c r="A55" s="86"/>
      <c r="B55" s="114" t="s">
        <v>3316</v>
      </c>
      <c r="C55" s="115" t="s">
        <v>129</v>
      </c>
      <c r="D55" s="114" t="s">
        <v>47</v>
      </c>
      <c r="E55" s="114" t="s">
        <v>130</v>
      </c>
      <c r="F55" s="116" t="s">
        <v>3259</v>
      </c>
      <c r="G55" s="117">
        <v>388.18</v>
      </c>
      <c r="H55" s="126">
        <v>40.96</v>
      </c>
      <c r="I55" s="126">
        <f t="shared" si="6"/>
        <v>50.6</v>
      </c>
      <c r="J55" s="126">
        <f t="shared" si="7"/>
        <v>19641.900000000001</v>
      </c>
      <c r="K55" s="118">
        <f t="shared" si="8"/>
        <v>8.4321935283868769E-3</v>
      </c>
      <c r="L55" s="55"/>
      <c r="M55" s="54"/>
      <c r="N55" s="29"/>
      <c r="O55" s="5"/>
      <c r="P55" s="5"/>
      <c r="Q55" s="5"/>
      <c r="R55" s="5"/>
      <c r="S55" s="5"/>
      <c r="T55" s="5"/>
      <c r="U55" s="5"/>
      <c r="V55" s="5"/>
      <c r="W55" s="5"/>
      <c r="X55" s="5"/>
      <c r="Y55" s="5"/>
      <c r="Z55" s="5"/>
      <c r="AA55" s="5"/>
      <c r="AB55" s="5"/>
      <c r="AC55" s="5"/>
      <c r="AD55" s="4"/>
      <c r="AE55" s="4"/>
    </row>
    <row r="56" spans="1:31" ht="15">
      <c r="A56" s="86"/>
      <c r="B56" s="114" t="s">
        <v>3317</v>
      </c>
      <c r="C56" s="115" t="s">
        <v>132</v>
      </c>
      <c r="D56" s="114" t="s">
        <v>31</v>
      </c>
      <c r="E56" s="114" t="s">
        <v>133</v>
      </c>
      <c r="F56" s="116" t="s">
        <v>3259</v>
      </c>
      <c r="G56" s="117">
        <v>56.9</v>
      </c>
      <c r="H56" s="126">
        <v>104.01</v>
      </c>
      <c r="I56" s="126">
        <f t="shared" si="6"/>
        <v>128.49</v>
      </c>
      <c r="J56" s="126">
        <f t="shared" si="7"/>
        <v>7311.08</v>
      </c>
      <c r="K56" s="118">
        <f t="shared" si="8"/>
        <v>3.138619047114522E-3</v>
      </c>
      <c r="L56" s="55"/>
      <c r="M56" s="54"/>
      <c r="N56" s="29"/>
      <c r="O56" s="5"/>
      <c r="P56" s="5"/>
      <c r="Q56" s="5"/>
      <c r="R56" s="5"/>
      <c r="S56" s="5"/>
      <c r="T56" s="5"/>
      <c r="U56" s="5"/>
      <c r="V56" s="5"/>
      <c r="W56" s="5"/>
      <c r="X56" s="5"/>
      <c r="Y56" s="5"/>
      <c r="Z56" s="5"/>
      <c r="AA56" s="5"/>
      <c r="AB56" s="5"/>
      <c r="AC56" s="5"/>
      <c r="AD56" s="4"/>
      <c r="AE56" s="4"/>
    </row>
    <row r="57" spans="1:31" ht="15">
      <c r="A57" s="86"/>
      <c r="B57" s="119">
        <v>3</v>
      </c>
      <c r="C57" s="119"/>
      <c r="D57" s="119"/>
      <c r="E57" s="119" t="s">
        <v>134</v>
      </c>
      <c r="F57" s="119"/>
      <c r="G57" s="120"/>
      <c r="H57" s="122"/>
      <c r="I57" s="123"/>
      <c r="J57" s="122">
        <f>J58+J66+J76</f>
        <v>388820.5</v>
      </c>
      <c r="K57" s="127">
        <f>K58+K66+K76</f>
        <v>0.1669191729824584</v>
      </c>
      <c r="L57" s="55"/>
      <c r="M57" s="54"/>
      <c r="N57" s="11"/>
      <c r="O57" s="5"/>
      <c r="P57" s="5"/>
      <c r="Q57" s="5"/>
      <c r="R57" s="5"/>
      <c r="S57" s="5"/>
      <c r="T57" s="5"/>
      <c r="U57" s="5"/>
      <c r="V57" s="5"/>
      <c r="W57" s="5"/>
      <c r="X57" s="5"/>
      <c r="Y57" s="5"/>
      <c r="Z57" s="5"/>
      <c r="AA57" s="5"/>
      <c r="AB57" s="5"/>
      <c r="AC57" s="5"/>
      <c r="AD57" s="4"/>
      <c r="AE57" s="4"/>
    </row>
    <row r="58" spans="1:31" ht="15.75">
      <c r="A58" s="93"/>
      <c r="B58" s="111" t="s">
        <v>135</v>
      </c>
      <c r="C58" s="111"/>
      <c r="D58" s="111"/>
      <c r="E58" s="111" t="s">
        <v>136</v>
      </c>
      <c r="F58" s="111"/>
      <c r="G58" s="112"/>
      <c r="H58" s="124"/>
      <c r="I58" s="125"/>
      <c r="J58" s="124">
        <f>SUM(J59:J65)</f>
        <v>65246.619999999995</v>
      </c>
      <c r="K58" s="113">
        <f>SUM(K59:K65)</f>
        <v>2.8010127681798488E-2</v>
      </c>
      <c r="L58" s="55"/>
      <c r="M58" s="54"/>
      <c r="N58" s="36"/>
      <c r="O58" s="10"/>
      <c r="P58" s="10"/>
      <c r="Q58" s="10"/>
      <c r="R58" s="10"/>
      <c r="S58" s="10"/>
      <c r="T58" s="10"/>
      <c r="U58" s="10"/>
      <c r="V58" s="10"/>
      <c r="W58" s="10"/>
      <c r="X58" s="10"/>
      <c r="Y58" s="10"/>
      <c r="Z58" s="10"/>
      <c r="AA58" s="10"/>
      <c r="AB58" s="10"/>
      <c r="AC58" s="10"/>
      <c r="AD58" s="2"/>
      <c r="AE58" s="4"/>
    </row>
    <row r="59" spans="1:31" ht="28.5">
      <c r="A59" s="86"/>
      <c r="B59" s="114" t="s">
        <v>137</v>
      </c>
      <c r="C59" s="115" t="s">
        <v>138</v>
      </c>
      <c r="D59" s="114" t="s">
        <v>47</v>
      </c>
      <c r="E59" s="114" t="s">
        <v>139</v>
      </c>
      <c r="F59" s="116" t="s">
        <v>37</v>
      </c>
      <c r="G59" s="117">
        <v>283</v>
      </c>
      <c r="H59" s="126">
        <v>74.98</v>
      </c>
      <c r="I59" s="126">
        <f t="shared" ref="I59:I65" si="9">TRUNC(H59+H59*$C$11,2)</f>
        <v>92.63</v>
      </c>
      <c r="J59" s="126">
        <f t="shared" ref="J59:J65" si="10">TRUNC(I59*G59,2)</f>
        <v>26214.29</v>
      </c>
      <c r="K59" s="118">
        <f t="shared" ref="K59:K88" si="11">J59/$J$475</f>
        <v>1.1253695746809464E-2</v>
      </c>
      <c r="L59" s="55"/>
      <c r="M59" s="54"/>
      <c r="N59" s="29"/>
      <c r="O59" s="5"/>
      <c r="P59" s="5"/>
      <c r="Q59" s="5"/>
      <c r="R59" s="5"/>
      <c r="S59" s="5"/>
      <c r="T59" s="5"/>
      <c r="U59" s="5"/>
      <c r="V59" s="5"/>
      <c r="W59" s="5"/>
      <c r="X59" s="5"/>
      <c r="Y59" s="5"/>
      <c r="Z59" s="5"/>
      <c r="AA59" s="5"/>
      <c r="AB59" s="5"/>
      <c r="AC59" s="5"/>
      <c r="AD59" s="4"/>
      <c r="AE59" s="4"/>
    </row>
    <row r="60" spans="1:31" ht="28.5">
      <c r="A60" s="86"/>
      <c r="B60" s="114" t="s">
        <v>140</v>
      </c>
      <c r="C60" s="115" t="s">
        <v>141</v>
      </c>
      <c r="D60" s="114" t="s">
        <v>47</v>
      </c>
      <c r="E60" s="114" t="s">
        <v>142</v>
      </c>
      <c r="F60" s="116" t="s">
        <v>103</v>
      </c>
      <c r="G60" s="117">
        <v>680.7</v>
      </c>
      <c r="H60" s="126">
        <v>11.01</v>
      </c>
      <c r="I60" s="126">
        <f t="shared" si="9"/>
        <v>13.6</v>
      </c>
      <c r="J60" s="126">
        <f t="shared" si="10"/>
        <v>9257.52</v>
      </c>
      <c r="K60" s="118">
        <f t="shared" si="11"/>
        <v>3.974218391953532E-3</v>
      </c>
      <c r="L60" s="55"/>
      <c r="M60" s="54"/>
      <c r="N60" s="29"/>
      <c r="O60" s="5"/>
      <c r="P60" s="5"/>
      <c r="Q60" s="5"/>
      <c r="R60" s="5"/>
      <c r="S60" s="5"/>
      <c r="T60" s="5"/>
      <c r="U60" s="5"/>
      <c r="V60" s="5"/>
      <c r="W60" s="5"/>
      <c r="X60" s="5"/>
      <c r="Y60" s="5"/>
      <c r="Z60" s="5"/>
      <c r="AA60" s="5"/>
      <c r="AB60" s="5"/>
      <c r="AC60" s="5"/>
      <c r="AD60" s="4"/>
      <c r="AE60" s="4"/>
    </row>
    <row r="61" spans="1:31" ht="28.5">
      <c r="A61" s="86"/>
      <c r="B61" s="114" t="s">
        <v>143</v>
      </c>
      <c r="C61" s="115" t="s">
        <v>144</v>
      </c>
      <c r="D61" s="114" t="s">
        <v>47</v>
      </c>
      <c r="E61" s="114" t="s">
        <v>145</v>
      </c>
      <c r="F61" s="116" t="s">
        <v>103</v>
      </c>
      <c r="G61" s="117">
        <v>214.4</v>
      </c>
      <c r="H61" s="126">
        <v>9.18</v>
      </c>
      <c r="I61" s="126">
        <f t="shared" si="9"/>
        <v>11.34</v>
      </c>
      <c r="J61" s="126">
        <f t="shared" si="10"/>
        <v>2431.29</v>
      </c>
      <c r="K61" s="118">
        <f t="shared" si="11"/>
        <v>1.0437436196921749E-3</v>
      </c>
      <c r="L61" s="55"/>
      <c r="M61" s="54"/>
      <c r="N61" s="29"/>
      <c r="O61" s="5"/>
      <c r="P61" s="5"/>
      <c r="Q61" s="5"/>
      <c r="R61" s="5"/>
      <c r="S61" s="5"/>
      <c r="T61" s="5"/>
      <c r="U61" s="5"/>
      <c r="V61" s="5"/>
      <c r="W61" s="5"/>
      <c r="X61" s="5"/>
      <c r="Y61" s="5"/>
      <c r="Z61" s="5"/>
      <c r="AA61" s="5"/>
      <c r="AB61" s="5"/>
      <c r="AC61" s="5"/>
      <c r="AD61" s="4"/>
      <c r="AE61" s="4"/>
    </row>
    <row r="62" spans="1:31" ht="28.5">
      <c r="A62" s="86"/>
      <c r="B62" s="114" t="s">
        <v>146</v>
      </c>
      <c r="C62" s="115" t="s">
        <v>147</v>
      </c>
      <c r="D62" s="114" t="s">
        <v>47</v>
      </c>
      <c r="E62" s="114" t="s">
        <v>148</v>
      </c>
      <c r="F62" s="116" t="s">
        <v>103</v>
      </c>
      <c r="G62" s="117">
        <v>145</v>
      </c>
      <c r="H62" s="126">
        <v>8.85</v>
      </c>
      <c r="I62" s="126">
        <f t="shared" si="9"/>
        <v>10.93</v>
      </c>
      <c r="J62" s="126">
        <f t="shared" si="10"/>
        <v>1584.85</v>
      </c>
      <c r="K62" s="118">
        <f t="shared" si="11"/>
        <v>6.8037012272050771E-4</v>
      </c>
      <c r="L62" s="55"/>
      <c r="M62" s="54"/>
      <c r="N62" s="29"/>
      <c r="O62" s="5"/>
      <c r="P62" s="5"/>
      <c r="Q62" s="5"/>
      <c r="R62" s="5"/>
      <c r="S62" s="5"/>
      <c r="T62" s="5"/>
      <c r="U62" s="5"/>
      <c r="V62" s="5"/>
      <c r="W62" s="5"/>
      <c r="X62" s="5"/>
      <c r="Y62" s="5"/>
      <c r="Z62" s="5"/>
      <c r="AA62" s="5"/>
      <c r="AB62" s="5"/>
      <c r="AC62" s="5"/>
      <c r="AD62" s="4"/>
      <c r="AE62" s="4"/>
    </row>
    <row r="63" spans="1:31" ht="28.5">
      <c r="A63" s="86"/>
      <c r="B63" s="114" t="s">
        <v>149</v>
      </c>
      <c r="C63" s="115" t="s">
        <v>150</v>
      </c>
      <c r="D63" s="114" t="s">
        <v>47</v>
      </c>
      <c r="E63" s="114" t="s">
        <v>151</v>
      </c>
      <c r="F63" s="116" t="s">
        <v>103</v>
      </c>
      <c r="G63" s="117">
        <v>403.7</v>
      </c>
      <c r="H63" s="126">
        <v>14.47</v>
      </c>
      <c r="I63" s="126">
        <f t="shared" si="9"/>
        <v>17.87</v>
      </c>
      <c r="J63" s="126">
        <f t="shared" si="10"/>
        <v>7214.11</v>
      </c>
      <c r="K63" s="118">
        <f t="shared" si="11"/>
        <v>3.0969901921438889E-3</v>
      </c>
      <c r="L63" s="55"/>
      <c r="M63" s="54"/>
      <c r="N63" s="29"/>
      <c r="O63" s="5"/>
      <c r="P63" s="5"/>
      <c r="Q63" s="5"/>
      <c r="R63" s="5"/>
      <c r="S63" s="5"/>
      <c r="T63" s="5"/>
      <c r="U63" s="5"/>
      <c r="V63" s="5"/>
      <c r="W63" s="5"/>
      <c r="X63" s="5"/>
      <c r="Y63" s="5"/>
      <c r="Z63" s="5"/>
      <c r="AA63" s="5"/>
      <c r="AB63" s="5"/>
      <c r="AC63" s="5"/>
      <c r="AD63" s="4"/>
      <c r="AE63" s="4"/>
    </row>
    <row r="64" spans="1:31" ht="28.5">
      <c r="A64" s="86"/>
      <c r="B64" s="114" t="s">
        <v>152</v>
      </c>
      <c r="C64" s="115" t="s">
        <v>153</v>
      </c>
      <c r="D64" s="114" t="s">
        <v>31</v>
      </c>
      <c r="E64" s="114" t="s">
        <v>154</v>
      </c>
      <c r="F64" s="116" t="s">
        <v>62</v>
      </c>
      <c r="G64" s="117">
        <v>18.600000000000001</v>
      </c>
      <c r="H64" s="126">
        <v>703.04</v>
      </c>
      <c r="I64" s="126">
        <f t="shared" si="9"/>
        <v>868.53</v>
      </c>
      <c r="J64" s="126">
        <f t="shared" si="10"/>
        <v>16154.65</v>
      </c>
      <c r="K64" s="118">
        <f t="shared" si="11"/>
        <v>6.9351302665910655E-3</v>
      </c>
      <c r="L64" s="55"/>
      <c r="M64" s="54"/>
      <c r="N64" s="29"/>
      <c r="O64" s="5"/>
      <c r="P64" s="5"/>
      <c r="Q64" s="5"/>
      <c r="R64" s="5"/>
      <c r="S64" s="5"/>
      <c r="T64" s="5"/>
      <c r="U64" s="5"/>
      <c r="V64" s="5"/>
      <c r="W64" s="5"/>
      <c r="X64" s="5"/>
      <c r="Y64" s="5"/>
      <c r="Z64" s="5"/>
      <c r="AA64" s="5"/>
      <c r="AB64" s="5"/>
      <c r="AC64" s="5"/>
      <c r="AD64" s="4"/>
      <c r="AE64" s="4"/>
    </row>
    <row r="65" spans="1:31" ht="15">
      <c r="A65" s="94"/>
      <c r="B65" s="114" t="s">
        <v>155</v>
      </c>
      <c r="C65" s="115" t="s">
        <v>132</v>
      </c>
      <c r="D65" s="114" t="s">
        <v>31</v>
      </c>
      <c r="E65" s="114" t="s">
        <v>133</v>
      </c>
      <c r="F65" s="116" t="s">
        <v>62</v>
      </c>
      <c r="G65" s="117">
        <v>18.600000000000001</v>
      </c>
      <c r="H65" s="126">
        <v>104.01</v>
      </c>
      <c r="I65" s="126">
        <f t="shared" si="9"/>
        <v>128.49</v>
      </c>
      <c r="J65" s="126">
        <f t="shared" si="10"/>
        <v>2389.91</v>
      </c>
      <c r="K65" s="118">
        <f t="shared" si="11"/>
        <v>1.0259793418878561E-3</v>
      </c>
      <c r="L65" s="55"/>
      <c r="M65" s="54"/>
      <c r="N65" s="29"/>
      <c r="O65" s="5"/>
      <c r="P65" s="5"/>
      <c r="Q65" s="5"/>
      <c r="R65" s="5"/>
      <c r="S65" s="5"/>
      <c r="T65" s="5"/>
      <c r="U65" s="5"/>
      <c r="V65" s="5"/>
      <c r="W65" s="5"/>
      <c r="X65" s="5"/>
      <c r="Y65" s="5"/>
      <c r="Z65" s="5"/>
      <c r="AA65" s="5"/>
      <c r="AB65" s="5"/>
      <c r="AC65" s="5"/>
      <c r="AD65" s="4"/>
      <c r="AE65" s="4"/>
    </row>
    <row r="66" spans="1:31" ht="15.75">
      <c r="A66" s="95"/>
      <c r="B66" s="111" t="s">
        <v>156</v>
      </c>
      <c r="C66" s="111"/>
      <c r="D66" s="111"/>
      <c r="E66" s="111" t="s">
        <v>157</v>
      </c>
      <c r="F66" s="111"/>
      <c r="G66" s="112"/>
      <c r="H66" s="124"/>
      <c r="I66" s="125"/>
      <c r="J66" s="124">
        <f>SUM(J67:J75)</f>
        <v>137866.73000000004</v>
      </c>
      <c r="K66" s="113">
        <f>SUM(K67:K75)</f>
        <v>5.9185666788134597E-2</v>
      </c>
      <c r="L66" s="55"/>
      <c r="M66" s="54"/>
      <c r="N66" s="36"/>
      <c r="O66" s="10"/>
      <c r="P66" s="10"/>
      <c r="Q66" s="10"/>
      <c r="R66" s="10"/>
      <c r="S66" s="10"/>
      <c r="T66" s="10"/>
      <c r="U66" s="10"/>
      <c r="V66" s="10"/>
      <c r="W66" s="10"/>
      <c r="X66" s="10"/>
      <c r="Y66" s="10"/>
      <c r="Z66" s="10"/>
      <c r="AA66" s="10"/>
      <c r="AB66" s="10"/>
      <c r="AC66" s="10"/>
      <c r="AD66" s="2"/>
      <c r="AE66" s="4"/>
    </row>
    <row r="67" spans="1:31" ht="28.5">
      <c r="A67" s="94"/>
      <c r="B67" s="114" t="s">
        <v>158</v>
      </c>
      <c r="C67" s="115" t="s">
        <v>159</v>
      </c>
      <c r="D67" s="114" t="s">
        <v>47</v>
      </c>
      <c r="E67" s="114" t="s">
        <v>160</v>
      </c>
      <c r="F67" s="116" t="s">
        <v>37</v>
      </c>
      <c r="G67" s="117">
        <v>290.8</v>
      </c>
      <c r="H67" s="126">
        <v>205.95</v>
      </c>
      <c r="I67" s="126">
        <f t="shared" ref="I67:I75" si="12">TRUNC(H67+H67*$C$11,2)</f>
        <v>254.43</v>
      </c>
      <c r="J67" s="126">
        <f t="shared" ref="J67:J75" si="13">TRUNC(I67*G67,2)</f>
        <v>73988.240000000005</v>
      </c>
      <c r="K67" s="118">
        <f t="shared" si="11"/>
        <v>3.1762872151102239E-2</v>
      </c>
      <c r="L67" s="55"/>
      <c r="M67" s="54"/>
      <c r="N67" s="29"/>
      <c r="O67" s="5"/>
      <c r="P67" s="5"/>
      <c r="Q67" s="5"/>
      <c r="R67" s="5"/>
      <c r="S67" s="5"/>
      <c r="T67" s="5"/>
      <c r="U67" s="5"/>
      <c r="V67" s="5"/>
      <c r="W67" s="5"/>
      <c r="X67" s="5"/>
      <c r="Y67" s="5"/>
      <c r="Z67" s="5"/>
      <c r="AA67" s="5"/>
      <c r="AB67" s="5"/>
      <c r="AC67" s="5"/>
      <c r="AD67" s="4"/>
      <c r="AE67" s="4"/>
    </row>
    <row r="68" spans="1:31" ht="28.5">
      <c r="A68" s="86"/>
      <c r="B68" s="114" t="s">
        <v>161</v>
      </c>
      <c r="C68" s="115" t="s">
        <v>162</v>
      </c>
      <c r="D68" s="114" t="s">
        <v>47</v>
      </c>
      <c r="E68" s="114" t="s">
        <v>163</v>
      </c>
      <c r="F68" s="116" t="s">
        <v>103</v>
      </c>
      <c r="G68" s="117">
        <v>403.8</v>
      </c>
      <c r="H68" s="126">
        <v>13.42</v>
      </c>
      <c r="I68" s="126">
        <f t="shared" si="12"/>
        <v>16.57</v>
      </c>
      <c r="J68" s="126">
        <f t="shared" si="13"/>
        <v>6690.96</v>
      </c>
      <c r="K68" s="118">
        <f t="shared" si="11"/>
        <v>2.872403871860434E-3</v>
      </c>
      <c r="L68" s="55"/>
      <c r="M68" s="54"/>
      <c r="N68" s="29"/>
      <c r="O68" s="5"/>
      <c r="P68" s="5"/>
      <c r="Q68" s="5"/>
      <c r="R68" s="5"/>
      <c r="S68" s="5"/>
      <c r="T68" s="5"/>
      <c r="U68" s="5"/>
      <c r="V68" s="5"/>
      <c r="W68" s="5"/>
      <c r="X68" s="5"/>
      <c r="Y68" s="5"/>
      <c r="Z68" s="5"/>
      <c r="AA68" s="5"/>
      <c r="AB68" s="5"/>
      <c r="AC68" s="5"/>
      <c r="AD68" s="4"/>
      <c r="AE68" s="4"/>
    </row>
    <row r="69" spans="1:31" ht="28.5">
      <c r="A69" s="86"/>
      <c r="B69" s="114" t="s">
        <v>164</v>
      </c>
      <c r="C69" s="115" t="s">
        <v>165</v>
      </c>
      <c r="D69" s="114" t="s">
        <v>47</v>
      </c>
      <c r="E69" s="114" t="s">
        <v>166</v>
      </c>
      <c r="F69" s="116" t="s">
        <v>103</v>
      </c>
      <c r="G69" s="117">
        <v>140.30000000000001</v>
      </c>
      <c r="H69" s="126">
        <v>12.43</v>
      </c>
      <c r="I69" s="126">
        <f t="shared" si="12"/>
        <v>15.35</v>
      </c>
      <c r="J69" s="126">
        <f t="shared" si="13"/>
        <v>2153.6</v>
      </c>
      <c r="K69" s="118">
        <f t="shared" si="11"/>
        <v>9.2453235087919076E-4</v>
      </c>
      <c r="L69" s="55"/>
      <c r="M69" s="54"/>
      <c r="N69" s="29"/>
      <c r="O69" s="5"/>
      <c r="P69" s="5"/>
      <c r="Q69" s="5"/>
      <c r="R69" s="5"/>
      <c r="S69" s="5"/>
      <c r="T69" s="5"/>
      <c r="U69" s="5"/>
      <c r="V69" s="5"/>
      <c r="W69" s="5"/>
      <c r="X69" s="5"/>
      <c r="Y69" s="5"/>
      <c r="Z69" s="5"/>
      <c r="AA69" s="5"/>
      <c r="AB69" s="5"/>
      <c r="AC69" s="5"/>
      <c r="AD69" s="4"/>
      <c r="AE69" s="4"/>
    </row>
    <row r="70" spans="1:31" ht="28.5">
      <c r="A70" s="86"/>
      <c r="B70" s="114" t="s">
        <v>167</v>
      </c>
      <c r="C70" s="115" t="s">
        <v>141</v>
      </c>
      <c r="D70" s="114" t="s">
        <v>47</v>
      </c>
      <c r="E70" s="114" t="s">
        <v>142</v>
      </c>
      <c r="F70" s="116" t="s">
        <v>103</v>
      </c>
      <c r="G70" s="117">
        <v>541.9</v>
      </c>
      <c r="H70" s="126">
        <v>11.01</v>
      </c>
      <c r="I70" s="126">
        <f t="shared" si="12"/>
        <v>13.6</v>
      </c>
      <c r="J70" s="126">
        <f t="shared" si="13"/>
        <v>7369.84</v>
      </c>
      <c r="K70" s="118">
        <f t="shared" si="11"/>
        <v>3.1638444933151447E-3</v>
      </c>
      <c r="L70" s="55"/>
      <c r="M70" s="54"/>
      <c r="N70" s="29"/>
      <c r="O70" s="5"/>
      <c r="P70" s="5"/>
      <c r="Q70" s="5"/>
      <c r="R70" s="5"/>
      <c r="S70" s="5"/>
      <c r="T70" s="5"/>
      <c r="U70" s="5"/>
      <c r="V70" s="5"/>
      <c r="W70" s="5"/>
      <c r="X70" s="5"/>
      <c r="Y70" s="5"/>
      <c r="Z70" s="5"/>
      <c r="AA70" s="5"/>
      <c r="AB70" s="5"/>
      <c r="AC70" s="5"/>
      <c r="AD70" s="4"/>
      <c r="AE70" s="4"/>
    </row>
    <row r="71" spans="1:31" ht="28.5">
      <c r="A71" s="86"/>
      <c r="B71" s="114" t="s">
        <v>168</v>
      </c>
      <c r="C71" s="115" t="s">
        <v>144</v>
      </c>
      <c r="D71" s="114" t="s">
        <v>47</v>
      </c>
      <c r="E71" s="114" t="s">
        <v>145</v>
      </c>
      <c r="F71" s="116" t="s">
        <v>103</v>
      </c>
      <c r="G71" s="117">
        <v>525.5</v>
      </c>
      <c r="H71" s="126">
        <v>9.18</v>
      </c>
      <c r="I71" s="126">
        <f t="shared" si="12"/>
        <v>11.34</v>
      </c>
      <c r="J71" s="126">
        <f t="shared" si="13"/>
        <v>5959.17</v>
      </c>
      <c r="K71" s="118">
        <f t="shared" si="11"/>
        <v>2.5582491871233041E-3</v>
      </c>
      <c r="L71" s="55"/>
      <c r="M71" s="54"/>
      <c r="N71" s="29"/>
      <c r="O71" s="5"/>
      <c r="P71" s="5"/>
      <c r="Q71" s="5"/>
      <c r="R71" s="5"/>
      <c r="S71" s="5"/>
      <c r="T71" s="5"/>
      <c r="U71" s="5"/>
      <c r="V71" s="5"/>
      <c r="W71" s="5"/>
      <c r="X71" s="5"/>
      <c r="Y71" s="5"/>
      <c r="Z71" s="5"/>
      <c r="AA71" s="5"/>
      <c r="AB71" s="5"/>
      <c r="AC71" s="5"/>
      <c r="AD71" s="4"/>
      <c r="AE71" s="4"/>
    </row>
    <row r="72" spans="1:31" ht="28.5">
      <c r="A72" s="86"/>
      <c r="B72" s="114" t="s">
        <v>169</v>
      </c>
      <c r="C72" s="115" t="s">
        <v>147</v>
      </c>
      <c r="D72" s="114" t="s">
        <v>47</v>
      </c>
      <c r="E72" s="114" t="s">
        <v>148</v>
      </c>
      <c r="F72" s="116" t="s">
        <v>103</v>
      </c>
      <c r="G72" s="117">
        <v>360.3</v>
      </c>
      <c r="H72" s="126">
        <v>8.85</v>
      </c>
      <c r="I72" s="126">
        <f t="shared" si="12"/>
        <v>10.93</v>
      </c>
      <c r="J72" s="126">
        <f t="shared" si="13"/>
        <v>3938.07</v>
      </c>
      <c r="K72" s="118">
        <f t="shared" si="11"/>
        <v>1.6905985861008614E-3</v>
      </c>
      <c r="L72" s="55"/>
      <c r="M72" s="54"/>
      <c r="N72" s="29"/>
      <c r="O72" s="5"/>
      <c r="P72" s="5"/>
      <c r="Q72" s="5"/>
      <c r="R72" s="5"/>
      <c r="S72" s="5"/>
      <c r="T72" s="5"/>
      <c r="U72" s="5"/>
      <c r="V72" s="5"/>
      <c r="W72" s="5"/>
      <c r="X72" s="5"/>
      <c r="Y72" s="5"/>
      <c r="Z72" s="5"/>
      <c r="AA72" s="5"/>
      <c r="AB72" s="5"/>
      <c r="AC72" s="5"/>
      <c r="AD72" s="4"/>
      <c r="AE72" s="4"/>
    </row>
    <row r="73" spans="1:31" ht="28.5">
      <c r="A73" s="86"/>
      <c r="B73" s="114" t="s">
        <v>170</v>
      </c>
      <c r="C73" s="115" t="s">
        <v>150</v>
      </c>
      <c r="D73" s="114" t="s">
        <v>47</v>
      </c>
      <c r="E73" s="114" t="s">
        <v>151</v>
      </c>
      <c r="F73" s="116" t="s">
        <v>103</v>
      </c>
      <c r="G73" s="117">
        <v>430.4</v>
      </c>
      <c r="H73" s="126">
        <v>14.47</v>
      </c>
      <c r="I73" s="126">
        <f t="shared" si="12"/>
        <v>17.87</v>
      </c>
      <c r="J73" s="126">
        <f t="shared" si="13"/>
        <v>7691.24</v>
      </c>
      <c r="K73" s="118">
        <f t="shared" si="11"/>
        <v>3.3018203001374757E-3</v>
      </c>
      <c r="L73" s="55"/>
      <c r="M73" s="54"/>
      <c r="N73" s="29"/>
      <c r="O73" s="5"/>
      <c r="P73" s="5"/>
      <c r="Q73" s="5"/>
      <c r="R73" s="5"/>
      <c r="S73" s="5"/>
      <c r="T73" s="5"/>
      <c r="U73" s="5"/>
      <c r="V73" s="5"/>
      <c r="W73" s="5"/>
      <c r="X73" s="5"/>
      <c r="Y73" s="5"/>
      <c r="Z73" s="5"/>
      <c r="AA73" s="5"/>
      <c r="AB73" s="5"/>
      <c r="AC73" s="5"/>
      <c r="AD73" s="4"/>
      <c r="AE73" s="4"/>
    </row>
    <row r="74" spans="1:31" ht="28.5">
      <c r="A74" s="86"/>
      <c r="B74" s="114" t="s">
        <v>171</v>
      </c>
      <c r="C74" s="115" t="s">
        <v>172</v>
      </c>
      <c r="D74" s="114" t="s">
        <v>31</v>
      </c>
      <c r="E74" s="114" t="s">
        <v>173</v>
      </c>
      <c r="F74" s="116" t="s">
        <v>62</v>
      </c>
      <c r="G74" s="117">
        <v>30.1</v>
      </c>
      <c r="H74" s="126">
        <v>704.8</v>
      </c>
      <c r="I74" s="126">
        <f t="shared" si="12"/>
        <v>870.7</v>
      </c>
      <c r="J74" s="126">
        <f t="shared" si="13"/>
        <v>26208.07</v>
      </c>
      <c r="K74" s="118">
        <f t="shared" si="11"/>
        <v>1.1251025524287887E-2</v>
      </c>
      <c r="L74" s="55"/>
      <c r="M74" s="54"/>
      <c r="N74" s="29"/>
      <c r="O74" s="5"/>
      <c r="P74" s="5"/>
      <c r="Q74" s="5"/>
      <c r="R74" s="5"/>
      <c r="S74" s="5"/>
      <c r="T74" s="5"/>
      <c r="U74" s="5"/>
      <c r="V74" s="5"/>
      <c r="W74" s="5"/>
      <c r="X74" s="5"/>
      <c r="Y74" s="5"/>
      <c r="Z74" s="5"/>
      <c r="AA74" s="5"/>
      <c r="AB74" s="5"/>
      <c r="AC74" s="5"/>
      <c r="AD74" s="4"/>
      <c r="AE74" s="4"/>
    </row>
    <row r="75" spans="1:31" ht="15">
      <c r="A75" s="86"/>
      <c r="B75" s="114" t="s">
        <v>174</v>
      </c>
      <c r="C75" s="115" t="s">
        <v>132</v>
      </c>
      <c r="D75" s="114" t="s">
        <v>31</v>
      </c>
      <c r="E75" s="114" t="s">
        <v>133</v>
      </c>
      <c r="F75" s="116" t="s">
        <v>62</v>
      </c>
      <c r="G75" s="117">
        <v>30.1</v>
      </c>
      <c r="H75" s="126">
        <v>104.01</v>
      </c>
      <c r="I75" s="126">
        <f t="shared" si="12"/>
        <v>128.49</v>
      </c>
      <c r="J75" s="126">
        <f t="shared" si="13"/>
        <v>3867.54</v>
      </c>
      <c r="K75" s="118">
        <f t="shared" si="11"/>
        <v>1.660320323328058E-3</v>
      </c>
      <c r="L75" s="55"/>
      <c r="M75" s="54"/>
      <c r="N75" s="11"/>
      <c r="O75" s="5"/>
      <c r="P75" s="5"/>
      <c r="Q75" s="5"/>
      <c r="R75" s="5"/>
      <c r="S75" s="5"/>
      <c r="T75" s="5"/>
      <c r="U75" s="5"/>
      <c r="V75" s="5"/>
      <c r="W75" s="5"/>
      <c r="X75" s="5"/>
      <c r="Y75" s="5"/>
      <c r="Z75" s="5"/>
      <c r="AA75" s="5"/>
      <c r="AB75" s="5"/>
      <c r="AC75" s="5"/>
      <c r="AD75" s="4"/>
      <c r="AE75" s="4"/>
    </row>
    <row r="76" spans="1:31" ht="15">
      <c r="A76" s="86"/>
      <c r="B76" s="111" t="s">
        <v>175</v>
      </c>
      <c r="C76" s="111"/>
      <c r="D76" s="111"/>
      <c r="E76" s="111" t="s">
        <v>176</v>
      </c>
      <c r="F76" s="111"/>
      <c r="G76" s="112"/>
      <c r="H76" s="124"/>
      <c r="I76" s="125"/>
      <c r="J76" s="124">
        <f>SUM(J77:J88)</f>
        <v>185707.15</v>
      </c>
      <c r="K76" s="113">
        <f>SUM(K77:K88)</f>
        <v>7.9723378512525311E-2</v>
      </c>
      <c r="L76" s="55"/>
      <c r="M76" s="54"/>
      <c r="N76" s="29"/>
      <c r="O76" s="5"/>
      <c r="P76" s="5"/>
      <c r="Q76" s="5"/>
      <c r="R76" s="5"/>
      <c r="S76" s="5"/>
      <c r="T76" s="5"/>
      <c r="U76" s="5"/>
      <c r="V76" s="5"/>
      <c r="W76" s="5"/>
      <c r="X76" s="5"/>
      <c r="Y76" s="5"/>
      <c r="Z76" s="5"/>
      <c r="AA76" s="5"/>
      <c r="AB76" s="5"/>
      <c r="AC76" s="5"/>
      <c r="AD76" s="4"/>
      <c r="AE76" s="4"/>
    </row>
    <row r="77" spans="1:31" ht="28.5">
      <c r="A77" s="86"/>
      <c r="B77" s="114" t="s">
        <v>177</v>
      </c>
      <c r="C77" s="115" t="s">
        <v>178</v>
      </c>
      <c r="D77" s="114" t="s">
        <v>47</v>
      </c>
      <c r="E77" s="114" t="s">
        <v>179</v>
      </c>
      <c r="F77" s="116" t="s">
        <v>37</v>
      </c>
      <c r="G77" s="117">
        <v>56.6</v>
      </c>
      <c r="H77" s="126">
        <v>82.15</v>
      </c>
      <c r="I77" s="126">
        <f t="shared" ref="I77:I88" si="14">TRUNC(H77+H77*$C$11,2)</f>
        <v>101.48</v>
      </c>
      <c r="J77" s="126">
        <f t="shared" ref="J77:J88" si="15">TRUNC(I77*G77,2)</f>
        <v>5743.76</v>
      </c>
      <c r="K77" s="118">
        <f t="shared" si="11"/>
        <v>2.4657744872241183E-3</v>
      </c>
      <c r="L77" s="55"/>
      <c r="M77" s="54"/>
      <c r="N77" s="11"/>
      <c r="O77" s="5"/>
      <c r="P77" s="5"/>
      <c r="Q77" s="5"/>
      <c r="R77" s="5"/>
      <c r="S77" s="5"/>
      <c r="T77" s="5"/>
      <c r="U77" s="5"/>
      <c r="V77" s="5"/>
      <c r="W77" s="5"/>
      <c r="X77" s="5"/>
      <c r="Y77" s="5"/>
      <c r="Z77" s="5"/>
      <c r="AA77" s="5"/>
      <c r="AB77" s="5"/>
      <c r="AC77" s="5"/>
      <c r="AD77" s="4"/>
      <c r="AE77" s="4"/>
    </row>
    <row r="78" spans="1:31" ht="28.5">
      <c r="A78" s="86"/>
      <c r="B78" s="114" t="s">
        <v>180</v>
      </c>
      <c r="C78" s="115" t="s">
        <v>181</v>
      </c>
      <c r="D78" s="114" t="s">
        <v>47</v>
      </c>
      <c r="E78" s="114" t="s">
        <v>182</v>
      </c>
      <c r="F78" s="116" t="s">
        <v>103</v>
      </c>
      <c r="G78" s="117">
        <v>395.6</v>
      </c>
      <c r="H78" s="126">
        <v>13.85</v>
      </c>
      <c r="I78" s="126">
        <f t="shared" si="14"/>
        <v>17.11</v>
      </c>
      <c r="J78" s="126">
        <f t="shared" si="15"/>
        <v>6768.71</v>
      </c>
      <c r="K78" s="118">
        <f t="shared" si="11"/>
        <v>2.9057816533801482E-3</v>
      </c>
      <c r="L78" s="55"/>
      <c r="M78" s="54"/>
      <c r="N78" s="29"/>
      <c r="O78" s="5"/>
      <c r="P78" s="5"/>
      <c r="Q78" s="5"/>
      <c r="R78" s="5"/>
      <c r="S78" s="5"/>
      <c r="T78" s="5"/>
      <c r="U78" s="5"/>
      <c r="V78" s="5"/>
      <c r="W78" s="5"/>
      <c r="X78" s="5"/>
      <c r="Y78" s="5"/>
      <c r="Z78" s="5"/>
      <c r="AA78" s="5"/>
      <c r="AB78" s="5"/>
      <c r="AC78" s="5"/>
      <c r="AD78" s="4"/>
      <c r="AE78" s="4"/>
    </row>
    <row r="79" spans="1:31" ht="28.5">
      <c r="A79" s="86"/>
      <c r="B79" s="114" t="s">
        <v>183</v>
      </c>
      <c r="C79" s="115" t="s">
        <v>184</v>
      </c>
      <c r="D79" s="114" t="s">
        <v>47</v>
      </c>
      <c r="E79" s="114" t="s">
        <v>185</v>
      </c>
      <c r="F79" s="116" t="s">
        <v>103</v>
      </c>
      <c r="G79" s="117">
        <v>213.2</v>
      </c>
      <c r="H79" s="126">
        <v>12.81</v>
      </c>
      <c r="I79" s="126">
        <f t="shared" si="14"/>
        <v>15.82</v>
      </c>
      <c r="J79" s="126">
        <f t="shared" si="15"/>
        <v>3372.82</v>
      </c>
      <c r="K79" s="118">
        <f t="shared" si="11"/>
        <v>1.4479388947308471E-3</v>
      </c>
      <c r="L79" s="55"/>
      <c r="M79" s="54"/>
      <c r="N79" s="11"/>
      <c r="O79" s="5"/>
      <c r="P79" s="5"/>
      <c r="Q79" s="5"/>
      <c r="R79" s="5"/>
      <c r="S79" s="5"/>
      <c r="T79" s="5"/>
      <c r="U79" s="5"/>
      <c r="V79" s="5"/>
      <c r="W79" s="5"/>
      <c r="X79" s="5"/>
      <c r="Y79" s="5"/>
      <c r="Z79" s="5"/>
      <c r="AA79" s="5"/>
      <c r="AB79" s="5"/>
      <c r="AC79" s="5"/>
      <c r="AD79" s="4"/>
      <c r="AE79" s="4"/>
    </row>
    <row r="80" spans="1:31" ht="28.5">
      <c r="A80" s="86"/>
      <c r="B80" s="114" t="s">
        <v>186</v>
      </c>
      <c r="C80" s="115" t="s">
        <v>187</v>
      </c>
      <c r="D80" s="114" t="s">
        <v>47</v>
      </c>
      <c r="E80" s="114" t="s">
        <v>188</v>
      </c>
      <c r="F80" s="116" t="s">
        <v>103</v>
      </c>
      <c r="G80" s="117">
        <v>202.8</v>
      </c>
      <c r="H80" s="126">
        <v>11.87</v>
      </c>
      <c r="I80" s="126">
        <f t="shared" si="14"/>
        <v>14.66</v>
      </c>
      <c r="J80" s="126">
        <f t="shared" si="15"/>
        <v>2973.04</v>
      </c>
      <c r="K80" s="118">
        <f t="shared" si="11"/>
        <v>1.2763148497668413E-3</v>
      </c>
      <c r="L80" s="55"/>
      <c r="M80" s="54"/>
      <c r="N80" s="29"/>
      <c r="O80" s="5"/>
      <c r="P80" s="5"/>
      <c r="Q80" s="5"/>
      <c r="R80" s="5"/>
      <c r="S80" s="5"/>
      <c r="T80" s="5"/>
      <c r="U80" s="5"/>
      <c r="V80" s="5"/>
      <c r="W80" s="5"/>
      <c r="X80" s="5"/>
      <c r="Y80" s="5"/>
      <c r="Z80" s="5"/>
      <c r="AA80" s="5"/>
      <c r="AB80" s="5"/>
      <c r="AC80" s="5"/>
      <c r="AD80" s="4"/>
      <c r="AE80" s="4"/>
    </row>
    <row r="81" spans="1:31" ht="28.5">
      <c r="A81" s="86"/>
      <c r="B81" s="114" t="s">
        <v>189</v>
      </c>
      <c r="C81" s="115" t="s">
        <v>190</v>
      </c>
      <c r="D81" s="114" t="s">
        <v>47</v>
      </c>
      <c r="E81" s="114" t="s">
        <v>191</v>
      </c>
      <c r="F81" s="116" t="s">
        <v>103</v>
      </c>
      <c r="G81" s="117">
        <v>12.3</v>
      </c>
      <c r="H81" s="126">
        <v>10.5</v>
      </c>
      <c r="I81" s="126">
        <f t="shared" si="14"/>
        <v>12.97</v>
      </c>
      <c r="J81" s="126">
        <f t="shared" si="15"/>
        <v>159.53</v>
      </c>
      <c r="K81" s="118">
        <f t="shared" si="11"/>
        <v>6.848562682752476E-5</v>
      </c>
      <c r="L81" s="55"/>
      <c r="M81" s="54"/>
      <c r="N81" s="11"/>
      <c r="O81" s="5"/>
      <c r="P81" s="5"/>
      <c r="Q81" s="5"/>
      <c r="R81" s="5"/>
      <c r="S81" s="5"/>
      <c r="T81" s="5"/>
      <c r="U81" s="5"/>
      <c r="V81" s="5"/>
      <c r="W81" s="5"/>
      <c r="X81" s="5"/>
      <c r="Y81" s="5"/>
      <c r="Z81" s="5"/>
      <c r="AA81" s="5"/>
      <c r="AB81" s="5"/>
      <c r="AC81" s="5"/>
      <c r="AD81" s="4"/>
      <c r="AE81" s="4"/>
    </row>
    <row r="82" spans="1:31" ht="28.5">
      <c r="A82" s="86"/>
      <c r="B82" s="114" t="s">
        <v>192</v>
      </c>
      <c r="C82" s="115" t="s">
        <v>172</v>
      </c>
      <c r="D82" s="114" t="s">
        <v>31</v>
      </c>
      <c r="E82" s="114" t="s">
        <v>173</v>
      </c>
      <c r="F82" s="116" t="s">
        <v>62</v>
      </c>
      <c r="G82" s="117">
        <v>32.799999999999997</v>
      </c>
      <c r="H82" s="126">
        <v>704.8</v>
      </c>
      <c r="I82" s="126">
        <f t="shared" si="14"/>
        <v>870.7</v>
      </c>
      <c r="J82" s="126">
        <f t="shared" si="15"/>
        <v>28558.959999999999</v>
      </c>
      <c r="K82" s="118">
        <f t="shared" si="11"/>
        <v>1.2260253727463212E-2</v>
      </c>
      <c r="L82" s="55"/>
      <c r="M82" s="54"/>
      <c r="N82" s="29"/>
      <c r="O82" s="5"/>
      <c r="P82" s="5"/>
      <c r="Q82" s="5"/>
      <c r="R82" s="5"/>
      <c r="S82" s="5"/>
      <c r="T82" s="5"/>
      <c r="U82" s="5"/>
      <c r="V82" s="5"/>
      <c r="W82" s="5"/>
      <c r="X82" s="5"/>
      <c r="Y82" s="5"/>
      <c r="Z82" s="5"/>
      <c r="AA82" s="5"/>
      <c r="AB82" s="5"/>
      <c r="AC82" s="5"/>
      <c r="AD82" s="4"/>
      <c r="AE82" s="4"/>
    </row>
    <row r="83" spans="1:31" ht="15">
      <c r="A83" s="86"/>
      <c r="B83" s="114" t="s">
        <v>193</v>
      </c>
      <c r="C83" s="115" t="s">
        <v>132</v>
      </c>
      <c r="D83" s="114" t="s">
        <v>31</v>
      </c>
      <c r="E83" s="114" t="s">
        <v>133</v>
      </c>
      <c r="F83" s="116" t="s">
        <v>62</v>
      </c>
      <c r="G83" s="117">
        <v>32.799999999999997</v>
      </c>
      <c r="H83" s="126">
        <v>104.01</v>
      </c>
      <c r="I83" s="126">
        <f t="shared" si="14"/>
        <v>128.49</v>
      </c>
      <c r="J83" s="126">
        <f t="shared" si="15"/>
        <v>4214.47</v>
      </c>
      <c r="K83" s="118">
        <f t="shared" si="11"/>
        <v>1.8092560627831647E-3</v>
      </c>
      <c r="L83" s="55"/>
      <c r="M83" s="54"/>
      <c r="N83" s="29"/>
      <c r="O83" s="5"/>
      <c r="P83" s="5"/>
      <c r="Q83" s="5"/>
      <c r="R83" s="5"/>
      <c r="S83" s="5"/>
      <c r="T83" s="5"/>
      <c r="U83" s="5"/>
      <c r="V83" s="5"/>
      <c r="W83" s="5"/>
      <c r="X83" s="5"/>
      <c r="Y83" s="5"/>
      <c r="Z83" s="5"/>
      <c r="AA83" s="5"/>
      <c r="AB83" s="5"/>
      <c r="AC83" s="5"/>
      <c r="AD83" s="4"/>
      <c r="AE83" s="4"/>
    </row>
    <row r="84" spans="1:31" ht="15">
      <c r="A84" s="86"/>
      <c r="B84" s="114" t="s">
        <v>194</v>
      </c>
      <c r="C84" s="115" t="s">
        <v>195</v>
      </c>
      <c r="D84" s="114" t="s">
        <v>31</v>
      </c>
      <c r="E84" s="114" t="s">
        <v>196</v>
      </c>
      <c r="F84" s="116" t="s">
        <v>37</v>
      </c>
      <c r="G84" s="117">
        <v>93.94</v>
      </c>
      <c r="H84" s="126">
        <v>97.82</v>
      </c>
      <c r="I84" s="126">
        <f t="shared" si="14"/>
        <v>120.84</v>
      </c>
      <c r="J84" s="126">
        <f t="shared" si="15"/>
        <v>11351.7</v>
      </c>
      <c r="K84" s="118">
        <f t="shared" si="11"/>
        <v>4.87324196112338E-3</v>
      </c>
      <c r="L84" s="55"/>
      <c r="M84" s="54"/>
      <c r="N84" s="11"/>
      <c r="O84" s="5"/>
      <c r="P84" s="5"/>
      <c r="Q84" s="5"/>
      <c r="R84" s="5"/>
      <c r="S84" s="5"/>
      <c r="T84" s="5"/>
      <c r="U84" s="5"/>
      <c r="V84" s="5"/>
      <c r="W84" s="5"/>
      <c r="X84" s="5"/>
      <c r="Y84" s="5"/>
      <c r="Z84" s="5"/>
      <c r="AA84" s="5"/>
      <c r="AB84" s="5"/>
      <c r="AC84" s="5"/>
      <c r="AD84" s="4"/>
      <c r="AE84" s="4"/>
    </row>
    <row r="85" spans="1:31" ht="15">
      <c r="A85" s="86"/>
      <c r="B85" s="114" t="s">
        <v>197</v>
      </c>
      <c r="C85" s="115" t="s">
        <v>198</v>
      </c>
      <c r="D85" s="114" t="s">
        <v>31</v>
      </c>
      <c r="E85" s="114" t="s">
        <v>199</v>
      </c>
      <c r="F85" s="116" t="s">
        <v>37</v>
      </c>
      <c r="G85" s="117">
        <v>358.88</v>
      </c>
      <c r="H85" s="126">
        <v>116.56</v>
      </c>
      <c r="I85" s="126">
        <f t="shared" si="14"/>
        <v>143.99</v>
      </c>
      <c r="J85" s="126">
        <f t="shared" si="15"/>
        <v>51675.13</v>
      </c>
      <c r="K85" s="118">
        <f t="shared" si="11"/>
        <v>2.2183938252641065E-2</v>
      </c>
      <c r="L85" s="55"/>
      <c r="M85" s="54"/>
      <c r="N85" s="29"/>
      <c r="O85" s="5"/>
      <c r="P85" s="5"/>
      <c r="Q85" s="5"/>
      <c r="R85" s="5"/>
      <c r="S85" s="5"/>
      <c r="T85" s="5"/>
      <c r="U85" s="5"/>
      <c r="V85" s="5"/>
      <c r="W85" s="5"/>
      <c r="X85" s="5"/>
      <c r="Y85" s="5"/>
      <c r="Z85" s="5"/>
      <c r="AA85" s="5"/>
      <c r="AB85" s="5"/>
      <c r="AC85" s="5"/>
      <c r="AD85" s="4"/>
      <c r="AE85" s="4"/>
    </row>
    <row r="86" spans="1:31" ht="15">
      <c r="A86" s="86"/>
      <c r="B86" s="114" t="s">
        <v>200</v>
      </c>
      <c r="C86" s="115" t="s">
        <v>201</v>
      </c>
      <c r="D86" s="114" t="s">
        <v>31</v>
      </c>
      <c r="E86" s="114" t="s">
        <v>202</v>
      </c>
      <c r="F86" s="116" t="s">
        <v>37</v>
      </c>
      <c r="G86" s="117">
        <v>28.18</v>
      </c>
      <c r="H86" s="126">
        <v>157.19999999999999</v>
      </c>
      <c r="I86" s="126">
        <f t="shared" si="14"/>
        <v>194.2</v>
      </c>
      <c r="J86" s="126">
        <f t="shared" si="15"/>
        <v>5472.55</v>
      </c>
      <c r="K86" s="118">
        <f t="shared" si="11"/>
        <v>2.3493450579512984E-3</v>
      </c>
      <c r="L86" s="55"/>
      <c r="M86" s="54"/>
      <c r="N86" s="29"/>
      <c r="O86" s="5"/>
      <c r="P86" s="5"/>
      <c r="Q86" s="5"/>
      <c r="R86" s="5"/>
      <c r="S86" s="5"/>
      <c r="T86" s="5"/>
      <c r="U86" s="5"/>
      <c r="V86" s="5"/>
      <c r="W86" s="5"/>
      <c r="X86" s="5"/>
      <c r="Y86" s="5"/>
      <c r="Z86" s="5"/>
      <c r="AA86" s="5"/>
      <c r="AB86" s="5"/>
      <c r="AC86" s="5"/>
      <c r="AD86" s="4"/>
      <c r="AE86" s="4"/>
    </row>
    <row r="87" spans="1:31" ht="28.5">
      <c r="A87" s="86"/>
      <c r="B87" s="114" t="s">
        <v>203</v>
      </c>
      <c r="C87" s="115" t="s">
        <v>204</v>
      </c>
      <c r="D87" s="114" t="s">
        <v>31</v>
      </c>
      <c r="E87" s="114" t="s">
        <v>205</v>
      </c>
      <c r="F87" s="116" t="s">
        <v>37</v>
      </c>
      <c r="G87" s="117">
        <v>481</v>
      </c>
      <c r="H87" s="126">
        <v>17.190000000000001</v>
      </c>
      <c r="I87" s="126">
        <f t="shared" si="14"/>
        <v>21.23</v>
      </c>
      <c r="J87" s="126">
        <f t="shared" si="15"/>
        <v>10211.629999999999</v>
      </c>
      <c r="K87" s="118">
        <f t="shared" si="11"/>
        <v>4.3838142135069046E-3</v>
      </c>
      <c r="L87" s="55"/>
      <c r="M87" s="54"/>
      <c r="N87" s="11"/>
      <c r="O87" s="5"/>
      <c r="P87" s="5"/>
      <c r="Q87" s="5"/>
      <c r="R87" s="5"/>
      <c r="S87" s="5"/>
      <c r="T87" s="5"/>
      <c r="U87" s="5"/>
      <c r="V87" s="5"/>
      <c r="W87" s="5"/>
      <c r="X87" s="5"/>
      <c r="Y87" s="5"/>
      <c r="Z87" s="5"/>
      <c r="AA87" s="5"/>
      <c r="AB87" s="5"/>
      <c r="AC87" s="5"/>
      <c r="AD87" s="4"/>
      <c r="AE87" s="4"/>
    </row>
    <row r="88" spans="1:31" ht="28.5">
      <c r="A88" s="86"/>
      <c r="B88" s="114" t="s">
        <v>206</v>
      </c>
      <c r="C88" s="115" t="s">
        <v>207</v>
      </c>
      <c r="D88" s="114" t="s">
        <v>47</v>
      </c>
      <c r="E88" s="114" t="s">
        <v>208</v>
      </c>
      <c r="F88" s="116" t="s">
        <v>62</v>
      </c>
      <c r="G88" s="117">
        <v>1611.35</v>
      </c>
      <c r="H88" s="126">
        <v>27.74</v>
      </c>
      <c r="I88" s="126">
        <f t="shared" si="14"/>
        <v>34.26</v>
      </c>
      <c r="J88" s="126">
        <f t="shared" si="15"/>
        <v>55204.85</v>
      </c>
      <c r="K88" s="118">
        <f t="shared" si="11"/>
        <v>2.3699233725126809E-2</v>
      </c>
      <c r="L88" s="55"/>
      <c r="M88" s="54"/>
      <c r="N88" s="29"/>
      <c r="O88" s="5"/>
      <c r="P88" s="5"/>
      <c r="Q88" s="5"/>
      <c r="R88" s="5"/>
      <c r="S88" s="5"/>
      <c r="T88" s="5"/>
      <c r="U88" s="5"/>
      <c r="V88" s="5"/>
      <c r="W88" s="5"/>
      <c r="X88" s="5"/>
      <c r="Y88" s="5"/>
      <c r="Z88" s="5"/>
      <c r="AA88" s="5"/>
      <c r="AB88" s="5"/>
      <c r="AC88" s="5"/>
      <c r="AD88" s="4"/>
      <c r="AE88" s="4"/>
    </row>
    <row r="89" spans="1:31" ht="15">
      <c r="A89" s="86"/>
      <c r="B89" s="119">
        <v>4</v>
      </c>
      <c r="C89" s="119"/>
      <c r="D89" s="119"/>
      <c r="E89" s="119" t="s">
        <v>209</v>
      </c>
      <c r="F89" s="119"/>
      <c r="G89" s="120"/>
      <c r="H89" s="122"/>
      <c r="I89" s="123"/>
      <c r="J89" s="122">
        <f>J90+J97+J102</f>
        <v>190583.77000000002</v>
      </c>
      <c r="K89" s="121">
        <f>K90+K97+K102</f>
        <v>8.181689307091336E-2</v>
      </c>
      <c r="L89" s="55"/>
      <c r="M89" s="54"/>
      <c r="N89" s="11"/>
      <c r="O89" s="5"/>
      <c r="P89" s="5"/>
      <c r="Q89" s="5"/>
      <c r="R89" s="5"/>
      <c r="S89" s="5"/>
      <c r="T89" s="5"/>
      <c r="U89" s="5"/>
      <c r="V89" s="5"/>
      <c r="W89" s="5"/>
      <c r="X89" s="5"/>
      <c r="Y89" s="5"/>
      <c r="Z89" s="5"/>
      <c r="AA89" s="5"/>
      <c r="AB89" s="5"/>
      <c r="AC89" s="5"/>
      <c r="AD89" s="4"/>
      <c r="AE89" s="4"/>
    </row>
    <row r="90" spans="1:31" ht="15">
      <c r="A90" s="86"/>
      <c r="B90" s="111" t="s">
        <v>210</v>
      </c>
      <c r="C90" s="111"/>
      <c r="D90" s="111"/>
      <c r="E90" s="111" t="s">
        <v>211</v>
      </c>
      <c r="F90" s="111"/>
      <c r="G90" s="112"/>
      <c r="H90" s="124"/>
      <c r="I90" s="125"/>
      <c r="J90" s="124">
        <f>SUM(J91:J96)</f>
        <v>126371.47</v>
      </c>
      <c r="K90" s="113">
        <f>SUM(K91:K96)</f>
        <v>5.4250795060902274E-2</v>
      </c>
      <c r="L90" s="55"/>
      <c r="M90" s="54"/>
      <c r="N90" s="29"/>
      <c r="O90" s="5"/>
      <c r="P90" s="5"/>
      <c r="Q90" s="5"/>
      <c r="R90" s="5"/>
      <c r="S90" s="5"/>
      <c r="T90" s="5"/>
      <c r="U90" s="5"/>
      <c r="V90" s="5"/>
      <c r="W90" s="5"/>
      <c r="X90" s="5"/>
      <c r="Y90" s="5"/>
      <c r="Z90" s="5"/>
      <c r="AA90" s="5"/>
      <c r="AB90" s="5"/>
      <c r="AC90" s="5"/>
      <c r="AD90" s="4"/>
      <c r="AE90" s="4"/>
    </row>
    <row r="91" spans="1:31" ht="28.5">
      <c r="A91" s="86"/>
      <c r="B91" s="114" t="s">
        <v>212</v>
      </c>
      <c r="C91" s="115" t="s">
        <v>213</v>
      </c>
      <c r="D91" s="114" t="s">
        <v>47</v>
      </c>
      <c r="E91" s="114" t="s">
        <v>214</v>
      </c>
      <c r="F91" s="116" t="s">
        <v>37</v>
      </c>
      <c r="G91" s="117">
        <v>12.85</v>
      </c>
      <c r="H91" s="126">
        <v>59.59</v>
      </c>
      <c r="I91" s="126">
        <f t="shared" ref="I91:I96" si="16">TRUNC(H91+H91*$C$11,2)</f>
        <v>73.61</v>
      </c>
      <c r="J91" s="126">
        <f t="shared" ref="J91:J96" si="17">TRUNC(I91*G91,2)</f>
        <v>945.88</v>
      </c>
      <c r="K91" s="118">
        <f t="shared" ref="K91:K103" si="18">J91/$J$475</f>
        <v>4.0606271361887488E-4</v>
      </c>
      <c r="L91" s="55"/>
      <c r="M91" s="54"/>
      <c r="N91" s="11"/>
      <c r="O91" s="5"/>
      <c r="P91" s="5"/>
      <c r="Q91" s="5"/>
      <c r="R91" s="5"/>
      <c r="S91" s="5"/>
      <c r="T91" s="5"/>
      <c r="U91" s="5"/>
      <c r="V91" s="5"/>
      <c r="W91" s="5"/>
      <c r="X91" s="5"/>
      <c r="Y91" s="5"/>
      <c r="Z91" s="5"/>
      <c r="AA91" s="5"/>
      <c r="AB91" s="5"/>
      <c r="AC91" s="5"/>
      <c r="AD91" s="4"/>
      <c r="AE91" s="4"/>
    </row>
    <row r="92" spans="1:31" ht="28.5">
      <c r="A92" s="86"/>
      <c r="B92" s="114" t="s">
        <v>215</v>
      </c>
      <c r="C92" s="115" t="s">
        <v>216</v>
      </c>
      <c r="D92" s="114" t="s">
        <v>47</v>
      </c>
      <c r="E92" s="114" t="s">
        <v>217</v>
      </c>
      <c r="F92" s="116" t="s">
        <v>37</v>
      </c>
      <c r="G92" s="117">
        <v>713.84</v>
      </c>
      <c r="H92" s="126">
        <v>79.94</v>
      </c>
      <c r="I92" s="126">
        <f t="shared" si="16"/>
        <v>98.75</v>
      </c>
      <c r="J92" s="126">
        <f t="shared" si="17"/>
        <v>70491.7</v>
      </c>
      <c r="K92" s="118">
        <f t="shared" si="18"/>
        <v>3.0261820727373073E-2</v>
      </c>
      <c r="L92" s="55"/>
      <c r="M92" s="54"/>
      <c r="N92" s="29"/>
      <c r="O92" s="5"/>
      <c r="P92" s="5"/>
      <c r="Q92" s="5"/>
      <c r="R92" s="5"/>
      <c r="S92" s="5"/>
      <c r="T92" s="5"/>
      <c r="U92" s="5"/>
      <c r="V92" s="5"/>
      <c r="W92" s="5"/>
      <c r="X92" s="5"/>
      <c r="Y92" s="5"/>
      <c r="Z92" s="5"/>
      <c r="AA92" s="5"/>
      <c r="AB92" s="5"/>
      <c r="AC92" s="5"/>
      <c r="AD92" s="4"/>
      <c r="AE92" s="4"/>
    </row>
    <row r="93" spans="1:31" ht="28.5">
      <c r="A93" s="86"/>
      <c r="B93" s="114" t="s">
        <v>218</v>
      </c>
      <c r="C93" s="115" t="s">
        <v>219</v>
      </c>
      <c r="D93" s="114" t="s">
        <v>31</v>
      </c>
      <c r="E93" s="114" t="s">
        <v>220</v>
      </c>
      <c r="F93" s="116" t="s">
        <v>37</v>
      </c>
      <c r="G93" s="117">
        <v>120.962</v>
      </c>
      <c r="H93" s="126">
        <v>229.99</v>
      </c>
      <c r="I93" s="126">
        <f t="shared" si="16"/>
        <v>284.12</v>
      </c>
      <c r="J93" s="126">
        <f t="shared" si="17"/>
        <v>34367.72</v>
      </c>
      <c r="K93" s="118">
        <f t="shared" si="18"/>
        <v>1.4753932469334038E-2</v>
      </c>
      <c r="L93" s="55"/>
      <c r="M93" s="54"/>
      <c r="N93" s="11"/>
      <c r="O93" s="5"/>
      <c r="P93" s="5"/>
      <c r="Q93" s="5"/>
      <c r="R93" s="5"/>
      <c r="S93" s="5"/>
      <c r="T93" s="5"/>
      <c r="U93" s="5"/>
      <c r="V93" s="5"/>
      <c r="W93" s="5"/>
      <c r="X93" s="5"/>
      <c r="Y93" s="5"/>
      <c r="Z93" s="5"/>
      <c r="AA93" s="5"/>
      <c r="AB93" s="5"/>
      <c r="AC93" s="5"/>
      <c r="AD93" s="4"/>
      <c r="AE93" s="4"/>
    </row>
    <row r="94" spans="1:31" ht="15">
      <c r="A94" s="86"/>
      <c r="B94" s="114" t="s">
        <v>221</v>
      </c>
      <c r="C94" s="115" t="s">
        <v>222</v>
      </c>
      <c r="D94" s="114" t="s">
        <v>47</v>
      </c>
      <c r="E94" s="114" t="s">
        <v>223</v>
      </c>
      <c r="F94" s="116" t="s">
        <v>87</v>
      </c>
      <c r="G94" s="117">
        <v>103.5</v>
      </c>
      <c r="H94" s="126">
        <v>76.42</v>
      </c>
      <c r="I94" s="126">
        <f t="shared" si="16"/>
        <v>94.4</v>
      </c>
      <c r="J94" s="126">
        <f t="shared" si="17"/>
        <v>9770.4</v>
      </c>
      <c r="K94" s="118">
        <f t="shared" si="18"/>
        <v>4.194395840002807E-3</v>
      </c>
      <c r="L94" s="55"/>
      <c r="M94" s="54"/>
      <c r="N94" s="29"/>
      <c r="O94" s="5"/>
      <c r="P94" s="5"/>
      <c r="Q94" s="5"/>
      <c r="R94" s="5"/>
      <c r="S94" s="5"/>
      <c r="T94" s="5"/>
      <c r="U94" s="5"/>
      <c r="V94" s="5"/>
      <c r="W94" s="5"/>
      <c r="X94" s="5"/>
      <c r="Y94" s="5"/>
      <c r="Z94" s="5"/>
      <c r="AA94" s="5"/>
      <c r="AB94" s="5"/>
      <c r="AC94" s="5"/>
      <c r="AD94" s="4"/>
      <c r="AE94" s="4"/>
    </row>
    <row r="95" spans="1:31" ht="28.5">
      <c r="A95" s="86"/>
      <c r="B95" s="114" t="s">
        <v>224</v>
      </c>
      <c r="C95" s="115" t="s">
        <v>225</v>
      </c>
      <c r="D95" s="114" t="s">
        <v>47</v>
      </c>
      <c r="E95" s="114" t="s">
        <v>226</v>
      </c>
      <c r="F95" s="116" t="s">
        <v>87</v>
      </c>
      <c r="G95" s="117">
        <v>69.2</v>
      </c>
      <c r="H95" s="126">
        <v>53.62</v>
      </c>
      <c r="I95" s="126">
        <f t="shared" si="16"/>
        <v>66.239999999999995</v>
      </c>
      <c r="J95" s="126">
        <f t="shared" si="17"/>
        <v>4583.8</v>
      </c>
      <c r="K95" s="118">
        <f t="shared" si="18"/>
        <v>1.9678080376857518E-3</v>
      </c>
      <c r="L95" s="55"/>
      <c r="M95" s="54"/>
      <c r="N95" s="29"/>
      <c r="O95" s="5"/>
      <c r="P95" s="5"/>
      <c r="Q95" s="5"/>
      <c r="R95" s="5"/>
      <c r="S95" s="5"/>
      <c r="T95" s="5"/>
      <c r="U95" s="5"/>
      <c r="V95" s="5"/>
      <c r="W95" s="5"/>
      <c r="X95" s="5"/>
      <c r="Y95" s="5"/>
      <c r="Z95" s="5"/>
      <c r="AA95" s="5"/>
      <c r="AB95" s="5"/>
      <c r="AC95" s="5"/>
      <c r="AD95" s="4"/>
      <c r="AE95" s="4"/>
    </row>
    <row r="96" spans="1:31" ht="28.5">
      <c r="A96" s="86"/>
      <c r="B96" s="114" t="s">
        <v>227</v>
      </c>
      <c r="C96" s="115" t="s">
        <v>228</v>
      </c>
      <c r="D96" s="114" t="s">
        <v>47</v>
      </c>
      <c r="E96" s="114" t="s">
        <v>229</v>
      </c>
      <c r="F96" s="116" t="s">
        <v>87</v>
      </c>
      <c r="G96" s="117">
        <v>389.71</v>
      </c>
      <c r="H96" s="126">
        <v>12.91</v>
      </c>
      <c r="I96" s="126">
        <f t="shared" si="16"/>
        <v>15.94</v>
      </c>
      <c r="J96" s="126">
        <f t="shared" si="17"/>
        <v>6211.97</v>
      </c>
      <c r="K96" s="118">
        <f t="shared" si="18"/>
        <v>2.666775272887726E-3</v>
      </c>
      <c r="L96" s="55"/>
      <c r="M96" s="54"/>
      <c r="N96" s="11"/>
      <c r="O96" s="5"/>
      <c r="P96" s="5"/>
      <c r="Q96" s="5"/>
      <c r="R96" s="5"/>
      <c r="S96" s="5"/>
      <c r="T96" s="5"/>
      <c r="U96" s="5"/>
      <c r="V96" s="5"/>
      <c r="W96" s="5"/>
      <c r="X96" s="5"/>
      <c r="Y96" s="5"/>
      <c r="Z96" s="5"/>
      <c r="AA96" s="5"/>
      <c r="AB96" s="5"/>
      <c r="AC96" s="5"/>
      <c r="AD96" s="4"/>
      <c r="AE96" s="4"/>
    </row>
    <row r="97" spans="1:31" ht="15">
      <c r="A97" s="86"/>
      <c r="B97" s="111" t="s">
        <v>230</v>
      </c>
      <c r="C97" s="111"/>
      <c r="D97" s="111"/>
      <c r="E97" s="111" t="s">
        <v>231</v>
      </c>
      <c r="F97" s="111"/>
      <c r="G97" s="112"/>
      <c r="H97" s="124"/>
      <c r="I97" s="125"/>
      <c r="J97" s="124">
        <f>SUM(J98:J101)</f>
        <v>64133.17</v>
      </c>
      <c r="K97" s="113">
        <f>SUM(K98:K101)</f>
        <v>2.7532127799700407E-2</v>
      </c>
      <c r="L97" s="52"/>
      <c r="M97" s="54"/>
      <c r="N97" s="29"/>
      <c r="O97" s="5"/>
      <c r="P97" s="5"/>
      <c r="Q97" s="5"/>
      <c r="R97" s="5"/>
      <c r="S97" s="5"/>
      <c r="T97" s="5"/>
      <c r="U97" s="5"/>
      <c r="V97" s="5"/>
      <c r="W97" s="5"/>
      <c r="X97" s="5"/>
      <c r="Y97" s="5"/>
      <c r="Z97" s="5"/>
      <c r="AA97" s="5"/>
      <c r="AB97" s="5"/>
      <c r="AC97" s="5"/>
      <c r="AD97" s="4"/>
      <c r="AE97" s="4"/>
    </row>
    <row r="98" spans="1:31" ht="42.75">
      <c r="A98" s="86"/>
      <c r="B98" s="114" t="s">
        <v>232</v>
      </c>
      <c r="C98" s="115" t="s">
        <v>233</v>
      </c>
      <c r="D98" s="114" t="s">
        <v>47</v>
      </c>
      <c r="E98" s="114" t="s">
        <v>234</v>
      </c>
      <c r="F98" s="116" t="s">
        <v>37</v>
      </c>
      <c r="G98" s="117">
        <v>36.94</v>
      </c>
      <c r="H98" s="126">
        <v>103.9</v>
      </c>
      <c r="I98" s="126">
        <f t="shared" ref="I98:I101" si="19">TRUNC(H98+H98*$C$11,2)</f>
        <v>128.35</v>
      </c>
      <c r="J98" s="126">
        <f t="shared" ref="J98:J101" si="20">TRUNC(I98*G98,2)</f>
        <v>4741.24</v>
      </c>
      <c r="K98" s="118">
        <f t="shared" si="18"/>
        <v>2.0353964354023284E-3</v>
      </c>
      <c r="L98" s="55"/>
      <c r="M98" s="54"/>
      <c r="N98" s="29"/>
      <c r="O98" s="5"/>
      <c r="P98" s="5"/>
      <c r="Q98" s="5"/>
      <c r="R98" s="5"/>
      <c r="S98" s="5"/>
      <c r="T98" s="5"/>
      <c r="U98" s="5"/>
      <c r="V98" s="5"/>
      <c r="W98" s="5"/>
      <c r="X98" s="5"/>
      <c r="Y98" s="5"/>
      <c r="Z98" s="5"/>
      <c r="AA98" s="5"/>
      <c r="AB98" s="5"/>
      <c r="AC98" s="5"/>
      <c r="AD98" s="4"/>
      <c r="AE98" s="4"/>
    </row>
    <row r="99" spans="1:31" ht="42.75">
      <c r="A99" s="86"/>
      <c r="B99" s="114" t="s">
        <v>235</v>
      </c>
      <c r="C99" s="115" t="s">
        <v>236</v>
      </c>
      <c r="D99" s="114" t="s">
        <v>31</v>
      </c>
      <c r="E99" s="114" t="s">
        <v>237</v>
      </c>
      <c r="F99" s="116" t="s">
        <v>37</v>
      </c>
      <c r="G99" s="117">
        <v>180.09</v>
      </c>
      <c r="H99" s="126">
        <v>118.03</v>
      </c>
      <c r="I99" s="126">
        <f t="shared" si="19"/>
        <v>145.81</v>
      </c>
      <c r="J99" s="126">
        <f t="shared" si="20"/>
        <v>26258.92</v>
      </c>
      <c r="K99" s="118">
        <f t="shared" si="18"/>
        <v>1.1272855237346118E-2</v>
      </c>
      <c r="L99" s="55"/>
      <c r="M99" s="54"/>
      <c r="N99" s="11"/>
      <c r="O99" s="5"/>
      <c r="P99" s="5"/>
      <c r="Q99" s="5"/>
      <c r="R99" s="5"/>
      <c r="S99" s="5"/>
      <c r="T99" s="5"/>
      <c r="U99" s="5"/>
      <c r="V99" s="5"/>
      <c r="W99" s="5"/>
      <c r="X99" s="5"/>
      <c r="Y99" s="5"/>
      <c r="Z99" s="5"/>
      <c r="AA99" s="5"/>
      <c r="AB99" s="5"/>
      <c r="AC99" s="5"/>
      <c r="AD99" s="4"/>
      <c r="AE99" s="4"/>
    </row>
    <row r="100" spans="1:31" ht="42.75">
      <c r="A100" s="86"/>
      <c r="B100" s="114" t="s">
        <v>238</v>
      </c>
      <c r="C100" s="115" t="s">
        <v>239</v>
      </c>
      <c r="D100" s="114" t="s">
        <v>31</v>
      </c>
      <c r="E100" s="114" t="s">
        <v>240</v>
      </c>
      <c r="F100" s="116" t="s">
        <v>37</v>
      </c>
      <c r="G100" s="117">
        <v>84.45</v>
      </c>
      <c r="H100" s="126">
        <v>172.02</v>
      </c>
      <c r="I100" s="126">
        <f t="shared" si="19"/>
        <v>212.51</v>
      </c>
      <c r="J100" s="126">
        <f t="shared" si="20"/>
        <v>17946.46</v>
      </c>
      <c r="K100" s="118">
        <f t="shared" si="18"/>
        <v>7.7043475361066871E-3</v>
      </c>
      <c r="L100" s="55"/>
      <c r="M100" s="54"/>
      <c r="N100" s="29"/>
      <c r="O100" s="5"/>
      <c r="P100" s="5"/>
      <c r="Q100" s="5"/>
      <c r="R100" s="5"/>
      <c r="S100" s="5"/>
      <c r="T100" s="5"/>
      <c r="U100" s="5"/>
      <c r="V100" s="5"/>
      <c r="W100" s="5"/>
      <c r="X100" s="5"/>
      <c r="Y100" s="5"/>
      <c r="Z100" s="5"/>
      <c r="AA100" s="5"/>
      <c r="AB100" s="5"/>
      <c r="AC100" s="5"/>
      <c r="AD100" s="4"/>
      <c r="AE100" s="4"/>
    </row>
    <row r="101" spans="1:31" ht="42.75">
      <c r="A101" s="86"/>
      <c r="B101" s="114" t="s">
        <v>241</v>
      </c>
      <c r="C101" s="115" t="s">
        <v>242</v>
      </c>
      <c r="D101" s="114" t="s">
        <v>31</v>
      </c>
      <c r="E101" s="114" t="s">
        <v>243</v>
      </c>
      <c r="F101" s="116" t="s">
        <v>37</v>
      </c>
      <c r="G101" s="117">
        <v>66.040000000000006</v>
      </c>
      <c r="H101" s="126">
        <v>186.15</v>
      </c>
      <c r="I101" s="126">
        <f t="shared" si="19"/>
        <v>229.96</v>
      </c>
      <c r="J101" s="126">
        <f t="shared" si="20"/>
        <v>15186.55</v>
      </c>
      <c r="K101" s="118">
        <f t="shared" si="18"/>
        <v>6.5195285908452704E-3</v>
      </c>
      <c r="L101" s="55"/>
      <c r="M101" s="54"/>
      <c r="N101" s="11"/>
      <c r="O101" s="5"/>
      <c r="P101" s="5"/>
      <c r="Q101" s="5"/>
      <c r="R101" s="5"/>
      <c r="S101" s="5"/>
      <c r="T101" s="5"/>
      <c r="U101" s="5"/>
      <c r="V101" s="5"/>
      <c r="W101" s="5"/>
      <c r="X101" s="5"/>
      <c r="Y101" s="5"/>
      <c r="Z101" s="5"/>
      <c r="AA101" s="5"/>
      <c r="AB101" s="5"/>
      <c r="AC101" s="5"/>
      <c r="AD101" s="4"/>
      <c r="AE101" s="4"/>
    </row>
    <row r="102" spans="1:31" ht="15">
      <c r="A102" s="86"/>
      <c r="B102" s="111" t="s">
        <v>244</v>
      </c>
      <c r="C102" s="111"/>
      <c r="D102" s="111"/>
      <c r="E102" s="111" t="s">
        <v>245</v>
      </c>
      <c r="F102" s="111"/>
      <c r="G102" s="112"/>
      <c r="H102" s="124"/>
      <c r="I102" s="125"/>
      <c r="J102" s="124">
        <f>SUM(J103)</f>
        <v>79.13</v>
      </c>
      <c r="K102" s="113">
        <f>SUM(K103)</f>
        <v>3.3970210310675316E-5</v>
      </c>
      <c r="L102" s="55"/>
      <c r="M102" s="54"/>
      <c r="N102" s="29"/>
      <c r="O102" s="5"/>
      <c r="P102" s="5"/>
      <c r="Q102" s="5"/>
      <c r="R102" s="5"/>
      <c r="S102" s="5"/>
      <c r="T102" s="5"/>
      <c r="U102" s="5"/>
      <c r="V102" s="5"/>
      <c r="W102" s="5"/>
      <c r="X102" s="5"/>
      <c r="Y102" s="5"/>
      <c r="Z102" s="5"/>
      <c r="AA102" s="5"/>
      <c r="AB102" s="5"/>
      <c r="AC102" s="5"/>
      <c r="AD102" s="4"/>
      <c r="AE102" s="4"/>
    </row>
    <row r="103" spans="1:31" ht="28.5">
      <c r="A103" s="86"/>
      <c r="B103" s="114" t="s">
        <v>246</v>
      </c>
      <c r="C103" s="115" t="s">
        <v>247</v>
      </c>
      <c r="D103" s="114" t="s">
        <v>47</v>
      </c>
      <c r="E103" s="114" t="s">
        <v>248</v>
      </c>
      <c r="F103" s="116" t="s">
        <v>37</v>
      </c>
      <c r="G103" s="117">
        <v>0.15</v>
      </c>
      <c r="H103" s="126">
        <v>427.05</v>
      </c>
      <c r="I103" s="126">
        <f>TRUNC(H103+H103*$C$11,2)</f>
        <v>527.57000000000005</v>
      </c>
      <c r="J103" s="126">
        <f>TRUNC(I103*G103,2)</f>
        <v>79.13</v>
      </c>
      <c r="K103" s="118">
        <f t="shared" si="18"/>
        <v>3.3970210310675316E-5</v>
      </c>
      <c r="L103" s="55"/>
      <c r="M103" s="54"/>
      <c r="N103" s="29"/>
      <c r="O103" s="5"/>
      <c r="P103" s="5"/>
      <c r="Q103" s="5"/>
      <c r="R103" s="5"/>
      <c r="S103" s="5"/>
      <c r="T103" s="5"/>
      <c r="U103" s="5"/>
      <c r="V103" s="5"/>
      <c r="W103" s="5"/>
      <c r="X103" s="5"/>
      <c r="Y103" s="5"/>
      <c r="Z103" s="5"/>
      <c r="AA103" s="5"/>
      <c r="AB103" s="5"/>
      <c r="AC103" s="5"/>
      <c r="AD103" s="4"/>
      <c r="AE103" s="4"/>
    </row>
    <row r="104" spans="1:31" ht="15">
      <c r="A104" s="86"/>
      <c r="B104" s="119">
        <v>5</v>
      </c>
      <c r="C104" s="119"/>
      <c r="D104" s="119"/>
      <c r="E104" s="119" t="s">
        <v>249</v>
      </c>
      <c r="F104" s="119"/>
      <c r="G104" s="120"/>
      <c r="H104" s="122"/>
      <c r="I104" s="123"/>
      <c r="J104" s="122">
        <f>J105+J109+J112</f>
        <v>85865.36</v>
      </c>
      <c r="K104" s="121">
        <f>K105+K109+K112</f>
        <v>3.686167493494058E-2</v>
      </c>
      <c r="L104" s="55"/>
      <c r="M104" s="54"/>
      <c r="N104" s="29"/>
      <c r="O104" s="5"/>
      <c r="P104" s="5"/>
      <c r="Q104" s="5"/>
      <c r="R104" s="5"/>
      <c r="S104" s="5"/>
      <c r="T104" s="5"/>
      <c r="U104" s="5"/>
      <c r="V104" s="5"/>
      <c r="W104" s="5"/>
      <c r="X104" s="5"/>
      <c r="Y104" s="5"/>
      <c r="Z104" s="5"/>
      <c r="AA104" s="5"/>
      <c r="AB104" s="5"/>
      <c r="AC104" s="5"/>
      <c r="AD104" s="4"/>
      <c r="AE104" s="4"/>
    </row>
    <row r="105" spans="1:31" ht="15">
      <c r="A105" s="86"/>
      <c r="B105" s="111" t="s">
        <v>250</v>
      </c>
      <c r="C105" s="111"/>
      <c r="D105" s="111"/>
      <c r="E105" s="111" t="s">
        <v>134</v>
      </c>
      <c r="F105" s="111"/>
      <c r="G105" s="112"/>
      <c r="H105" s="124"/>
      <c r="I105" s="125"/>
      <c r="J105" s="124">
        <f>SUM(J106:J108)</f>
        <v>37252.28</v>
      </c>
      <c r="K105" s="113">
        <f>SUM(K106:K108)</f>
        <v>1.5992263189083332E-2</v>
      </c>
      <c r="L105" s="55"/>
      <c r="M105" s="54"/>
      <c r="N105" s="29"/>
      <c r="O105" s="5"/>
      <c r="P105" s="5"/>
      <c r="Q105" s="5"/>
      <c r="R105" s="5"/>
      <c r="S105" s="5"/>
      <c r="T105" s="5"/>
      <c r="U105" s="5"/>
      <c r="V105" s="5"/>
      <c r="W105" s="5"/>
      <c r="X105" s="5"/>
      <c r="Y105" s="5"/>
      <c r="Z105" s="5"/>
      <c r="AA105" s="5"/>
      <c r="AB105" s="5"/>
      <c r="AC105" s="5"/>
      <c r="AD105" s="4"/>
      <c r="AE105" s="4"/>
    </row>
    <row r="106" spans="1:31" ht="28.5">
      <c r="A106" s="86"/>
      <c r="B106" s="114" t="s">
        <v>251</v>
      </c>
      <c r="C106" s="115" t="s">
        <v>252</v>
      </c>
      <c r="D106" s="114" t="s">
        <v>31</v>
      </c>
      <c r="E106" s="114" t="s">
        <v>253</v>
      </c>
      <c r="F106" s="116" t="s">
        <v>103</v>
      </c>
      <c r="G106" s="117">
        <v>391.45659999999998</v>
      </c>
      <c r="H106" s="126">
        <v>19.690000000000001</v>
      </c>
      <c r="I106" s="126">
        <f t="shared" ref="I106:I108" si="21">TRUNC(H106+H106*$C$11,2)</f>
        <v>24.32</v>
      </c>
      <c r="J106" s="126">
        <f t="shared" ref="J106:J108" si="22">TRUNC(I106*G106,2)</f>
        <v>9520.2199999999993</v>
      </c>
      <c r="K106" s="118">
        <f t="shared" ref="K106:K118" si="23">J106/$J$475</f>
        <v>4.0869945103487598E-3</v>
      </c>
      <c r="L106" s="55"/>
      <c r="M106" s="54"/>
      <c r="N106" s="29"/>
      <c r="O106" s="5"/>
      <c r="P106" s="5"/>
      <c r="Q106" s="5"/>
      <c r="R106" s="5"/>
      <c r="S106" s="5"/>
      <c r="T106" s="5"/>
      <c r="U106" s="5"/>
      <c r="V106" s="5"/>
      <c r="W106" s="5"/>
      <c r="X106" s="5"/>
      <c r="Y106" s="5"/>
      <c r="Z106" s="5"/>
      <c r="AA106" s="5"/>
      <c r="AB106" s="5"/>
      <c r="AC106" s="5"/>
      <c r="AD106" s="4"/>
      <c r="AE106" s="4"/>
    </row>
    <row r="107" spans="1:31" ht="42.75">
      <c r="A107" s="86"/>
      <c r="B107" s="114" t="s">
        <v>254</v>
      </c>
      <c r="C107" s="115" t="s">
        <v>255</v>
      </c>
      <c r="D107" s="114" t="s">
        <v>47</v>
      </c>
      <c r="E107" s="114" t="s">
        <v>256</v>
      </c>
      <c r="F107" s="116" t="s">
        <v>37</v>
      </c>
      <c r="G107" s="117">
        <v>359.41</v>
      </c>
      <c r="H107" s="126">
        <v>32.28</v>
      </c>
      <c r="I107" s="126">
        <f t="shared" si="21"/>
        <v>39.869999999999997</v>
      </c>
      <c r="J107" s="126">
        <f t="shared" si="22"/>
        <v>14329.67</v>
      </c>
      <c r="K107" s="118">
        <f t="shared" si="23"/>
        <v>6.1516732412811173E-3</v>
      </c>
      <c r="L107" s="55"/>
      <c r="M107" s="54"/>
      <c r="N107" s="29"/>
      <c r="O107" s="5"/>
      <c r="P107" s="5"/>
      <c r="Q107" s="5"/>
      <c r="R107" s="5"/>
      <c r="S107" s="5"/>
      <c r="T107" s="5"/>
      <c r="U107" s="5"/>
      <c r="V107" s="5"/>
      <c r="W107" s="5"/>
      <c r="X107" s="5"/>
      <c r="Y107" s="5"/>
      <c r="Z107" s="5"/>
      <c r="AA107" s="5"/>
      <c r="AB107" s="5"/>
      <c r="AC107" s="5"/>
      <c r="AD107" s="4"/>
      <c r="AE107" s="4"/>
    </row>
    <row r="108" spans="1:31" ht="42.75">
      <c r="A108" s="86"/>
      <c r="B108" s="114" t="s">
        <v>257</v>
      </c>
      <c r="C108" s="115" t="s">
        <v>258</v>
      </c>
      <c r="D108" s="114" t="s">
        <v>47</v>
      </c>
      <c r="E108" s="114" t="s">
        <v>259</v>
      </c>
      <c r="F108" s="116" t="s">
        <v>37</v>
      </c>
      <c r="G108" s="117">
        <v>359.41</v>
      </c>
      <c r="H108" s="126">
        <v>30.19</v>
      </c>
      <c r="I108" s="126">
        <f t="shared" si="21"/>
        <v>37.29</v>
      </c>
      <c r="J108" s="126">
        <f t="shared" si="22"/>
        <v>13402.39</v>
      </c>
      <c r="K108" s="118">
        <f t="shared" si="23"/>
        <v>5.7535954374534539E-3</v>
      </c>
      <c r="L108" s="55"/>
      <c r="M108" s="54"/>
      <c r="N108" s="29"/>
      <c r="O108" s="5"/>
      <c r="P108" s="5"/>
      <c r="Q108" s="5"/>
      <c r="R108" s="5"/>
      <c r="S108" s="5"/>
      <c r="T108" s="5"/>
      <c r="U108" s="5"/>
      <c r="V108" s="5"/>
      <c r="W108" s="5"/>
      <c r="X108" s="5"/>
      <c r="Y108" s="5"/>
      <c r="Z108" s="5"/>
      <c r="AA108" s="5"/>
      <c r="AB108" s="5"/>
      <c r="AC108" s="5"/>
      <c r="AD108" s="4"/>
      <c r="AE108" s="4"/>
    </row>
    <row r="109" spans="1:31" ht="15">
      <c r="A109" s="86"/>
      <c r="B109" s="111" t="s">
        <v>260</v>
      </c>
      <c r="C109" s="111"/>
      <c r="D109" s="111"/>
      <c r="E109" s="111" t="s">
        <v>261</v>
      </c>
      <c r="F109" s="111"/>
      <c r="G109" s="112"/>
      <c r="H109" s="124"/>
      <c r="I109" s="125"/>
      <c r="J109" s="124">
        <f>SUM(J110:J111)</f>
        <v>23967.66</v>
      </c>
      <c r="K109" s="113">
        <f>SUM(K110:K111)</f>
        <v>1.0289225968087456E-2</v>
      </c>
      <c r="L109" s="55"/>
      <c r="M109" s="54"/>
      <c r="N109" s="29"/>
      <c r="O109" s="5"/>
      <c r="P109" s="5"/>
      <c r="Q109" s="5"/>
      <c r="R109" s="5"/>
      <c r="S109" s="5"/>
      <c r="T109" s="5"/>
      <c r="U109" s="5"/>
      <c r="V109" s="5"/>
      <c r="W109" s="5"/>
      <c r="X109" s="5"/>
      <c r="Y109" s="5"/>
      <c r="Z109" s="5"/>
      <c r="AA109" s="5"/>
      <c r="AB109" s="5"/>
      <c r="AC109" s="5"/>
      <c r="AD109" s="4"/>
      <c r="AE109" s="4"/>
    </row>
    <row r="110" spans="1:31" ht="42.75">
      <c r="A110" s="86"/>
      <c r="B110" s="114" t="s">
        <v>262</v>
      </c>
      <c r="C110" s="115" t="s">
        <v>263</v>
      </c>
      <c r="D110" s="114" t="s">
        <v>47</v>
      </c>
      <c r="E110" s="114" t="s">
        <v>264</v>
      </c>
      <c r="F110" s="116" t="s">
        <v>37</v>
      </c>
      <c r="G110" s="117">
        <v>359.41</v>
      </c>
      <c r="H110" s="126">
        <v>45.16</v>
      </c>
      <c r="I110" s="126">
        <f t="shared" ref="I110:I111" si="24">TRUNC(H110+H110*$C$11,2)</f>
        <v>55.79</v>
      </c>
      <c r="J110" s="126">
        <f t="shared" ref="J110:J111" si="25">TRUNC(I110*G110,2)</f>
        <v>20051.48</v>
      </c>
      <c r="K110" s="118">
        <f t="shared" si="23"/>
        <v>8.608024676359155E-3</v>
      </c>
      <c r="L110" s="55"/>
      <c r="M110" s="54"/>
      <c r="N110" s="29"/>
      <c r="O110" s="5"/>
      <c r="P110" s="5"/>
      <c r="Q110" s="5"/>
      <c r="R110" s="5"/>
      <c r="S110" s="5"/>
      <c r="T110" s="5"/>
      <c r="U110" s="5"/>
      <c r="V110" s="5"/>
      <c r="W110" s="5"/>
      <c r="X110" s="5"/>
      <c r="Y110" s="5"/>
      <c r="Z110" s="5"/>
      <c r="AA110" s="5"/>
      <c r="AB110" s="5"/>
      <c r="AC110" s="5"/>
      <c r="AD110" s="4"/>
      <c r="AE110" s="4"/>
    </row>
    <row r="111" spans="1:31" ht="15">
      <c r="A111" s="86"/>
      <c r="B111" s="114" t="s">
        <v>265</v>
      </c>
      <c r="C111" s="115" t="s">
        <v>266</v>
      </c>
      <c r="D111" s="114" t="s">
        <v>31</v>
      </c>
      <c r="E111" s="114" t="s">
        <v>267</v>
      </c>
      <c r="F111" s="116" t="s">
        <v>37</v>
      </c>
      <c r="G111" s="117">
        <v>31.6</v>
      </c>
      <c r="H111" s="126">
        <v>100.32</v>
      </c>
      <c r="I111" s="126">
        <f t="shared" si="24"/>
        <v>123.93</v>
      </c>
      <c r="J111" s="126">
        <f t="shared" si="25"/>
        <v>3916.18</v>
      </c>
      <c r="K111" s="118">
        <f t="shared" si="23"/>
        <v>1.681201291728301E-3</v>
      </c>
      <c r="L111" s="55"/>
      <c r="M111" s="54"/>
      <c r="N111" s="29"/>
      <c r="O111" s="5"/>
      <c r="P111" s="5"/>
      <c r="Q111" s="5"/>
      <c r="R111" s="5"/>
      <c r="S111" s="5"/>
      <c r="T111" s="5"/>
      <c r="U111" s="5"/>
      <c r="V111" s="5"/>
      <c r="W111" s="5"/>
      <c r="X111" s="5"/>
      <c r="Y111" s="5"/>
      <c r="Z111" s="5"/>
      <c r="AA111" s="5"/>
      <c r="AB111" s="5"/>
      <c r="AC111" s="5"/>
      <c r="AD111" s="4"/>
      <c r="AE111" s="4"/>
    </row>
    <row r="112" spans="1:31" ht="15">
      <c r="A112" s="86"/>
      <c r="B112" s="111" t="s">
        <v>268</v>
      </c>
      <c r="C112" s="111"/>
      <c r="D112" s="111"/>
      <c r="E112" s="111" t="s">
        <v>269</v>
      </c>
      <c r="F112" s="111"/>
      <c r="G112" s="112"/>
      <c r="H112" s="124"/>
      <c r="I112" s="125"/>
      <c r="J112" s="124">
        <f>SUM(J113:J115)</f>
        <v>24645.42</v>
      </c>
      <c r="K112" s="113">
        <f>SUM(K113:K115)</f>
        <v>1.0580185777769794E-2</v>
      </c>
      <c r="L112" s="55"/>
      <c r="M112" s="54"/>
      <c r="N112" s="29"/>
      <c r="O112" s="5"/>
      <c r="P112" s="5"/>
      <c r="Q112" s="5"/>
      <c r="R112" s="5"/>
      <c r="S112" s="5"/>
      <c r="T112" s="5"/>
      <c r="U112" s="5"/>
      <c r="V112" s="5"/>
      <c r="W112" s="5"/>
      <c r="X112" s="5"/>
      <c r="Y112" s="5"/>
      <c r="Z112" s="5"/>
      <c r="AA112" s="5"/>
      <c r="AB112" s="5"/>
      <c r="AC112" s="5"/>
      <c r="AD112" s="4"/>
      <c r="AE112" s="4"/>
    </row>
    <row r="113" spans="1:31" ht="28.5">
      <c r="A113" s="86"/>
      <c r="B113" s="114" t="s">
        <v>270</v>
      </c>
      <c r="C113" s="115" t="s">
        <v>271</v>
      </c>
      <c r="D113" s="114" t="s">
        <v>47</v>
      </c>
      <c r="E113" s="114" t="s">
        <v>272</v>
      </c>
      <c r="F113" s="116" t="s">
        <v>87</v>
      </c>
      <c r="G113" s="117">
        <v>76</v>
      </c>
      <c r="H113" s="126">
        <v>195.81</v>
      </c>
      <c r="I113" s="126">
        <f t="shared" ref="I113:I115" si="26">TRUNC(H113+H113*$C$11,2)</f>
        <v>241.9</v>
      </c>
      <c r="J113" s="126">
        <f t="shared" ref="J113:J115" si="27">TRUNC(I113*G113,2)</f>
        <v>18384.400000000001</v>
      </c>
      <c r="K113" s="118">
        <f t="shared" si="23"/>
        <v>7.8923535250294378E-3</v>
      </c>
      <c r="L113" s="55"/>
      <c r="M113" s="54"/>
      <c r="N113" s="29"/>
      <c r="O113" s="5"/>
      <c r="P113" s="5"/>
      <c r="Q113" s="5"/>
      <c r="R113" s="5"/>
      <c r="S113" s="5"/>
      <c r="T113" s="5"/>
      <c r="U113" s="5"/>
      <c r="V113" s="5"/>
      <c r="W113" s="5"/>
      <c r="X113" s="5"/>
      <c r="Y113" s="5"/>
      <c r="Z113" s="5"/>
      <c r="AA113" s="5"/>
      <c r="AB113" s="5"/>
      <c r="AC113" s="5"/>
      <c r="AD113" s="4"/>
      <c r="AE113" s="4"/>
    </row>
    <row r="114" spans="1:31" ht="28.5">
      <c r="A114" s="86"/>
      <c r="B114" s="114" t="s">
        <v>273</v>
      </c>
      <c r="C114" s="115" t="s">
        <v>274</v>
      </c>
      <c r="D114" s="114" t="s">
        <v>47</v>
      </c>
      <c r="E114" s="114" t="s">
        <v>275</v>
      </c>
      <c r="F114" s="116" t="s">
        <v>87</v>
      </c>
      <c r="G114" s="117">
        <v>49.85</v>
      </c>
      <c r="H114" s="126">
        <v>58.33</v>
      </c>
      <c r="I114" s="126">
        <f t="shared" si="26"/>
        <v>72.06</v>
      </c>
      <c r="J114" s="126">
        <f t="shared" si="27"/>
        <v>3592.19</v>
      </c>
      <c r="K114" s="118">
        <f t="shared" si="23"/>
        <v>1.5421136076823553E-3</v>
      </c>
      <c r="L114" s="55"/>
      <c r="M114" s="54"/>
      <c r="N114" s="29"/>
      <c r="O114" s="5"/>
      <c r="P114" s="5"/>
      <c r="Q114" s="5"/>
      <c r="R114" s="5"/>
      <c r="S114" s="5"/>
      <c r="T114" s="5"/>
      <c r="U114" s="5"/>
      <c r="V114" s="5"/>
      <c r="W114" s="5"/>
      <c r="X114" s="5"/>
      <c r="Y114" s="5"/>
      <c r="Z114" s="5"/>
      <c r="AA114" s="5"/>
      <c r="AB114" s="5"/>
      <c r="AC114" s="5"/>
      <c r="AD114" s="4"/>
      <c r="AE114" s="4"/>
    </row>
    <row r="115" spans="1:31" ht="28.5">
      <c r="A115" s="86"/>
      <c r="B115" s="114" t="s">
        <v>276</v>
      </c>
      <c r="C115" s="115" t="s">
        <v>277</v>
      </c>
      <c r="D115" s="114" t="s">
        <v>47</v>
      </c>
      <c r="E115" s="114" t="s">
        <v>278</v>
      </c>
      <c r="F115" s="116" t="s">
        <v>87</v>
      </c>
      <c r="G115" s="117">
        <v>24.55</v>
      </c>
      <c r="H115" s="126">
        <v>88</v>
      </c>
      <c r="I115" s="126">
        <f t="shared" si="26"/>
        <v>108.71</v>
      </c>
      <c r="J115" s="126">
        <f t="shared" si="27"/>
        <v>2668.83</v>
      </c>
      <c r="K115" s="118">
        <f t="shared" si="23"/>
        <v>1.1457186450580009E-3</v>
      </c>
      <c r="L115" s="55"/>
      <c r="M115" s="54"/>
      <c r="N115" s="29"/>
      <c r="O115" s="5"/>
      <c r="P115" s="5"/>
      <c r="Q115" s="5"/>
      <c r="R115" s="5"/>
      <c r="S115" s="5"/>
      <c r="T115" s="5"/>
      <c r="U115" s="5"/>
      <c r="V115" s="5"/>
      <c r="W115" s="5"/>
      <c r="X115" s="5"/>
      <c r="Y115" s="5"/>
      <c r="Z115" s="5"/>
      <c r="AA115" s="5"/>
      <c r="AB115" s="5"/>
      <c r="AC115" s="5"/>
      <c r="AD115" s="4"/>
      <c r="AE115" s="4"/>
    </row>
    <row r="116" spans="1:31" ht="15">
      <c r="A116" s="86"/>
      <c r="B116" s="119">
        <v>6</v>
      </c>
      <c r="C116" s="119"/>
      <c r="D116" s="119"/>
      <c r="E116" s="119" t="s">
        <v>279</v>
      </c>
      <c r="F116" s="119"/>
      <c r="G116" s="120"/>
      <c r="H116" s="122"/>
      <c r="I116" s="123"/>
      <c r="J116" s="122">
        <f>SUM(J117:J118)</f>
        <v>14370.75</v>
      </c>
      <c r="K116" s="121">
        <f>SUM(K117:K118)</f>
        <v>6.1693087302178351E-3</v>
      </c>
      <c r="L116" s="55"/>
      <c r="M116" s="54"/>
      <c r="N116" s="29"/>
      <c r="O116" s="5"/>
      <c r="P116" s="5"/>
      <c r="Q116" s="5"/>
      <c r="R116" s="5"/>
      <c r="S116" s="5"/>
      <c r="T116" s="5"/>
      <c r="U116" s="5"/>
      <c r="V116" s="5"/>
      <c r="W116" s="5"/>
      <c r="X116" s="5"/>
      <c r="Y116" s="5"/>
      <c r="Z116" s="5"/>
      <c r="AA116" s="5"/>
      <c r="AB116" s="5"/>
      <c r="AC116" s="5"/>
      <c r="AD116" s="4"/>
      <c r="AE116" s="4"/>
    </row>
    <row r="117" spans="1:31" ht="28.5">
      <c r="A117" s="86"/>
      <c r="B117" s="114" t="s">
        <v>280</v>
      </c>
      <c r="C117" s="115" t="s">
        <v>281</v>
      </c>
      <c r="D117" s="114" t="s">
        <v>47</v>
      </c>
      <c r="E117" s="114" t="s">
        <v>282</v>
      </c>
      <c r="F117" s="116" t="s">
        <v>37</v>
      </c>
      <c r="G117" s="117">
        <v>155.66999999999999</v>
      </c>
      <c r="H117" s="126">
        <v>59.4</v>
      </c>
      <c r="I117" s="126">
        <f t="shared" ref="I117:I118" si="28">TRUNC(H117+H117*$C$11,2)</f>
        <v>73.38</v>
      </c>
      <c r="J117" s="126">
        <f t="shared" ref="J117:J118" si="29">TRUNC(I117*G117,2)</f>
        <v>11423.06</v>
      </c>
      <c r="K117" s="118">
        <f t="shared" si="23"/>
        <v>4.9038765397632095E-3</v>
      </c>
      <c r="L117" s="55"/>
      <c r="M117" s="54"/>
      <c r="N117" s="29"/>
      <c r="O117" s="5"/>
      <c r="P117" s="5"/>
      <c r="Q117" s="5"/>
      <c r="R117" s="5"/>
      <c r="S117" s="5"/>
      <c r="T117" s="5"/>
      <c r="U117" s="5"/>
      <c r="V117" s="5"/>
      <c r="W117" s="5"/>
      <c r="X117" s="5"/>
      <c r="Y117" s="5"/>
      <c r="Z117" s="5"/>
      <c r="AA117" s="5"/>
      <c r="AB117" s="5"/>
      <c r="AC117" s="5"/>
      <c r="AD117" s="4"/>
      <c r="AE117" s="4"/>
    </row>
    <row r="118" spans="1:31" ht="28.5">
      <c r="A118" s="86"/>
      <c r="B118" s="114" t="s">
        <v>283</v>
      </c>
      <c r="C118" s="115" t="s">
        <v>284</v>
      </c>
      <c r="D118" s="114" t="s">
        <v>47</v>
      </c>
      <c r="E118" s="114" t="s">
        <v>285</v>
      </c>
      <c r="F118" s="116" t="s">
        <v>37</v>
      </c>
      <c r="G118" s="117">
        <v>73.180000000000007</v>
      </c>
      <c r="H118" s="126">
        <v>32.61</v>
      </c>
      <c r="I118" s="126">
        <f t="shared" si="28"/>
        <v>40.28</v>
      </c>
      <c r="J118" s="126">
        <f t="shared" si="29"/>
        <v>2947.69</v>
      </c>
      <c r="K118" s="118">
        <f t="shared" si="23"/>
        <v>1.2654321904546257E-3</v>
      </c>
      <c r="L118" s="55"/>
      <c r="M118" s="54"/>
      <c r="N118" s="29"/>
      <c r="O118" s="5"/>
      <c r="P118" s="5"/>
      <c r="Q118" s="5"/>
      <c r="R118" s="5"/>
      <c r="S118" s="5"/>
      <c r="T118" s="5"/>
      <c r="U118" s="5"/>
      <c r="V118" s="5"/>
      <c r="W118" s="5"/>
      <c r="X118" s="5"/>
      <c r="Y118" s="5"/>
      <c r="Z118" s="5"/>
      <c r="AA118" s="5"/>
      <c r="AB118" s="5"/>
      <c r="AC118" s="5"/>
      <c r="AD118" s="4"/>
      <c r="AE118" s="4"/>
    </row>
    <row r="119" spans="1:31" ht="15">
      <c r="A119" s="86"/>
      <c r="B119" s="119">
        <v>7</v>
      </c>
      <c r="C119" s="119"/>
      <c r="D119" s="119"/>
      <c r="E119" s="119" t="s">
        <v>286</v>
      </c>
      <c r="F119" s="119"/>
      <c r="G119" s="120"/>
      <c r="H119" s="122"/>
      <c r="I119" s="123"/>
      <c r="J119" s="122">
        <f>J120+J128+J139+J142</f>
        <v>205234.86000000002</v>
      </c>
      <c r="K119" s="121">
        <f>K120+K128+K139+K142</f>
        <v>8.8106550704941305E-2</v>
      </c>
      <c r="L119" s="55"/>
      <c r="M119" s="54"/>
      <c r="N119" s="29"/>
      <c r="O119" s="5"/>
      <c r="P119" s="5"/>
      <c r="Q119" s="5"/>
      <c r="R119" s="5"/>
      <c r="S119" s="5"/>
      <c r="T119" s="5"/>
      <c r="U119" s="5"/>
      <c r="V119" s="5"/>
      <c r="W119" s="5"/>
      <c r="X119" s="5"/>
      <c r="Y119" s="5"/>
      <c r="Z119" s="5"/>
      <c r="AA119" s="5"/>
      <c r="AB119" s="5"/>
      <c r="AC119" s="5"/>
      <c r="AD119" s="4"/>
      <c r="AE119" s="4"/>
    </row>
    <row r="120" spans="1:31" ht="15">
      <c r="A120" s="86"/>
      <c r="B120" s="111" t="s">
        <v>287</v>
      </c>
      <c r="C120" s="111"/>
      <c r="D120" s="111"/>
      <c r="E120" s="111" t="s">
        <v>288</v>
      </c>
      <c r="F120" s="111"/>
      <c r="G120" s="112"/>
      <c r="H120" s="124"/>
      <c r="I120" s="125"/>
      <c r="J120" s="124">
        <f>J121</f>
        <v>52974.820000000007</v>
      </c>
      <c r="K120" s="113">
        <f>K121</f>
        <v>2.2741890263745342E-2</v>
      </c>
      <c r="L120" s="55"/>
      <c r="M120" s="54"/>
      <c r="N120" s="29"/>
      <c r="O120" s="5"/>
      <c r="P120" s="5"/>
      <c r="Q120" s="5"/>
      <c r="R120" s="5"/>
      <c r="S120" s="5"/>
      <c r="T120" s="5"/>
      <c r="U120" s="5"/>
      <c r="V120" s="5"/>
      <c r="W120" s="5"/>
      <c r="X120" s="5"/>
      <c r="Y120" s="5"/>
      <c r="Z120" s="5"/>
      <c r="AA120" s="5"/>
      <c r="AB120" s="5"/>
      <c r="AC120" s="5"/>
      <c r="AD120" s="4"/>
      <c r="AE120" s="4"/>
    </row>
    <row r="121" spans="1:31" ht="15">
      <c r="A121" s="86"/>
      <c r="B121" s="128" t="s">
        <v>289</v>
      </c>
      <c r="C121" s="128"/>
      <c r="D121" s="128"/>
      <c r="E121" s="128" t="s">
        <v>290</v>
      </c>
      <c r="F121" s="128"/>
      <c r="G121" s="129"/>
      <c r="H121" s="130"/>
      <c r="I121" s="131"/>
      <c r="J121" s="130">
        <f>SUM(J122:J127)</f>
        <v>52974.820000000007</v>
      </c>
      <c r="K121" s="132">
        <f>SUM(K122:K127)</f>
        <v>2.2741890263745342E-2</v>
      </c>
      <c r="L121" s="55"/>
      <c r="M121" s="54"/>
      <c r="N121" s="29"/>
      <c r="O121" s="5"/>
      <c r="P121" s="5"/>
      <c r="Q121" s="5"/>
      <c r="R121" s="5"/>
      <c r="S121" s="5"/>
      <c r="T121" s="5"/>
      <c r="U121" s="5"/>
      <c r="V121" s="5"/>
      <c r="W121" s="5"/>
      <c r="X121" s="5"/>
      <c r="Y121" s="5"/>
      <c r="Z121" s="5"/>
      <c r="AA121" s="5"/>
      <c r="AB121" s="5"/>
      <c r="AC121" s="5"/>
      <c r="AD121" s="4"/>
      <c r="AE121" s="4"/>
    </row>
    <row r="122" spans="1:31" ht="42.75">
      <c r="A122" s="86"/>
      <c r="B122" s="114" t="s">
        <v>291</v>
      </c>
      <c r="C122" s="115" t="s">
        <v>292</v>
      </c>
      <c r="D122" s="114" t="s">
        <v>47</v>
      </c>
      <c r="E122" s="114" t="s">
        <v>293</v>
      </c>
      <c r="F122" s="116" t="s">
        <v>49</v>
      </c>
      <c r="G122" s="117">
        <v>12</v>
      </c>
      <c r="H122" s="126">
        <v>1179.58</v>
      </c>
      <c r="I122" s="126">
        <f t="shared" ref="I122:I127" si="30">TRUNC(H122+H122*$C$11,2)</f>
        <v>1457.25</v>
      </c>
      <c r="J122" s="126">
        <f t="shared" ref="J122:J127" si="31">TRUNC(I122*G122,2)</f>
        <v>17487</v>
      </c>
      <c r="K122" s="118">
        <f t="shared" ref="K122:K127" si="32">J122/$J$475</f>
        <v>7.5071030924147514E-3</v>
      </c>
      <c r="L122" s="55"/>
      <c r="M122" s="54"/>
      <c r="N122" s="29"/>
      <c r="O122" s="5"/>
      <c r="P122" s="5"/>
      <c r="Q122" s="5"/>
      <c r="R122" s="5"/>
      <c r="S122" s="5"/>
      <c r="T122" s="5"/>
      <c r="U122" s="5"/>
      <c r="V122" s="5"/>
      <c r="W122" s="5"/>
      <c r="X122" s="5"/>
      <c r="Y122" s="5"/>
      <c r="Z122" s="5"/>
      <c r="AA122" s="5"/>
      <c r="AB122" s="5"/>
      <c r="AC122" s="5"/>
      <c r="AD122" s="4"/>
      <c r="AE122" s="4"/>
    </row>
    <row r="123" spans="1:31" ht="42.75">
      <c r="A123" s="86"/>
      <c r="B123" s="114" t="s">
        <v>294</v>
      </c>
      <c r="C123" s="115" t="s">
        <v>295</v>
      </c>
      <c r="D123" s="114" t="s">
        <v>47</v>
      </c>
      <c r="E123" s="114" t="s">
        <v>296</v>
      </c>
      <c r="F123" s="116" t="s">
        <v>49</v>
      </c>
      <c r="G123" s="117">
        <v>10</v>
      </c>
      <c r="H123" s="126">
        <v>1102.98</v>
      </c>
      <c r="I123" s="126">
        <f t="shared" si="30"/>
        <v>1362.62</v>
      </c>
      <c r="J123" s="126">
        <f t="shared" si="31"/>
        <v>13626.2</v>
      </c>
      <c r="K123" s="118">
        <f t="shared" si="32"/>
        <v>5.8496762256454449E-3</v>
      </c>
      <c r="L123" s="55"/>
      <c r="M123" s="54"/>
      <c r="N123" s="29"/>
      <c r="O123" s="5"/>
      <c r="P123" s="5"/>
      <c r="Q123" s="5"/>
      <c r="R123" s="5"/>
      <c r="S123" s="5"/>
      <c r="T123" s="5"/>
      <c r="U123" s="5"/>
      <c r="V123" s="5"/>
      <c r="W123" s="5"/>
      <c r="X123" s="5"/>
      <c r="Y123" s="5"/>
      <c r="Z123" s="5"/>
      <c r="AA123" s="5"/>
      <c r="AB123" s="5"/>
      <c r="AC123" s="5"/>
      <c r="AD123" s="4"/>
      <c r="AE123" s="4"/>
    </row>
    <row r="124" spans="1:31" ht="15">
      <c r="A124" s="86"/>
      <c r="B124" s="114" t="s">
        <v>297</v>
      </c>
      <c r="C124" s="115" t="s">
        <v>298</v>
      </c>
      <c r="D124" s="114" t="s">
        <v>31</v>
      </c>
      <c r="E124" s="114" t="s">
        <v>299</v>
      </c>
      <c r="F124" s="116" t="s">
        <v>49</v>
      </c>
      <c r="G124" s="117">
        <v>1</v>
      </c>
      <c r="H124" s="126">
        <v>1635.96</v>
      </c>
      <c r="I124" s="126">
        <f t="shared" si="30"/>
        <v>2021.06</v>
      </c>
      <c r="J124" s="126">
        <f t="shared" si="31"/>
        <v>2021.06</v>
      </c>
      <c r="K124" s="118">
        <f t="shared" si="32"/>
        <v>8.6763342917342925E-4</v>
      </c>
      <c r="L124" s="55"/>
      <c r="M124" s="54"/>
      <c r="N124" s="29"/>
      <c r="O124" s="5"/>
      <c r="P124" s="5"/>
      <c r="Q124" s="5"/>
      <c r="R124" s="5"/>
      <c r="S124" s="5"/>
      <c r="T124" s="5"/>
      <c r="U124" s="5"/>
      <c r="V124" s="5"/>
      <c r="W124" s="5"/>
      <c r="X124" s="5"/>
      <c r="Y124" s="5"/>
      <c r="Z124" s="5"/>
      <c r="AA124" s="5"/>
      <c r="AB124" s="5"/>
      <c r="AC124" s="5"/>
      <c r="AD124" s="4"/>
      <c r="AE124" s="4"/>
    </row>
    <row r="125" spans="1:31" ht="15">
      <c r="A125" s="86"/>
      <c r="B125" s="114" t="s">
        <v>300</v>
      </c>
      <c r="C125" s="115" t="s">
        <v>301</v>
      </c>
      <c r="D125" s="114" t="s">
        <v>31</v>
      </c>
      <c r="E125" s="114" t="s">
        <v>302</v>
      </c>
      <c r="F125" s="116" t="s">
        <v>37</v>
      </c>
      <c r="G125" s="117">
        <v>14.39</v>
      </c>
      <c r="H125" s="126">
        <v>565.07000000000005</v>
      </c>
      <c r="I125" s="126">
        <f t="shared" si="30"/>
        <v>698.08</v>
      </c>
      <c r="J125" s="126">
        <f t="shared" si="31"/>
        <v>10045.370000000001</v>
      </c>
      <c r="K125" s="118">
        <f t="shared" si="32"/>
        <v>4.3124394230828833E-3</v>
      </c>
      <c r="L125" s="55"/>
      <c r="M125" s="54"/>
      <c r="N125" s="29"/>
      <c r="O125" s="5"/>
      <c r="P125" s="5"/>
      <c r="Q125" s="5"/>
      <c r="R125" s="5"/>
      <c r="S125" s="5"/>
      <c r="T125" s="5"/>
      <c r="U125" s="5"/>
      <c r="V125" s="5"/>
      <c r="W125" s="5"/>
      <c r="X125" s="5"/>
      <c r="Y125" s="5"/>
      <c r="Z125" s="5"/>
      <c r="AA125" s="5"/>
      <c r="AB125" s="5"/>
      <c r="AC125" s="5"/>
      <c r="AD125" s="4"/>
      <c r="AE125" s="4"/>
    </row>
    <row r="126" spans="1:31" ht="15">
      <c r="A126" s="86"/>
      <c r="B126" s="114" t="s">
        <v>303</v>
      </c>
      <c r="C126" s="115" t="s">
        <v>304</v>
      </c>
      <c r="D126" s="114" t="s">
        <v>31</v>
      </c>
      <c r="E126" s="114" t="s">
        <v>305</v>
      </c>
      <c r="F126" s="116" t="s">
        <v>49</v>
      </c>
      <c r="G126" s="117">
        <v>1</v>
      </c>
      <c r="H126" s="126">
        <v>4653.6499999999996</v>
      </c>
      <c r="I126" s="126">
        <f t="shared" si="30"/>
        <v>5749.11</v>
      </c>
      <c r="J126" s="126">
        <f t="shared" si="31"/>
        <v>5749.11</v>
      </c>
      <c r="K126" s="118">
        <f t="shared" si="32"/>
        <v>2.4680712220296547E-3</v>
      </c>
      <c r="L126" s="55"/>
      <c r="M126" s="54"/>
      <c r="N126" s="29"/>
      <c r="O126" s="5"/>
      <c r="P126" s="5"/>
      <c r="Q126" s="5"/>
      <c r="R126" s="5"/>
      <c r="S126" s="5"/>
      <c r="T126" s="5"/>
      <c r="U126" s="5"/>
      <c r="V126" s="5"/>
      <c r="W126" s="5"/>
      <c r="X126" s="5"/>
      <c r="Y126" s="5"/>
      <c r="Z126" s="5"/>
      <c r="AA126" s="5"/>
      <c r="AB126" s="5"/>
      <c r="AC126" s="5"/>
      <c r="AD126" s="4"/>
      <c r="AE126" s="4"/>
    </row>
    <row r="127" spans="1:31" ht="15">
      <c r="A127" s="86"/>
      <c r="B127" s="114" t="s">
        <v>306</v>
      </c>
      <c r="C127" s="115" t="s">
        <v>307</v>
      </c>
      <c r="D127" s="114" t="s">
        <v>31</v>
      </c>
      <c r="E127" s="114" t="s">
        <v>308</v>
      </c>
      <c r="F127" s="116" t="s">
        <v>49</v>
      </c>
      <c r="G127" s="117">
        <v>2</v>
      </c>
      <c r="H127" s="126">
        <v>1637.56</v>
      </c>
      <c r="I127" s="126">
        <f t="shared" si="30"/>
        <v>2023.04</v>
      </c>
      <c r="J127" s="126">
        <f t="shared" si="31"/>
        <v>4046.08</v>
      </c>
      <c r="K127" s="118">
        <f t="shared" si="32"/>
        <v>1.7369668713991811E-3</v>
      </c>
      <c r="L127" s="55"/>
      <c r="M127" s="54"/>
      <c r="N127" s="29"/>
      <c r="O127" s="5"/>
      <c r="P127" s="5"/>
      <c r="Q127" s="5"/>
      <c r="R127" s="5"/>
      <c r="S127" s="5"/>
      <c r="T127" s="5"/>
      <c r="U127" s="5"/>
      <c r="V127" s="5"/>
      <c r="W127" s="5"/>
      <c r="X127" s="5"/>
      <c r="Y127" s="5"/>
      <c r="Z127" s="5"/>
      <c r="AA127" s="5"/>
      <c r="AB127" s="5"/>
      <c r="AC127" s="5"/>
      <c r="AD127" s="4"/>
      <c r="AE127" s="4"/>
    </row>
    <row r="128" spans="1:31" ht="15">
      <c r="A128" s="86"/>
      <c r="B128" s="111" t="s">
        <v>309</v>
      </c>
      <c r="C128" s="111"/>
      <c r="D128" s="111"/>
      <c r="E128" s="111" t="s">
        <v>310</v>
      </c>
      <c r="F128" s="111"/>
      <c r="G128" s="112"/>
      <c r="H128" s="124"/>
      <c r="I128" s="125"/>
      <c r="J128" s="124">
        <f>J129+J135</f>
        <v>88813.82</v>
      </c>
      <c r="K128" s="113">
        <f>K129+K135</f>
        <v>3.812743768348871E-2</v>
      </c>
      <c r="L128" s="55"/>
      <c r="M128" s="54"/>
      <c r="N128" s="29"/>
      <c r="O128" s="5"/>
      <c r="P128" s="5"/>
      <c r="Q128" s="5"/>
      <c r="R128" s="5"/>
      <c r="S128" s="5"/>
      <c r="T128" s="5"/>
      <c r="U128" s="5"/>
      <c r="V128" s="5"/>
      <c r="W128" s="5"/>
      <c r="X128" s="5"/>
      <c r="Y128" s="5"/>
      <c r="Z128" s="5"/>
      <c r="AA128" s="5"/>
      <c r="AB128" s="5"/>
      <c r="AC128" s="5"/>
      <c r="AD128" s="4"/>
      <c r="AE128" s="4"/>
    </row>
    <row r="129" spans="1:31" ht="15">
      <c r="A129" s="86"/>
      <c r="B129" s="128" t="s">
        <v>311</v>
      </c>
      <c r="C129" s="128"/>
      <c r="D129" s="128"/>
      <c r="E129" s="128" t="s">
        <v>312</v>
      </c>
      <c r="F129" s="128"/>
      <c r="G129" s="129"/>
      <c r="H129" s="130"/>
      <c r="I129" s="131"/>
      <c r="J129" s="130">
        <f>SUM(J130:J134)</f>
        <v>57468.58</v>
      </c>
      <c r="K129" s="132">
        <f>SUM(K130:K134)</f>
        <v>2.4671044469302027E-2</v>
      </c>
      <c r="L129" s="55"/>
      <c r="M129" s="54"/>
      <c r="N129" s="29"/>
      <c r="O129" s="5"/>
      <c r="P129" s="5"/>
      <c r="Q129" s="5"/>
      <c r="R129" s="5"/>
      <c r="S129" s="5"/>
      <c r="T129" s="5"/>
      <c r="U129" s="5"/>
      <c r="V129" s="5"/>
      <c r="W129" s="5"/>
      <c r="X129" s="5"/>
      <c r="Y129" s="5"/>
      <c r="Z129" s="5"/>
      <c r="AA129" s="5"/>
      <c r="AB129" s="5"/>
      <c r="AC129" s="5"/>
      <c r="AD129" s="4"/>
      <c r="AE129" s="4"/>
    </row>
    <row r="130" spans="1:31" ht="28.5">
      <c r="A130" s="86"/>
      <c r="B130" s="114" t="s">
        <v>313</v>
      </c>
      <c r="C130" s="115" t="s">
        <v>314</v>
      </c>
      <c r="D130" s="114" t="s">
        <v>47</v>
      </c>
      <c r="E130" s="114" t="s">
        <v>315</v>
      </c>
      <c r="F130" s="116" t="s">
        <v>37</v>
      </c>
      <c r="G130" s="117">
        <v>9.8699999999999992</v>
      </c>
      <c r="H130" s="126">
        <v>844</v>
      </c>
      <c r="I130" s="126">
        <f t="shared" ref="I130:I134" si="33">TRUNC(H130+H130*$C$11,2)</f>
        <v>1042.67</v>
      </c>
      <c r="J130" s="126">
        <f t="shared" ref="J130:J134" si="34">TRUNC(I130*G130,2)</f>
        <v>10291.15</v>
      </c>
      <c r="K130" s="118">
        <f t="shared" ref="K130:K137" si="35">J130/$J$475</f>
        <v>4.417951849345461E-3</v>
      </c>
      <c r="L130" s="55"/>
      <c r="M130" s="54"/>
      <c r="N130" s="29"/>
      <c r="O130" s="5"/>
      <c r="P130" s="5"/>
      <c r="Q130" s="5"/>
      <c r="R130" s="5"/>
      <c r="S130" s="5"/>
      <c r="T130" s="5"/>
      <c r="U130" s="5"/>
      <c r="V130" s="5"/>
      <c r="W130" s="5"/>
      <c r="X130" s="5"/>
      <c r="Y130" s="5"/>
      <c r="Z130" s="5"/>
      <c r="AA130" s="5"/>
      <c r="AB130" s="5"/>
      <c r="AC130" s="5"/>
      <c r="AD130" s="4"/>
      <c r="AE130" s="4"/>
    </row>
    <row r="131" spans="1:31" ht="15">
      <c r="A131" s="86"/>
      <c r="B131" s="114" t="s">
        <v>316</v>
      </c>
      <c r="C131" s="115" t="s">
        <v>317</v>
      </c>
      <c r="D131" s="114" t="s">
        <v>31</v>
      </c>
      <c r="E131" s="114" t="s">
        <v>318</v>
      </c>
      <c r="F131" s="116" t="s">
        <v>37</v>
      </c>
      <c r="G131" s="117">
        <v>6.93</v>
      </c>
      <c r="H131" s="126">
        <v>1204.51</v>
      </c>
      <c r="I131" s="126">
        <f t="shared" si="33"/>
        <v>1488.05</v>
      </c>
      <c r="J131" s="126">
        <f t="shared" si="34"/>
        <v>10312.18</v>
      </c>
      <c r="K131" s="118">
        <f t="shared" si="35"/>
        <v>4.4269799489642337E-3</v>
      </c>
      <c r="L131" s="55"/>
      <c r="M131" s="54"/>
      <c r="N131" s="29"/>
      <c r="O131" s="5"/>
      <c r="P131" s="5"/>
      <c r="Q131" s="5"/>
      <c r="R131" s="5"/>
      <c r="S131" s="5"/>
      <c r="T131" s="5"/>
      <c r="U131" s="5"/>
      <c r="V131" s="5"/>
      <c r="W131" s="5"/>
      <c r="X131" s="5"/>
      <c r="Y131" s="5"/>
      <c r="Z131" s="5"/>
      <c r="AA131" s="5"/>
      <c r="AB131" s="5"/>
      <c r="AC131" s="5"/>
      <c r="AD131" s="4"/>
      <c r="AE131" s="4"/>
    </row>
    <row r="132" spans="1:31" ht="15">
      <c r="A132" s="86"/>
      <c r="B132" s="114" t="s">
        <v>319</v>
      </c>
      <c r="C132" s="115" t="s">
        <v>320</v>
      </c>
      <c r="D132" s="114" t="s">
        <v>31</v>
      </c>
      <c r="E132" s="114" t="s">
        <v>321</v>
      </c>
      <c r="F132" s="116" t="s">
        <v>37</v>
      </c>
      <c r="G132" s="117">
        <v>20.28</v>
      </c>
      <c r="H132" s="126">
        <v>963.99</v>
      </c>
      <c r="I132" s="126">
        <f t="shared" si="33"/>
        <v>1190.9100000000001</v>
      </c>
      <c r="J132" s="126">
        <f t="shared" si="34"/>
        <v>24151.65</v>
      </c>
      <c r="K132" s="118">
        <f t="shared" si="35"/>
        <v>1.036821218058665E-2</v>
      </c>
      <c r="L132" s="55"/>
      <c r="M132" s="54"/>
      <c r="N132" s="29"/>
      <c r="O132" s="5"/>
      <c r="P132" s="5"/>
      <c r="Q132" s="5"/>
      <c r="R132" s="5"/>
      <c r="S132" s="5"/>
      <c r="T132" s="5"/>
      <c r="U132" s="5"/>
      <c r="V132" s="5"/>
      <c r="W132" s="5"/>
      <c r="X132" s="5"/>
      <c r="Y132" s="5"/>
      <c r="Z132" s="5"/>
      <c r="AA132" s="5"/>
      <c r="AB132" s="5"/>
      <c r="AC132" s="5"/>
      <c r="AD132" s="4"/>
      <c r="AE132" s="4"/>
    </row>
    <row r="133" spans="1:31" ht="15">
      <c r="A133" s="86"/>
      <c r="B133" s="114" t="s">
        <v>322</v>
      </c>
      <c r="C133" s="115" t="s">
        <v>323</v>
      </c>
      <c r="D133" s="114" t="s">
        <v>31</v>
      </c>
      <c r="E133" s="114" t="s">
        <v>324</v>
      </c>
      <c r="F133" s="116" t="s">
        <v>37</v>
      </c>
      <c r="G133" s="117">
        <v>4.7</v>
      </c>
      <c r="H133" s="126">
        <v>1383.7</v>
      </c>
      <c r="I133" s="126">
        <f t="shared" si="33"/>
        <v>1709.42</v>
      </c>
      <c r="J133" s="126">
        <f t="shared" si="34"/>
        <v>8034.27</v>
      </c>
      <c r="K133" s="118">
        <f t="shared" si="35"/>
        <v>3.4490817843137798E-3</v>
      </c>
      <c r="L133" s="55"/>
      <c r="M133" s="54"/>
      <c r="N133" s="29"/>
      <c r="O133" s="5"/>
      <c r="P133" s="5"/>
      <c r="Q133" s="5"/>
      <c r="R133" s="5"/>
      <c r="S133" s="5"/>
      <c r="T133" s="5"/>
      <c r="U133" s="5"/>
      <c r="V133" s="5"/>
      <c r="W133" s="5"/>
      <c r="X133" s="5"/>
      <c r="Y133" s="5"/>
      <c r="Z133" s="5"/>
      <c r="AA133" s="5"/>
      <c r="AB133" s="5"/>
      <c r="AC133" s="5"/>
      <c r="AD133" s="4"/>
      <c r="AE133" s="4"/>
    </row>
    <row r="134" spans="1:31" ht="15">
      <c r="A134" s="86"/>
      <c r="B134" s="114" t="s">
        <v>325</v>
      </c>
      <c r="C134" s="115" t="s">
        <v>326</v>
      </c>
      <c r="D134" s="114" t="s">
        <v>31</v>
      </c>
      <c r="E134" s="114" t="s">
        <v>327</v>
      </c>
      <c r="F134" s="116" t="s">
        <v>37</v>
      </c>
      <c r="G134" s="117">
        <v>2.52</v>
      </c>
      <c r="H134" s="126">
        <v>1503.06</v>
      </c>
      <c r="I134" s="126">
        <f t="shared" si="33"/>
        <v>1856.88</v>
      </c>
      <c r="J134" s="126">
        <f t="shared" si="34"/>
        <v>4679.33</v>
      </c>
      <c r="K134" s="118">
        <f t="shared" si="35"/>
        <v>2.0088187060919036E-3</v>
      </c>
      <c r="L134" s="55"/>
      <c r="M134" s="54"/>
      <c r="N134" s="29"/>
      <c r="O134" s="5"/>
      <c r="P134" s="5"/>
      <c r="Q134" s="5"/>
      <c r="R134" s="5"/>
      <c r="S134" s="5"/>
      <c r="T134" s="5"/>
      <c r="U134" s="5"/>
      <c r="V134" s="5"/>
      <c r="W134" s="5"/>
      <c r="X134" s="5"/>
      <c r="Y134" s="5"/>
      <c r="Z134" s="5"/>
      <c r="AA134" s="5"/>
      <c r="AB134" s="5"/>
      <c r="AC134" s="5"/>
      <c r="AD134" s="4"/>
      <c r="AE134" s="4"/>
    </row>
    <row r="135" spans="1:31" ht="15">
      <c r="A135" s="86"/>
      <c r="B135" s="128" t="s">
        <v>328</v>
      </c>
      <c r="C135" s="128"/>
      <c r="D135" s="128"/>
      <c r="E135" s="128" t="s">
        <v>329</v>
      </c>
      <c r="F135" s="128"/>
      <c r="G135" s="129"/>
      <c r="H135" s="130"/>
      <c r="I135" s="131"/>
      <c r="J135" s="130">
        <f>SUM(J136:J138)</f>
        <v>31345.240000000005</v>
      </c>
      <c r="K135" s="132">
        <f>SUM(K136:K138)</f>
        <v>1.3456393214186686E-2</v>
      </c>
      <c r="L135" s="55"/>
      <c r="M135" s="54"/>
      <c r="N135" s="29"/>
      <c r="O135" s="5"/>
      <c r="P135" s="5"/>
      <c r="Q135" s="5"/>
      <c r="R135" s="5"/>
      <c r="S135" s="5"/>
      <c r="T135" s="5"/>
      <c r="U135" s="5"/>
      <c r="V135" s="5"/>
      <c r="W135" s="5"/>
      <c r="X135" s="5"/>
      <c r="Y135" s="5"/>
      <c r="Z135" s="5"/>
      <c r="AA135" s="5"/>
      <c r="AB135" s="5"/>
      <c r="AC135" s="5"/>
      <c r="AD135" s="4"/>
      <c r="AE135" s="4"/>
    </row>
    <row r="136" spans="1:31" ht="42.75">
      <c r="A136" s="86"/>
      <c r="B136" s="114" t="s">
        <v>330</v>
      </c>
      <c r="C136" s="115" t="s">
        <v>331</v>
      </c>
      <c r="D136" s="114" t="s">
        <v>47</v>
      </c>
      <c r="E136" s="114" t="s">
        <v>332</v>
      </c>
      <c r="F136" s="116" t="s">
        <v>37</v>
      </c>
      <c r="G136" s="117">
        <v>25.64</v>
      </c>
      <c r="H136" s="126">
        <v>529.59</v>
      </c>
      <c r="I136" s="126">
        <f t="shared" ref="I136:I138" si="36">TRUNC(H136+H136*$C$11,2)</f>
        <v>654.25</v>
      </c>
      <c r="J136" s="126">
        <f t="shared" ref="J136:J138" si="37">TRUNC(I136*G136,2)</f>
        <v>16774.97</v>
      </c>
      <c r="K136" s="118">
        <f t="shared" si="35"/>
        <v>7.2014313010902208E-3</v>
      </c>
      <c r="L136" s="55"/>
      <c r="M136" s="54"/>
      <c r="N136" s="29"/>
      <c r="O136" s="5"/>
      <c r="P136" s="5"/>
      <c r="Q136" s="5"/>
      <c r="R136" s="5"/>
      <c r="S136" s="5"/>
      <c r="T136" s="5"/>
      <c r="U136" s="5"/>
      <c r="V136" s="5"/>
      <c r="W136" s="5"/>
      <c r="X136" s="5"/>
      <c r="Y136" s="5"/>
      <c r="Z136" s="5"/>
      <c r="AA136" s="5"/>
      <c r="AB136" s="5"/>
      <c r="AC136" s="5"/>
      <c r="AD136" s="4"/>
      <c r="AE136" s="4"/>
    </row>
    <row r="137" spans="1:31" ht="42.75">
      <c r="A137" s="86"/>
      <c r="B137" s="114" t="s">
        <v>333</v>
      </c>
      <c r="C137" s="115" t="s">
        <v>334</v>
      </c>
      <c r="D137" s="114" t="s">
        <v>47</v>
      </c>
      <c r="E137" s="114" t="s">
        <v>335</v>
      </c>
      <c r="F137" s="116" t="s">
        <v>37</v>
      </c>
      <c r="G137" s="117">
        <v>1.35</v>
      </c>
      <c r="H137" s="126">
        <v>602.79999999999995</v>
      </c>
      <c r="I137" s="126">
        <f t="shared" si="36"/>
        <v>744.69</v>
      </c>
      <c r="J137" s="126">
        <f t="shared" si="37"/>
        <v>1005.33</v>
      </c>
      <c r="K137" s="118">
        <f t="shared" si="35"/>
        <v>4.3158437421497812E-4</v>
      </c>
      <c r="L137" s="55"/>
      <c r="M137" s="54"/>
      <c r="N137" s="29"/>
      <c r="O137" s="5"/>
      <c r="P137" s="5"/>
      <c r="Q137" s="5"/>
      <c r="R137" s="5"/>
      <c r="S137" s="5"/>
      <c r="T137" s="5"/>
      <c r="U137" s="5"/>
      <c r="V137" s="5"/>
      <c r="W137" s="5"/>
      <c r="X137" s="5"/>
      <c r="Y137" s="5"/>
      <c r="Z137" s="5"/>
      <c r="AA137" s="5"/>
      <c r="AB137" s="5"/>
      <c r="AC137" s="5"/>
      <c r="AD137" s="4"/>
      <c r="AE137" s="4"/>
    </row>
    <row r="138" spans="1:31" ht="57">
      <c r="A138" s="86"/>
      <c r="B138" s="114" t="s">
        <v>336</v>
      </c>
      <c r="C138" s="115" t="s">
        <v>337</v>
      </c>
      <c r="D138" s="114" t="s">
        <v>47</v>
      </c>
      <c r="E138" s="114" t="s">
        <v>338</v>
      </c>
      <c r="F138" s="116" t="s">
        <v>37</v>
      </c>
      <c r="G138" s="117">
        <v>35.67</v>
      </c>
      <c r="H138" s="126">
        <v>307.83</v>
      </c>
      <c r="I138" s="126">
        <f t="shared" si="36"/>
        <v>380.29</v>
      </c>
      <c r="J138" s="126">
        <f t="shared" si="37"/>
        <v>13564.94</v>
      </c>
      <c r="K138" s="118">
        <f>J138/$J$475</f>
        <v>5.8233775388814874E-3</v>
      </c>
      <c r="L138" s="55"/>
      <c r="M138" s="54"/>
      <c r="N138" s="29"/>
      <c r="O138" s="5"/>
      <c r="P138" s="5"/>
      <c r="Q138" s="5"/>
      <c r="R138" s="5"/>
      <c r="S138" s="5"/>
      <c r="T138" s="5"/>
      <c r="U138" s="5"/>
      <c r="V138" s="5"/>
      <c r="W138" s="5"/>
      <c r="X138" s="5"/>
      <c r="Y138" s="5"/>
      <c r="Z138" s="5"/>
      <c r="AA138" s="5"/>
      <c r="AB138" s="5"/>
      <c r="AC138" s="5"/>
      <c r="AD138" s="4"/>
      <c r="AE138" s="4"/>
    </row>
    <row r="139" spans="1:31" ht="15">
      <c r="A139" s="86"/>
      <c r="B139" s="111" t="s">
        <v>339</v>
      </c>
      <c r="C139" s="111"/>
      <c r="D139" s="111"/>
      <c r="E139" s="111" t="s">
        <v>340</v>
      </c>
      <c r="F139" s="111"/>
      <c r="G139" s="112"/>
      <c r="H139" s="124"/>
      <c r="I139" s="125"/>
      <c r="J139" s="124">
        <f>J140</f>
        <v>2646.44</v>
      </c>
      <c r="K139" s="113">
        <f>K140</f>
        <v>1.1361067025727738E-3</v>
      </c>
      <c r="L139" s="55"/>
      <c r="M139" s="54"/>
      <c r="N139" s="29"/>
      <c r="O139" s="5"/>
      <c r="P139" s="5"/>
      <c r="Q139" s="5"/>
      <c r="R139" s="5"/>
      <c r="S139" s="5"/>
      <c r="T139" s="5"/>
      <c r="U139" s="5"/>
      <c r="V139" s="5"/>
      <c r="W139" s="5"/>
      <c r="X139" s="5"/>
      <c r="Y139" s="5"/>
      <c r="Z139" s="5"/>
      <c r="AA139" s="5"/>
      <c r="AB139" s="5"/>
      <c r="AC139" s="5"/>
      <c r="AD139" s="4"/>
      <c r="AE139" s="4"/>
    </row>
    <row r="140" spans="1:31" ht="15">
      <c r="A140" s="86"/>
      <c r="B140" s="128" t="s">
        <v>341</v>
      </c>
      <c r="C140" s="128"/>
      <c r="D140" s="128"/>
      <c r="E140" s="128" t="s">
        <v>342</v>
      </c>
      <c r="F140" s="128"/>
      <c r="G140" s="129"/>
      <c r="H140" s="130"/>
      <c r="I140" s="131"/>
      <c r="J140" s="130">
        <f>SUM(J141)</f>
        <v>2646.44</v>
      </c>
      <c r="K140" s="132">
        <f>SUM(K141)</f>
        <v>1.1361067025727738E-3</v>
      </c>
      <c r="L140" s="55"/>
      <c r="M140" s="54"/>
      <c r="N140" s="29"/>
      <c r="O140" s="5"/>
      <c r="P140" s="5"/>
      <c r="Q140" s="5"/>
      <c r="R140" s="5"/>
      <c r="S140" s="5"/>
      <c r="T140" s="5"/>
      <c r="U140" s="5"/>
      <c r="V140" s="5"/>
      <c r="W140" s="5"/>
      <c r="X140" s="5"/>
      <c r="Y140" s="5"/>
      <c r="Z140" s="5"/>
      <c r="AA140" s="5"/>
      <c r="AB140" s="5"/>
      <c r="AC140" s="5"/>
      <c r="AD140" s="4"/>
      <c r="AE140" s="4"/>
    </row>
    <row r="141" spans="1:31" ht="42.75">
      <c r="A141" s="86"/>
      <c r="B141" s="114" t="s">
        <v>343</v>
      </c>
      <c r="C141" s="115" t="s">
        <v>344</v>
      </c>
      <c r="D141" s="114" t="s">
        <v>31</v>
      </c>
      <c r="E141" s="114" t="s">
        <v>345</v>
      </c>
      <c r="F141" s="116" t="s">
        <v>37</v>
      </c>
      <c r="G141" s="117">
        <v>3.15</v>
      </c>
      <c r="H141" s="126">
        <v>680.06</v>
      </c>
      <c r="I141" s="126">
        <f>TRUNC(H141+H141*$C$11,2)</f>
        <v>840.14</v>
      </c>
      <c r="J141" s="126">
        <f>TRUNC(I141*G141,2)</f>
        <v>2646.44</v>
      </c>
      <c r="K141" s="118">
        <f>J141/$J$475</f>
        <v>1.1361067025727738E-3</v>
      </c>
      <c r="L141" s="55"/>
      <c r="M141" s="54"/>
      <c r="N141" s="29"/>
      <c r="O141" s="5"/>
      <c r="P141" s="5"/>
      <c r="Q141" s="5"/>
      <c r="R141" s="5"/>
      <c r="S141" s="5"/>
      <c r="T141" s="5"/>
      <c r="U141" s="5"/>
      <c r="V141" s="5"/>
      <c r="W141" s="5"/>
      <c r="X141" s="5"/>
      <c r="Y141" s="5"/>
      <c r="Z141" s="5"/>
      <c r="AA141" s="5"/>
      <c r="AB141" s="5"/>
      <c r="AC141" s="5"/>
      <c r="AD141" s="4"/>
      <c r="AE141" s="4"/>
    </row>
    <row r="142" spans="1:31" ht="15">
      <c r="A142" s="86"/>
      <c r="B142" s="111" t="s">
        <v>346</v>
      </c>
      <c r="C142" s="111"/>
      <c r="D142" s="111"/>
      <c r="E142" s="111" t="s">
        <v>347</v>
      </c>
      <c r="F142" s="111"/>
      <c r="G142" s="112"/>
      <c r="H142" s="124"/>
      <c r="I142" s="125"/>
      <c r="J142" s="124">
        <f>SUM(J143:J149)</f>
        <v>60799.78</v>
      </c>
      <c r="K142" s="113">
        <f>SUM(K143:K149)</f>
        <v>2.6101116055134477E-2</v>
      </c>
      <c r="L142" s="55"/>
      <c r="M142" s="54"/>
      <c r="N142" s="29"/>
      <c r="O142" s="5"/>
      <c r="P142" s="5"/>
      <c r="Q142" s="5"/>
      <c r="R142" s="5"/>
      <c r="S142" s="5"/>
      <c r="T142" s="5"/>
      <c r="U142" s="5"/>
      <c r="V142" s="5"/>
      <c r="W142" s="5"/>
      <c r="X142" s="5"/>
      <c r="Y142" s="5"/>
      <c r="Z142" s="5"/>
      <c r="AA142" s="5"/>
      <c r="AB142" s="5"/>
      <c r="AC142" s="5"/>
      <c r="AD142" s="4"/>
      <c r="AE142" s="4"/>
    </row>
    <row r="143" spans="1:31" ht="15">
      <c r="A143" s="86"/>
      <c r="B143" s="133" t="s">
        <v>348</v>
      </c>
      <c r="C143" s="134" t="s">
        <v>349</v>
      </c>
      <c r="D143" s="133" t="s">
        <v>31</v>
      </c>
      <c r="E143" s="133" t="s">
        <v>350</v>
      </c>
      <c r="F143" s="135" t="s">
        <v>49</v>
      </c>
      <c r="G143" s="136">
        <v>7</v>
      </c>
      <c r="H143" s="137">
        <v>487.89</v>
      </c>
      <c r="I143" s="126">
        <f t="shared" ref="I143:I149" si="38">TRUNC(H143+H143*$C$11,2)</f>
        <v>602.73</v>
      </c>
      <c r="J143" s="126">
        <f t="shared" ref="J143:J149" si="39">TRUNC(I143*G143,2)</f>
        <v>4219.1099999999997</v>
      </c>
      <c r="K143" s="118">
        <f t="shared" ref="K143:K149" si="40">J143/$J$475</f>
        <v>1.811247997268714E-3</v>
      </c>
      <c r="L143" s="55"/>
      <c r="M143" s="54"/>
      <c r="N143" s="29"/>
      <c r="O143" s="5"/>
      <c r="P143" s="5"/>
      <c r="Q143" s="5"/>
      <c r="R143" s="5"/>
      <c r="S143" s="5"/>
      <c r="T143" s="5"/>
      <c r="U143" s="5"/>
      <c r="V143" s="5"/>
      <c r="W143" s="5"/>
      <c r="X143" s="5"/>
      <c r="Y143" s="5"/>
      <c r="Z143" s="5"/>
      <c r="AA143" s="5"/>
      <c r="AB143" s="5"/>
      <c r="AC143" s="5"/>
      <c r="AD143" s="4"/>
      <c r="AE143" s="4"/>
    </row>
    <row r="144" spans="1:31" ht="15">
      <c r="A144" s="86"/>
      <c r="B144" s="133" t="s">
        <v>351</v>
      </c>
      <c r="C144" s="134" t="s">
        <v>352</v>
      </c>
      <c r="D144" s="133" t="s">
        <v>31</v>
      </c>
      <c r="E144" s="133" t="s">
        <v>353</v>
      </c>
      <c r="F144" s="135" t="s">
        <v>49</v>
      </c>
      <c r="G144" s="136">
        <v>7</v>
      </c>
      <c r="H144" s="137">
        <v>113.44</v>
      </c>
      <c r="I144" s="126">
        <f t="shared" si="38"/>
        <v>140.13999999999999</v>
      </c>
      <c r="J144" s="126">
        <f t="shared" si="39"/>
        <v>980.98</v>
      </c>
      <c r="K144" s="118">
        <f t="shared" si="40"/>
        <v>4.2113101112809648E-4</v>
      </c>
      <c r="L144" s="55"/>
      <c r="M144" s="54"/>
      <c r="N144" s="29"/>
      <c r="O144" s="5"/>
      <c r="P144" s="5"/>
      <c r="Q144" s="5"/>
      <c r="R144" s="5"/>
      <c r="S144" s="5"/>
      <c r="T144" s="5"/>
      <c r="U144" s="5"/>
      <c r="V144" s="5"/>
      <c r="W144" s="5"/>
      <c r="X144" s="5"/>
      <c r="Y144" s="5"/>
      <c r="Z144" s="5"/>
      <c r="AA144" s="5"/>
      <c r="AB144" s="5"/>
      <c r="AC144" s="5"/>
      <c r="AD144" s="4"/>
      <c r="AE144" s="4"/>
    </row>
    <row r="145" spans="1:31" ht="15">
      <c r="A145" s="86"/>
      <c r="B145" s="133" t="s">
        <v>354</v>
      </c>
      <c r="C145" s="134" t="s">
        <v>355</v>
      </c>
      <c r="D145" s="133" t="s">
        <v>31</v>
      </c>
      <c r="E145" s="133" t="s">
        <v>356</v>
      </c>
      <c r="F145" s="135" t="s">
        <v>87</v>
      </c>
      <c r="G145" s="136">
        <v>233.34</v>
      </c>
      <c r="H145" s="137">
        <v>118.13</v>
      </c>
      <c r="I145" s="126">
        <f t="shared" si="38"/>
        <v>145.93</v>
      </c>
      <c r="J145" s="126">
        <f t="shared" si="39"/>
        <v>34051.300000000003</v>
      </c>
      <c r="K145" s="118">
        <f t="shared" si="40"/>
        <v>1.4618094557713871E-2</v>
      </c>
      <c r="L145" s="55"/>
      <c r="M145" s="54"/>
      <c r="N145" s="29"/>
      <c r="O145" s="5"/>
      <c r="P145" s="5"/>
      <c r="Q145" s="5"/>
      <c r="R145" s="5"/>
      <c r="S145" s="5"/>
      <c r="T145" s="5"/>
      <c r="U145" s="5"/>
      <c r="V145" s="5"/>
      <c r="W145" s="5"/>
      <c r="X145" s="5"/>
      <c r="Y145" s="5"/>
      <c r="Z145" s="5"/>
      <c r="AA145" s="5"/>
      <c r="AB145" s="5"/>
      <c r="AC145" s="5"/>
      <c r="AD145" s="4"/>
      <c r="AE145" s="4"/>
    </row>
    <row r="146" spans="1:31" ht="15">
      <c r="A146" s="86"/>
      <c r="B146" s="133" t="s">
        <v>357</v>
      </c>
      <c r="C146" s="134" t="s">
        <v>358</v>
      </c>
      <c r="D146" s="133" t="s">
        <v>31</v>
      </c>
      <c r="E146" s="133" t="s">
        <v>359</v>
      </c>
      <c r="F146" s="135" t="s">
        <v>49</v>
      </c>
      <c r="G146" s="136">
        <v>4</v>
      </c>
      <c r="H146" s="137">
        <v>1832.15</v>
      </c>
      <c r="I146" s="126">
        <f t="shared" si="38"/>
        <v>2263.4299999999998</v>
      </c>
      <c r="J146" s="126">
        <f t="shared" si="39"/>
        <v>9053.7199999999993</v>
      </c>
      <c r="K146" s="118">
        <f t="shared" si="40"/>
        <v>3.8867278212304729E-3</v>
      </c>
      <c r="L146" s="55"/>
      <c r="M146" s="54"/>
      <c r="N146" s="29"/>
      <c r="O146" s="5"/>
      <c r="P146" s="5"/>
      <c r="Q146" s="5"/>
      <c r="R146" s="5"/>
      <c r="S146" s="5"/>
      <c r="T146" s="5"/>
      <c r="U146" s="5"/>
      <c r="V146" s="5"/>
      <c r="W146" s="5"/>
      <c r="X146" s="5"/>
      <c r="Y146" s="5"/>
      <c r="Z146" s="5"/>
      <c r="AA146" s="5"/>
      <c r="AB146" s="5"/>
      <c r="AC146" s="5"/>
      <c r="AD146" s="4"/>
      <c r="AE146" s="4"/>
    </row>
    <row r="147" spans="1:31" ht="15">
      <c r="A147" s="86"/>
      <c r="B147" s="133" t="s">
        <v>360</v>
      </c>
      <c r="C147" s="134" t="s">
        <v>361</v>
      </c>
      <c r="D147" s="133" t="s">
        <v>31</v>
      </c>
      <c r="E147" s="133" t="s">
        <v>362</v>
      </c>
      <c r="F147" s="135" t="s">
        <v>49</v>
      </c>
      <c r="G147" s="136">
        <v>23</v>
      </c>
      <c r="H147" s="137">
        <v>335.99</v>
      </c>
      <c r="I147" s="126">
        <f t="shared" si="38"/>
        <v>415.08</v>
      </c>
      <c r="J147" s="126">
        <f t="shared" si="39"/>
        <v>9546.84</v>
      </c>
      <c r="K147" s="118">
        <f t="shared" si="40"/>
        <v>4.0984223758671499E-3</v>
      </c>
      <c r="L147" s="55"/>
      <c r="M147" s="54"/>
      <c r="N147" s="29"/>
      <c r="O147" s="5"/>
      <c r="P147" s="5"/>
      <c r="Q147" s="5"/>
      <c r="R147" s="5"/>
      <c r="S147" s="5"/>
      <c r="T147" s="5"/>
      <c r="U147" s="5"/>
      <c r="V147" s="5"/>
      <c r="W147" s="5"/>
      <c r="X147" s="5"/>
      <c r="Y147" s="5"/>
      <c r="Z147" s="5"/>
      <c r="AA147" s="5"/>
      <c r="AB147" s="5"/>
      <c r="AC147" s="5"/>
      <c r="AD147" s="4"/>
      <c r="AE147" s="4"/>
    </row>
    <row r="148" spans="1:31" ht="28.5">
      <c r="A148" s="86"/>
      <c r="B148" s="133" t="s">
        <v>363</v>
      </c>
      <c r="C148" s="134" t="s">
        <v>364</v>
      </c>
      <c r="D148" s="133" t="s">
        <v>47</v>
      </c>
      <c r="E148" s="133" t="s">
        <v>365</v>
      </c>
      <c r="F148" s="135" t="s">
        <v>49</v>
      </c>
      <c r="G148" s="136">
        <v>37</v>
      </c>
      <c r="H148" s="137">
        <v>55.29</v>
      </c>
      <c r="I148" s="126">
        <f t="shared" si="38"/>
        <v>68.3</v>
      </c>
      <c r="J148" s="126">
        <f t="shared" si="39"/>
        <v>2527.1</v>
      </c>
      <c r="K148" s="118">
        <f t="shared" si="40"/>
        <v>1.0848744910414204E-3</v>
      </c>
      <c r="L148" s="55"/>
      <c r="M148" s="54"/>
      <c r="N148" s="29"/>
      <c r="O148" s="5"/>
      <c r="P148" s="5"/>
      <c r="Q148" s="5"/>
      <c r="R148" s="5"/>
      <c r="S148" s="5"/>
      <c r="T148" s="5"/>
      <c r="U148" s="5"/>
      <c r="V148" s="5"/>
      <c r="W148" s="5"/>
      <c r="X148" s="5"/>
      <c r="Y148" s="5"/>
      <c r="Z148" s="5"/>
      <c r="AA148" s="5"/>
      <c r="AB148" s="5"/>
      <c r="AC148" s="5"/>
      <c r="AD148" s="4"/>
      <c r="AE148" s="4"/>
    </row>
    <row r="149" spans="1:31" ht="15">
      <c r="A149" s="86"/>
      <c r="B149" s="133" t="s">
        <v>366</v>
      </c>
      <c r="C149" s="134" t="s">
        <v>367</v>
      </c>
      <c r="D149" s="133" t="s">
        <v>31</v>
      </c>
      <c r="E149" s="133" t="s">
        <v>368</v>
      </c>
      <c r="F149" s="135" t="s">
        <v>37</v>
      </c>
      <c r="G149" s="136">
        <v>0.45</v>
      </c>
      <c r="H149" s="137">
        <v>756.82</v>
      </c>
      <c r="I149" s="126">
        <f t="shared" si="38"/>
        <v>934.97</v>
      </c>
      <c r="J149" s="126">
        <f t="shared" si="39"/>
        <v>420.73</v>
      </c>
      <c r="K149" s="118">
        <f t="shared" si="40"/>
        <v>1.8061780088475201E-4</v>
      </c>
      <c r="L149" s="55"/>
      <c r="M149" s="54"/>
      <c r="N149" s="29"/>
      <c r="O149" s="5"/>
      <c r="P149" s="5"/>
      <c r="Q149" s="5"/>
      <c r="R149" s="5"/>
      <c r="S149" s="5"/>
      <c r="T149" s="5"/>
      <c r="U149" s="5"/>
      <c r="V149" s="5"/>
      <c r="W149" s="5"/>
      <c r="X149" s="5"/>
      <c r="Y149" s="5"/>
      <c r="Z149" s="5"/>
      <c r="AA149" s="5"/>
      <c r="AB149" s="5"/>
      <c r="AC149" s="5"/>
      <c r="AD149" s="4"/>
      <c r="AE149" s="4"/>
    </row>
    <row r="150" spans="1:31" ht="15">
      <c r="A150" s="86"/>
      <c r="B150" s="119">
        <v>8</v>
      </c>
      <c r="C150" s="119"/>
      <c r="D150" s="119"/>
      <c r="E150" s="119" t="s">
        <v>369</v>
      </c>
      <c r="F150" s="119"/>
      <c r="G150" s="120"/>
      <c r="H150" s="122"/>
      <c r="I150" s="123"/>
      <c r="J150" s="122">
        <f>J151+J155</f>
        <v>74967.23</v>
      </c>
      <c r="K150" s="121">
        <f>K151+K155</f>
        <v>3.2183148862741921E-2</v>
      </c>
      <c r="L150" s="55"/>
      <c r="M150" s="54"/>
      <c r="N150" s="29"/>
      <c r="O150" s="5"/>
      <c r="P150" s="5"/>
      <c r="Q150" s="5"/>
      <c r="R150" s="5"/>
      <c r="S150" s="5"/>
      <c r="T150" s="5"/>
      <c r="U150" s="5"/>
      <c r="V150" s="5"/>
      <c r="W150" s="5"/>
      <c r="X150" s="5"/>
      <c r="Y150" s="5"/>
      <c r="Z150" s="5"/>
      <c r="AA150" s="5"/>
      <c r="AB150" s="5"/>
      <c r="AC150" s="5"/>
      <c r="AD150" s="4"/>
      <c r="AE150" s="4"/>
    </row>
    <row r="151" spans="1:31" ht="15">
      <c r="A151" s="86"/>
      <c r="B151" s="111" t="s">
        <v>370</v>
      </c>
      <c r="C151" s="111"/>
      <c r="D151" s="111"/>
      <c r="E151" s="111" t="s">
        <v>371</v>
      </c>
      <c r="F151" s="111"/>
      <c r="G151" s="112"/>
      <c r="H151" s="124"/>
      <c r="I151" s="125"/>
      <c r="J151" s="124">
        <f>SUM(J152:J154)</f>
        <v>62195.13</v>
      </c>
      <c r="K151" s="113">
        <f>SUM(K152:K154)</f>
        <v>2.6700134543154199E-2</v>
      </c>
      <c r="L151" s="55"/>
      <c r="M151" s="54"/>
      <c r="N151" s="29"/>
      <c r="O151" s="5"/>
      <c r="P151" s="5"/>
      <c r="Q151" s="5"/>
      <c r="R151" s="5"/>
      <c r="S151" s="5"/>
      <c r="T151" s="5"/>
      <c r="U151" s="5"/>
      <c r="V151" s="5"/>
      <c r="W151" s="5"/>
      <c r="X151" s="5"/>
      <c r="Y151" s="5"/>
      <c r="Z151" s="5"/>
      <c r="AA151" s="5"/>
      <c r="AB151" s="5"/>
      <c r="AC151" s="5"/>
      <c r="AD151" s="4"/>
      <c r="AE151" s="4"/>
    </row>
    <row r="152" spans="1:31" ht="42.75">
      <c r="A152" s="86"/>
      <c r="B152" s="133" t="s">
        <v>372</v>
      </c>
      <c r="C152" s="134" t="s">
        <v>373</v>
      </c>
      <c r="D152" s="133" t="s">
        <v>47</v>
      </c>
      <c r="E152" s="133" t="s">
        <v>374</v>
      </c>
      <c r="F152" s="135" t="s">
        <v>37</v>
      </c>
      <c r="G152" s="136">
        <v>1453.38</v>
      </c>
      <c r="H152" s="137">
        <v>8.91</v>
      </c>
      <c r="I152" s="126">
        <f t="shared" ref="I152:I154" si="41">TRUNC(H152+H152*$C$11,2)</f>
        <v>11</v>
      </c>
      <c r="J152" s="126">
        <f t="shared" ref="J152:J154" si="42">TRUNC(I152*G152,2)</f>
        <v>15987.18</v>
      </c>
      <c r="K152" s="118">
        <f t="shared" ref="K152:K156" si="43">J152/$J$475</f>
        <v>6.8632360277343894E-3</v>
      </c>
      <c r="L152" s="55"/>
      <c r="M152" s="54"/>
      <c r="N152" s="29"/>
      <c r="O152" s="5"/>
      <c r="P152" s="5"/>
      <c r="Q152" s="5"/>
      <c r="R152" s="5"/>
      <c r="S152" s="5"/>
      <c r="T152" s="5"/>
      <c r="U152" s="5"/>
      <c r="V152" s="5"/>
      <c r="W152" s="5"/>
      <c r="X152" s="5"/>
      <c r="Y152" s="5"/>
      <c r="Z152" s="5"/>
      <c r="AA152" s="5"/>
      <c r="AB152" s="5"/>
      <c r="AC152" s="5"/>
      <c r="AD152" s="4"/>
      <c r="AE152" s="4"/>
    </row>
    <row r="153" spans="1:31" ht="28.5">
      <c r="A153" s="86"/>
      <c r="B153" s="133" t="s">
        <v>375</v>
      </c>
      <c r="C153" s="134" t="s">
        <v>376</v>
      </c>
      <c r="D153" s="133" t="s">
        <v>47</v>
      </c>
      <c r="E153" s="133" t="s">
        <v>377</v>
      </c>
      <c r="F153" s="135" t="s">
        <v>37</v>
      </c>
      <c r="G153" s="136">
        <v>1375.61</v>
      </c>
      <c r="H153" s="137">
        <v>25.78</v>
      </c>
      <c r="I153" s="126">
        <f t="shared" si="41"/>
        <v>31.84</v>
      </c>
      <c r="J153" s="126">
        <f t="shared" si="42"/>
        <v>43799.42</v>
      </c>
      <c r="K153" s="118">
        <f t="shared" si="43"/>
        <v>1.8802925677816235E-2</v>
      </c>
      <c r="L153" s="55"/>
      <c r="M153" s="54"/>
      <c r="N153" s="29"/>
      <c r="O153" s="5"/>
      <c r="P153" s="5"/>
      <c r="Q153" s="5"/>
      <c r="R153" s="5"/>
      <c r="S153" s="5"/>
      <c r="T153" s="5"/>
      <c r="U153" s="5"/>
      <c r="V153" s="5"/>
      <c r="W153" s="5"/>
      <c r="X153" s="5"/>
      <c r="Y153" s="5"/>
      <c r="Z153" s="5"/>
      <c r="AA153" s="5"/>
      <c r="AB153" s="5"/>
      <c r="AC153" s="5"/>
      <c r="AD153" s="4"/>
      <c r="AE153" s="4"/>
    </row>
    <row r="154" spans="1:31" ht="28.5">
      <c r="A154" s="86"/>
      <c r="B154" s="133" t="s">
        <v>378</v>
      </c>
      <c r="C154" s="134" t="s">
        <v>379</v>
      </c>
      <c r="D154" s="133" t="s">
        <v>47</v>
      </c>
      <c r="E154" s="133" t="s">
        <v>380</v>
      </c>
      <c r="F154" s="135" t="s">
        <v>37</v>
      </c>
      <c r="G154" s="136">
        <v>77.77</v>
      </c>
      <c r="H154" s="137">
        <v>25.07</v>
      </c>
      <c r="I154" s="126">
        <f t="shared" si="41"/>
        <v>30.97</v>
      </c>
      <c r="J154" s="126">
        <f t="shared" si="42"/>
        <v>2408.5300000000002</v>
      </c>
      <c r="K154" s="118">
        <f t="shared" si="43"/>
        <v>1.0339728376035744E-3</v>
      </c>
      <c r="L154" s="55"/>
      <c r="M154" s="54"/>
      <c r="N154" s="29"/>
      <c r="O154" s="5"/>
      <c r="P154" s="5"/>
      <c r="Q154" s="5"/>
      <c r="R154" s="5"/>
      <c r="S154" s="5"/>
      <c r="T154" s="5"/>
      <c r="U154" s="5"/>
      <c r="V154" s="5"/>
      <c r="W154" s="5"/>
      <c r="X154" s="5"/>
      <c r="Y154" s="5"/>
      <c r="Z154" s="5"/>
      <c r="AA154" s="5"/>
      <c r="AB154" s="5"/>
      <c r="AC154" s="5"/>
      <c r="AD154" s="4"/>
      <c r="AE154" s="4"/>
    </row>
    <row r="155" spans="1:31" ht="15">
      <c r="A155" s="86"/>
      <c r="B155" s="111" t="s">
        <v>381</v>
      </c>
      <c r="C155" s="111"/>
      <c r="D155" s="111"/>
      <c r="E155" s="111" t="s">
        <v>382</v>
      </c>
      <c r="F155" s="111"/>
      <c r="G155" s="112"/>
      <c r="H155" s="124"/>
      <c r="I155" s="125"/>
      <c r="J155" s="124">
        <f>SUM(J156)</f>
        <v>12772.1</v>
      </c>
      <c r="K155" s="113">
        <f>SUM(K156)</f>
        <v>5.4830143195877196E-3</v>
      </c>
      <c r="L155" s="55"/>
      <c r="M155" s="54"/>
      <c r="N155" s="29"/>
      <c r="O155" s="5"/>
      <c r="P155" s="5"/>
      <c r="Q155" s="5"/>
      <c r="R155" s="5"/>
      <c r="S155" s="5"/>
      <c r="T155" s="5"/>
      <c r="U155" s="5"/>
      <c r="V155" s="5"/>
      <c r="W155" s="5"/>
      <c r="X155" s="5"/>
      <c r="Y155" s="5"/>
      <c r="Z155" s="5"/>
      <c r="AA155" s="5"/>
      <c r="AB155" s="5"/>
      <c r="AC155" s="5"/>
      <c r="AD155" s="4"/>
      <c r="AE155" s="4"/>
    </row>
    <row r="156" spans="1:31" ht="28.5">
      <c r="A156" s="86"/>
      <c r="B156" s="114" t="s">
        <v>383</v>
      </c>
      <c r="C156" s="115" t="s">
        <v>384</v>
      </c>
      <c r="D156" s="114" t="s">
        <v>47</v>
      </c>
      <c r="E156" s="114" t="s">
        <v>385</v>
      </c>
      <c r="F156" s="116" t="s">
        <v>37</v>
      </c>
      <c r="G156" s="117">
        <v>110</v>
      </c>
      <c r="H156" s="126">
        <v>93.99</v>
      </c>
      <c r="I156" s="126">
        <f>TRUNC(H156+H156*$C$11,2)</f>
        <v>116.11</v>
      </c>
      <c r="J156" s="126">
        <f>TRUNC(I156*G156,2)</f>
        <v>12772.1</v>
      </c>
      <c r="K156" s="118">
        <f t="shared" si="43"/>
        <v>5.4830143195877196E-3</v>
      </c>
      <c r="L156" s="55"/>
      <c r="M156" s="54"/>
      <c r="N156" s="29"/>
      <c r="O156" s="5"/>
      <c r="P156" s="5"/>
      <c r="Q156" s="5"/>
      <c r="R156" s="5"/>
      <c r="S156" s="5"/>
      <c r="T156" s="5"/>
      <c r="U156" s="5"/>
      <c r="V156" s="5"/>
      <c r="W156" s="5"/>
      <c r="X156" s="5"/>
      <c r="Y156" s="5"/>
      <c r="Z156" s="5"/>
      <c r="AA156" s="5"/>
      <c r="AB156" s="5"/>
      <c r="AC156" s="5"/>
      <c r="AD156" s="4"/>
      <c r="AE156" s="4"/>
    </row>
    <row r="157" spans="1:31" ht="15">
      <c r="A157" s="86"/>
      <c r="B157" s="119">
        <v>9</v>
      </c>
      <c r="C157" s="119"/>
      <c r="D157" s="119"/>
      <c r="E157" s="119" t="s">
        <v>386</v>
      </c>
      <c r="F157" s="119"/>
      <c r="G157" s="120"/>
      <c r="H157" s="122"/>
      <c r="I157" s="123"/>
      <c r="J157" s="122">
        <f>SUM(J158+J161+J163)</f>
        <v>106331.45</v>
      </c>
      <c r="K157" s="121">
        <f>SUM(K158+K161+K163)</f>
        <v>4.564769011928544E-2</v>
      </c>
      <c r="L157" s="55"/>
      <c r="M157" s="54"/>
      <c r="N157" s="29"/>
      <c r="O157" s="5"/>
      <c r="P157" s="5"/>
      <c r="Q157" s="5"/>
      <c r="R157" s="5"/>
      <c r="S157" s="5"/>
      <c r="T157" s="5"/>
      <c r="U157" s="5"/>
      <c r="V157" s="5"/>
      <c r="W157" s="5"/>
      <c r="X157" s="5"/>
      <c r="Y157" s="5"/>
      <c r="Z157" s="5"/>
      <c r="AA157" s="5"/>
      <c r="AB157" s="5"/>
      <c r="AC157" s="5"/>
      <c r="AD157" s="4"/>
      <c r="AE157" s="4"/>
    </row>
    <row r="158" spans="1:31" ht="15">
      <c r="A158" s="86"/>
      <c r="B158" s="111" t="s">
        <v>387</v>
      </c>
      <c r="C158" s="111"/>
      <c r="D158" s="111"/>
      <c r="E158" s="111" t="s">
        <v>371</v>
      </c>
      <c r="F158" s="111"/>
      <c r="G158" s="112"/>
      <c r="H158" s="124"/>
      <c r="I158" s="125"/>
      <c r="J158" s="124">
        <f>SUM(J159:J160)</f>
        <v>62061.21</v>
      </c>
      <c r="K158" s="113">
        <f>SUM(K159:K160)</f>
        <v>2.6642643192657477E-2</v>
      </c>
      <c r="L158" s="55"/>
      <c r="M158" s="54"/>
      <c r="N158" s="29"/>
      <c r="O158" s="5"/>
      <c r="P158" s="5"/>
      <c r="Q158" s="5"/>
      <c r="R158" s="5"/>
      <c r="S158" s="5"/>
      <c r="T158" s="5"/>
      <c r="U158" s="5"/>
      <c r="V158" s="5"/>
      <c r="W158" s="5"/>
      <c r="X158" s="5"/>
      <c r="Y158" s="5"/>
      <c r="Z158" s="5"/>
      <c r="AA158" s="5"/>
      <c r="AB158" s="5"/>
      <c r="AC158" s="5"/>
      <c r="AD158" s="4"/>
      <c r="AE158" s="4"/>
    </row>
    <row r="159" spans="1:31" ht="28.5">
      <c r="A159" s="86"/>
      <c r="B159" s="114" t="s">
        <v>388</v>
      </c>
      <c r="C159" s="115" t="s">
        <v>389</v>
      </c>
      <c r="D159" s="114" t="s">
        <v>47</v>
      </c>
      <c r="E159" s="114" t="s">
        <v>390</v>
      </c>
      <c r="F159" s="116" t="s">
        <v>37</v>
      </c>
      <c r="G159" s="117">
        <v>393.44</v>
      </c>
      <c r="H159" s="126">
        <v>91.82</v>
      </c>
      <c r="I159" s="126">
        <f t="shared" ref="I159" si="44">TRUNC(H159+H159*$C$11,2)</f>
        <v>113.43</v>
      </c>
      <c r="J159" s="126">
        <f t="shared" ref="J159" si="45">TRUNC(I159*G159,2)</f>
        <v>44627.89</v>
      </c>
      <c r="K159" s="118">
        <f t="shared" ref="K159:K160" si="46">J159/$J$475</f>
        <v>1.9158584721618653E-2</v>
      </c>
      <c r="L159" s="55"/>
      <c r="M159" s="54"/>
      <c r="N159" s="29"/>
      <c r="O159" s="5"/>
      <c r="P159" s="5"/>
      <c r="Q159" s="5"/>
      <c r="R159" s="5"/>
      <c r="S159" s="5"/>
      <c r="T159" s="5"/>
      <c r="U159" s="5"/>
      <c r="V159" s="5"/>
      <c r="W159" s="5"/>
      <c r="X159" s="5"/>
      <c r="Y159" s="5"/>
      <c r="Z159" s="5"/>
      <c r="AA159" s="5"/>
      <c r="AB159" s="5"/>
      <c r="AC159" s="5"/>
      <c r="AD159" s="4"/>
      <c r="AE159" s="4"/>
    </row>
    <row r="160" spans="1:31" ht="15">
      <c r="A160" s="86"/>
      <c r="B160" s="114" t="s">
        <v>391</v>
      </c>
      <c r="C160" s="115" t="s">
        <v>392</v>
      </c>
      <c r="D160" s="114" t="s">
        <v>31</v>
      </c>
      <c r="E160" s="114" t="s">
        <v>393</v>
      </c>
      <c r="F160" s="116" t="s">
        <v>37</v>
      </c>
      <c r="G160" s="117">
        <v>393.44</v>
      </c>
      <c r="H160" s="126">
        <v>35.869999999999997</v>
      </c>
      <c r="I160" s="126">
        <f t="shared" ref="I160" si="47">TRUNC(H160+H160*$C$11,2)</f>
        <v>44.31</v>
      </c>
      <c r="J160" s="126">
        <f t="shared" ref="J160" si="48">TRUNC(I160*G160,2)</f>
        <v>17433.32</v>
      </c>
      <c r="K160" s="118">
        <f t="shared" si="46"/>
        <v>7.4840584710388252E-3</v>
      </c>
      <c r="L160" s="55"/>
      <c r="M160" s="54"/>
      <c r="N160" s="29"/>
      <c r="O160" s="5"/>
      <c r="P160" s="5"/>
      <c r="Q160" s="5"/>
      <c r="R160" s="5"/>
      <c r="S160" s="5"/>
      <c r="T160" s="5"/>
      <c r="U160" s="5"/>
      <c r="V160" s="5"/>
      <c r="W160" s="5"/>
      <c r="X160" s="5"/>
      <c r="Y160" s="5"/>
      <c r="Z160" s="5"/>
      <c r="AA160" s="5"/>
      <c r="AB160" s="5"/>
      <c r="AC160" s="5"/>
      <c r="AD160" s="4"/>
      <c r="AE160" s="4"/>
    </row>
    <row r="161" spans="1:31" ht="15">
      <c r="A161" s="86"/>
      <c r="B161" s="111" t="s">
        <v>394</v>
      </c>
      <c r="C161" s="111"/>
      <c r="D161" s="111"/>
      <c r="E161" s="111" t="s">
        <v>395</v>
      </c>
      <c r="F161" s="111"/>
      <c r="G161" s="112"/>
      <c r="H161" s="124"/>
      <c r="I161" s="125"/>
      <c r="J161" s="124">
        <f>SUM(J162)</f>
        <v>37715.15</v>
      </c>
      <c r="K161" s="113">
        <f>SUM(K162)</f>
        <v>1.6190971532903657E-2</v>
      </c>
      <c r="L161" s="55"/>
      <c r="M161" s="54"/>
      <c r="N161" s="29"/>
      <c r="O161" s="5"/>
      <c r="P161" s="5"/>
      <c r="Q161" s="5"/>
      <c r="R161" s="5"/>
      <c r="S161" s="5"/>
      <c r="T161" s="5"/>
      <c r="U161" s="5"/>
      <c r="V161" s="5"/>
      <c r="W161" s="5"/>
      <c r="X161" s="5"/>
      <c r="Y161" s="5"/>
      <c r="Z161" s="5"/>
      <c r="AA161" s="5"/>
      <c r="AB161" s="5"/>
      <c r="AC161" s="5"/>
      <c r="AD161" s="4"/>
      <c r="AE161" s="4"/>
    </row>
    <row r="162" spans="1:31" ht="28.5">
      <c r="A162" s="86"/>
      <c r="B162" s="114" t="s">
        <v>396</v>
      </c>
      <c r="C162" s="115" t="s">
        <v>397</v>
      </c>
      <c r="D162" s="114" t="s">
        <v>31</v>
      </c>
      <c r="E162" s="114" t="s">
        <v>398</v>
      </c>
      <c r="F162" s="116" t="s">
        <v>37</v>
      </c>
      <c r="G162" s="117">
        <v>393.44</v>
      </c>
      <c r="H162" s="126">
        <v>77.599999999999994</v>
      </c>
      <c r="I162" s="126">
        <f t="shared" ref="I162" si="49">TRUNC(H162+H162*$C$11,2)</f>
        <v>95.86</v>
      </c>
      <c r="J162" s="126">
        <f t="shared" ref="J162" si="50">TRUNC(I162*G162,2)</f>
        <v>37715.15</v>
      </c>
      <c r="K162" s="118">
        <f t="shared" ref="K162" si="51">J162/$J$475</f>
        <v>1.6190971532903657E-2</v>
      </c>
      <c r="L162" s="55"/>
      <c r="M162" s="54"/>
      <c r="N162" s="29"/>
      <c r="O162" s="5"/>
      <c r="P162" s="5"/>
      <c r="Q162" s="5"/>
      <c r="R162" s="5"/>
      <c r="S162" s="5"/>
      <c r="T162" s="5"/>
      <c r="U162" s="5"/>
      <c r="V162" s="5"/>
      <c r="W162" s="5"/>
      <c r="X162" s="5"/>
      <c r="Y162" s="5"/>
      <c r="Z162" s="5"/>
      <c r="AA162" s="5"/>
      <c r="AB162" s="5"/>
      <c r="AC162" s="5"/>
      <c r="AD162" s="4"/>
      <c r="AE162" s="4"/>
    </row>
    <row r="163" spans="1:31" ht="15">
      <c r="A163" s="86"/>
      <c r="B163" s="111" t="s">
        <v>399</v>
      </c>
      <c r="C163" s="111"/>
      <c r="D163" s="111"/>
      <c r="E163" s="111" t="s">
        <v>400</v>
      </c>
      <c r="F163" s="111"/>
      <c r="G163" s="112"/>
      <c r="H163" s="124"/>
      <c r="I163" s="125"/>
      <c r="J163" s="124">
        <f>SUM(J164)</f>
        <v>6555.09</v>
      </c>
      <c r="K163" s="113">
        <f>SUM(K164)</f>
        <v>2.8140753937243106E-3</v>
      </c>
      <c r="L163" s="55"/>
      <c r="M163" s="54"/>
      <c r="N163" s="11"/>
      <c r="O163" s="5"/>
      <c r="P163" s="5"/>
      <c r="Q163" s="5"/>
      <c r="R163" s="5"/>
      <c r="S163" s="5"/>
      <c r="T163" s="5"/>
      <c r="U163" s="5"/>
      <c r="V163" s="5"/>
      <c r="W163" s="5"/>
      <c r="X163" s="5"/>
      <c r="Y163" s="5"/>
      <c r="Z163" s="5"/>
      <c r="AA163" s="5"/>
      <c r="AB163" s="5"/>
      <c r="AC163" s="5"/>
      <c r="AD163" s="4"/>
      <c r="AE163" s="4"/>
    </row>
    <row r="164" spans="1:31" ht="15">
      <c r="A164" s="86"/>
      <c r="B164" s="133" t="s">
        <v>401</v>
      </c>
      <c r="C164" s="134" t="s">
        <v>402</v>
      </c>
      <c r="D164" s="133" t="s">
        <v>31</v>
      </c>
      <c r="E164" s="133" t="s">
        <v>403</v>
      </c>
      <c r="F164" s="135" t="s">
        <v>87</v>
      </c>
      <c r="G164" s="136">
        <v>260.64</v>
      </c>
      <c r="H164" s="137">
        <v>20.36</v>
      </c>
      <c r="I164" s="126">
        <f t="shared" ref="I164" si="52">TRUNC(H164+H164*$C$11,2)</f>
        <v>25.15</v>
      </c>
      <c r="J164" s="126">
        <f t="shared" ref="J164" si="53">TRUNC(I164*G164,2)</f>
        <v>6555.09</v>
      </c>
      <c r="K164" s="118">
        <f t="shared" ref="K164" si="54">J164/$J$475</f>
        <v>2.8140753937243106E-3</v>
      </c>
      <c r="L164" s="55"/>
      <c r="M164" s="54"/>
      <c r="N164" s="11"/>
      <c r="O164" s="5"/>
      <c r="P164" s="5"/>
      <c r="Q164" s="5"/>
      <c r="R164" s="5"/>
      <c r="S164" s="5"/>
      <c r="T164" s="5"/>
      <c r="U164" s="5"/>
      <c r="V164" s="5"/>
      <c r="W164" s="5"/>
      <c r="X164" s="5"/>
      <c r="Y164" s="5"/>
      <c r="Z164" s="5"/>
      <c r="AA164" s="5"/>
      <c r="AB164" s="5"/>
      <c r="AC164" s="5"/>
      <c r="AD164" s="4"/>
      <c r="AE164" s="4"/>
    </row>
    <row r="165" spans="1:31" ht="15">
      <c r="A165" s="86"/>
      <c r="B165" s="119">
        <v>10</v>
      </c>
      <c r="C165" s="119"/>
      <c r="D165" s="119"/>
      <c r="E165" s="119" t="s">
        <v>404</v>
      </c>
      <c r="F165" s="119"/>
      <c r="G165" s="120"/>
      <c r="H165" s="122"/>
      <c r="I165" s="123"/>
      <c r="J165" s="122">
        <f>J166</f>
        <v>18599.11</v>
      </c>
      <c r="K165" s="121">
        <f>K166</f>
        <v>7.9845277175708898E-3</v>
      </c>
      <c r="L165" s="55"/>
      <c r="M165" s="54"/>
      <c r="N165" s="11"/>
      <c r="O165" s="5"/>
      <c r="P165" s="5"/>
      <c r="Q165" s="5"/>
      <c r="R165" s="5"/>
      <c r="S165" s="5"/>
      <c r="T165" s="5"/>
      <c r="U165" s="5"/>
      <c r="V165" s="5"/>
      <c r="W165" s="5"/>
      <c r="X165" s="5"/>
      <c r="Y165" s="5"/>
      <c r="Z165" s="5"/>
      <c r="AA165" s="5"/>
      <c r="AB165" s="5"/>
      <c r="AC165" s="5"/>
      <c r="AD165" s="4"/>
      <c r="AE165" s="4"/>
    </row>
    <row r="166" spans="1:31" ht="15">
      <c r="A166" s="86"/>
      <c r="B166" s="111" t="s">
        <v>405</v>
      </c>
      <c r="C166" s="111"/>
      <c r="D166" s="111"/>
      <c r="E166" s="111" t="s">
        <v>371</v>
      </c>
      <c r="F166" s="111"/>
      <c r="G166" s="112"/>
      <c r="H166" s="124"/>
      <c r="I166" s="125"/>
      <c r="J166" s="124">
        <f>J167</f>
        <v>18599.11</v>
      </c>
      <c r="K166" s="113">
        <f>K167</f>
        <v>7.9845277175708898E-3</v>
      </c>
      <c r="L166" s="55"/>
      <c r="M166" s="54"/>
      <c r="N166" s="11"/>
      <c r="O166" s="5"/>
      <c r="P166" s="5"/>
      <c r="Q166" s="5"/>
      <c r="R166" s="5"/>
      <c r="S166" s="5"/>
      <c r="T166" s="5"/>
      <c r="U166" s="5"/>
      <c r="V166" s="5"/>
      <c r="W166" s="5"/>
      <c r="X166" s="5"/>
      <c r="Y166" s="5"/>
      <c r="Z166" s="5"/>
      <c r="AA166" s="5"/>
      <c r="AB166" s="5"/>
      <c r="AC166" s="5"/>
      <c r="AD166" s="4"/>
      <c r="AE166" s="4"/>
    </row>
    <row r="167" spans="1:31" ht="28.5">
      <c r="A167" s="86"/>
      <c r="B167" s="114" t="s">
        <v>406</v>
      </c>
      <c r="C167" s="115" t="s">
        <v>389</v>
      </c>
      <c r="D167" s="114" t="s">
        <v>47</v>
      </c>
      <c r="E167" s="114" t="s">
        <v>390</v>
      </c>
      <c r="F167" s="116" t="s">
        <v>37</v>
      </c>
      <c r="G167" s="117">
        <v>163.97</v>
      </c>
      <c r="H167" s="126">
        <v>91.82</v>
      </c>
      <c r="I167" s="126">
        <f t="shared" ref="I167" si="55">TRUNC(H167+H167*$C$11,2)</f>
        <v>113.43</v>
      </c>
      <c r="J167" s="126">
        <f t="shared" ref="J167" si="56">TRUNC(I167*G167,2)</f>
        <v>18599.11</v>
      </c>
      <c r="K167" s="118">
        <f t="shared" ref="K167" si="57">J167/$J$475</f>
        <v>7.9845277175708898E-3</v>
      </c>
      <c r="L167" s="55"/>
      <c r="M167" s="54"/>
      <c r="N167" s="11"/>
      <c r="O167" s="5"/>
      <c r="P167" s="5"/>
      <c r="Q167" s="5"/>
      <c r="R167" s="5"/>
      <c r="S167" s="5"/>
      <c r="T167" s="5"/>
      <c r="U167" s="5"/>
      <c r="V167" s="5"/>
      <c r="W167" s="5"/>
      <c r="X167" s="5"/>
      <c r="Y167" s="5"/>
      <c r="Z167" s="5"/>
      <c r="AA167" s="5"/>
      <c r="AB167" s="5"/>
      <c r="AC167" s="5"/>
      <c r="AD167" s="4"/>
      <c r="AE167" s="4"/>
    </row>
    <row r="168" spans="1:31" ht="15">
      <c r="A168" s="86"/>
      <c r="B168" s="119">
        <v>11</v>
      </c>
      <c r="C168" s="119"/>
      <c r="D168" s="119"/>
      <c r="E168" s="119" t="s">
        <v>407</v>
      </c>
      <c r="F168" s="119"/>
      <c r="G168" s="120"/>
      <c r="H168" s="122"/>
      <c r="I168" s="123"/>
      <c r="J168" s="122">
        <f>J169+J172</f>
        <v>31573.18</v>
      </c>
      <c r="K168" s="121">
        <f>K169+K172</f>
        <v>1.3554246995789308E-2</v>
      </c>
      <c r="L168" s="55"/>
      <c r="M168" s="54"/>
      <c r="N168" s="11"/>
      <c r="O168" s="5"/>
      <c r="P168" s="5"/>
      <c r="Q168" s="5"/>
      <c r="R168" s="5"/>
      <c r="S168" s="5"/>
      <c r="T168" s="5"/>
      <c r="U168" s="5"/>
      <c r="V168" s="5"/>
      <c r="W168" s="5"/>
      <c r="X168" s="5"/>
      <c r="Y168" s="5"/>
      <c r="Z168" s="5"/>
      <c r="AA168" s="5"/>
      <c r="AB168" s="5"/>
      <c r="AC168" s="5"/>
      <c r="AD168" s="4"/>
      <c r="AE168" s="4"/>
    </row>
    <row r="169" spans="1:31" ht="15">
      <c r="A169" s="86"/>
      <c r="B169" s="111" t="s">
        <v>408</v>
      </c>
      <c r="C169" s="111"/>
      <c r="D169" s="111"/>
      <c r="E169" s="111" t="s">
        <v>371</v>
      </c>
      <c r="F169" s="111"/>
      <c r="G169" s="112"/>
      <c r="H169" s="124"/>
      <c r="I169" s="125"/>
      <c r="J169" s="124">
        <f>SUM(J170:J171)</f>
        <v>232.3</v>
      </c>
      <c r="K169" s="113">
        <f>SUM(K170:K171)</f>
        <v>9.9725513145076166E-5</v>
      </c>
      <c r="L169" s="55"/>
      <c r="M169" s="54"/>
      <c r="N169" s="11"/>
      <c r="O169" s="5"/>
      <c r="P169" s="5"/>
      <c r="Q169" s="5"/>
      <c r="R169" s="5"/>
      <c r="S169" s="5"/>
      <c r="T169" s="5"/>
      <c r="U169" s="5"/>
      <c r="V169" s="5"/>
      <c r="W169" s="5"/>
      <c r="X169" s="5"/>
      <c r="Y169" s="5"/>
      <c r="Z169" s="5"/>
      <c r="AA169" s="5"/>
      <c r="AB169" s="5"/>
      <c r="AC169" s="5"/>
      <c r="AD169" s="4"/>
      <c r="AE169" s="4"/>
    </row>
    <row r="170" spans="1:31" ht="28.5">
      <c r="A170" s="86"/>
      <c r="B170" s="114" t="s">
        <v>409</v>
      </c>
      <c r="C170" s="115" t="s">
        <v>410</v>
      </c>
      <c r="D170" s="114" t="s">
        <v>47</v>
      </c>
      <c r="E170" s="114" t="s">
        <v>411</v>
      </c>
      <c r="F170" s="116" t="s">
        <v>37</v>
      </c>
      <c r="G170" s="117">
        <v>4.24</v>
      </c>
      <c r="H170" s="126">
        <v>8.58</v>
      </c>
      <c r="I170" s="126">
        <f t="shared" ref="I170:I171" si="58">TRUNC(H170+H170*$C$11,2)</f>
        <v>10.59</v>
      </c>
      <c r="J170" s="126">
        <f t="shared" ref="J170:J171" si="59">TRUNC(I170*G170,2)</f>
        <v>44.9</v>
      </c>
      <c r="K170" s="118">
        <f t="shared" ref="K170:K171" si="60">J170/$J$475</f>
        <v>1.9275400517494273E-5</v>
      </c>
      <c r="L170" s="55"/>
      <c r="M170" s="54"/>
      <c r="N170" s="11"/>
      <c r="O170" s="5"/>
      <c r="P170" s="5"/>
      <c r="Q170" s="5"/>
      <c r="R170" s="5"/>
      <c r="S170" s="5"/>
      <c r="T170" s="5"/>
      <c r="U170" s="5"/>
      <c r="V170" s="5"/>
      <c r="W170" s="5"/>
      <c r="X170" s="5"/>
      <c r="Y170" s="5"/>
      <c r="Z170" s="5"/>
      <c r="AA170" s="5"/>
      <c r="AB170" s="5"/>
      <c r="AC170" s="5"/>
      <c r="AD170" s="4"/>
      <c r="AE170" s="4"/>
    </row>
    <row r="171" spans="1:31" ht="28.5">
      <c r="A171" s="86"/>
      <c r="B171" s="114" t="s">
        <v>412</v>
      </c>
      <c r="C171" s="115" t="s">
        <v>413</v>
      </c>
      <c r="D171" s="114" t="s">
        <v>47</v>
      </c>
      <c r="E171" s="114" t="s">
        <v>414</v>
      </c>
      <c r="F171" s="116" t="s">
        <v>37</v>
      </c>
      <c r="G171" s="117">
        <v>4.24</v>
      </c>
      <c r="H171" s="126">
        <v>35.78</v>
      </c>
      <c r="I171" s="126">
        <f t="shared" si="58"/>
        <v>44.2</v>
      </c>
      <c r="J171" s="126">
        <f t="shared" si="59"/>
        <v>187.4</v>
      </c>
      <c r="K171" s="118">
        <f t="shared" si="60"/>
        <v>8.0450112627581893E-5</v>
      </c>
      <c r="L171" s="55"/>
      <c r="M171" s="54"/>
      <c r="N171" s="11"/>
      <c r="O171" s="5"/>
      <c r="P171" s="5"/>
      <c r="Q171" s="5"/>
      <c r="R171" s="5"/>
      <c r="S171" s="5"/>
      <c r="T171" s="5"/>
      <c r="U171" s="5"/>
      <c r="V171" s="5"/>
      <c r="W171" s="5"/>
      <c r="X171" s="5"/>
      <c r="Y171" s="5"/>
      <c r="Z171" s="5"/>
      <c r="AA171" s="5"/>
      <c r="AB171" s="5"/>
      <c r="AC171" s="5"/>
      <c r="AD171" s="4"/>
      <c r="AE171" s="4"/>
    </row>
    <row r="172" spans="1:31" ht="15">
      <c r="A172" s="86"/>
      <c r="B172" s="111" t="s">
        <v>415</v>
      </c>
      <c r="C172" s="111"/>
      <c r="D172" s="111"/>
      <c r="E172" s="111" t="s">
        <v>416</v>
      </c>
      <c r="F172" s="111"/>
      <c r="G172" s="112"/>
      <c r="H172" s="124"/>
      <c r="I172" s="125"/>
      <c r="J172" s="124">
        <f>J173</f>
        <v>31340.880000000001</v>
      </c>
      <c r="K172" s="113">
        <f>K173</f>
        <v>1.3454521482644231E-2</v>
      </c>
      <c r="L172" s="55"/>
      <c r="M172" s="54"/>
      <c r="N172" s="11"/>
      <c r="O172" s="5"/>
      <c r="P172" s="5"/>
      <c r="Q172" s="5"/>
      <c r="R172" s="5"/>
      <c r="S172" s="5"/>
      <c r="T172" s="5"/>
      <c r="U172" s="5"/>
      <c r="V172" s="5"/>
      <c r="W172" s="5"/>
      <c r="X172" s="5"/>
      <c r="Y172" s="5"/>
      <c r="Z172" s="5"/>
      <c r="AA172" s="5"/>
      <c r="AB172" s="5"/>
      <c r="AC172" s="5"/>
      <c r="AD172" s="4"/>
      <c r="AE172" s="4"/>
    </row>
    <row r="173" spans="1:31" ht="28.5">
      <c r="A173" s="86"/>
      <c r="B173" s="114" t="s">
        <v>417</v>
      </c>
      <c r="C173" s="115" t="s">
        <v>418</v>
      </c>
      <c r="D173" s="114" t="s">
        <v>47</v>
      </c>
      <c r="E173" s="114" t="s">
        <v>419</v>
      </c>
      <c r="F173" s="116" t="s">
        <v>37</v>
      </c>
      <c r="G173" s="117">
        <v>340.81</v>
      </c>
      <c r="H173" s="126">
        <v>74.44</v>
      </c>
      <c r="I173" s="126">
        <f t="shared" ref="I173" si="61">TRUNC(H173+H173*$C$11,2)</f>
        <v>91.96</v>
      </c>
      <c r="J173" s="126">
        <f t="shared" ref="J173" si="62">TRUNC(I173*G173,2)</f>
        <v>31340.880000000001</v>
      </c>
      <c r="K173" s="118">
        <f t="shared" ref="K173" si="63">J173/$J$475</f>
        <v>1.3454521482644231E-2</v>
      </c>
      <c r="L173" s="55"/>
      <c r="M173" s="54"/>
      <c r="N173" s="11"/>
      <c r="O173" s="5"/>
      <c r="P173" s="5"/>
      <c r="Q173" s="5"/>
      <c r="R173" s="5"/>
      <c r="S173" s="5"/>
      <c r="T173" s="5"/>
      <c r="U173" s="5"/>
      <c r="V173" s="5"/>
      <c r="W173" s="5"/>
      <c r="X173" s="5"/>
      <c r="Y173" s="5"/>
      <c r="Z173" s="5"/>
      <c r="AA173" s="5"/>
      <c r="AB173" s="5"/>
      <c r="AC173" s="5"/>
      <c r="AD173" s="4"/>
      <c r="AE173" s="4"/>
    </row>
    <row r="174" spans="1:31" ht="15">
      <c r="A174" s="86"/>
      <c r="B174" s="119">
        <v>12</v>
      </c>
      <c r="C174" s="119"/>
      <c r="D174" s="119"/>
      <c r="E174" s="119" t="s">
        <v>420</v>
      </c>
      <c r="F174" s="119"/>
      <c r="G174" s="120"/>
      <c r="H174" s="122"/>
      <c r="I174" s="123"/>
      <c r="J174" s="122">
        <f>J175+J180+J183</f>
        <v>81608.55</v>
      </c>
      <c r="K174" s="121">
        <f>K175+K180+K183</f>
        <v>3.5034242469976773E-2</v>
      </c>
      <c r="L174" s="55"/>
      <c r="M174" s="54"/>
      <c r="N174" s="11"/>
      <c r="O174" s="5"/>
      <c r="P174" s="5"/>
      <c r="Q174" s="5"/>
      <c r="R174" s="5"/>
      <c r="S174" s="5"/>
      <c r="T174" s="5"/>
      <c r="U174" s="5"/>
      <c r="V174" s="5"/>
      <c r="W174" s="5"/>
      <c r="X174" s="5"/>
      <c r="Y174" s="5"/>
      <c r="Z174" s="5"/>
      <c r="AA174" s="5"/>
      <c r="AB174" s="5"/>
      <c r="AC174" s="5"/>
      <c r="AD174" s="4"/>
      <c r="AE174" s="4"/>
    </row>
    <row r="175" spans="1:31" ht="15">
      <c r="A175" s="86"/>
      <c r="B175" s="111" t="s">
        <v>421</v>
      </c>
      <c r="C175" s="111"/>
      <c r="D175" s="111"/>
      <c r="E175" s="111" t="s">
        <v>422</v>
      </c>
      <c r="F175" s="111"/>
      <c r="G175" s="112"/>
      <c r="H175" s="124"/>
      <c r="I175" s="125"/>
      <c r="J175" s="124">
        <f>SUM(J176:J179)</f>
        <v>62949.009999999995</v>
      </c>
      <c r="K175" s="113">
        <f>SUM(K176:K179)</f>
        <v>2.7023772381508954E-2</v>
      </c>
      <c r="L175" s="55"/>
      <c r="M175" s="54"/>
      <c r="N175" s="11"/>
      <c r="O175" s="5"/>
      <c r="P175" s="5"/>
      <c r="Q175" s="5"/>
      <c r="R175" s="5"/>
      <c r="S175" s="5"/>
      <c r="T175" s="5"/>
      <c r="U175" s="5"/>
      <c r="V175" s="5"/>
      <c r="W175" s="5"/>
      <c r="X175" s="5"/>
      <c r="Y175" s="5"/>
      <c r="Z175" s="5"/>
      <c r="AA175" s="5"/>
      <c r="AB175" s="5"/>
      <c r="AC175" s="5"/>
      <c r="AD175" s="4"/>
      <c r="AE175" s="4"/>
    </row>
    <row r="176" spans="1:31" ht="15">
      <c r="A176" s="86"/>
      <c r="B176" s="114" t="s">
        <v>423</v>
      </c>
      <c r="C176" s="115" t="s">
        <v>424</v>
      </c>
      <c r="D176" s="114" t="s">
        <v>47</v>
      </c>
      <c r="E176" s="114" t="s">
        <v>425</v>
      </c>
      <c r="F176" s="116" t="s">
        <v>37</v>
      </c>
      <c r="G176" s="117">
        <v>2078.46</v>
      </c>
      <c r="H176" s="126">
        <v>4.74</v>
      </c>
      <c r="I176" s="126">
        <f t="shared" ref="I176:I179" si="64">TRUNC(H176+H176*$C$11,2)</f>
        <v>5.85</v>
      </c>
      <c r="J176" s="126">
        <f t="shared" ref="J176:J179" si="65">TRUNC(I176*G176,2)</f>
        <v>12158.99</v>
      </c>
      <c r="K176" s="118">
        <f t="shared" ref="K176:K179" si="66">J176/$J$475</f>
        <v>5.2198085108732225E-3</v>
      </c>
      <c r="L176" s="55"/>
      <c r="M176" s="54"/>
      <c r="N176" s="11"/>
      <c r="O176" s="5"/>
      <c r="P176" s="5"/>
      <c r="Q176" s="5"/>
      <c r="R176" s="5"/>
      <c r="S176" s="5"/>
      <c r="T176" s="5"/>
      <c r="U176" s="5"/>
      <c r="V176" s="5"/>
      <c r="W176" s="5"/>
      <c r="X176" s="5"/>
      <c r="Y176" s="5"/>
      <c r="Z176" s="5"/>
      <c r="AA176" s="5"/>
      <c r="AB176" s="5"/>
      <c r="AC176" s="5"/>
      <c r="AD176" s="4"/>
      <c r="AE176" s="4"/>
    </row>
    <row r="177" spans="1:31" ht="15">
      <c r="A177" s="86"/>
      <c r="B177" s="114" t="s">
        <v>426</v>
      </c>
      <c r="C177" s="115" t="s">
        <v>427</v>
      </c>
      <c r="D177" s="114" t="s">
        <v>47</v>
      </c>
      <c r="E177" s="114" t="s">
        <v>428</v>
      </c>
      <c r="F177" s="116" t="s">
        <v>37</v>
      </c>
      <c r="G177" s="117">
        <v>1351.77</v>
      </c>
      <c r="H177" s="126">
        <v>12.77</v>
      </c>
      <c r="I177" s="126">
        <f t="shared" si="64"/>
        <v>15.77</v>
      </c>
      <c r="J177" s="126">
        <f t="shared" si="65"/>
        <v>21317.41</v>
      </c>
      <c r="K177" s="118">
        <f t="shared" si="66"/>
        <v>9.1514836468961601E-3</v>
      </c>
      <c r="L177" s="55"/>
      <c r="M177" s="54"/>
      <c r="N177" s="11"/>
      <c r="O177" s="5"/>
      <c r="P177" s="5"/>
      <c r="Q177" s="5"/>
      <c r="R177" s="5"/>
      <c r="S177" s="5"/>
      <c r="T177" s="5"/>
      <c r="U177" s="5"/>
      <c r="V177" s="5"/>
      <c r="W177" s="5"/>
      <c r="X177" s="5"/>
      <c r="Y177" s="5"/>
      <c r="Z177" s="5"/>
      <c r="AA177" s="5"/>
      <c r="AB177" s="5"/>
      <c r="AC177" s="5"/>
      <c r="AD177" s="4"/>
      <c r="AE177" s="4"/>
    </row>
    <row r="178" spans="1:31" ht="15">
      <c r="A178" s="86"/>
      <c r="B178" s="114" t="s">
        <v>429</v>
      </c>
      <c r="C178" s="115" t="s">
        <v>430</v>
      </c>
      <c r="D178" s="114" t="s">
        <v>47</v>
      </c>
      <c r="E178" s="114" t="s">
        <v>431</v>
      </c>
      <c r="F178" s="116" t="s">
        <v>37</v>
      </c>
      <c r="G178" s="117">
        <v>1351.77</v>
      </c>
      <c r="H178" s="126">
        <v>9.98</v>
      </c>
      <c r="I178" s="126">
        <f t="shared" si="64"/>
        <v>12.32</v>
      </c>
      <c r="J178" s="126">
        <f t="shared" si="65"/>
        <v>16653.8</v>
      </c>
      <c r="K178" s="118">
        <f t="shared" si="66"/>
        <v>7.1494134774665059E-3</v>
      </c>
      <c r="L178" s="55"/>
      <c r="M178" s="54"/>
      <c r="N178" s="29"/>
      <c r="O178" s="5"/>
      <c r="P178" s="5"/>
      <c r="Q178" s="5"/>
      <c r="R178" s="5"/>
      <c r="S178" s="5"/>
      <c r="T178" s="5"/>
      <c r="U178" s="5"/>
      <c r="V178" s="5"/>
      <c r="W178" s="5"/>
      <c r="X178" s="5"/>
      <c r="Y178" s="5"/>
      <c r="Z178" s="5"/>
      <c r="AA178" s="5"/>
      <c r="AB178" s="5"/>
      <c r="AC178" s="5"/>
      <c r="AD178" s="4"/>
      <c r="AE178" s="4"/>
    </row>
    <row r="179" spans="1:31" ht="15">
      <c r="A179" s="86"/>
      <c r="B179" s="114" t="s">
        <v>432</v>
      </c>
      <c r="C179" s="115" t="s">
        <v>433</v>
      </c>
      <c r="D179" s="114" t="s">
        <v>47</v>
      </c>
      <c r="E179" s="114" t="s">
        <v>434</v>
      </c>
      <c r="F179" s="116" t="s">
        <v>37</v>
      </c>
      <c r="G179" s="117">
        <v>726.69</v>
      </c>
      <c r="H179" s="126">
        <v>14.28</v>
      </c>
      <c r="I179" s="126">
        <f t="shared" si="64"/>
        <v>17.64</v>
      </c>
      <c r="J179" s="126">
        <f t="shared" si="65"/>
        <v>12818.81</v>
      </c>
      <c r="K179" s="118">
        <f t="shared" si="66"/>
        <v>5.5030667462730677E-3</v>
      </c>
      <c r="L179" s="55"/>
      <c r="M179" s="54"/>
      <c r="N179" s="11"/>
      <c r="O179" s="5"/>
      <c r="P179" s="5"/>
      <c r="Q179" s="5"/>
      <c r="R179" s="5"/>
      <c r="S179" s="5"/>
      <c r="T179" s="5"/>
      <c r="U179" s="5"/>
      <c r="V179" s="5"/>
      <c r="W179" s="5"/>
      <c r="X179" s="5"/>
      <c r="Y179" s="5"/>
      <c r="Z179" s="5"/>
      <c r="AA179" s="5"/>
      <c r="AB179" s="5"/>
      <c r="AC179" s="5"/>
      <c r="AD179" s="4"/>
      <c r="AE179" s="4"/>
    </row>
    <row r="180" spans="1:31" ht="15">
      <c r="A180" s="86"/>
      <c r="B180" s="111" t="s">
        <v>435</v>
      </c>
      <c r="C180" s="111"/>
      <c r="D180" s="111"/>
      <c r="E180" s="111" t="s">
        <v>436</v>
      </c>
      <c r="F180" s="111"/>
      <c r="G180" s="112"/>
      <c r="H180" s="124"/>
      <c r="I180" s="125"/>
      <c r="J180" s="124">
        <f>SUM(J181:J182)</f>
        <v>15074.02</v>
      </c>
      <c r="K180" s="113">
        <f>SUM(K181:K182)</f>
        <v>6.4712198866084415E-3</v>
      </c>
      <c r="L180" s="55"/>
      <c r="M180" s="54"/>
      <c r="N180" s="11"/>
      <c r="O180" s="5"/>
      <c r="P180" s="5"/>
      <c r="Q180" s="5"/>
      <c r="R180" s="5"/>
      <c r="S180" s="5"/>
      <c r="T180" s="5"/>
      <c r="U180" s="5"/>
      <c r="V180" s="5"/>
      <c r="W180" s="5"/>
      <c r="X180" s="5"/>
      <c r="Y180" s="5"/>
      <c r="Z180" s="5"/>
      <c r="AA180" s="5"/>
      <c r="AB180" s="5"/>
      <c r="AC180" s="5"/>
      <c r="AD180" s="4"/>
      <c r="AE180" s="4"/>
    </row>
    <row r="181" spans="1:31" ht="15">
      <c r="A181" s="86"/>
      <c r="B181" s="114" t="s">
        <v>437</v>
      </c>
      <c r="C181" s="115" t="s">
        <v>438</v>
      </c>
      <c r="D181" s="114" t="s">
        <v>47</v>
      </c>
      <c r="E181" s="114" t="s">
        <v>439</v>
      </c>
      <c r="F181" s="116" t="s">
        <v>37</v>
      </c>
      <c r="G181" s="117">
        <v>340.81</v>
      </c>
      <c r="H181" s="126">
        <v>23.25</v>
      </c>
      <c r="I181" s="126">
        <f t="shared" ref="I181:I182" si="67">TRUNC(H181+H181*$C$11,2)</f>
        <v>28.72</v>
      </c>
      <c r="J181" s="126">
        <f t="shared" ref="J181:J182" si="68">TRUNC(I181*G181,2)</f>
        <v>9788.06</v>
      </c>
      <c r="K181" s="118">
        <f t="shared" ref="K181:K182" si="69">J181/$J$475</f>
        <v>4.201977211342205E-3</v>
      </c>
      <c r="L181" s="55"/>
      <c r="M181" s="54"/>
      <c r="N181" s="11"/>
      <c r="O181" s="5"/>
      <c r="P181" s="5"/>
      <c r="Q181" s="5"/>
      <c r="R181" s="5"/>
      <c r="S181" s="5"/>
      <c r="T181" s="5"/>
      <c r="U181" s="5"/>
      <c r="V181" s="5"/>
      <c r="W181" s="5"/>
      <c r="X181" s="5"/>
      <c r="Y181" s="5"/>
      <c r="Z181" s="5"/>
      <c r="AA181" s="5"/>
      <c r="AB181" s="5"/>
      <c r="AC181" s="5"/>
      <c r="AD181" s="4"/>
      <c r="AE181" s="4"/>
    </row>
    <row r="182" spans="1:31" ht="15">
      <c r="A182" s="86"/>
      <c r="B182" s="114" t="s">
        <v>440</v>
      </c>
      <c r="C182" s="115" t="s">
        <v>441</v>
      </c>
      <c r="D182" s="114" t="s">
        <v>47</v>
      </c>
      <c r="E182" s="114" t="s">
        <v>442</v>
      </c>
      <c r="F182" s="116" t="s">
        <v>37</v>
      </c>
      <c r="G182" s="117">
        <v>340.81</v>
      </c>
      <c r="H182" s="126">
        <v>12.56</v>
      </c>
      <c r="I182" s="126">
        <f t="shared" si="67"/>
        <v>15.51</v>
      </c>
      <c r="J182" s="126">
        <f t="shared" si="68"/>
        <v>5285.96</v>
      </c>
      <c r="K182" s="118">
        <f t="shared" si="69"/>
        <v>2.2692426752662369E-3</v>
      </c>
      <c r="L182" s="55"/>
      <c r="M182" s="54"/>
      <c r="N182" s="11"/>
      <c r="O182" s="5"/>
      <c r="P182" s="5"/>
      <c r="Q182" s="5"/>
      <c r="R182" s="5"/>
      <c r="S182" s="5"/>
      <c r="T182" s="5"/>
      <c r="U182" s="5"/>
      <c r="V182" s="5"/>
      <c r="W182" s="5"/>
      <c r="X182" s="5"/>
      <c r="Y182" s="5"/>
      <c r="Z182" s="5"/>
      <c r="AA182" s="5"/>
      <c r="AB182" s="5"/>
      <c r="AC182" s="5"/>
      <c r="AD182" s="4"/>
      <c r="AE182" s="4"/>
    </row>
    <row r="183" spans="1:31" ht="15">
      <c r="A183" s="86"/>
      <c r="B183" s="111" t="s">
        <v>443</v>
      </c>
      <c r="C183" s="111"/>
      <c r="D183" s="111"/>
      <c r="E183" s="111" t="s">
        <v>286</v>
      </c>
      <c r="F183" s="111"/>
      <c r="G183" s="112"/>
      <c r="H183" s="124"/>
      <c r="I183" s="125"/>
      <c r="J183" s="124">
        <f>SUM(J184:J185)</f>
        <v>3585.52</v>
      </c>
      <c r="K183" s="113">
        <f>SUM(K184:K185)</f>
        <v>1.539250201859378E-3</v>
      </c>
      <c r="L183" s="55"/>
      <c r="M183" s="54"/>
      <c r="N183" s="11"/>
      <c r="O183" s="5"/>
      <c r="P183" s="5"/>
      <c r="Q183" s="5"/>
      <c r="R183" s="5"/>
      <c r="S183" s="5"/>
      <c r="T183" s="5"/>
      <c r="U183" s="5"/>
      <c r="V183" s="5"/>
      <c r="W183" s="5"/>
      <c r="X183" s="5"/>
      <c r="Y183" s="5"/>
      <c r="Z183" s="5"/>
      <c r="AA183" s="5"/>
      <c r="AB183" s="5"/>
      <c r="AC183" s="5"/>
      <c r="AD183" s="4"/>
      <c r="AE183" s="4"/>
    </row>
    <row r="184" spans="1:31" ht="15">
      <c r="A184" s="86"/>
      <c r="B184" s="114" t="s">
        <v>444</v>
      </c>
      <c r="C184" s="115" t="s">
        <v>445</v>
      </c>
      <c r="D184" s="114" t="s">
        <v>47</v>
      </c>
      <c r="E184" s="114" t="s">
        <v>446</v>
      </c>
      <c r="F184" s="116" t="s">
        <v>37</v>
      </c>
      <c r="G184" s="117">
        <v>59.06</v>
      </c>
      <c r="H184" s="126">
        <v>29.23</v>
      </c>
      <c r="I184" s="126">
        <f t="shared" ref="I184:I185" si="70">TRUNC(H184+H184*$C$11,2)</f>
        <v>36.11</v>
      </c>
      <c r="J184" s="126">
        <f t="shared" ref="J184:J185" si="71">TRUNC(I184*G184,2)</f>
        <v>2132.65</v>
      </c>
      <c r="K184" s="118">
        <f t="shared" ref="K184:K185" si="72">J184/$J$475</f>
        <v>9.1553859495844463E-4</v>
      </c>
      <c r="L184" s="55"/>
      <c r="M184" s="54"/>
      <c r="N184" s="11"/>
      <c r="O184" s="5"/>
      <c r="P184" s="5"/>
      <c r="Q184" s="5"/>
      <c r="R184" s="5"/>
      <c r="S184" s="5"/>
      <c r="T184" s="5"/>
      <c r="U184" s="5"/>
      <c r="V184" s="5"/>
      <c r="W184" s="5"/>
      <c r="X184" s="5"/>
      <c r="Y184" s="5"/>
      <c r="Z184" s="5"/>
      <c r="AA184" s="5"/>
      <c r="AB184" s="5"/>
      <c r="AC184" s="5"/>
      <c r="AD184" s="4"/>
      <c r="AE184" s="4"/>
    </row>
    <row r="185" spans="1:31" ht="28.5">
      <c r="A185" s="86"/>
      <c r="B185" s="114" t="s">
        <v>447</v>
      </c>
      <c r="C185" s="115" t="s">
        <v>448</v>
      </c>
      <c r="D185" s="114" t="s">
        <v>47</v>
      </c>
      <c r="E185" s="114" t="s">
        <v>449</v>
      </c>
      <c r="F185" s="116" t="s">
        <v>37</v>
      </c>
      <c r="G185" s="117">
        <v>59.06</v>
      </c>
      <c r="H185" s="126">
        <v>19.920000000000002</v>
      </c>
      <c r="I185" s="126">
        <f t="shared" si="70"/>
        <v>24.6</v>
      </c>
      <c r="J185" s="126">
        <f t="shared" si="71"/>
        <v>1452.87</v>
      </c>
      <c r="K185" s="118">
        <f t="shared" si="72"/>
        <v>6.2371160690093326E-4</v>
      </c>
      <c r="L185" s="55"/>
      <c r="M185" s="54"/>
      <c r="N185" s="11"/>
      <c r="O185" s="5"/>
      <c r="P185" s="5"/>
      <c r="Q185" s="5"/>
      <c r="R185" s="5"/>
      <c r="S185" s="5"/>
      <c r="T185" s="5"/>
      <c r="U185" s="5"/>
      <c r="V185" s="5"/>
      <c r="W185" s="5"/>
      <c r="X185" s="5"/>
      <c r="Y185" s="5"/>
      <c r="Z185" s="5"/>
      <c r="AA185" s="5"/>
      <c r="AB185" s="5"/>
      <c r="AC185" s="5"/>
      <c r="AD185" s="4"/>
      <c r="AE185" s="4"/>
    </row>
    <row r="186" spans="1:31" ht="15">
      <c r="A186" s="86"/>
      <c r="B186" s="119">
        <v>13</v>
      </c>
      <c r="C186" s="119"/>
      <c r="D186" s="119"/>
      <c r="E186" s="119" t="s">
        <v>450</v>
      </c>
      <c r="F186" s="119"/>
      <c r="G186" s="120"/>
      <c r="H186" s="122"/>
      <c r="I186" s="123"/>
      <c r="J186" s="122">
        <f>J187</f>
        <v>11194.56</v>
      </c>
      <c r="K186" s="121">
        <f>K187</f>
        <v>4.805782352274403E-3</v>
      </c>
      <c r="L186" s="55"/>
      <c r="M186" s="54"/>
      <c r="N186" s="11"/>
      <c r="O186" s="5"/>
      <c r="P186" s="5"/>
      <c r="Q186" s="5"/>
      <c r="R186" s="5"/>
      <c r="S186" s="5"/>
      <c r="T186" s="5"/>
      <c r="U186" s="5"/>
      <c r="V186" s="5"/>
      <c r="W186" s="5"/>
      <c r="X186" s="5"/>
      <c r="Y186" s="5"/>
      <c r="Z186" s="5"/>
      <c r="AA186" s="5"/>
      <c r="AB186" s="5"/>
      <c r="AC186" s="5"/>
      <c r="AD186" s="4"/>
      <c r="AE186" s="4"/>
    </row>
    <row r="187" spans="1:31" ht="15">
      <c r="A187" s="86"/>
      <c r="B187" s="114" t="s">
        <v>451</v>
      </c>
      <c r="C187" s="115" t="s">
        <v>452</v>
      </c>
      <c r="D187" s="114" t="s">
        <v>31</v>
      </c>
      <c r="E187" s="114" t="s">
        <v>453</v>
      </c>
      <c r="F187" s="116" t="s">
        <v>37</v>
      </c>
      <c r="G187" s="117">
        <v>13.42</v>
      </c>
      <c r="H187" s="126">
        <v>675.23</v>
      </c>
      <c r="I187" s="126">
        <f t="shared" ref="I187" si="73">TRUNC(H187+H187*$C$11,2)</f>
        <v>834.17</v>
      </c>
      <c r="J187" s="126">
        <f t="shared" ref="J187" si="74">TRUNC(I187*G187,2)</f>
        <v>11194.56</v>
      </c>
      <c r="K187" s="118">
        <f t="shared" ref="K187" si="75">J187/$J$475</f>
        <v>4.805782352274403E-3</v>
      </c>
      <c r="L187" s="55"/>
      <c r="M187" s="54"/>
      <c r="N187" s="11"/>
      <c r="O187" s="5"/>
      <c r="P187" s="5"/>
      <c r="Q187" s="5"/>
      <c r="R187" s="5"/>
      <c r="S187" s="5"/>
      <c r="T187" s="5"/>
      <c r="U187" s="5"/>
      <c r="V187" s="5"/>
      <c r="W187" s="5"/>
      <c r="X187" s="5"/>
      <c r="Y187" s="5"/>
      <c r="Z187" s="5"/>
      <c r="AA187" s="5"/>
      <c r="AB187" s="5"/>
      <c r="AC187" s="5"/>
      <c r="AD187" s="4"/>
      <c r="AE187" s="4"/>
    </row>
    <row r="188" spans="1:31" ht="15">
      <c r="A188" s="86"/>
      <c r="B188" s="119">
        <v>14</v>
      </c>
      <c r="C188" s="119"/>
      <c r="D188" s="119"/>
      <c r="E188" s="119" t="s">
        <v>454</v>
      </c>
      <c r="F188" s="119"/>
      <c r="G188" s="120"/>
      <c r="H188" s="122"/>
      <c r="I188" s="123"/>
      <c r="J188" s="122">
        <f>J189+J191+J199</f>
        <v>65517.790000000008</v>
      </c>
      <c r="K188" s="121">
        <f>K189+K191+K199</f>
        <v>2.8126539939222296E-2</v>
      </c>
      <c r="L188" s="55"/>
      <c r="M188" s="54"/>
      <c r="N188" s="11"/>
      <c r="O188" s="5"/>
      <c r="P188" s="5"/>
      <c r="Q188" s="5"/>
      <c r="R188" s="5"/>
      <c r="S188" s="5"/>
      <c r="T188" s="5"/>
      <c r="U188" s="5"/>
      <c r="V188" s="5"/>
      <c r="W188" s="5"/>
      <c r="X188" s="5"/>
      <c r="Y188" s="5"/>
      <c r="Z188" s="5"/>
      <c r="AA188" s="5"/>
      <c r="AB188" s="5"/>
      <c r="AC188" s="5"/>
      <c r="AD188" s="4"/>
      <c r="AE188" s="4"/>
    </row>
    <row r="189" spans="1:31" ht="15">
      <c r="A189" s="86"/>
      <c r="B189" s="111" t="s">
        <v>455</v>
      </c>
      <c r="C189" s="111"/>
      <c r="D189" s="111"/>
      <c r="E189" s="111" t="s">
        <v>456</v>
      </c>
      <c r="F189" s="111"/>
      <c r="G189" s="112"/>
      <c r="H189" s="124"/>
      <c r="I189" s="125"/>
      <c r="J189" s="124">
        <f>J190</f>
        <v>261.58</v>
      </c>
      <c r="K189" s="113">
        <f>K190</f>
        <v>1.1229530662285416E-4</v>
      </c>
      <c r="L189" s="55"/>
      <c r="M189" s="54"/>
      <c r="N189" s="29"/>
      <c r="O189" s="5"/>
      <c r="P189" s="5"/>
      <c r="Q189" s="5"/>
      <c r="R189" s="5"/>
      <c r="S189" s="5"/>
      <c r="T189" s="5"/>
      <c r="U189" s="5"/>
      <c r="V189" s="5"/>
      <c r="W189" s="5"/>
      <c r="X189" s="5"/>
      <c r="Y189" s="5"/>
      <c r="Z189" s="5"/>
      <c r="AA189" s="5"/>
      <c r="AB189" s="5"/>
      <c r="AC189" s="5"/>
      <c r="AD189" s="4"/>
      <c r="AE189" s="4"/>
    </row>
    <row r="190" spans="1:31" ht="28.5">
      <c r="A190" s="86"/>
      <c r="B190" s="114" t="s">
        <v>457</v>
      </c>
      <c r="C190" s="115" t="s">
        <v>458</v>
      </c>
      <c r="D190" s="114" t="s">
        <v>47</v>
      </c>
      <c r="E190" s="114" t="s">
        <v>459</v>
      </c>
      <c r="F190" s="116" t="s">
        <v>49</v>
      </c>
      <c r="G190" s="117">
        <v>2</v>
      </c>
      <c r="H190" s="126">
        <v>105.87</v>
      </c>
      <c r="I190" s="126">
        <f t="shared" ref="I190" si="76">TRUNC(H190+H190*$C$11,2)</f>
        <v>130.79</v>
      </c>
      <c r="J190" s="126">
        <f t="shared" ref="J190" si="77">TRUNC(I190*G190,2)</f>
        <v>261.58</v>
      </c>
      <c r="K190" s="118">
        <f t="shared" ref="K190" si="78">J190/$J$475</f>
        <v>1.1229530662285416E-4</v>
      </c>
      <c r="L190" s="55"/>
      <c r="M190" s="54"/>
      <c r="N190" s="29"/>
      <c r="O190" s="5"/>
      <c r="P190" s="5"/>
      <c r="Q190" s="5"/>
      <c r="R190" s="5"/>
      <c r="S190" s="5"/>
      <c r="T190" s="5"/>
      <c r="U190" s="5"/>
      <c r="V190" s="5"/>
      <c r="W190" s="5"/>
      <c r="X190" s="5"/>
      <c r="Y190" s="5"/>
      <c r="Z190" s="5"/>
      <c r="AA190" s="5"/>
      <c r="AB190" s="5"/>
      <c r="AC190" s="5"/>
      <c r="AD190" s="4"/>
      <c r="AE190" s="4"/>
    </row>
    <row r="191" spans="1:31" ht="15">
      <c r="A191" s="86"/>
      <c r="B191" s="111" t="s">
        <v>460</v>
      </c>
      <c r="C191" s="111"/>
      <c r="D191" s="111"/>
      <c r="E191" s="111" t="s">
        <v>461</v>
      </c>
      <c r="F191" s="111"/>
      <c r="G191" s="112"/>
      <c r="H191" s="124"/>
      <c r="I191" s="125"/>
      <c r="J191" s="124">
        <f>SUM(J192:J198)</f>
        <v>17202.559999999998</v>
      </c>
      <c r="K191" s="113">
        <f>SUM(K192:K198)</f>
        <v>7.384994074080763E-3</v>
      </c>
      <c r="L191" s="55"/>
      <c r="M191" s="54"/>
      <c r="N191" s="29"/>
      <c r="O191" s="5"/>
      <c r="P191" s="5"/>
      <c r="Q191" s="5"/>
      <c r="R191" s="5"/>
      <c r="S191" s="5"/>
      <c r="T191" s="5"/>
      <c r="U191" s="5"/>
      <c r="V191" s="5"/>
      <c r="W191" s="5"/>
      <c r="X191" s="5"/>
      <c r="Y191" s="5"/>
      <c r="Z191" s="5"/>
      <c r="AA191" s="5"/>
      <c r="AB191" s="5"/>
      <c r="AC191" s="5"/>
      <c r="AD191" s="4"/>
      <c r="AE191" s="4"/>
    </row>
    <row r="192" spans="1:31" ht="28.5">
      <c r="A192" s="86"/>
      <c r="B192" s="114" t="s">
        <v>462</v>
      </c>
      <c r="C192" s="115" t="s">
        <v>463</v>
      </c>
      <c r="D192" s="114" t="s">
        <v>47</v>
      </c>
      <c r="E192" s="114" t="s">
        <v>464</v>
      </c>
      <c r="F192" s="116" t="s">
        <v>49</v>
      </c>
      <c r="G192" s="117">
        <v>6</v>
      </c>
      <c r="H192" s="126">
        <v>620.77</v>
      </c>
      <c r="I192" s="126">
        <f t="shared" ref="I192:I198" si="79">TRUNC(H192+H192*$C$11,2)</f>
        <v>766.89</v>
      </c>
      <c r="J192" s="126">
        <f t="shared" ref="J192:J198" si="80">TRUNC(I192*G192,2)</f>
        <v>4601.34</v>
      </c>
      <c r="K192" s="118">
        <f t="shared" ref="K192:K198" si="81">J192/$J$475</f>
        <v>1.9753378934781094E-3</v>
      </c>
      <c r="L192" s="55"/>
      <c r="M192" s="54"/>
      <c r="N192" s="29"/>
      <c r="O192" s="5"/>
      <c r="P192" s="5"/>
      <c r="Q192" s="5"/>
      <c r="R192" s="5"/>
      <c r="S192" s="5"/>
      <c r="T192" s="5"/>
      <c r="U192" s="5"/>
      <c r="V192" s="5"/>
      <c r="W192" s="5"/>
      <c r="X192" s="5"/>
      <c r="Y192" s="5"/>
      <c r="Z192" s="5"/>
      <c r="AA192" s="5"/>
      <c r="AB192" s="5"/>
      <c r="AC192" s="5"/>
      <c r="AD192" s="4"/>
      <c r="AE192" s="4"/>
    </row>
    <row r="193" spans="1:31" ht="15">
      <c r="A193" s="86"/>
      <c r="B193" s="114" t="s">
        <v>465</v>
      </c>
      <c r="C193" s="115" t="s">
        <v>466</v>
      </c>
      <c r="D193" s="114" t="s">
        <v>31</v>
      </c>
      <c r="E193" s="114" t="s">
        <v>467</v>
      </c>
      <c r="F193" s="116" t="s">
        <v>49</v>
      </c>
      <c r="G193" s="117">
        <v>1</v>
      </c>
      <c r="H193" s="126">
        <v>1155.27</v>
      </c>
      <c r="I193" s="126">
        <f t="shared" si="79"/>
        <v>1427.22</v>
      </c>
      <c r="J193" s="126">
        <f t="shared" si="80"/>
        <v>1427.22</v>
      </c>
      <c r="K193" s="118">
        <f t="shared" si="81"/>
        <v>6.1270015872111751E-4</v>
      </c>
      <c r="L193" s="55"/>
      <c r="M193" s="54"/>
      <c r="N193" s="29"/>
      <c r="O193" s="5"/>
      <c r="P193" s="5"/>
      <c r="Q193" s="5"/>
      <c r="R193" s="5"/>
      <c r="S193" s="5"/>
      <c r="T193" s="5"/>
      <c r="U193" s="5"/>
      <c r="V193" s="5"/>
      <c r="W193" s="5"/>
      <c r="X193" s="5"/>
      <c r="Y193" s="5"/>
      <c r="Z193" s="5"/>
      <c r="AA193" s="5"/>
      <c r="AB193" s="5"/>
      <c r="AC193" s="5"/>
      <c r="AD193" s="4"/>
      <c r="AE193" s="4"/>
    </row>
    <row r="194" spans="1:31" ht="42.75">
      <c r="A194" s="86"/>
      <c r="B194" s="114" t="s">
        <v>468</v>
      </c>
      <c r="C194" s="115" t="s">
        <v>469</v>
      </c>
      <c r="D194" s="114" t="s">
        <v>47</v>
      </c>
      <c r="E194" s="114" t="s">
        <v>470</v>
      </c>
      <c r="F194" s="116" t="s">
        <v>49</v>
      </c>
      <c r="G194" s="117">
        <v>13</v>
      </c>
      <c r="H194" s="126">
        <v>473.41</v>
      </c>
      <c r="I194" s="126">
        <f t="shared" si="79"/>
        <v>584.85</v>
      </c>
      <c r="J194" s="126">
        <f t="shared" si="80"/>
        <v>7603.05</v>
      </c>
      <c r="K194" s="118">
        <f t="shared" si="81"/>
        <v>3.2639606660252746E-3</v>
      </c>
      <c r="L194" s="55"/>
      <c r="M194" s="54"/>
      <c r="N194" s="29"/>
      <c r="O194" s="5"/>
      <c r="P194" s="5"/>
      <c r="Q194" s="5"/>
      <c r="R194" s="5"/>
      <c r="S194" s="5"/>
      <c r="T194" s="5"/>
      <c r="U194" s="5"/>
      <c r="V194" s="5"/>
      <c r="W194" s="5"/>
      <c r="X194" s="5"/>
      <c r="Y194" s="5"/>
      <c r="Z194" s="5"/>
      <c r="AA194" s="5"/>
      <c r="AB194" s="5"/>
      <c r="AC194" s="5"/>
      <c r="AD194" s="4"/>
      <c r="AE194" s="4"/>
    </row>
    <row r="195" spans="1:31" ht="42.75">
      <c r="A195" s="86"/>
      <c r="B195" s="114" t="s">
        <v>471</v>
      </c>
      <c r="C195" s="115" t="s">
        <v>472</v>
      </c>
      <c r="D195" s="114" t="s">
        <v>47</v>
      </c>
      <c r="E195" s="114" t="s">
        <v>473</v>
      </c>
      <c r="F195" s="116" t="s">
        <v>49</v>
      </c>
      <c r="G195" s="117">
        <v>1</v>
      </c>
      <c r="H195" s="126">
        <v>1019.24</v>
      </c>
      <c r="I195" s="126">
        <f t="shared" si="79"/>
        <v>1259.1600000000001</v>
      </c>
      <c r="J195" s="126">
        <f t="shared" si="80"/>
        <v>1259.1600000000001</v>
      </c>
      <c r="K195" s="118">
        <f t="shared" si="81"/>
        <v>5.4055263509149418E-4</v>
      </c>
      <c r="L195" s="55"/>
      <c r="M195" s="54"/>
      <c r="N195" s="29"/>
      <c r="O195" s="5"/>
      <c r="P195" s="5"/>
      <c r="Q195" s="5"/>
      <c r="R195" s="5"/>
      <c r="S195" s="5"/>
      <c r="T195" s="5"/>
      <c r="U195" s="5"/>
      <c r="V195" s="5"/>
      <c r="W195" s="5"/>
      <c r="X195" s="5"/>
      <c r="Y195" s="5"/>
      <c r="Z195" s="5"/>
      <c r="AA195" s="5"/>
      <c r="AB195" s="5"/>
      <c r="AC195" s="5"/>
      <c r="AD195" s="4"/>
      <c r="AE195" s="4"/>
    </row>
    <row r="196" spans="1:31" ht="28.5">
      <c r="A196" s="86"/>
      <c r="B196" s="114" t="s">
        <v>474</v>
      </c>
      <c r="C196" s="115" t="s">
        <v>475</v>
      </c>
      <c r="D196" s="114" t="s">
        <v>31</v>
      </c>
      <c r="E196" s="114" t="s">
        <v>476</v>
      </c>
      <c r="F196" s="116" t="s">
        <v>49</v>
      </c>
      <c r="G196" s="117">
        <v>1</v>
      </c>
      <c r="H196" s="126">
        <v>659.9</v>
      </c>
      <c r="I196" s="126">
        <f t="shared" si="79"/>
        <v>815.24</v>
      </c>
      <c r="J196" s="126">
        <f t="shared" si="80"/>
        <v>815.24</v>
      </c>
      <c r="K196" s="118">
        <f t="shared" si="81"/>
        <v>3.499794547412479E-4</v>
      </c>
      <c r="L196" s="55"/>
      <c r="M196" s="54"/>
      <c r="N196" s="29"/>
      <c r="O196" s="5"/>
      <c r="P196" s="5"/>
      <c r="Q196" s="5"/>
      <c r="R196" s="5"/>
      <c r="S196" s="5"/>
      <c r="T196" s="5"/>
      <c r="U196" s="5"/>
      <c r="V196" s="5"/>
      <c r="W196" s="5"/>
      <c r="X196" s="5"/>
      <c r="Y196" s="5"/>
      <c r="Z196" s="5"/>
      <c r="AA196" s="5"/>
      <c r="AB196" s="5"/>
      <c r="AC196" s="5"/>
      <c r="AD196" s="4"/>
      <c r="AE196" s="4"/>
    </row>
    <row r="197" spans="1:31" ht="28.5">
      <c r="A197" s="86"/>
      <c r="B197" s="114" t="s">
        <v>477</v>
      </c>
      <c r="C197" s="115" t="s">
        <v>478</v>
      </c>
      <c r="D197" s="114" t="s">
        <v>47</v>
      </c>
      <c r="E197" s="114" t="s">
        <v>479</v>
      </c>
      <c r="F197" s="116" t="s">
        <v>49</v>
      </c>
      <c r="G197" s="117">
        <v>3</v>
      </c>
      <c r="H197" s="126">
        <v>164.49</v>
      </c>
      <c r="I197" s="126">
        <f t="shared" si="79"/>
        <v>203.21</v>
      </c>
      <c r="J197" s="126">
        <f t="shared" si="80"/>
        <v>609.63</v>
      </c>
      <c r="K197" s="118">
        <f t="shared" si="81"/>
        <v>2.6171185785033485E-4</v>
      </c>
      <c r="L197" s="55"/>
      <c r="M197" s="54"/>
      <c r="N197" s="29"/>
      <c r="O197" s="5"/>
      <c r="P197" s="5"/>
      <c r="Q197" s="5"/>
      <c r="R197" s="5"/>
      <c r="S197" s="5"/>
      <c r="T197" s="5"/>
      <c r="U197" s="5"/>
      <c r="V197" s="5"/>
      <c r="W197" s="5"/>
      <c r="X197" s="5"/>
      <c r="Y197" s="5"/>
      <c r="Z197" s="5"/>
      <c r="AA197" s="5"/>
      <c r="AB197" s="5"/>
      <c r="AC197" s="5"/>
      <c r="AD197" s="4"/>
      <c r="AE197" s="4"/>
    </row>
    <row r="198" spans="1:31" ht="15">
      <c r="A198" s="86"/>
      <c r="B198" s="114" t="s">
        <v>480</v>
      </c>
      <c r="C198" s="115" t="s">
        <v>481</v>
      </c>
      <c r="D198" s="114" t="s">
        <v>31</v>
      </c>
      <c r="E198" s="114" t="s">
        <v>482</v>
      </c>
      <c r="F198" s="116" t="s">
        <v>49</v>
      </c>
      <c r="G198" s="117">
        <v>6</v>
      </c>
      <c r="H198" s="126">
        <v>119.66</v>
      </c>
      <c r="I198" s="126">
        <f t="shared" si="79"/>
        <v>147.82</v>
      </c>
      <c r="J198" s="126">
        <f t="shared" si="80"/>
        <v>886.92</v>
      </c>
      <c r="K198" s="118">
        <f t="shared" si="81"/>
        <v>3.8075140817318533E-4</v>
      </c>
      <c r="L198" s="55"/>
      <c r="M198" s="54"/>
      <c r="N198" s="29"/>
      <c r="O198" s="5"/>
      <c r="P198" s="5"/>
      <c r="Q198" s="5"/>
      <c r="R198" s="5"/>
      <c r="S198" s="5"/>
      <c r="T198" s="5"/>
      <c r="U198" s="5"/>
      <c r="V198" s="5"/>
      <c r="W198" s="5"/>
      <c r="X198" s="5"/>
      <c r="Y198" s="5"/>
      <c r="Z198" s="5"/>
      <c r="AA198" s="5"/>
      <c r="AB198" s="5"/>
      <c r="AC198" s="5"/>
      <c r="AD198" s="4"/>
      <c r="AE198" s="4"/>
    </row>
    <row r="199" spans="1:31" ht="15">
      <c r="A199" s="86"/>
      <c r="B199" s="111" t="s">
        <v>483</v>
      </c>
      <c r="C199" s="111"/>
      <c r="D199" s="111"/>
      <c r="E199" s="111" t="s">
        <v>484</v>
      </c>
      <c r="F199" s="111"/>
      <c r="G199" s="112"/>
      <c r="H199" s="124"/>
      <c r="I199" s="125"/>
      <c r="J199" s="124">
        <f>SUM(J200:J213)</f>
        <v>48053.650000000009</v>
      </c>
      <c r="K199" s="113">
        <f>SUM(K200:K213)</f>
        <v>2.0629250558518681E-2</v>
      </c>
      <c r="L199" s="55"/>
      <c r="M199" s="54"/>
      <c r="N199" s="11"/>
      <c r="O199" s="5"/>
      <c r="P199" s="5"/>
      <c r="Q199" s="5"/>
      <c r="R199" s="5"/>
      <c r="S199" s="5"/>
      <c r="T199" s="5"/>
      <c r="U199" s="5"/>
      <c r="V199" s="5"/>
      <c r="W199" s="5"/>
      <c r="X199" s="5"/>
      <c r="Y199" s="5"/>
      <c r="Z199" s="5"/>
      <c r="AA199" s="5"/>
      <c r="AB199" s="5"/>
      <c r="AC199" s="5"/>
      <c r="AD199" s="4"/>
      <c r="AE199" s="4"/>
    </row>
    <row r="200" spans="1:31" ht="15">
      <c r="A200" s="86"/>
      <c r="B200" s="114" t="s">
        <v>485</v>
      </c>
      <c r="C200" s="115" t="s">
        <v>486</v>
      </c>
      <c r="D200" s="114" t="s">
        <v>31</v>
      </c>
      <c r="E200" s="114" t="s">
        <v>487</v>
      </c>
      <c r="F200" s="116" t="s">
        <v>37</v>
      </c>
      <c r="G200" s="117">
        <v>7.14</v>
      </c>
      <c r="H200" s="126">
        <v>1697.42</v>
      </c>
      <c r="I200" s="126">
        <f t="shared" ref="I200:I213" si="82">TRUNC(H200+H200*$C$11,2)</f>
        <v>2096.9899999999998</v>
      </c>
      <c r="J200" s="126">
        <f t="shared" ref="J200:J213" si="83">TRUNC(I200*G200,2)</f>
        <v>14972.5</v>
      </c>
      <c r="K200" s="118">
        <f t="shared" ref="K200:K213" si="84">J200/$J$475</f>
        <v>6.4276377338125393E-3</v>
      </c>
      <c r="L200" s="55"/>
      <c r="M200" s="54"/>
      <c r="N200" s="11"/>
      <c r="O200" s="5"/>
      <c r="P200" s="5"/>
      <c r="Q200" s="5"/>
      <c r="R200" s="5"/>
      <c r="S200" s="5"/>
      <c r="T200" s="5"/>
      <c r="U200" s="5"/>
      <c r="V200" s="5"/>
      <c r="W200" s="5"/>
      <c r="X200" s="5"/>
      <c r="Y200" s="5"/>
      <c r="Z200" s="5"/>
      <c r="AA200" s="5"/>
      <c r="AB200" s="5"/>
      <c r="AC200" s="5"/>
      <c r="AD200" s="4"/>
      <c r="AE200" s="4"/>
    </row>
    <row r="201" spans="1:31" ht="28.5">
      <c r="A201" s="86"/>
      <c r="B201" s="114" t="s">
        <v>488</v>
      </c>
      <c r="C201" s="115" t="s">
        <v>489</v>
      </c>
      <c r="D201" s="114" t="s">
        <v>31</v>
      </c>
      <c r="E201" s="114" t="s">
        <v>490</v>
      </c>
      <c r="F201" s="116" t="s">
        <v>49</v>
      </c>
      <c r="G201" s="117">
        <v>1</v>
      </c>
      <c r="H201" s="126">
        <v>2428.61</v>
      </c>
      <c r="I201" s="126">
        <f t="shared" si="82"/>
        <v>3000.3</v>
      </c>
      <c r="J201" s="126">
        <f t="shared" si="83"/>
        <v>3000.3</v>
      </c>
      <c r="K201" s="118">
        <f t="shared" si="84"/>
        <v>1.2880174648694448E-3</v>
      </c>
      <c r="L201" s="55"/>
      <c r="M201" s="54"/>
      <c r="N201" s="11"/>
      <c r="O201" s="5"/>
      <c r="P201" s="5"/>
      <c r="Q201" s="5"/>
      <c r="R201" s="5"/>
      <c r="S201" s="5"/>
      <c r="T201" s="5"/>
      <c r="U201" s="5"/>
      <c r="V201" s="5"/>
      <c r="W201" s="5"/>
      <c r="X201" s="5"/>
      <c r="Y201" s="5"/>
      <c r="Z201" s="5"/>
      <c r="AA201" s="5"/>
      <c r="AB201" s="5"/>
      <c r="AC201" s="5"/>
      <c r="AD201" s="4"/>
      <c r="AE201" s="4"/>
    </row>
    <row r="202" spans="1:31" ht="28.5">
      <c r="A202" s="86"/>
      <c r="B202" s="114" t="s">
        <v>491</v>
      </c>
      <c r="C202" s="115" t="s">
        <v>492</v>
      </c>
      <c r="D202" s="114" t="s">
        <v>47</v>
      </c>
      <c r="E202" s="114" t="s">
        <v>493</v>
      </c>
      <c r="F202" s="116" t="s">
        <v>49</v>
      </c>
      <c r="G202" s="117">
        <v>6</v>
      </c>
      <c r="H202" s="126">
        <v>231.2</v>
      </c>
      <c r="I202" s="126">
        <f t="shared" si="82"/>
        <v>285.62</v>
      </c>
      <c r="J202" s="126">
        <f t="shared" si="83"/>
        <v>1713.72</v>
      </c>
      <c r="K202" s="118">
        <f t="shared" si="84"/>
        <v>7.3569352727929373E-4</v>
      </c>
      <c r="L202" s="55"/>
      <c r="M202" s="54"/>
      <c r="N202" s="29"/>
      <c r="O202" s="5"/>
      <c r="P202" s="5"/>
      <c r="Q202" s="5"/>
      <c r="R202" s="5"/>
      <c r="S202" s="5"/>
      <c r="T202" s="5"/>
      <c r="U202" s="5"/>
      <c r="V202" s="5"/>
      <c r="W202" s="5"/>
      <c r="X202" s="5"/>
      <c r="Y202" s="5"/>
      <c r="Z202" s="5"/>
      <c r="AA202" s="5"/>
      <c r="AB202" s="5"/>
      <c r="AC202" s="5"/>
      <c r="AD202" s="4"/>
      <c r="AE202" s="4"/>
    </row>
    <row r="203" spans="1:31" ht="28.5">
      <c r="A203" s="86"/>
      <c r="B203" s="114" t="s">
        <v>494</v>
      </c>
      <c r="C203" s="115" t="s">
        <v>495</v>
      </c>
      <c r="D203" s="114" t="s">
        <v>47</v>
      </c>
      <c r="E203" s="114" t="s">
        <v>496</v>
      </c>
      <c r="F203" s="116" t="s">
        <v>49</v>
      </c>
      <c r="G203" s="117">
        <v>5</v>
      </c>
      <c r="H203" s="126">
        <v>54.12</v>
      </c>
      <c r="I203" s="126">
        <f t="shared" si="82"/>
        <v>66.849999999999994</v>
      </c>
      <c r="J203" s="126">
        <f t="shared" si="83"/>
        <v>334.25</v>
      </c>
      <c r="K203" s="118">
        <f t="shared" si="84"/>
        <v>1.4349226331787217E-4</v>
      </c>
      <c r="L203" s="55"/>
      <c r="M203" s="54"/>
      <c r="N203" s="29"/>
      <c r="O203" s="5"/>
      <c r="P203" s="5"/>
      <c r="Q203" s="5"/>
      <c r="R203" s="5"/>
      <c r="S203" s="5"/>
      <c r="T203" s="5"/>
      <c r="U203" s="5"/>
      <c r="V203" s="5"/>
      <c r="W203" s="5"/>
      <c r="X203" s="5"/>
      <c r="Y203" s="5"/>
      <c r="Z203" s="5"/>
      <c r="AA203" s="5"/>
      <c r="AB203" s="5"/>
      <c r="AC203" s="5"/>
      <c r="AD203" s="4"/>
      <c r="AE203" s="4"/>
    </row>
    <row r="204" spans="1:31" ht="15">
      <c r="A204" s="86"/>
      <c r="B204" s="114" t="s">
        <v>497</v>
      </c>
      <c r="C204" s="115" t="s">
        <v>498</v>
      </c>
      <c r="D204" s="114" t="s">
        <v>31</v>
      </c>
      <c r="E204" s="114" t="s">
        <v>499</v>
      </c>
      <c r="F204" s="116" t="s">
        <v>49</v>
      </c>
      <c r="G204" s="117">
        <v>2</v>
      </c>
      <c r="H204" s="126">
        <v>358.93</v>
      </c>
      <c r="I204" s="126">
        <f t="shared" si="82"/>
        <v>443.42</v>
      </c>
      <c r="J204" s="126">
        <f t="shared" si="83"/>
        <v>886.84</v>
      </c>
      <c r="K204" s="118">
        <f t="shared" si="84"/>
        <v>3.8071706447515865E-4</v>
      </c>
      <c r="L204" s="55"/>
      <c r="M204" s="54"/>
      <c r="N204" s="29"/>
      <c r="O204" s="5"/>
      <c r="P204" s="5"/>
      <c r="Q204" s="5"/>
      <c r="R204" s="5"/>
      <c r="S204" s="5"/>
      <c r="T204" s="5"/>
      <c r="U204" s="5"/>
      <c r="V204" s="5"/>
      <c r="W204" s="5"/>
      <c r="X204" s="5"/>
      <c r="Y204" s="5"/>
      <c r="Z204" s="5"/>
      <c r="AA204" s="5"/>
      <c r="AB204" s="5"/>
      <c r="AC204" s="5"/>
      <c r="AD204" s="4"/>
      <c r="AE204" s="4"/>
    </row>
    <row r="205" spans="1:31" ht="15">
      <c r="A205" s="86"/>
      <c r="B205" s="114" t="s">
        <v>500</v>
      </c>
      <c r="C205" s="115" t="s">
        <v>501</v>
      </c>
      <c r="D205" s="114" t="s">
        <v>31</v>
      </c>
      <c r="E205" s="114" t="s">
        <v>502</v>
      </c>
      <c r="F205" s="116" t="s">
        <v>49</v>
      </c>
      <c r="G205" s="117">
        <v>6</v>
      </c>
      <c r="H205" s="126">
        <v>373.2</v>
      </c>
      <c r="I205" s="126">
        <f t="shared" si="82"/>
        <v>461.05</v>
      </c>
      <c r="J205" s="126">
        <f t="shared" si="83"/>
        <v>2766.3</v>
      </c>
      <c r="K205" s="118">
        <f t="shared" si="84"/>
        <v>1.187562148141301E-3</v>
      </c>
      <c r="L205" s="55"/>
      <c r="M205" s="54"/>
      <c r="N205" s="29"/>
      <c r="O205" s="5"/>
      <c r="P205" s="5"/>
      <c r="Q205" s="5"/>
      <c r="R205" s="5"/>
      <c r="S205" s="5"/>
      <c r="T205" s="5"/>
      <c r="U205" s="5"/>
      <c r="V205" s="5"/>
      <c r="W205" s="5"/>
      <c r="X205" s="5"/>
      <c r="Y205" s="5"/>
      <c r="Z205" s="5"/>
      <c r="AA205" s="5"/>
      <c r="AB205" s="5"/>
      <c r="AC205" s="5"/>
      <c r="AD205" s="4"/>
      <c r="AE205" s="4"/>
    </row>
    <row r="206" spans="1:31" ht="28.5">
      <c r="A206" s="86"/>
      <c r="B206" s="114" t="s">
        <v>503</v>
      </c>
      <c r="C206" s="115" t="s">
        <v>504</v>
      </c>
      <c r="D206" s="114" t="s">
        <v>31</v>
      </c>
      <c r="E206" s="114" t="s">
        <v>505</v>
      </c>
      <c r="F206" s="116" t="s">
        <v>49</v>
      </c>
      <c r="G206" s="117">
        <v>22</v>
      </c>
      <c r="H206" s="126">
        <v>279.58999999999997</v>
      </c>
      <c r="I206" s="126">
        <f t="shared" si="82"/>
        <v>345.4</v>
      </c>
      <c r="J206" s="126">
        <f t="shared" si="83"/>
        <v>7598.8</v>
      </c>
      <c r="K206" s="118">
        <f t="shared" si="84"/>
        <v>3.2621361570676056E-3</v>
      </c>
      <c r="L206" s="55"/>
      <c r="M206" s="54"/>
      <c r="N206" s="11"/>
      <c r="O206" s="5"/>
      <c r="P206" s="5"/>
      <c r="Q206" s="5"/>
      <c r="R206" s="5"/>
      <c r="S206" s="5"/>
      <c r="T206" s="5"/>
      <c r="U206" s="5"/>
      <c r="V206" s="5"/>
      <c r="W206" s="5"/>
      <c r="X206" s="5"/>
      <c r="Y206" s="5"/>
      <c r="Z206" s="5"/>
      <c r="AA206" s="5"/>
      <c r="AB206" s="5"/>
      <c r="AC206" s="5"/>
      <c r="AD206" s="4"/>
      <c r="AE206" s="4"/>
    </row>
    <row r="207" spans="1:31" ht="28.5">
      <c r="A207" s="86"/>
      <c r="B207" s="114" t="s">
        <v>506</v>
      </c>
      <c r="C207" s="115" t="s">
        <v>507</v>
      </c>
      <c r="D207" s="114" t="s">
        <v>31</v>
      </c>
      <c r="E207" s="114" t="s">
        <v>508</v>
      </c>
      <c r="F207" s="116" t="s">
        <v>49</v>
      </c>
      <c r="G207" s="117">
        <v>1</v>
      </c>
      <c r="H207" s="126">
        <v>407.68</v>
      </c>
      <c r="I207" s="126">
        <f t="shared" si="82"/>
        <v>503.64</v>
      </c>
      <c r="J207" s="126">
        <f t="shared" si="83"/>
        <v>503.64</v>
      </c>
      <c r="K207" s="118">
        <f t="shared" si="84"/>
        <v>2.1621075092718964E-4</v>
      </c>
      <c r="L207" s="55"/>
      <c r="M207" s="54"/>
      <c r="N207" s="11"/>
      <c r="O207" s="5"/>
      <c r="P207" s="5"/>
      <c r="Q207" s="5"/>
      <c r="R207" s="5"/>
      <c r="S207" s="5"/>
      <c r="T207" s="5"/>
      <c r="U207" s="5"/>
      <c r="V207" s="5"/>
      <c r="W207" s="5"/>
      <c r="X207" s="5"/>
      <c r="Y207" s="5"/>
      <c r="Z207" s="5"/>
      <c r="AA207" s="5"/>
      <c r="AB207" s="5"/>
      <c r="AC207" s="5"/>
      <c r="AD207" s="4"/>
      <c r="AE207" s="4"/>
    </row>
    <row r="208" spans="1:31" ht="15">
      <c r="A208" s="86"/>
      <c r="B208" s="114" t="s">
        <v>509</v>
      </c>
      <c r="C208" s="115" t="s">
        <v>510</v>
      </c>
      <c r="D208" s="114" t="s">
        <v>31</v>
      </c>
      <c r="E208" s="114" t="s">
        <v>511</v>
      </c>
      <c r="F208" s="116" t="s">
        <v>49</v>
      </c>
      <c r="G208" s="117">
        <v>6</v>
      </c>
      <c r="H208" s="126">
        <v>816.77</v>
      </c>
      <c r="I208" s="126">
        <f t="shared" si="82"/>
        <v>1009.03</v>
      </c>
      <c r="J208" s="126">
        <f t="shared" si="83"/>
        <v>6054.18</v>
      </c>
      <c r="K208" s="118">
        <f t="shared" si="84"/>
        <v>2.5990366214922824E-3</v>
      </c>
      <c r="L208" s="55"/>
      <c r="M208" s="54"/>
      <c r="N208" s="29"/>
      <c r="O208" s="5"/>
      <c r="P208" s="5"/>
      <c r="Q208" s="5"/>
      <c r="R208" s="5"/>
      <c r="S208" s="5"/>
      <c r="T208" s="5"/>
      <c r="U208" s="5"/>
      <c r="V208" s="5"/>
      <c r="W208" s="5"/>
      <c r="X208" s="5"/>
      <c r="Y208" s="5"/>
      <c r="Z208" s="5"/>
      <c r="AA208" s="5"/>
      <c r="AB208" s="5"/>
      <c r="AC208" s="5"/>
      <c r="AD208" s="4"/>
      <c r="AE208" s="4"/>
    </row>
    <row r="209" spans="1:31" ht="15">
      <c r="A209" s="86"/>
      <c r="B209" s="114" t="s">
        <v>512</v>
      </c>
      <c r="C209" s="115" t="s">
        <v>513</v>
      </c>
      <c r="D209" s="114" t="s">
        <v>31</v>
      </c>
      <c r="E209" s="114" t="s">
        <v>514</v>
      </c>
      <c r="F209" s="116" t="s">
        <v>49</v>
      </c>
      <c r="G209" s="117">
        <v>8</v>
      </c>
      <c r="H209" s="126">
        <v>224.26</v>
      </c>
      <c r="I209" s="126">
        <f t="shared" si="82"/>
        <v>277.05</v>
      </c>
      <c r="J209" s="126">
        <f t="shared" si="83"/>
        <v>2216.4</v>
      </c>
      <c r="K209" s="118">
        <f t="shared" si="84"/>
        <v>9.5149215383016276E-4</v>
      </c>
      <c r="L209" s="55"/>
      <c r="M209" s="54"/>
      <c r="N209" s="29"/>
      <c r="O209" s="5"/>
      <c r="P209" s="5"/>
      <c r="Q209" s="5"/>
      <c r="R209" s="5"/>
      <c r="S209" s="5"/>
      <c r="T209" s="5"/>
      <c r="U209" s="5"/>
      <c r="V209" s="5"/>
      <c r="W209" s="5"/>
      <c r="X209" s="5"/>
      <c r="Y209" s="5"/>
      <c r="Z209" s="5"/>
      <c r="AA209" s="5"/>
      <c r="AB209" s="5"/>
      <c r="AC209" s="5"/>
      <c r="AD209" s="4"/>
      <c r="AE209" s="4"/>
    </row>
    <row r="210" spans="1:31" ht="15">
      <c r="A210" s="86"/>
      <c r="B210" s="114" t="s">
        <v>515</v>
      </c>
      <c r="C210" s="115" t="s">
        <v>352</v>
      </c>
      <c r="D210" s="114" t="s">
        <v>31</v>
      </c>
      <c r="E210" s="114" t="s">
        <v>353</v>
      </c>
      <c r="F210" s="116" t="s">
        <v>49</v>
      </c>
      <c r="G210" s="117">
        <v>8</v>
      </c>
      <c r="H210" s="126">
        <v>113.44</v>
      </c>
      <c r="I210" s="126">
        <f t="shared" si="82"/>
        <v>140.13999999999999</v>
      </c>
      <c r="J210" s="126">
        <f t="shared" si="83"/>
        <v>1121.1199999999999</v>
      </c>
      <c r="K210" s="118">
        <f t="shared" si="84"/>
        <v>4.8129258414639594E-4</v>
      </c>
      <c r="L210" s="55"/>
      <c r="M210" s="54"/>
      <c r="N210" s="29"/>
      <c r="O210" s="5"/>
      <c r="P210" s="5"/>
      <c r="Q210" s="5"/>
      <c r="R210" s="5"/>
      <c r="S210" s="5"/>
      <c r="T210" s="5"/>
      <c r="U210" s="5"/>
      <c r="V210" s="5"/>
      <c r="W210" s="5"/>
      <c r="X210" s="5"/>
      <c r="Y210" s="5"/>
      <c r="Z210" s="5"/>
      <c r="AA210" s="5"/>
      <c r="AB210" s="5"/>
      <c r="AC210" s="5"/>
      <c r="AD210" s="4"/>
      <c r="AE210" s="4"/>
    </row>
    <row r="211" spans="1:31" ht="28.5">
      <c r="A211" s="86"/>
      <c r="B211" s="114" t="s">
        <v>516</v>
      </c>
      <c r="C211" s="115" t="s">
        <v>517</v>
      </c>
      <c r="D211" s="114" t="s">
        <v>47</v>
      </c>
      <c r="E211" s="114" t="s">
        <v>518</v>
      </c>
      <c r="F211" s="116" t="s">
        <v>49</v>
      </c>
      <c r="G211" s="117">
        <v>4</v>
      </c>
      <c r="H211" s="126">
        <v>358.18</v>
      </c>
      <c r="I211" s="126">
        <f t="shared" si="82"/>
        <v>442.49</v>
      </c>
      <c r="J211" s="126">
        <f t="shared" si="83"/>
        <v>1769.96</v>
      </c>
      <c r="K211" s="118">
        <f t="shared" si="84"/>
        <v>7.5983714699207495E-4</v>
      </c>
      <c r="L211" s="55"/>
      <c r="M211" s="54"/>
      <c r="N211" s="29"/>
      <c r="O211" s="5"/>
      <c r="P211" s="5"/>
      <c r="Q211" s="5"/>
      <c r="R211" s="5"/>
      <c r="S211" s="5"/>
      <c r="T211" s="5"/>
      <c r="U211" s="5"/>
      <c r="V211" s="5"/>
      <c r="W211" s="5"/>
      <c r="X211" s="5"/>
      <c r="Y211" s="5"/>
      <c r="Z211" s="5"/>
      <c r="AA211" s="5"/>
      <c r="AB211" s="5"/>
      <c r="AC211" s="5"/>
      <c r="AD211" s="4"/>
      <c r="AE211" s="4"/>
    </row>
    <row r="212" spans="1:31" ht="15">
      <c r="A212" s="86"/>
      <c r="B212" s="114" t="s">
        <v>519</v>
      </c>
      <c r="C212" s="115" t="s">
        <v>520</v>
      </c>
      <c r="D212" s="114" t="s">
        <v>31</v>
      </c>
      <c r="E212" s="114" t="s">
        <v>521</v>
      </c>
      <c r="F212" s="116" t="s">
        <v>49</v>
      </c>
      <c r="G212" s="117">
        <v>19</v>
      </c>
      <c r="H212" s="126">
        <v>107.82</v>
      </c>
      <c r="I212" s="126">
        <f t="shared" si="82"/>
        <v>133.19999999999999</v>
      </c>
      <c r="J212" s="126">
        <f t="shared" si="83"/>
        <v>2530.8000000000002</v>
      </c>
      <c r="K212" s="118">
        <f t="shared" si="84"/>
        <v>1.0864628870751562E-3</v>
      </c>
      <c r="L212" s="55"/>
      <c r="M212" s="54"/>
      <c r="N212" s="29"/>
      <c r="O212" s="5"/>
      <c r="P212" s="5"/>
      <c r="Q212" s="5"/>
      <c r="R212" s="5"/>
      <c r="S212" s="5"/>
      <c r="T212" s="5"/>
      <c r="U212" s="5"/>
      <c r="V212" s="5"/>
      <c r="W212" s="5"/>
      <c r="X212" s="5"/>
      <c r="Y212" s="5"/>
      <c r="Z212" s="5"/>
      <c r="AA212" s="5"/>
      <c r="AB212" s="5"/>
      <c r="AC212" s="5"/>
      <c r="AD212" s="4"/>
      <c r="AE212" s="4"/>
    </row>
    <row r="213" spans="1:31" ht="42.75">
      <c r="A213" s="86"/>
      <c r="B213" s="114" t="s">
        <v>522</v>
      </c>
      <c r="C213" s="115" t="s">
        <v>523</v>
      </c>
      <c r="D213" s="114" t="s">
        <v>31</v>
      </c>
      <c r="E213" s="114" t="s">
        <v>524</v>
      </c>
      <c r="F213" s="116" t="s">
        <v>49</v>
      </c>
      <c r="G213" s="117">
        <v>4</v>
      </c>
      <c r="H213" s="126">
        <v>523.08000000000004</v>
      </c>
      <c r="I213" s="126">
        <f t="shared" si="82"/>
        <v>646.21</v>
      </c>
      <c r="J213" s="126">
        <f t="shared" si="83"/>
        <v>2584.84</v>
      </c>
      <c r="K213" s="118">
        <f t="shared" si="84"/>
        <v>1.1096620550922027E-3</v>
      </c>
      <c r="L213" s="55"/>
      <c r="M213" s="54"/>
      <c r="N213" s="29"/>
      <c r="O213" s="5"/>
      <c r="P213" s="5"/>
      <c r="Q213" s="5"/>
      <c r="R213" s="5"/>
      <c r="S213" s="5"/>
      <c r="T213" s="5"/>
      <c r="U213" s="5"/>
      <c r="V213" s="5"/>
      <c r="W213" s="5"/>
      <c r="X213" s="5"/>
      <c r="Y213" s="5"/>
      <c r="Z213" s="5"/>
      <c r="AA213" s="5"/>
      <c r="AB213" s="5"/>
      <c r="AC213" s="5"/>
      <c r="AD213" s="4"/>
      <c r="AE213" s="4"/>
    </row>
    <row r="214" spans="1:31" ht="15">
      <c r="A214" s="86"/>
      <c r="B214" s="119">
        <v>15</v>
      </c>
      <c r="C214" s="119"/>
      <c r="D214" s="119"/>
      <c r="E214" s="119" t="s">
        <v>525</v>
      </c>
      <c r="F214" s="119"/>
      <c r="G214" s="120"/>
      <c r="H214" s="122"/>
      <c r="I214" s="123"/>
      <c r="J214" s="122">
        <f>J215+J257+J298+J317</f>
        <v>171470.47999999998</v>
      </c>
      <c r="K214" s="121">
        <f>K215+K257+K298+K317</f>
        <v>7.3611629820200253E-2</v>
      </c>
      <c r="L214" s="55"/>
      <c r="M214" s="54"/>
      <c r="N214" s="29"/>
      <c r="O214" s="5"/>
      <c r="P214" s="5"/>
      <c r="Q214" s="5"/>
      <c r="R214" s="5"/>
      <c r="S214" s="5"/>
      <c r="T214" s="5"/>
      <c r="U214" s="5"/>
      <c r="V214" s="5"/>
      <c r="W214" s="5"/>
      <c r="X214" s="5"/>
      <c r="Y214" s="5"/>
      <c r="Z214" s="5"/>
      <c r="AA214" s="5"/>
      <c r="AB214" s="5"/>
      <c r="AC214" s="5"/>
      <c r="AD214" s="4"/>
      <c r="AE214" s="4"/>
    </row>
    <row r="215" spans="1:31" ht="15">
      <c r="A215" s="86"/>
      <c r="B215" s="111" t="s">
        <v>526</v>
      </c>
      <c r="C215" s="111"/>
      <c r="D215" s="111"/>
      <c r="E215" s="111" t="s">
        <v>527</v>
      </c>
      <c r="F215" s="111"/>
      <c r="G215" s="112"/>
      <c r="H215" s="124"/>
      <c r="I215" s="125"/>
      <c r="J215" s="124">
        <f>SUM(J216:J256)</f>
        <v>88693.739999999991</v>
      </c>
      <c r="K215" s="113">
        <f>SUM(K216:K256)</f>
        <v>3.8075887792750611E-2</v>
      </c>
      <c r="L215" s="55"/>
      <c r="M215" s="54"/>
      <c r="N215" s="29"/>
      <c r="O215" s="5"/>
      <c r="P215" s="5"/>
      <c r="Q215" s="5"/>
      <c r="R215" s="5"/>
      <c r="S215" s="5"/>
      <c r="T215" s="5"/>
      <c r="U215" s="5"/>
      <c r="V215" s="5"/>
      <c r="W215" s="5"/>
      <c r="X215" s="5"/>
      <c r="Y215" s="5"/>
      <c r="Z215" s="5"/>
      <c r="AA215" s="5"/>
      <c r="AB215" s="5"/>
      <c r="AC215" s="5"/>
      <c r="AD215" s="4"/>
      <c r="AE215" s="4"/>
    </row>
    <row r="216" spans="1:31" ht="15">
      <c r="A216" s="86"/>
      <c r="B216" s="114" t="s">
        <v>528</v>
      </c>
      <c r="C216" s="115" t="s">
        <v>529</v>
      </c>
      <c r="D216" s="114" t="s">
        <v>31</v>
      </c>
      <c r="E216" s="114" t="s">
        <v>530</v>
      </c>
      <c r="F216" s="116" t="s">
        <v>49</v>
      </c>
      <c r="G216" s="117">
        <v>1</v>
      </c>
      <c r="H216" s="126">
        <v>75.03</v>
      </c>
      <c r="I216" s="126">
        <f t="shared" ref="I216:I256" si="85">TRUNC(H216+H216*$C$11,2)</f>
        <v>92.69</v>
      </c>
      <c r="J216" s="126">
        <f t="shared" ref="J216:J256" si="86">TRUNC(I216*G216,2)</f>
        <v>92.69</v>
      </c>
      <c r="K216" s="118">
        <f t="shared" ref="K216:K256" si="87">J216/$J$475</f>
        <v>3.9791467126203657E-5</v>
      </c>
      <c r="L216" s="55"/>
      <c r="M216" s="54"/>
      <c r="N216" s="29"/>
      <c r="O216" s="5"/>
      <c r="P216" s="5"/>
      <c r="Q216" s="5"/>
      <c r="R216" s="5"/>
      <c r="S216" s="5"/>
      <c r="T216" s="5"/>
      <c r="U216" s="5"/>
      <c r="V216" s="5"/>
      <c r="W216" s="5"/>
      <c r="X216" s="5"/>
      <c r="Y216" s="5"/>
      <c r="Z216" s="5"/>
      <c r="AA216" s="5"/>
      <c r="AB216" s="5"/>
      <c r="AC216" s="5"/>
      <c r="AD216" s="4"/>
      <c r="AE216" s="4"/>
    </row>
    <row r="217" spans="1:31" ht="28.5">
      <c r="A217" s="86"/>
      <c r="B217" s="114" t="s">
        <v>531</v>
      </c>
      <c r="C217" s="115" t="s">
        <v>532</v>
      </c>
      <c r="D217" s="114" t="s">
        <v>47</v>
      </c>
      <c r="E217" s="114" t="s">
        <v>533</v>
      </c>
      <c r="F217" s="116" t="s">
        <v>49</v>
      </c>
      <c r="G217" s="117">
        <v>1</v>
      </c>
      <c r="H217" s="126">
        <v>49.51</v>
      </c>
      <c r="I217" s="126">
        <f t="shared" si="85"/>
        <v>61.16</v>
      </c>
      <c r="J217" s="126">
        <f t="shared" si="86"/>
        <v>61.16</v>
      </c>
      <c r="K217" s="118">
        <f t="shared" si="87"/>
        <v>2.6255757141424269E-5</v>
      </c>
      <c r="L217" s="55"/>
      <c r="M217" s="54"/>
      <c r="N217" s="29"/>
      <c r="O217" s="5"/>
      <c r="P217" s="5"/>
      <c r="Q217" s="5"/>
      <c r="R217" s="5"/>
      <c r="S217" s="5"/>
      <c r="T217" s="5"/>
      <c r="U217" s="5"/>
      <c r="V217" s="5"/>
      <c r="W217" s="5"/>
      <c r="X217" s="5"/>
      <c r="Y217" s="5"/>
      <c r="Z217" s="5"/>
      <c r="AA217" s="5"/>
      <c r="AB217" s="5"/>
      <c r="AC217" s="5"/>
      <c r="AD217" s="4"/>
      <c r="AE217" s="4"/>
    </row>
    <row r="218" spans="1:31" ht="28.5">
      <c r="A218" s="86"/>
      <c r="B218" s="114" t="s">
        <v>534</v>
      </c>
      <c r="C218" s="115" t="s">
        <v>535</v>
      </c>
      <c r="D218" s="114" t="s">
        <v>47</v>
      </c>
      <c r="E218" s="114" t="s">
        <v>536</v>
      </c>
      <c r="F218" s="116" t="s">
        <v>49</v>
      </c>
      <c r="G218" s="117">
        <v>1</v>
      </c>
      <c r="H218" s="126">
        <v>42.84</v>
      </c>
      <c r="I218" s="126">
        <f t="shared" si="85"/>
        <v>52.92</v>
      </c>
      <c r="J218" s="126">
        <f t="shared" si="86"/>
        <v>52.92</v>
      </c>
      <c r="K218" s="118">
        <f t="shared" si="87"/>
        <v>2.271835624467254E-5</v>
      </c>
      <c r="L218" s="55"/>
      <c r="M218" s="54"/>
      <c r="N218" s="29"/>
      <c r="O218" s="5"/>
      <c r="P218" s="5"/>
      <c r="Q218" s="5"/>
      <c r="R218" s="5"/>
      <c r="S218" s="5"/>
      <c r="T218" s="5"/>
      <c r="U218" s="5"/>
      <c r="V218" s="5"/>
      <c r="W218" s="5"/>
      <c r="X218" s="5"/>
      <c r="Y218" s="5"/>
      <c r="Z218" s="5"/>
      <c r="AA218" s="5"/>
      <c r="AB218" s="5"/>
      <c r="AC218" s="5"/>
      <c r="AD218" s="4"/>
      <c r="AE218" s="4"/>
    </row>
    <row r="219" spans="1:31" ht="28.5">
      <c r="A219" s="86"/>
      <c r="B219" s="114" t="s">
        <v>537</v>
      </c>
      <c r="C219" s="115" t="s">
        <v>538</v>
      </c>
      <c r="D219" s="114" t="s">
        <v>47</v>
      </c>
      <c r="E219" s="114" t="s">
        <v>539</v>
      </c>
      <c r="F219" s="116" t="s">
        <v>49</v>
      </c>
      <c r="G219" s="117">
        <v>1</v>
      </c>
      <c r="H219" s="126">
        <v>46.78</v>
      </c>
      <c r="I219" s="126">
        <f t="shared" si="85"/>
        <v>57.79</v>
      </c>
      <c r="J219" s="126">
        <f t="shared" si="86"/>
        <v>57.79</v>
      </c>
      <c r="K219" s="118">
        <f t="shared" si="87"/>
        <v>2.4809028862048865E-5</v>
      </c>
      <c r="L219" s="55"/>
      <c r="M219" s="54"/>
      <c r="N219" s="29"/>
      <c r="O219" s="5"/>
      <c r="P219" s="5"/>
      <c r="Q219" s="5"/>
      <c r="R219" s="5"/>
      <c r="S219" s="5"/>
      <c r="T219" s="5"/>
      <c r="U219" s="5"/>
      <c r="V219" s="5"/>
      <c r="W219" s="5"/>
      <c r="X219" s="5"/>
      <c r="Y219" s="5"/>
      <c r="Z219" s="5"/>
      <c r="AA219" s="5"/>
      <c r="AB219" s="5"/>
      <c r="AC219" s="5"/>
      <c r="AD219" s="4"/>
      <c r="AE219" s="4"/>
    </row>
    <row r="220" spans="1:31" ht="28.5">
      <c r="A220" s="86"/>
      <c r="B220" s="114" t="s">
        <v>540</v>
      </c>
      <c r="C220" s="115" t="s">
        <v>541</v>
      </c>
      <c r="D220" s="114" t="s">
        <v>47</v>
      </c>
      <c r="E220" s="114" t="s">
        <v>542</v>
      </c>
      <c r="F220" s="116" t="s">
        <v>49</v>
      </c>
      <c r="G220" s="117">
        <v>3</v>
      </c>
      <c r="H220" s="126">
        <v>10.9</v>
      </c>
      <c r="I220" s="126">
        <f t="shared" si="85"/>
        <v>13.46</v>
      </c>
      <c r="J220" s="126">
        <f t="shared" si="86"/>
        <v>40.380000000000003</v>
      </c>
      <c r="K220" s="118">
        <f t="shared" si="87"/>
        <v>1.7334981578984828E-5</v>
      </c>
      <c r="L220" s="55"/>
      <c r="M220" s="54"/>
      <c r="N220" s="29"/>
      <c r="O220" s="5"/>
      <c r="P220" s="5"/>
      <c r="Q220" s="5"/>
      <c r="R220" s="5"/>
      <c r="S220" s="5"/>
      <c r="T220" s="5"/>
      <c r="U220" s="5"/>
      <c r="V220" s="5"/>
      <c r="W220" s="5"/>
      <c r="X220" s="5"/>
      <c r="Y220" s="5"/>
      <c r="Z220" s="5"/>
      <c r="AA220" s="5"/>
      <c r="AB220" s="5"/>
      <c r="AC220" s="5"/>
      <c r="AD220" s="4"/>
      <c r="AE220" s="4"/>
    </row>
    <row r="221" spans="1:31" ht="28.5">
      <c r="A221" s="86"/>
      <c r="B221" s="114" t="s">
        <v>543</v>
      </c>
      <c r="C221" s="115" t="s">
        <v>544</v>
      </c>
      <c r="D221" s="114" t="s">
        <v>47</v>
      </c>
      <c r="E221" s="114" t="s">
        <v>545</v>
      </c>
      <c r="F221" s="116" t="s">
        <v>49</v>
      </c>
      <c r="G221" s="117">
        <v>17</v>
      </c>
      <c r="H221" s="126">
        <v>27.95</v>
      </c>
      <c r="I221" s="126">
        <f t="shared" si="85"/>
        <v>34.520000000000003</v>
      </c>
      <c r="J221" s="126">
        <f t="shared" si="86"/>
        <v>586.84</v>
      </c>
      <c r="K221" s="118">
        <f t="shared" si="87"/>
        <v>2.5192819687497417E-4</v>
      </c>
      <c r="L221" s="55"/>
      <c r="M221" s="54"/>
      <c r="N221" s="29"/>
      <c r="O221" s="5"/>
      <c r="P221" s="5"/>
      <c r="Q221" s="5"/>
      <c r="R221" s="5"/>
      <c r="S221" s="5"/>
      <c r="T221" s="5"/>
      <c r="U221" s="5"/>
      <c r="V221" s="5"/>
      <c r="W221" s="5"/>
      <c r="X221" s="5"/>
      <c r="Y221" s="5"/>
      <c r="Z221" s="5"/>
      <c r="AA221" s="5"/>
      <c r="AB221" s="5"/>
      <c r="AC221" s="5"/>
      <c r="AD221" s="4"/>
      <c r="AE221" s="4"/>
    </row>
    <row r="222" spans="1:31" ht="28.5">
      <c r="A222" s="86"/>
      <c r="B222" s="114" t="s">
        <v>546</v>
      </c>
      <c r="C222" s="115" t="s">
        <v>547</v>
      </c>
      <c r="D222" s="114" t="s">
        <v>47</v>
      </c>
      <c r="E222" s="114" t="s">
        <v>548</v>
      </c>
      <c r="F222" s="116" t="s">
        <v>87</v>
      </c>
      <c r="G222" s="117">
        <v>54.4</v>
      </c>
      <c r="H222" s="126">
        <v>30.38</v>
      </c>
      <c r="I222" s="126">
        <f t="shared" si="85"/>
        <v>37.53</v>
      </c>
      <c r="J222" s="126">
        <f t="shared" si="86"/>
        <v>2041.63</v>
      </c>
      <c r="K222" s="118">
        <f t="shared" si="87"/>
        <v>8.7646405252854865E-4</v>
      </c>
      <c r="L222" s="55"/>
      <c r="M222" s="54"/>
      <c r="N222" s="29"/>
      <c r="O222" s="5"/>
      <c r="P222" s="5"/>
      <c r="Q222" s="5"/>
      <c r="R222" s="5"/>
      <c r="S222" s="5"/>
      <c r="T222" s="5"/>
      <c r="U222" s="5"/>
      <c r="V222" s="5"/>
      <c r="W222" s="5"/>
      <c r="X222" s="5"/>
      <c r="Y222" s="5"/>
      <c r="Z222" s="5"/>
      <c r="AA222" s="5"/>
      <c r="AB222" s="5"/>
      <c r="AC222" s="5"/>
      <c r="AD222" s="4"/>
      <c r="AE222" s="4"/>
    </row>
    <row r="223" spans="1:31" ht="15">
      <c r="A223" s="86"/>
      <c r="B223" s="114" t="s">
        <v>549</v>
      </c>
      <c r="C223" s="115" t="s">
        <v>550</v>
      </c>
      <c r="D223" s="114" t="s">
        <v>31</v>
      </c>
      <c r="E223" s="114" t="s">
        <v>551</v>
      </c>
      <c r="F223" s="116" t="s">
        <v>49</v>
      </c>
      <c r="G223" s="117">
        <v>1</v>
      </c>
      <c r="H223" s="126">
        <v>1078.92</v>
      </c>
      <c r="I223" s="126">
        <f t="shared" si="85"/>
        <v>1332.89</v>
      </c>
      <c r="J223" s="126">
        <f t="shared" si="86"/>
        <v>1332.89</v>
      </c>
      <c r="K223" s="118">
        <f t="shared" si="87"/>
        <v>5.7220464578536625E-4</v>
      </c>
      <c r="L223" s="55"/>
      <c r="M223" s="54"/>
      <c r="N223" s="29"/>
      <c r="O223" s="5"/>
      <c r="P223" s="5"/>
      <c r="Q223" s="5"/>
      <c r="R223" s="5"/>
      <c r="S223" s="5"/>
      <c r="T223" s="5"/>
      <c r="U223" s="5"/>
      <c r="V223" s="5"/>
      <c r="W223" s="5"/>
      <c r="X223" s="5"/>
      <c r="Y223" s="5"/>
      <c r="Z223" s="5"/>
      <c r="AA223" s="5"/>
      <c r="AB223" s="5"/>
      <c r="AC223" s="5"/>
      <c r="AD223" s="4"/>
      <c r="AE223" s="4"/>
    </row>
    <row r="224" spans="1:31" ht="15">
      <c r="A224" s="86"/>
      <c r="B224" s="114" t="s">
        <v>552</v>
      </c>
      <c r="C224" s="115" t="s">
        <v>553</v>
      </c>
      <c r="D224" s="114" t="s">
        <v>47</v>
      </c>
      <c r="E224" s="114" t="s">
        <v>554</v>
      </c>
      <c r="F224" s="116" t="s">
        <v>49</v>
      </c>
      <c r="G224" s="117">
        <v>1</v>
      </c>
      <c r="H224" s="126">
        <v>62.55</v>
      </c>
      <c r="I224" s="126">
        <f t="shared" si="85"/>
        <v>77.27</v>
      </c>
      <c r="J224" s="126">
        <f t="shared" si="86"/>
        <v>77.27</v>
      </c>
      <c r="K224" s="118">
        <f t="shared" si="87"/>
        <v>3.3171719331554172E-5</v>
      </c>
      <c r="L224" s="55"/>
      <c r="M224" s="54"/>
      <c r="N224" s="29"/>
      <c r="O224" s="5"/>
      <c r="P224" s="5"/>
      <c r="Q224" s="5"/>
      <c r="R224" s="5"/>
      <c r="S224" s="5"/>
      <c r="T224" s="5"/>
      <c r="U224" s="5"/>
      <c r="V224" s="5"/>
      <c r="W224" s="5"/>
      <c r="X224" s="5"/>
      <c r="Y224" s="5"/>
      <c r="Z224" s="5"/>
      <c r="AA224" s="5"/>
      <c r="AB224" s="5"/>
      <c r="AC224" s="5"/>
      <c r="AD224" s="4"/>
      <c r="AE224" s="4"/>
    </row>
    <row r="225" spans="1:31" ht="28.5">
      <c r="A225" s="86"/>
      <c r="B225" s="114" t="s">
        <v>555</v>
      </c>
      <c r="C225" s="115" t="s">
        <v>556</v>
      </c>
      <c r="D225" s="114" t="s">
        <v>47</v>
      </c>
      <c r="E225" s="114" t="s">
        <v>557</v>
      </c>
      <c r="F225" s="116" t="s">
        <v>49</v>
      </c>
      <c r="G225" s="117">
        <v>1</v>
      </c>
      <c r="H225" s="126">
        <v>265.61</v>
      </c>
      <c r="I225" s="126">
        <f t="shared" si="85"/>
        <v>328.13</v>
      </c>
      <c r="J225" s="126">
        <f t="shared" si="86"/>
        <v>328.13</v>
      </c>
      <c r="K225" s="118">
        <f t="shared" si="87"/>
        <v>1.4086497041882842E-4</v>
      </c>
      <c r="L225" s="55"/>
      <c r="M225" s="54"/>
      <c r="N225" s="29"/>
      <c r="O225" s="5"/>
      <c r="P225" s="5"/>
      <c r="Q225" s="5"/>
      <c r="R225" s="5"/>
      <c r="S225" s="5"/>
      <c r="T225" s="5"/>
      <c r="U225" s="5"/>
      <c r="V225" s="5"/>
      <c r="W225" s="5"/>
      <c r="X225" s="5"/>
      <c r="Y225" s="5"/>
      <c r="Z225" s="5"/>
      <c r="AA225" s="5"/>
      <c r="AB225" s="5"/>
      <c r="AC225" s="5"/>
      <c r="AD225" s="4"/>
      <c r="AE225" s="4"/>
    </row>
    <row r="226" spans="1:31" ht="28.5">
      <c r="A226" s="86"/>
      <c r="B226" s="114" t="s">
        <v>558</v>
      </c>
      <c r="C226" s="115" t="s">
        <v>559</v>
      </c>
      <c r="D226" s="114" t="s">
        <v>47</v>
      </c>
      <c r="E226" s="114" t="s">
        <v>560</v>
      </c>
      <c r="F226" s="116" t="s">
        <v>49</v>
      </c>
      <c r="G226" s="117">
        <v>24</v>
      </c>
      <c r="H226" s="126">
        <v>149.80000000000001</v>
      </c>
      <c r="I226" s="126">
        <f t="shared" si="85"/>
        <v>185.06</v>
      </c>
      <c r="J226" s="126">
        <f t="shared" si="86"/>
        <v>4441.4399999999996</v>
      </c>
      <c r="K226" s="118">
        <f t="shared" si="87"/>
        <v>1.9066934270472106E-3</v>
      </c>
      <c r="L226" s="55"/>
      <c r="M226" s="54"/>
      <c r="N226" s="29"/>
      <c r="O226" s="5"/>
      <c r="P226" s="5"/>
      <c r="Q226" s="5"/>
      <c r="R226" s="5"/>
      <c r="S226" s="5"/>
      <c r="T226" s="5"/>
      <c r="U226" s="5"/>
      <c r="V226" s="5"/>
      <c r="W226" s="5"/>
      <c r="X226" s="5"/>
      <c r="Y226" s="5"/>
      <c r="Z226" s="5"/>
      <c r="AA226" s="5"/>
      <c r="AB226" s="5"/>
      <c r="AC226" s="5"/>
      <c r="AD226" s="4"/>
      <c r="AE226" s="4"/>
    </row>
    <row r="227" spans="1:31" ht="28.5">
      <c r="A227" s="86"/>
      <c r="B227" s="114" t="s">
        <v>561</v>
      </c>
      <c r="C227" s="115" t="s">
        <v>562</v>
      </c>
      <c r="D227" s="114" t="s">
        <v>47</v>
      </c>
      <c r="E227" s="114" t="s">
        <v>563</v>
      </c>
      <c r="F227" s="116" t="s">
        <v>49</v>
      </c>
      <c r="G227" s="117">
        <v>2</v>
      </c>
      <c r="H227" s="126">
        <v>141.99</v>
      </c>
      <c r="I227" s="126">
        <f t="shared" si="85"/>
        <v>175.41</v>
      </c>
      <c r="J227" s="126">
        <f t="shared" si="86"/>
        <v>350.82</v>
      </c>
      <c r="K227" s="118">
        <f t="shared" si="87"/>
        <v>1.5060570177165571E-4</v>
      </c>
      <c r="L227" s="55"/>
      <c r="M227" s="54"/>
      <c r="N227" s="29"/>
      <c r="O227" s="5"/>
      <c r="P227" s="5"/>
      <c r="Q227" s="5"/>
      <c r="R227" s="5"/>
      <c r="S227" s="5"/>
      <c r="T227" s="5"/>
      <c r="U227" s="5"/>
      <c r="V227" s="5"/>
      <c r="W227" s="5"/>
      <c r="X227" s="5"/>
      <c r="Y227" s="5"/>
      <c r="Z227" s="5"/>
      <c r="AA227" s="5"/>
      <c r="AB227" s="5"/>
      <c r="AC227" s="5"/>
      <c r="AD227" s="4"/>
      <c r="AE227" s="4"/>
    </row>
    <row r="228" spans="1:31" ht="28.5">
      <c r="A228" s="86"/>
      <c r="B228" s="114" t="s">
        <v>564</v>
      </c>
      <c r="C228" s="115" t="s">
        <v>565</v>
      </c>
      <c r="D228" s="114" t="s">
        <v>47</v>
      </c>
      <c r="E228" s="114" t="s">
        <v>566</v>
      </c>
      <c r="F228" s="116" t="s">
        <v>87</v>
      </c>
      <c r="G228" s="117">
        <v>2</v>
      </c>
      <c r="H228" s="126">
        <v>80.23</v>
      </c>
      <c r="I228" s="126">
        <f t="shared" si="85"/>
        <v>99.11</v>
      </c>
      <c r="J228" s="126">
        <f t="shared" si="86"/>
        <v>198.22</v>
      </c>
      <c r="K228" s="118">
        <f t="shared" si="87"/>
        <v>8.5095097785695202E-5</v>
      </c>
      <c r="L228" s="55"/>
      <c r="M228" s="54"/>
      <c r="N228" s="29"/>
      <c r="O228" s="5"/>
      <c r="P228" s="5"/>
      <c r="Q228" s="5"/>
      <c r="R228" s="5"/>
      <c r="S228" s="5"/>
      <c r="T228" s="5"/>
      <c r="U228" s="5"/>
      <c r="V228" s="5"/>
      <c r="W228" s="5"/>
      <c r="X228" s="5"/>
      <c r="Y228" s="5"/>
      <c r="Z228" s="5"/>
      <c r="AA228" s="5"/>
      <c r="AB228" s="5"/>
      <c r="AC228" s="5"/>
      <c r="AD228" s="4"/>
      <c r="AE228" s="4"/>
    </row>
    <row r="229" spans="1:31" ht="28.5">
      <c r="A229" s="86"/>
      <c r="B229" s="114" t="s">
        <v>567</v>
      </c>
      <c r="C229" s="115" t="s">
        <v>568</v>
      </c>
      <c r="D229" s="114" t="s">
        <v>47</v>
      </c>
      <c r="E229" s="114" t="s">
        <v>569</v>
      </c>
      <c r="F229" s="116" t="s">
        <v>87</v>
      </c>
      <c r="G229" s="117">
        <v>1</v>
      </c>
      <c r="H229" s="126">
        <v>141.33000000000001</v>
      </c>
      <c r="I229" s="126">
        <f t="shared" si="85"/>
        <v>174.59</v>
      </c>
      <c r="J229" s="126">
        <f t="shared" si="86"/>
        <v>174.59</v>
      </c>
      <c r="K229" s="118">
        <f t="shared" si="87"/>
        <v>7.4950827981054018E-5</v>
      </c>
      <c r="L229" s="55"/>
      <c r="M229" s="54"/>
      <c r="N229" s="29"/>
      <c r="O229" s="5"/>
      <c r="P229" s="5"/>
      <c r="Q229" s="5"/>
      <c r="R229" s="5"/>
      <c r="S229" s="5"/>
      <c r="T229" s="5"/>
      <c r="U229" s="5"/>
      <c r="V229" s="5"/>
      <c r="W229" s="5"/>
      <c r="X229" s="5"/>
      <c r="Y229" s="5"/>
      <c r="Z229" s="5"/>
      <c r="AA229" s="5"/>
      <c r="AB229" s="5"/>
      <c r="AC229" s="5"/>
      <c r="AD229" s="4"/>
      <c r="AE229" s="4"/>
    </row>
    <row r="230" spans="1:31" ht="28.5">
      <c r="A230" s="86"/>
      <c r="B230" s="114" t="s">
        <v>570</v>
      </c>
      <c r="C230" s="115" t="s">
        <v>571</v>
      </c>
      <c r="D230" s="114" t="s">
        <v>47</v>
      </c>
      <c r="E230" s="114" t="s">
        <v>572</v>
      </c>
      <c r="F230" s="116" t="s">
        <v>49</v>
      </c>
      <c r="G230" s="117">
        <v>2</v>
      </c>
      <c r="H230" s="126">
        <v>7.49</v>
      </c>
      <c r="I230" s="126">
        <f t="shared" si="85"/>
        <v>9.25</v>
      </c>
      <c r="J230" s="126">
        <f t="shared" si="86"/>
        <v>18.5</v>
      </c>
      <c r="K230" s="118">
        <f t="shared" si="87"/>
        <v>7.941980168678041E-6</v>
      </c>
      <c r="L230" s="55"/>
      <c r="M230" s="54"/>
      <c r="N230" s="29"/>
      <c r="O230" s="5"/>
      <c r="P230" s="5"/>
      <c r="Q230" s="5"/>
      <c r="R230" s="5"/>
      <c r="S230" s="5"/>
      <c r="T230" s="5"/>
      <c r="U230" s="5"/>
      <c r="V230" s="5"/>
      <c r="W230" s="5"/>
      <c r="X230" s="5"/>
      <c r="Y230" s="5"/>
      <c r="Z230" s="5"/>
      <c r="AA230" s="5"/>
      <c r="AB230" s="5"/>
      <c r="AC230" s="5"/>
      <c r="AD230" s="4"/>
      <c r="AE230" s="4"/>
    </row>
    <row r="231" spans="1:31" ht="28.5">
      <c r="A231" s="86"/>
      <c r="B231" s="114" t="s">
        <v>573</v>
      </c>
      <c r="C231" s="115" t="s">
        <v>574</v>
      </c>
      <c r="D231" s="114" t="s">
        <v>47</v>
      </c>
      <c r="E231" s="114" t="s">
        <v>575</v>
      </c>
      <c r="F231" s="116" t="s">
        <v>49</v>
      </c>
      <c r="G231" s="117">
        <v>2</v>
      </c>
      <c r="H231" s="126">
        <v>23.69</v>
      </c>
      <c r="I231" s="126">
        <f t="shared" si="85"/>
        <v>29.26</v>
      </c>
      <c r="J231" s="126">
        <f t="shared" si="86"/>
        <v>58.52</v>
      </c>
      <c r="K231" s="118">
        <f t="shared" si="87"/>
        <v>2.512241510654265E-5</v>
      </c>
      <c r="L231" s="55"/>
      <c r="M231" s="54"/>
      <c r="N231" s="29"/>
      <c r="O231" s="5"/>
      <c r="P231" s="5"/>
      <c r="Q231" s="5"/>
      <c r="R231" s="5"/>
      <c r="S231" s="5"/>
      <c r="T231" s="5"/>
      <c r="U231" s="5"/>
      <c r="V231" s="5"/>
      <c r="W231" s="5"/>
      <c r="X231" s="5"/>
      <c r="Y231" s="5"/>
      <c r="Z231" s="5"/>
      <c r="AA231" s="5"/>
      <c r="AB231" s="5"/>
      <c r="AC231" s="5"/>
      <c r="AD231" s="4"/>
      <c r="AE231" s="4"/>
    </row>
    <row r="232" spans="1:31" ht="28.5">
      <c r="A232" s="86"/>
      <c r="B232" s="114" t="s">
        <v>576</v>
      </c>
      <c r="C232" s="115" t="s">
        <v>577</v>
      </c>
      <c r="D232" s="114" t="s">
        <v>47</v>
      </c>
      <c r="E232" s="114" t="s">
        <v>578</v>
      </c>
      <c r="F232" s="116" t="s">
        <v>49</v>
      </c>
      <c r="G232" s="117">
        <v>52</v>
      </c>
      <c r="H232" s="126">
        <v>3.55</v>
      </c>
      <c r="I232" s="126">
        <f t="shared" si="85"/>
        <v>4.38</v>
      </c>
      <c r="J232" s="126">
        <f t="shared" si="86"/>
        <v>227.76</v>
      </c>
      <c r="K232" s="118">
        <f t="shared" si="87"/>
        <v>9.777650828206003E-5</v>
      </c>
      <c r="L232" s="55"/>
      <c r="M232" s="54"/>
      <c r="N232" s="29"/>
      <c r="O232" s="5"/>
      <c r="P232" s="5"/>
      <c r="Q232" s="5"/>
      <c r="R232" s="5"/>
      <c r="S232" s="5"/>
      <c r="T232" s="5"/>
      <c r="U232" s="5"/>
      <c r="V232" s="5"/>
      <c r="W232" s="5"/>
      <c r="X232" s="5"/>
      <c r="Y232" s="5"/>
      <c r="Z232" s="5"/>
      <c r="AA232" s="5"/>
      <c r="AB232" s="5"/>
      <c r="AC232" s="5"/>
      <c r="AD232" s="4"/>
      <c r="AE232" s="4"/>
    </row>
    <row r="233" spans="1:31" ht="28.5">
      <c r="A233" s="86"/>
      <c r="B233" s="114" t="s">
        <v>579</v>
      </c>
      <c r="C233" s="115" t="s">
        <v>580</v>
      </c>
      <c r="D233" s="114" t="s">
        <v>47</v>
      </c>
      <c r="E233" s="114" t="s">
        <v>581</v>
      </c>
      <c r="F233" s="116" t="s">
        <v>49</v>
      </c>
      <c r="G233" s="117">
        <v>1</v>
      </c>
      <c r="H233" s="126">
        <v>17.41</v>
      </c>
      <c r="I233" s="126">
        <f t="shared" si="85"/>
        <v>21.5</v>
      </c>
      <c r="J233" s="126">
        <f t="shared" si="86"/>
        <v>21.5</v>
      </c>
      <c r="K233" s="118">
        <f t="shared" si="87"/>
        <v>9.2298688446798867E-6</v>
      </c>
      <c r="L233" s="55"/>
      <c r="M233" s="54"/>
      <c r="N233" s="29"/>
      <c r="O233" s="5"/>
      <c r="P233" s="5"/>
      <c r="Q233" s="5"/>
      <c r="R233" s="5"/>
      <c r="S233" s="5"/>
      <c r="T233" s="5"/>
      <c r="U233" s="5"/>
      <c r="V233" s="5"/>
      <c r="W233" s="5"/>
      <c r="X233" s="5"/>
      <c r="Y233" s="5"/>
      <c r="Z233" s="5"/>
      <c r="AA233" s="5"/>
      <c r="AB233" s="5"/>
      <c r="AC233" s="5"/>
      <c r="AD233" s="4"/>
      <c r="AE233" s="4"/>
    </row>
    <row r="234" spans="1:31" ht="28.5">
      <c r="A234" s="86"/>
      <c r="B234" s="114" t="s">
        <v>582</v>
      </c>
      <c r="C234" s="115" t="s">
        <v>583</v>
      </c>
      <c r="D234" s="114" t="s">
        <v>47</v>
      </c>
      <c r="E234" s="114" t="s">
        <v>584</v>
      </c>
      <c r="F234" s="116" t="s">
        <v>49</v>
      </c>
      <c r="G234" s="117">
        <v>3</v>
      </c>
      <c r="H234" s="126">
        <v>8.31</v>
      </c>
      <c r="I234" s="126">
        <f t="shared" si="85"/>
        <v>10.26</v>
      </c>
      <c r="J234" s="126">
        <f t="shared" si="86"/>
        <v>30.78</v>
      </c>
      <c r="K234" s="118">
        <f t="shared" si="87"/>
        <v>1.3213737815778925E-5</v>
      </c>
      <c r="L234" s="55"/>
      <c r="M234" s="54"/>
      <c r="N234" s="29"/>
      <c r="O234" s="5"/>
      <c r="P234" s="5"/>
      <c r="Q234" s="5"/>
      <c r="R234" s="5"/>
      <c r="S234" s="5"/>
      <c r="T234" s="5"/>
      <c r="U234" s="5"/>
      <c r="V234" s="5"/>
      <c r="W234" s="5"/>
      <c r="X234" s="5"/>
      <c r="Y234" s="5"/>
      <c r="Z234" s="5"/>
      <c r="AA234" s="5"/>
      <c r="AB234" s="5"/>
      <c r="AC234" s="5"/>
      <c r="AD234" s="4"/>
      <c r="AE234" s="4"/>
    </row>
    <row r="235" spans="1:31" ht="28.5">
      <c r="A235" s="86"/>
      <c r="B235" s="114" t="s">
        <v>585</v>
      </c>
      <c r="C235" s="115" t="s">
        <v>586</v>
      </c>
      <c r="D235" s="114" t="s">
        <v>47</v>
      </c>
      <c r="E235" s="114" t="s">
        <v>587</v>
      </c>
      <c r="F235" s="116" t="s">
        <v>49</v>
      </c>
      <c r="G235" s="117">
        <v>1</v>
      </c>
      <c r="H235" s="126">
        <v>9.56</v>
      </c>
      <c r="I235" s="126">
        <f t="shared" si="85"/>
        <v>11.81</v>
      </c>
      <c r="J235" s="126">
        <f t="shared" si="86"/>
        <v>11.81</v>
      </c>
      <c r="K235" s="118">
        <f t="shared" si="87"/>
        <v>5.0699884211939282E-6</v>
      </c>
      <c r="L235" s="55"/>
      <c r="M235" s="54"/>
      <c r="N235" s="29"/>
      <c r="O235" s="5"/>
      <c r="P235" s="5"/>
      <c r="Q235" s="5"/>
      <c r="R235" s="5"/>
      <c r="S235" s="5"/>
      <c r="T235" s="5"/>
      <c r="U235" s="5"/>
      <c r="V235" s="5"/>
      <c r="W235" s="5"/>
      <c r="X235" s="5"/>
      <c r="Y235" s="5"/>
      <c r="Z235" s="5"/>
      <c r="AA235" s="5"/>
      <c r="AB235" s="5"/>
      <c r="AC235" s="5"/>
      <c r="AD235" s="4"/>
      <c r="AE235" s="4"/>
    </row>
    <row r="236" spans="1:31" ht="28.5">
      <c r="A236" s="86"/>
      <c r="B236" s="114" t="s">
        <v>588</v>
      </c>
      <c r="C236" s="115" t="s">
        <v>589</v>
      </c>
      <c r="D236" s="114" t="s">
        <v>47</v>
      </c>
      <c r="E236" s="114" t="s">
        <v>590</v>
      </c>
      <c r="F236" s="116" t="s">
        <v>49</v>
      </c>
      <c r="G236" s="117">
        <v>1</v>
      </c>
      <c r="H236" s="126">
        <v>14.8</v>
      </c>
      <c r="I236" s="126">
        <f t="shared" si="85"/>
        <v>18.28</v>
      </c>
      <c r="J236" s="126">
        <f t="shared" si="86"/>
        <v>18.28</v>
      </c>
      <c r="K236" s="118">
        <f t="shared" si="87"/>
        <v>7.8475349991045724E-6</v>
      </c>
      <c r="L236" s="55"/>
      <c r="M236" s="54"/>
      <c r="N236" s="29"/>
      <c r="O236" s="5"/>
      <c r="P236" s="5"/>
      <c r="Q236" s="5"/>
      <c r="R236" s="5"/>
      <c r="S236" s="5"/>
      <c r="T236" s="5"/>
      <c r="U236" s="5"/>
      <c r="V236" s="5"/>
      <c r="W236" s="5"/>
      <c r="X236" s="5"/>
      <c r="Y236" s="5"/>
      <c r="Z236" s="5"/>
      <c r="AA236" s="5"/>
      <c r="AB236" s="5"/>
      <c r="AC236" s="5"/>
      <c r="AD236" s="4"/>
      <c r="AE236" s="4"/>
    </row>
    <row r="237" spans="1:31" ht="28.5">
      <c r="A237" s="86"/>
      <c r="B237" s="114" t="s">
        <v>591</v>
      </c>
      <c r="C237" s="115" t="s">
        <v>592</v>
      </c>
      <c r="D237" s="114" t="s">
        <v>47</v>
      </c>
      <c r="E237" s="114" t="s">
        <v>593</v>
      </c>
      <c r="F237" s="116" t="s">
        <v>49</v>
      </c>
      <c r="G237" s="117">
        <v>1</v>
      </c>
      <c r="H237" s="126">
        <v>7.28</v>
      </c>
      <c r="I237" s="126">
        <f t="shared" si="85"/>
        <v>8.99</v>
      </c>
      <c r="J237" s="126">
        <f t="shared" si="86"/>
        <v>8.99</v>
      </c>
      <c r="K237" s="118">
        <f t="shared" si="87"/>
        <v>3.8593730657521939E-6</v>
      </c>
      <c r="L237" s="55"/>
      <c r="M237" s="54"/>
      <c r="N237" s="29"/>
      <c r="O237" s="5"/>
      <c r="P237" s="5"/>
      <c r="Q237" s="5"/>
      <c r="R237" s="5"/>
      <c r="S237" s="5"/>
      <c r="T237" s="5"/>
      <c r="U237" s="5"/>
      <c r="V237" s="5"/>
      <c r="W237" s="5"/>
      <c r="X237" s="5"/>
      <c r="Y237" s="5"/>
      <c r="Z237" s="5"/>
      <c r="AA237" s="5"/>
      <c r="AB237" s="5"/>
      <c r="AC237" s="5"/>
      <c r="AD237" s="4"/>
      <c r="AE237" s="4"/>
    </row>
    <row r="238" spans="1:31" ht="28.5">
      <c r="A238" s="86"/>
      <c r="B238" s="114" t="s">
        <v>594</v>
      </c>
      <c r="C238" s="115" t="s">
        <v>595</v>
      </c>
      <c r="D238" s="114" t="s">
        <v>47</v>
      </c>
      <c r="E238" s="114" t="s">
        <v>596</v>
      </c>
      <c r="F238" s="116" t="s">
        <v>49</v>
      </c>
      <c r="G238" s="117">
        <v>81</v>
      </c>
      <c r="H238" s="126">
        <v>7.79</v>
      </c>
      <c r="I238" s="126">
        <f t="shared" si="85"/>
        <v>9.6199999999999992</v>
      </c>
      <c r="J238" s="126">
        <f t="shared" si="86"/>
        <v>779.22</v>
      </c>
      <c r="K238" s="118">
        <f t="shared" si="87"/>
        <v>3.3451620470471914E-4</v>
      </c>
      <c r="L238" s="55"/>
      <c r="M238" s="54"/>
      <c r="N238" s="29"/>
      <c r="O238" s="5"/>
      <c r="P238" s="5"/>
      <c r="Q238" s="5"/>
      <c r="R238" s="5"/>
      <c r="S238" s="5"/>
      <c r="T238" s="5"/>
      <c r="U238" s="5"/>
      <c r="V238" s="5"/>
      <c r="W238" s="5"/>
      <c r="X238" s="5"/>
      <c r="Y238" s="5"/>
      <c r="Z238" s="5"/>
      <c r="AA238" s="5"/>
      <c r="AB238" s="5"/>
      <c r="AC238" s="5"/>
      <c r="AD238" s="4"/>
      <c r="AE238" s="4"/>
    </row>
    <row r="239" spans="1:31" ht="28.5">
      <c r="A239" s="86"/>
      <c r="B239" s="114" t="s">
        <v>597</v>
      </c>
      <c r="C239" s="115" t="s">
        <v>598</v>
      </c>
      <c r="D239" s="114" t="s">
        <v>47</v>
      </c>
      <c r="E239" s="114" t="s">
        <v>599</v>
      </c>
      <c r="F239" s="116" t="s">
        <v>49</v>
      </c>
      <c r="G239" s="117">
        <v>1</v>
      </c>
      <c r="H239" s="126">
        <v>13.1</v>
      </c>
      <c r="I239" s="126">
        <f t="shared" si="85"/>
        <v>16.18</v>
      </c>
      <c r="J239" s="126">
        <f t="shared" si="86"/>
        <v>16.18</v>
      </c>
      <c r="K239" s="118">
        <f t="shared" si="87"/>
        <v>6.9460129259032813E-6</v>
      </c>
      <c r="L239" s="55"/>
      <c r="M239" s="54"/>
      <c r="N239" s="29"/>
      <c r="O239" s="5"/>
      <c r="P239" s="5"/>
      <c r="Q239" s="5"/>
      <c r="R239" s="5"/>
      <c r="S239" s="5"/>
      <c r="T239" s="5"/>
      <c r="U239" s="5"/>
      <c r="V239" s="5"/>
      <c r="W239" s="5"/>
      <c r="X239" s="5"/>
      <c r="Y239" s="5"/>
      <c r="Z239" s="5"/>
      <c r="AA239" s="5"/>
      <c r="AB239" s="5"/>
      <c r="AC239" s="5"/>
      <c r="AD239" s="4"/>
      <c r="AE239" s="4"/>
    </row>
    <row r="240" spans="1:31" ht="28.5">
      <c r="A240" s="86"/>
      <c r="B240" s="114" t="s">
        <v>600</v>
      </c>
      <c r="C240" s="115" t="s">
        <v>601</v>
      </c>
      <c r="D240" s="114" t="s">
        <v>47</v>
      </c>
      <c r="E240" s="114" t="s">
        <v>602</v>
      </c>
      <c r="F240" s="116" t="s">
        <v>49</v>
      </c>
      <c r="G240" s="117">
        <v>25</v>
      </c>
      <c r="H240" s="126">
        <v>15.52</v>
      </c>
      <c r="I240" s="126">
        <f t="shared" si="85"/>
        <v>19.170000000000002</v>
      </c>
      <c r="J240" s="126">
        <f t="shared" si="86"/>
        <v>479.25</v>
      </c>
      <c r="K240" s="118">
        <f t="shared" si="87"/>
        <v>2.0574021599129467E-4</v>
      </c>
      <c r="L240" s="55"/>
      <c r="M240" s="54"/>
      <c r="N240" s="29"/>
      <c r="O240" s="5"/>
      <c r="P240" s="5"/>
      <c r="Q240" s="5"/>
      <c r="R240" s="5"/>
      <c r="S240" s="5"/>
      <c r="T240" s="5"/>
      <c r="U240" s="5"/>
      <c r="V240" s="5"/>
      <c r="W240" s="5"/>
      <c r="X240" s="5"/>
      <c r="Y240" s="5"/>
      <c r="Z240" s="5"/>
      <c r="AA240" s="5"/>
      <c r="AB240" s="5"/>
      <c r="AC240" s="5"/>
      <c r="AD240" s="4"/>
      <c r="AE240" s="4"/>
    </row>
    <row r="241" spans="1:31" ht="28.5">
      <c r="A241" s="86"/>
      <c r="B241" s="114" t="s">
        <v>603</v>
      </c>
      <c r="C241" s="115" t="s">
        <v>604</v>
      </c>
      <c r="D241" s="114" t="s">
        <v>47</v>
      </c>
      <c r="E241" s="114" t="s">
        <v>605</v>
      </c>
      <c r="F241" s="116" t="s">
        <v>49</v>
      </c>
      <c r="G241" s="117">
        <v>1</v>
      </c>
      <c r="H241" s="126">
        <v>34.86</v>
      </c>
      <c r="I241" s="126">
        <f t="shared" si="85"/>
        <v>43.06</v>
      </c>
      <c r="J241" s="126">
        <f t="shared" si="86"/>
        <v>43.06</v>
      </c>
      <c r="K241" s="118">
        <f t="shared" si="87"/>
        <v>1.848549546287981E-5</v>
      </c>
      <c r="L241" s="55"/>
      <c r="M241" s="54"/>
      <c r="N241" s="29"/>
      <c r="O241" s="5"/>
      <c r="P241" s="5"/>
      <c r="Q241" s="5"/>
      <c r="R241" s="5"/>
      <c r="S241" s="5"/>
      <c r="T241" s="5"/>
      <c r="U241" s="5"/>
      <c r="V241" s="5"/>
      <c r="W241" s="5"/>
      <c r="X241" s="5"/>
      <c r="Y241" s="5"/>
      <c r="Z241" s="5"/>
      <c r="AA241" s="5"/>
      <c r="AB241" s="5"/>
      <c r="AC241" s="5"/>
      <c r="AD241" s="4"/>
      <c r="AE241" s="4"/>
    </row>
    <row r="242" spans="1:31" ht="28.5">
      <c r="A242" s="86"/>
      <c r="B242" s="114" t="s">
        <v>606</v>
      </c>
      <c r="C242" s="115" t="s">
        <v>607</v>
      </c>
      <c r="D242" s="114" t="s">
        <v>47</v>
      </c>
      <c r="E242" s="114" t="s">
        <v>608</v>
      </c>
      <c r="F242" s="116" t="s">
        <v>87</v>
      </c>
      <c r="G242" s="117">
        <v>298.60000000000002</v>
      </c>
      <c r="H242" s="126">
        <v>25.3</v>
      </c>
      <c r="I242" s="126">
        <f t="shared" si="85"/>
        <v>31.25</v>
      </c>
      <c r="J242" s="126">
        <f t="shared" si="86"/>
        <v>9331.25</v>
      </c>
      <c r="K242" s="118">
        <f t="shared" si="87"/>
        <v>4.0058704026474041E-3</v>
      </c>
      <c r="L242" s="55"/>
      <c r="M242" s="54"/>
      <c r="N242" s="29"/>
      <c r="O242" s="5"/>
      <c r="P242" s="5"/>
      <c r="Q242" s="5"/>
      <c r="R242" s="5"/>
      <c r="S242" s="5"/>
      <c r="T242" s="5"/>
      <c r="U242" s="5"/>
      <c r="V242" s="5"/>
      <c r="W242" s="5"/>
      <c r="X242" s="5"/>
      <c r="Y242" s="5"/>
      <c r="Z242" s="5"/>
      <c r="AA242" s="5"/>
      <c r="AB242" s="5"/>
      <c r="AC242" s="5"/>
      <c r="AD242" s="4"/>
      <c r="AE242" s="4"/>
    </row>
    <row r="243" spans="1:31" ht="28.5">
      <c r="A243" s="86"/>
      <c r="B243" s="114" t="s">
        <v>609</v>
      </c>
      <c r="C243" s="115" t="s">
        <v>610</v>
      </c>
      <c r="D243" s="114" t="s">
        <v>47</v>
      </c>
      <c r="E243" s="114" t="s">
        <v>611</v>
      </c>
      <c r="F243" s="116" t="s">
        <v>87</v>
      </c>
      <c r="G243" s="117">
        <v>31.4</v>
      </c>
      <c r="H243" s="126">
        <v>34.200000000000003</v>
      </c>
      <c r="I243" s="126">
        <f t="shared" si="85"/>
        <v>42.25</v>
      </c>
      <c r="J243" s="126">
        <f t="shared" si="86"/>
        <v>1326.65</v>
      </c>
      <c r="K243" s="118">
        <f t="shared" si="87"/>
        <v>5.6952583733928242E-4</v>
      </c>
      <c r="L243" s="55"/>
      <c r="M243" s="54"/>
      <c r="N243" s="29"/>
      <c r="O243" s="5"/>
      <c r="P243" s="5"/>
      <c r="Q243" s="5"/>
      <c r="R243" s="5"/>
      <c r="S243" s="5"/>
      <c r="T243" s="5"/>
      <c r="U243" s="5"/>
      <c r="V243" s="5"/>
      <c r="W243" s="5"/>
      <c r="X243" s="5"/>
      <c r="Y243" s="5"/>
      <c r="Z243" s="5"/>
      <c r="AA243" s="5"/>
      <c r="AB243" s="5"/>
      <c r="AC243" s="5"/>
      <c r="AD243" s="4"/>
      <c r="AE243" s="4"/>
    </row>
    <row r="244" spans="1:31" ht="28.5">
      <c r="A244" s="86"/>
      <c r="B244" s="114" t="s">
        <v>612</v>
      </c>
      <c r="C244" s="115" t="s">
        <v>613</v>
      </c>
      <c r="D244" s="114" t="s">
        <v>47</v>
      </c>
      <c r="E244" s="114" t="s">
        <v>614</v>
      </c>
      <c r="F244" s="116" t="s">
        <v>87</v>
      </c>
      <c r="G244" s="117">
        <v>0.1</v>
      </c>
      <c r="H244" s="126">
        <v>15.76</v>
      </c>
      <c r="I244" s="126">
        <f t="shared" si="85"/>
        <v>19.46</v>
      </c>
      <c r="J244" s="126">
        <f t="shared" si="86"/>
        <v>1.94</v>
      </c>
      <c r="K244" s="118">
        <f t="shared" si="87"/>
        <v>8.3283467714785945E-7</v>
      </c>
      <c r="L244" s="55"/>
      <c r="M244" s="54"/>
      <c r="N244" s="29"/>
      <c r="O244" s="5"/>
      <c r="P244" s="5"/>
      <c r="Q244" s="5"/>
      <c r="R244" s="5"/>
      <c r="S244" s="5"/>
      <c r="T244" s="5"/>
      <c r="U244" s="5"/>
      <c r="V244" s="5"/>
      <c r="W244" s="5"/>
      <c r="X244" s="5"/>
      <c r="Y244" s="5"/>
      <c r="Z244" s="5"/>
      <c r="AA244" s="5"/>
      <c r="AB244" s="5"/>
      <c r="AC244" s="5"/>
      <c r="AD244" s="4"/>
      <c r="AE244" s="4"/>
    </row>
    <row r="245" spans="1:31" ht="28.5">
      <c r="A245" s="86"/>
      <c r="B245" s="114" t="s">
        <v>615</v>
      </c>
      <c r="C245" s="115" t="s">
        <v>616</v>
      </c>
      <c r="D245" s="114" t="s">
        <v>47</v>
      </c>
      <c r="E245" s="114" t="s">
        <v>617</v>
      </c>
      <c r="F245" s="116" t="s">
        <v>49</v>
      </c>
      <c r="G245" s="117">
        <v>37</v>
      </c>
      <c r="H245" s="126">
        <v>10.82</v>
      </c>
      <c r="I245" s="126">
        <f t="shared" si="85"/>
        <v>13.36</v>
      </c>
      <c r="J245" s="126">
        <f t="shared" si="86"/>
        <v>494.32</v>
      </c>
      <c r="K245" s="118">
        <f t="shared" si="87"/>
        <v>2.1220971010707727E-4</v>
      </c>
      <c r="L245" s="55"/>
      <c r="M245" s="54"/>
      <c r="N245" s="29"/>
      <c r="O245" s="5"/>
      <c r="P245" s="5"/>
      <c r="Q245" s="5"/>
      <c r="R245" s="5"/>
      <c r="S245" s="5"/>
      <c r="T245" s="5"/>
      <c r="U245" s="5"/>
      <c r="V245" s="5"/>
      <c r="W245" s="5"/>
      <c r="X245" s="5"/>
      <c r="Y245" s="5"/>
      <c r="Z245" s="5"/>
      <c r="AA245" s="5"/>
      <c r="AB245" s="5"/>
      <c r="AC245" s="5"/>
      <c r="AD245" s="4"/>
      <c r="AE245" s="4"/>
    </row>
    <row r="246" spans="1:31" ht="28.5">
      <c r="A246" s="86"/>
      <c r="B246" s="114" t="s">
        <v>618</v>
      </c>
      <c r="C246" s="115" t="s">
        <v>619</v>
      </c>
      <c r="D246" s="114" t="s">
        <v>47</v>
      </c>
      <c r="E246" s="114" t="s">
        <v>620</v>
      </c>
      <c r="F246" s="116" t="s">
        <v>49</v>
      </c>
      <c r="G246" s="117">
        <v>1</v>
      </c>
      <c r="H246" s="126">
        <v>11.26</v>
      </c>
      <c r="I246" s="126">
        <f t="shared" si="85"/>
        <v>13.91</v>
      </c>
      <c r="J246" s="126">
        <f t="shared" si="86"/>
        <v>13.91</v>
      </c>
      <c r="K246" s="118">
        <f t="shared" si="87"/>
        <v>5.9715104943952193E-6</v>
      </c>
      <c r="L246" s="55"/>
      <c r="M246" s="54"/>
      <c r="N246" s="29"/>
      <c r="O246" s="5"/>
      <c r="P246" s="5"/>
      <c r="Q246" s="5"/>
      <c r="R246" s="5"/>
      <c r="S246" s="5"/>
      <c r="T246" s="5"/>
      <c r="U246" s="5"/>
      <c r="V246" s="5"/>
      <c r="W246" s="5"/>
      <c r="X246" s="5"/>
      <c r="Y246" s="5"/>
      <c r="Z246" s="5"/>
      <c r="AA246" s="5"/>
      <c r="AB246" s="5"/>
      <c r="AC246" s="5"/>
      <c r="AD246" s="4"/>
      <c r="AE246" s="4"/>
    </row>
    <row r="247" spans="1:31" ht="28.5">
      <c r="A247" s="86"/>
      <c r="B247" s="114" t="s">
        <v>621</v>
      </c>
      <c r="C247" s="115" t="s">
        <v>622</v>
      </c>
      <c r="D247" s="114" t="s">
        <v>47</v>
      </c>
      <c r="E247" s="114" t="s">
        <v>623</v>
      </c>
      <c r="F247" s="116" t="s">
        <v>49</v>
      </c>
      <c r="G247" s="117">
        <v>2</v>
      </c>
      <c r="H247" s="126">
        <v>31.79</v>
      </c>
      <c r="I247" s="126">
        <f t="shared" si="85"/>
        <v>39.270000000000003</v>
      </c>
      <c r="J247" s="126">
        <f t="shared" si="86"/>
        <v>78.540000000000006</v>
      </c>
      <c r="K247" s="118">
        <f t="shared" si="87"/>
        <v>3.3716925537728293E-5</v>
      </c>
      <c r="L247" s="55"/>
      <c r="M247" s="54"/>
      <c r="N247" s="29"/>
      <c r="O247" s="5"/>
      <c r="P247" s="5"/>
      <c r="Q247" s="5"/>
      <c r="R247" s="5"/>
      <c r="S247" s="5"/>
      <c r="T247" s="5"/>
      <c r="U247" s="5"/>
      <c r="V247" s="5"/>
      <c r="W247" s="5"/>
      <c r="X247" s="5"/>
      <c r="Y247" s="5"/>
      <c r="Z247" s="5"/>
      <c r="AA247" s="5"/>
      <c r="AB247" s="5"/>
      <c r="AC247" s="5"/>
      <c r="AD247" s="4"/>
      <c r="AE247" s="4"/>
    </row>
    <row r="248" spans="1:31" ht="28.5">
      <c r="A248" s="86"/>
      <c r="B248" s="114" t="s">
        <v>624</v>
      </c>
      <c r="C248" s="115" t="s">
        <v>625</v>
      </c>
      <c r="D248" s="114" t="s">
        <v>47</v>
      </c>
      <c r="E248" s="114" t="s">
        <v>626</v>
      </c>
      <c r="F248" s="116" t="s">
        <v>49</v>
      </c>
      <c r="G248" s="117">
        <v>15</v>
      </c>
      <c r="H248" s="126">
        <v>20.6</v>
      </c>
      <c r="I248" s="126">
        <f t="shared" si="85"/>
        <v>25.44</v>
      </c>
      <c r="J248" s="126">
        <f t="shared" si="86"/>
        <v>381.6</v>
      </c>
      <c r="K248" s="118">
        <f t="shared" si="87"/>
        <v>1.6381943958743465E-4</v>
      </c>
      <c r="L248" s="55"/>
      <c r="M248" s="54"/>
      <c r="N248" s="29"/>
      <c r="O248" s="5"/>
      <c r="P248" s="5"/>
      <c r="Q248" s="5"/>
      <c r="R248" s="5"/>
      <c r="S248" s="5"/>
      <c r="T248" s="5"/>
      <c r="U248" s="5"/>
      <c r="V248" s="5"/>
      <c r="W248" s="5"/>
      <c r="X248" s="5"/>
      <c r="Y248" s="5"/>
      <c r="Z248" s="5"/>
      <c r="AA248" s="5"/>
      <c r="AB248" s="5"/>
      <c r="AC248" s="5"/>
      <c r="AD248" s="4"/>
      <c r="AE248" s="4"/>
    </row>
    <row r="249" spans="1:31" ht="28.5">
      <c r="A249" s="86"/>
      <c r="B249" s="114" t="s">
        <v>627</v>
      </c>
      <c r="C249" s="115" t="s">
        <v>628</v>
      </c>
      <c r="D249" s="114" t="s">
        <v>47</v>
      </c>
      <c r="E249" s="114" t="s">
        <v>629</v>
      </c>
      <c r="F249" s="116" t="s">
        <v>49</v>
      </c>
      <c r="G249" s="117">
        <v>1</v>
      </c>
      <c r="H249" s="126">
        <v>19.850000000000001</v>
      </c>
      <c r="I249" s="126">
        <f t="shared" si="85"/>
        <v>24.52</v>
      </c>
      <c r="J249" s="126">
        <f t="shared" si="86"/>
        <v>24.52</v>
      </c>
      <c r="K249" s="118">
        <f t="shared" si="87"/>
        <v>1.0526343445188408E-5</v>
      </c>
      <c r="L249" s="55"/>
      <c r="M249" s="54"/>
      <c r="N249" s="29"/>
      <c r="O249" s="5"/>
      <c r="P249" s="5"/>
      <c r="Q249" s="5"/>
      <c r="R249" s="5"/>
      <c r="S249" s="5"/>
      <c r="T249" s="5"/>
      <c r="U249" s="5"/>
      <c r="V249" s="5"/>
      <c r="W249" s="5"/>
      <c r="X249" s="5"/>
      <c r="Y249" s="5"/>
      <c r="Z249" s="5"/>
      <c r="AA249" s="5"/>
      <c r="AB249" s="5"/>
      <c r="AC249" s="5"/>
      <c r="AD249" s="4"/>
      <c r="AE249" s="4"/>
    </row>
    <row r="250" spans="1:31" ht="28.5">
      <c r="A250" s="86"/>
      <c r="B250" s="114" t="s">
        <v>630</v>
      </c>
      <c r="C250" s="115" t="s">
        <v>631</v>
      </c>
      <c r="D250" s="114" t="s">
        <v>47</v>
      </c>
      <c r="E250" s="114" t="s">
        <v>632</v>
      </c>
      <c r="F250" s="116" t="s">
        <v>49</v>
      </c>
      <c r="G250" s="117">
        <v>8</v>
      </c>
      <c r="H250" s="126">
        <v>16.489999999999998</v>
      </c>
      <c r="I250" s="126">
        <f t="shared" si="85"/>
        <v>20.37</v>
      </c>
      <c r="J250" s="126">
        <f t="shared" si="86"/>
        <v>162.96</v>
      </c>
      <c r="K250" s="118">
        <f t="shared" si="87"/>
        <v>6.9958112880420204E-5</v>
      </c>
      <c r="L250" s="55"/>
      <c r="M250" s="54"/>
      <c r="N250" s="29"/>
      <c r="O250" s="5"/>
      <c r="P250" s="5"/>
      <c r="Q250" s="5"/>
      <c r="R250" s="5"/>
      <c r="S250" s="5"/>
      <c r="T250" s="5"/>
      <c r="U250" s="5"/>
      <c r="V250" s="5"/>
      <c r="W250" s="5"/>
      <c r="X250" s="5"/>
      <c r="Y250" s="5"/>
      <c r="Z250" s="5"/>
      <c r="AA250" s="5"/>
      <c r="AB250" s="5"/>
      <c r="AC250" s="5"/>
      <c r="AD250" s="4"/>
      <c r="AE250" s="4"/>
    </row>
    <row r="251" spans="1:31" ht="28.5">
      <c r="A251" s="86"/>
      <c r="B251" s="114" t="s">
        <v>633</v>
      </c>
      <c r="C251" s="115" t="s">
        <v>634</v>
      </c>
      <c r="D251" s="114" t="s">
        <v>47</v>
      </c>
      <c r="E251" s="114" t="s">
        <v>635</v>
      </c>
      <c r="F251" s="116" t="s">
        <v>49</v>
      </c>
      <c r="G251" s="117">
        <v>49</v>
      </c>
      <c r="H251" s="126">
        <v>13.32</v>
      </c>
      <c r="I251" s="126">
        <f t="shared" si="85"/>
        <v>16.45</v>
      </c>
      <c r="J251" s="126">
        <f t="shared" si="86"/>
        <v>806.05</v>
      </c>
      <c r="K251" s="118">
        <f t="shared" si="87"/>
        <v>3.4603422243042889E-4</v>
      </c>
      <c r="L251" s="55"/>
      <c r="M251" s="54"/>
      <c r="N251" s="29"/>
      <c r="O251" s="5"/>
      <c r="P251" s="5"/>
      <c r="Q251" s="5"/>
      <c r="R251" s="5"/>
      <c r="S251" s="5"/>
      <c r="T251" s="5"/>
      <c r="U251" s="5"/>
      <c r="V251" s="5"/>
      <c r="W251" s="5"/>
      <c r="X251" s="5"/>
      <c r="Y251" s="5"/>
      <c r="Z251" s="5"/>
      <c r="AA251" s="5"/>
      <c r="AB251" s="5"/>
      <c r="AC251" s="5"/>
      <c r="AD251" s="4"/>
      <c r="AE251" s="4"/>
    </row>
    <row r="252" spans="1:31" ht="15">
      <c r="A252" s="86"/>
      <c r="B252" s="114" t="s">
        <v>636</v>
      </c>
      <c r="C252" s="115" t="s">
        <v>637</v>
      </c>
      <c r="D252" s="114" t="s">
        <v>31</v>
      </c>
      <c r="E252" s="114" t="s">
        <v>638</v>
      </c>
      <c r="F252" s="116" t="s">
        <v>49</v>
      </c>
      <c r="G252" s="117">
        <v>1</v>
      </c>
      <c r="H252" s="126">
        <v>14388.19</v>
      </c>
      <c r="I252" s="126">
        <f t="shared" si="85"/>
        <v>17775.16</v>
      </c>
      <c r="J252" s="126">
        <f t="shared" si="86"/>
        <v>17775.16</v>
      </c>
      <c r="K252" s="118">
        <f t="shared" si="87"/>
        <v>7.6308090927069824E-3</v>
      </c>
      <c r="L252" s="55"/>
      <c r="M252" s="54"/>
      <c r="N252" s="29"/>
      <c r="O252" s="5"/>
      <c r="P252" s="5"/>
      <c r="Q252" s="5"/>
      <c r="R252" s="5"/>
      <c r="S252" s="5"/>
      <c r="T252" s="5"/>
      <c r="U252" s="5"/>
      <c r="V252" s="5"/>
      <c r="W252" s="5"/>
      <c r="X252" s="5"/>
      <c r="Y252" s="5"/>
      <c r="Z252" s="5"/>
      <c r="AA252" s="5"/>
      <c r="AB252" s="5"/>
      <c r="AC252" s="5"/>
      <c r="AD252" s="4"/>
      <c r="AE252" s="4"/>
    </row>
    <row r="253" spans="1:31" ht="28.5">
      <c r="A253" s="86"/>
      <c r="B253" s="114" t="s">
        <v>639</v>
      </c>
      <c r="C253" s="115" t="s">
        <v>640</v>
      </c>
      <c r="D253" s="114" t="s">
        <v>31</v>
      </c>
      <c r="E253" s="114" t="s">
        <v>641</v>
      </c>
      <c r="F253" s="116" t="s">
        <v>49</v>
      </c>
      <c r="G253" s="117">
        <v>1</v>
      </c>
      <c r="H253" s="126">
        <v>29683.91</v>
      </c>
      <c r="I253" s="126">
        <f t="shared" si="85"/>
        <v>36671.5</v>
      </c>
      <c r="J253" s="126">
        <f t="shared" si="86"/>
        <v>36671.5</v>
      </c>
      <c r="K253" s="118">
        <f t="shared" si="87"/>
        <v>1.574293652733388E-2</v>
      </c>
      <c r="L253" s="55"/>
      <c r="M253" s="54"/>
      <c r="N253" s="29"/>
      <c r="O253" s="5"/>
      <c r="P253" s="5"/>
      <c r="Q253" s="5"/>
      <c r="R253" s="5"/>
      <c r="S253" s="5"/>
      <c r="T253" s="5"/>
      <c r="U253" s="5"/>
      <c r="V253" s="5"/>
      <c r="W253" s="5"/>
      <c r="X253" s="5"/>
      <c r="Y253" s="5"/>
      <c r="Z253" s="5"/>
      <c r="AA253" s="5"/>
      <c r="AB253" s="5"/>
      <c r="AC253" s="5"/>
      <c r="AD253" s="4"/>
      <c r="AE253" s="4"/>
    </row>
    <row r="254" spans="1:31" ht="28.5">
      <c r="A254" s="86"/>
      <c r="B254" s="114" t="s">
        <v>642</v>
      </c>
      <c r="C254" s="115" t="s">
        <v>643</v>
      </c>
      <c r="D254" s="114" t="s">
        <v>47</v>
      </c>
      <c r="E254" s="114" t="s">
        <v>644</v>
      </c>
      <c r="F254" s="116" t="s">
        <v>49</v>
      </c>
      <c r="G254" s="117">
        <v>8</v>
      </c>
      <c r="H254" s="126">
        <v>16.61</v>
      </c>
      <c r="I254" s="126">
        <f t="shared" si="85"/>
        <v>20.51</v>
      </c>
      <c r="J254" s="126">
        <f t="shared" si="86"/>
        <v>164.08</v>
      </c>
      <c r="K254" s="118">
        <f t="shared" si="87"/>
        <v>7.0438924652794225E-5</v>
      </c>
      <c r="L254" s="55"/>
      <c r="M254" s="54"/>
      <c r="N254" s="29"/>
      <c r="O254" s="5"/>
      <c r="P254" s="5"/>
      <c r="Q254" s="5"/>
      <c r="R254" s="5"/>
      <c r="S254" s="5"/>
      <c r="T254" s="5"/>
      <c r="U254" s="5"/>
      <c r="V254" s="5"/>
      <c r="W254" s="5"/>
      <c r="X254" s="5"/>
      <c r="Y254" s="5"/>
      <c r="Z254" s="5"/>
      <c r="AA254" s="5"/>
      <c r="AB254" s="5"/>
      <c r="AC254" s="5"/>
      <c r="AD254" s="4"/>
      <c r="AE254" s="4"/>
    </row>
    <row r="255" spans="1:31" ht="15">
      <c r="A255" s="86"/>
      <c r="B255" s="114" t="s">
        <v>645</v>
      </c>
      <c r="C255" s="115" t="s">
        <v>646</v>
      </c>
      <c r="D255" s="114" t="s">
        <v>31</v>
      </c>
      <c r="E255" s="114" t="s">
        <v>647</v>
      </c>
      <c r="F255" s="116" t="s">
        <v>49</v>
      </c>
      <c r="G255" s="117">
        <v>1</v>
      </c>
      <c r="H255" s="126">
        <v>917.18</v>
      </c>
      <c r="I255" s="126">
        <f t="shared" si="85"/>
        <v>1133.08</v>
      </c>
      <c r="J255" s="126">
        <f t="shared" si="86"/>
        <v>1133.08</v>
      </c>
      <c r="K255" s="118">
        <f t="shared" si="87"/>
        <v>4.8642696700138997E-4</v>
      </c>
      <c r="L255" s="55"/>
      <c r="M255" s="54"/>
      <c r="N255" s="29"/>
      <c r="O255" s="5"/>
      <c r="P255" s="5"/>
      <c r="Q255" s="5"/>
      <c r="R255" s="5"/>
      <c r="S255" s="5"/>
      <c r="T255" s="5"/>
      <c r="U255" s="5"/>
      <c r="V255" s="5"/>
      <c r="W255" s="5"/>
      <c r="X255" s="5"/>
      <c r="Y255" s="5"/>
      <c r="Z255" s="5"/>
      <c r="AA255" s="5"/>
      <c r="AB255" s="5"/>
      <c r="AC255" s="5"/>
      <c r="AD255" s="4"/>
      <c r="AE255" s="4"/>
    </row>
    <row r="256" spans="1:31" ht="28.5">
      <c r="A256" s="86"/>
      <c r="B256" s="114" t="s">
        <v>648</v>
      </c>
      <c r="C256" s="115" t="s">
        <v>649</v>
      </c>
      <c r="D256" s="114" t="s">
        <v>31</v>
      </c>
      <c r="E256" s="114" t="s">
        <v>650</v>
      </c>
      <c r="F256" s="116" t="s">
        <v>651</v>
      </c>
      <c r="G256" s="117">
        <v>1</v>
      </c>
      <c r="H256" s="126">
        <v>7105.04</v>
      </c>
      <c r="I256" s="126">
        <f t="shared" si="85"/>
        <v>8777.56</v>
      </c>
      <c r="J256" s="126">
        <f t="shared" si="86"/>
        <v>8777.56</v>
      </c>
      <c r="K256" s="118">
        <f t="shared" si="87"/>
        <v>3.76817337564225E-3</v>
      </c>
      <c r="L256" s="55"/>
      <c r="M256" s="54"/>
      <c r="N256" s="29"/>
      <c r="O256" s="5"/>
      <c r="P256" s="5"/>
      <c r="Q256" s="5"/>
      <c r="R256" s="5"/>
      <c r="S256" s="5"/>
      <c r="T256" s="5"/>
      <c r="U256" s="5"/>
      <c r="V256" s="5"/>
      <c r="W256" s="5"/>
      <c r="X256" s="5"/>
      <c r="Y256" s="5"/>
      <c r="Z256" s="5"/>
      <c r="AA256" s="5"/>
      <c r="AB256" s="5"/>
      <c r="AC256" s="5"/>
      <c r="AD256" s="4"/>
      <c r="AE256" s="4"/>
    </row>
    <row r="257" spans="1:31" ht="15">
      <c r="A257" s="86"/>
      <c r="B257" s="111" t="s">
        <v>652</v>
      </c>
      <c r="C257" s="111"/>
      <c r="D257" s="111"/>
      <c r="E257" s="111" t="s">
        <v>653</v>
      </c>
      <c r="F257" s="111"/>
      <c r="G257" s="112"/>
      <c r="H257" s="124"/>
      <c r="I257" s="125"/>
      <c r="J257" s="124">
        <f>SUM(J258:J297)</f>
        <v>53226.250000000007</v>
      </c>
      <c r="K257" s="113">
        <f>SUM(K258:K297)</f>
        <v>2.2849828213681058E-2</v>
      </c>
      <c r="L257" s="55"/>
      <c r="M257" s="54"/>
      <c r="N257" s="29"/>
      <c r="O257" s="5"/>
      <c r="P257" s="5"/>
      <c r="Q257" s="5"/>
      <c r="R257" s="5"/>
      <c r="S257" s="5"/>
      <c r="T257" s="5"/>
      <c r="U257" s="5"/>
      <c r="V257" s="5"/>
      <c r="W257" s="5"/>
      <c r="X257" s="5"/>
      <c r="Y257" s="5"/>
      <c r="Z257" s="5"/>
      <c r="AA257" s="5"/>
      <c r="AB257" s="5"/>
      <c r="AC257" s="5"/>
      <c r="AD257" s="4"/>
      <c r="AE257" s="4"/>
    </row>
    <row r="258" spans="1:31" ht="28.5">
      <c r="A258" s="86"/>
      <c r="B258" s="114" t="s">
        <v>654</v>
      </c>
      <c r="C258" s="115" t="s">
        <v>655</v>
      </c>
      <c r="D258" s="114" t="s">
        <v>47</v>
      </c>
      <c r="E258" s="114" t="s">
        <v>656</v>
      </c>
      <c r="F258" s="116" t="s">
        <v>49</v>
      </c>
      <c r="G258" s="117">
        <v>1</v>
      </c>
      <c r="H258" s="126">
        <v>48.34</v>
      </c>
      <c r="I258" s="126">
        <f t="shared" ref="I258:I297" si="88">TRUNC(H258+H258*$C$11,2)</f>
        <v>59.71</v>
      </c>
      <c r="J258" s="126">
        <f t="shared" ref="J258:J297" si="89">TRUNC(I258*G258,2)</f>
        <v>59.71</v>
      </c>
      <c r="K258" s="118">
        <f t="shared" ref="K258:K297" si="90">J258/$J$475</f>
        <v>2.5633277614690046E-5</v>
      </c>
      <c r="L258" s="55"/>
      <c r="M258" s="54"/>
      <c r="N258" s="29"/>
      <c r="O258" s="5"/>
      <c r="P258" s="5"/>
      <c r="Q258" s="5"/>
      <c r="R258" s="5"/>
      <c r="S258" s="5"/>
      <c r="T258" s="5"/>
      <c r="U258" s="5"/>
      <c r="V258" s="5"/>
      <c r="W258" s="5"/>
      <c r="X258" s="5"/>
      <c r="Y258" s="5"/>
      <c r="Z258" s="5"/>
      <c r="AA258" s="5"/>
      <c r="AB258" s="5"/>
      <c r="AC258" s="5"/>
      <c r="AD258" s="4"/>
      <c r="AE258" s="4"/>
    </row>
    <row r="259" spans="1:31" ht="28.5">
      <c r="A259" s="86"/>
      <c r="B259" s="114" t="s">
        <v>657</v>
      </c>
      <c r="C259" s="115" t="s">
        <v>658</v>
      </c>
      <c r="D259" s="114" t="s">
        <v>47</v>
      </c>
      <c r="E259" s="114" t="s">
        <v>659</v>
      </c>
      <c r="F259" s="116" t="s">
        <v>49</v>
      </c>
      <c r="G259" s="117">
        <v>4</v>
      </c>
      <c r="H259" s="126">
        <v>580.82000000000005</v>
      </c>
      <c r="I259" s="126">
        <f t="shared" si="88"/>
        <v>717.54</v>
      </c>
      <c r="J259" s="126">
        <f t="shared" si="89"/>
        <v>2870.16</v>
      </c>
      <c r="K259" s="118">
        <f t="shared" si="90"/>
        <v>1.2321488541044846E-3</v>
      </c>
      <c r="L259" s="55"/>
      <c r="M259" s="54"/>
      <c r="N259" s="29"/>
      <c r="O259" s="5"/>
      <c r="P259" s="5"/>
      <c r="Q259" s="5"/>
      <c r="R259" s="5"/>
      <c r="S259" s="5"/>
      <c r="T259" s="5"/>
      <c r="U259" s="5"/>
      <c r="V259" s="5"/>
      <c r="W259" s="5"/>
      <c r="X259" s="5"/>
      <c r="Y259" s="5"/>
      <c r="Z259" s="5"/>
      <c r="AA259" s="5"/>
      <c r="AB259" s="5"/>
      <c r="AC259" s="5"/>
      <c r="AD259" s="4"/>
      <c r="AE259" s="4"/>
    </row>
    <row r="260" spans="1:31" ht="28.5">
      <c r="A260" s="86"/>
      <c r="B260" s="114" t="s">
        <v>660</v>
      </c>
      <c r="C260" s="115" t="s">
        <v>661</v>
      </c>
      <c r="D260" s="114" t="s">
        <v>47</v>
      </c>
      <c r="E260" s="114" t="s">
        <v>662</v>
      </c>
      <c r="F260" s="116" t="s">
        <v>49</v>
      </c>
      <c r="G260" s="117">
        <v>17</v>
      </c>
      <c r="H260" s="126">
        <v>68.25</v>
      </c>
      <c r="I260" s="126">
        <f t="shared" si="88"/>
        <v>84.31</v>
      </c>
      <c r="J260" s="126">
        <f t="shared" si="89"/>
        <v>1433.27</v>
      </c>
      <c r="K260" s="118">
        <f t="shared" si="90"/>
        <v>6.1529740088438786E-4</v>
      </c>
      <c r="L260" s="55"/>
      <c r="M260" s="54"/>
      <c r="N260" s="29"/>
      <c r="O260" s="5"/>
      <c r="P260" s="5"/>
      <c r="Q260" s="5"/>
      <c r="R260" s="5"/>
      <c r="S260" s="5"/>
      <c r="T260" s="5"/>
      <c r="U260" s="5"/>
      <c r="V260" s="5"/>
      <c r="W260" s="5"/>
      <c r="X260" s="5"/>
      <c r="Y260" s="5"/>
      <c r="Z260" s="5"/>
      <c r="AA260" s="5"/>
      <c r="AB260" s="5"/>
      <c r="AC260" s="5"/>
      <c r="AD260" s="4"/>
      <c r="AE260" s="4"/>
    </row>
    <row r="261" spans="1:31" ht="28.5">
      <c r="A261" s="86"/>
      <c r="B261" s="114" t="s">
        <v>663</v>
      </c>
      <c r="C261" s="115" t="s">
        <v>664</v>
      </c>
      <c r="D261" s="114" t="s">
        <v>47</v>
      </c>
      <c r="E261" s="114" t="s">
        <v>665</v>
      </c>
      <c r="F261" s="116" t="s">
        <v>49</v>
      </c>
      <c r="G261" s="117">
        <v>1</v>
      </c>
      <c r="H261" s="126">
        <v>99.25</v>
      </c>
      <c r="I261" s="126">
        <f t="shared" si="88"/>
        <v>122.61</v>
      </c>
      <c r="J261" s="126">
        <f t="shared" si="89"/>
        <v>122.61</v>
      </c>
      <c r="K261" s="118">
        <f t="shared" si="90"/>
        <v>5.2636010188195389E-5</v>
      </c>
      <c r="L261" s="55"/>
      <c r="M261" s="54"/>
      <c r="N261" s="29"/>
      <c r="O261" s="5"/>
      <c r="P261" s="5"/>
      <c r="Q261" s="5"/>
      <c r="R261" s="5"/>
      <c r="S261" s="5"/>
      <c r="T261" s="5"/>
      <c r="U261" s="5"/>
      <c r="V261" s="5"/>
      <c r="W261" s="5"/>
      <c r="X261" s="5"/>
      <c r="Y261" s="5"/>
      <c r="Z261" s="5"/>
      <c r="AA261" s="5"/>
      <c r="AB261" s="5"/>
      <c r="AC261" s="5"/>
      <c r="AD261" s="4"/>
      <c r="AE261" s="4"/>
    </row>
    <row r="262" spans="1:31" ht="28.5">
      <c r="A262" s="86"/>
      <c r="B262" s="114" t="s">
        <v>666</v>
      </c>
      <c r="C262" s="115" t="s">
        <v>667</v>
      </c>
      <c r="D262" s="114" t="s">
        <v>47</v>
      </c>
      <c r="E262" s="114" t="s">
        <v>668</v>
      </c>
      <c r="F262" s="116" t="s">
        <v>49</v>
      </c>
      <c r="G262" s="117">
        <v>3</v>
      </c>
      <c r="H262" s="126">
        <v>20.7</v>
      </c>
      <c r="I262" s="126">
        <f t="shared" si="88"/>
        <v>25.57</v>
      </c>
      <c r="J262" s="126">
        <f t="shared" si="89"/>
        <v>76.709999999999994</v>
      </c>
      <c r="K262" s="118">
        <f t="shared" si="90"/>
        <v>3.2931313445367162E-5</v>
      </c>
      <c r="L262" s="55"/>
      <c r="M262" s="54"/>
      <c r="N262" s="29"/>
      <c r="O262" s="5"/>
      <c r="P262" s="5"/>
      <c r="Q262" s="5"/>
      <c r="R262" s="5"/>
      <c r="S262" s="5"/>
      <c r="T262" s="5"/>
      <c r="U262" s="5"/>
      <c r="V262" s="5"/>
      <c r="W262" s="5"/>
      <c r="X262" s="5"/>
      <c r="Y262" s="5"/>
      <c r="Z262" s="5"/>
      <c r="AA262" s="5"/>
      <c r="AB262" s="5"/>
      <c r="AC262" s="5"/>
      <c r="AD262" s="4"/>
      <c r="AE262" s="4"/>
    </row>
    <row r="263" spans="1:31" ht="15">
      <c r="A263" s="86"/>
      <c r="B263" s="114" t="s">
        <v>669</v>
      </c>
      <c r="C263" s="115" t="s">
        <v>670</v>
      </c>
      <c r="D263" s="114" t="s">
        <v>47</v>
      </c>
      <c r="E263" s="114" t="s">
        <v>671</v>
      </c>
      <c r="F263" s="116" t="s">
        <v>49</v>
      </c>
      <c r="G263" s="117">
        <v>29</v>
      </c>
      <c r="H263" s="126">
        <v>13.5</v>
      </c>
      <c r="I263" s="126">
        <f t="shared" si="88"/>
        <v>16.670000000000002</v>
      </c>
      <c r="J263" s="126">
        <f t="shared" si="89"/>
        <v>483.43</v>
      </c>
      <c r="K263" s="118">
        <f t="shared" si="90"/>
        <v>2.0753467421319056E-4</v>
      </c>
      <c r="L263" s="55"/>
      <c r="M263" s="54"/>
      <c r="N263" s="29"/>
      <c r="O263" s="5"/>
      <c r="P263" s="5"/>
      <c r="Q263" s="5"/>
      <c r="R263" s="5"/>
      <c r="S263" s="5"/>
      <c r="T263" s="5"/>
      <c r="U263" s="5"/>
      <c r="V263" s="5"/>
      <c r="W263" s="5"/>
      <c r="X263" s="5"/>
      <c r="Y263" s="5"/>
      <c r="Z263" s="5"/>
      <c r="AA263" s="5"/>
      <c r="AB263" s="5"/>
      <c r="AC263" s="5"/>
      <c r="AD263" s="4"/>
      <c r="AE263" s="4"/>
    </row>
    <row r="264" spans="1:31" ht="28.5">
      <c r="A264" s="86"/>
      <c r="B264" s="114" t="s">
        <v>672</v>
      </c>
      <c r="C264" s="115" t="s">
        <v>673</v>
      </c>
      <c r="D264" s="114" t="s">
        <v>47</v>
      </c>
      <c r="E264" s="114" t="s">
        <v>674</v>
      </c>
      <c r="F264" s="116" t="s">
        <v>49</v>
      </c>
      <c r="G264" s="117">
        <v>30</v>
      </c>
      <c r="H264" s="126">
        <v>10.75</v>
      </c>
      <c r="I264" s="126">
        <f t="shared" si="88"/>
        <v>13.28</v>
      </c>
      <c r="J264" s="126">
        <f t="shared" si="89"/>
        <v>398.4</v>
      </c>
      <c r="K264" s="118">
        <f t="shared" si="90"/>
        <v>1.7103161617304494E-4</v>
      </c>
      <c r="L264" s="55"/>
      <c r="M264" s="54"/>
      <c r="N264" s="29"/>
      <c r="O264" s="5"/>
      <c r="P264" s="5"/>
      <c r="Q264" s="5"/>
      <c r="R264" s="5"/>
      <c r="S264" s="5"/>
      <c r="T264" s="5"/>
      <c r="U264" s="5"/>
      <c r="V264" s="5"/>
      <c r="W264" s="5"/>
      <c r="X264" s="5"/>
      <c r="Y264" s="5"/>
      <c r="Z264" s="5"/>
      <c r="AA264" s="5"/>
      <c r="AB264" s="5"/>
      <c r="AC264" s="5"/>
      <c r="AD264" s="4"/>
      <c r="AE264" s="4"/>
    </row>
    <row r="265" spans="1:31" ht="28.5">
      <c r="A265" s="86"/>
      <c r="B265" s="114" t="s">
        <v>675</v>
      </c>
      <c r="C265" s="115" t="s">
        <v>676</v>
      </c>
      <c r="D265" s="114" t="s">
        <v>47</v>
      </c>
      <c r="E265" s="114" t="s">
        <v>677</v>
      </c>
      <c r="F265" s="116" t="s">
        <v>49</v>
      </c>
      <c r="G265" s="117">
        <v>10</v>
      </c>
      <c r="H265" s="126">
        <v>66.790000000000006</v>
      </c>
      <c r="I265" s="126">
        <f t="shared" si="88"/>
        <v>82.51</v>
      </c>
      <c r="J265" s="126">
        <f t="shared" si="89"/>
        <v>825.1</v>
      </c>
      <c r="K265" s="118">
        <f t="shared" si="90"/>
        <v>3.5421231552304065E-4</v>
      </c>
      <c r="L265" s="55"/>
      <c r="M265" s="54"/>
      <c r="N265" s="29"/>
      <c r="O265" s="5"/>
      <c r="P265" s="5"/>
      <c r="Q265" s="5"/>
      <c r="R265" s="5"/>
      <c r="S265" s="5"/>
      <c r="T265" s="5"/>
      <c r="U265" s="5"/>
      <c r="V265" s="5"/>
      <c r="W265" s="5"/>
      <c r="X265" s="5"/>
      <c r="Y265" s="5"/>
      <c r="Z265" s="5"/>
      <c r="AA265" s="5"/>
      <c r="AB265" s="5"/>
      <c r="AC265" s="5"/>
      <c r="AD265" s="4"/>
      <c r="AE265" s="4"/>
    </row>
    <row r="266" spans="1:31" ht="28.5">
      <c r="A266" s="86"/>
      <c r="B266" s="114" t="s">
        <v>678</v>
      </c>
      <c r="C266" s="115" t="s">
        <v>679</v>
      </c>
      <c r="D266" s="114" t="s">
        <v>47</v>
      </c>
      <c r="E266" s="114" t="s">
        <v>680</v>
      </c>
      <c r="F266" s="116" t="s">
        <v>49</v>
      </c>
      <c r="G266" s="117">
        <v>8</v>
      </c>
      <c r="H266" s="126">
        <v>43.79</v>
      </c>
      <c r="I266" s="126">
        <f t="shared" si="88"/>
        <v>54.09</v>
      </c>
      <c r="J266" s="126">
        <f t="shared" si="89"/>
        <v>432.72</v>
      </c>
      <c r="K266" s="118">
        <f t="shared" si="90"/>
        <v>1.8576506262650607E-4</v>
      </c>
      <c r="L266" s="55"/>
      <c r="M266" s="54"/>
      <c r="N266" s="29"/>
      <c r="O266" s="5"/>
      <c r="P266" s="5"/>
      <c r="Q266" s="5"/>
      <c r="R266" s="5"/>
      <c r="S266" s="5"/>
      <c r="T266" s="5"/>
      <c r="U266" s="5"/>
      <c r="V266" s="5"/>
      <c r="W266" s="5"/>
      <c r="X266" s="5"/>
      <c r="Y266" s="5"/>
      <c r="Z266" s="5"/>
      <c r="AA266" s="5"/>
      <c r="AB266" s="5"/>
      <c r="AC266" s="5"/>
      <c r="AD266" s="4"/>
      <c r="AE266" s="4"/>
    </row>
    <row r="267" spans="1:31" ht="28.5">
      <c r="A267" s="86"/>
      <c r="B267" s="114" t="s">
        <v>681</v>
      </c>
      <c r="C267" s="115" t="s">
        <v>682</v>
      </c>
      <c r="D267" s="114" t="s">
        <v>47</v>
      </c>
      <c r="E267" s="114" t="s">
        <v>683</v>
      </c>
      <c r="F267" s="116" t="s">
        <v>49</v>
      </c>
      <c r="G267" s="117">
        <v>49</v>
      </c>
      <c r="H267" s="126">
        <v>13.64</v>
      </c>
      <c r="I267" s="126">
        <f t="shared" si="88"/>
        <v>16.850000000000001</v>
      </c>
      <c r="J267" s="126">
        <f t="shared" si="89"/>
        <v>825.65</v>
      </c>
      <c r="K267" s="118">
        <f t="shared" si="90"/>
        <v>3.5444842844697429E-4</v>
      </c>
      <c r="L267" s="55"/>
      <c r="M267" s="54"/>
      <c r="N267" s="29"/>
      <c r="O267" s="5"/>
      <c r="P267" s="5"/>
      <c r="Q267" s="5"/>
      <c r="R267" s="5"/>
      <c r="S267" s="5"/>
      <c r="T267" s="5"/>
      <c r="U267" s="5"/>
      <c r="V267" s="5"/>
      <c r="W267" s="5"/>
      <c r="X267" s="5"/>
      <c r="Y267" s="5"/>
      <c r="Z267" s="5"/>
      <c r="AA267" s="5"/>
      <c r="AB267" s="5"/>
      <c r="AC267" s="5"/>
      <c r="AD267" s="4"/>
      <c r="AE267" s="4"/>
    </row>
    <row r="268" spans="1:31" ht="28.5">
      <c r="A268" s="86"/>
      <c r="B268" s="114" t="s">
        <v>684</v>
      </c>
      <c r="C268" s="115" t="s">
        <v>685</v>
      </c>
      <c r="D268" s="114" t="s">
        <v>47</v>
      </c>
      <c r="E268" s="114" t="s">
        <v>686</v>
      </c>
      <c r="F268" s="116" t="s">
        <v>49</v>
      </c>
      <c r="G268" s="117">
        <v>25</v>
      </c>
      <c r="H268" s="126">
        <v>11</v>
      </c>
      <c r="I268" s="126">
        <f t="shared" si="88"/>
        <v>13.58</v>
      </c>
      <c r="J268" s="126">
        <f t="shared" si="89"/>
        <v>339.5</v>
      </c>
      <c r="K268" s="118">
        <f t="shared" si="90"/>
        <v>1.4574606850087542E-4</v>
      </c>
      <c r="L268" s="55"/>
      <c r="M268" s="54"/>
      <c r="N268" s="11"/>
      <c r="O268" s="5"/>
      <c r="P268" s="5"/>
      <c r="Q268" s="5"/>
      <c r="R268" s="5"/>
      <c r="S268" s="5"/>
      <c r="T268" s="5"/>
      <c r="U268" s="5"/>
      <c r="V268" s="5"/>
      <c r="W268" s="5"/>
      <c r="X268" s="5"/>
      <c r="Y268" s="5"/>
      <c r="Z268" s="5"/>
      <c r="AA268" s="5"/>
      <c r="AB268" s="5"/>
      <c r="AC268" s="5"/>
      <c r="AD268" s="4"/>
      <c r="AE268" s="4"/>
    </row>
    <row r="269" spans="1:31" ht="28.5">
      <c r="A269" s="86"/>
      <c r="B269" s="114" t="s">
        <v>687</v>
      </c>
      <c r="C269" s="115" t="s">
        <v>688</v>
      </c>
      <c r="D269" s="114" t="s">
        <v>47</v>
      </c>
      <c r="E269" s="114" t="s">
        <v>689</v>
      </c>
      <c r="F269" s="116" t="s">
        <v>49</v>
      </c>
      <c r="G269" s="117">
        <v>25</v>
      </c>
      <c r="H269" s="126">
        <v>15.92</v>
      </c>
      <c r="I269" s="126">
        <f t="shared" si="88"/>
        <v>19.66</v>
      </c>
      <c r="J269" s="126">
        <f t="shared" si="89"/>
        <v>491.5</v>
      </c>
      <c r="K269" s="118">
        <f t="shared" si="90"/>
        <v>2.1099909475163554E-4</v>
      </c>
      <c r="L269" s="55"/>
      <c r="M269" s="54"/>
      <c r="N269" s="11"/>
      <c r="O269" s="5"/>
      <c r="P269" s="5"/>
      <c r="Q269" s="5"/>
      <c r="R269" s="5"/>
      <c r="S269" s="5"/>
      <c r="T269" s="5"/>
      <c r="U269" s="5"/>
      <c r="V269" s="5"/>
      <c r="W269" s="5"/>
      <c r="X269" s="5"/>
      <c r="Y269" s="5"/>
      <c r="Z269" s="5"/>
      <c r="AA269" s="5"/>
      <c r="AB269" s="5"/>
      <c r="AC269" s="5"/>
      <c r="AD269" s="4"/>
      <c r="AE269" s="4"/>
    </row>
    <row r="270" spans="1:31" ht="28.5">
      <c r="A270" s="86"/>
      <c r="B270" s="114" t="s">
        <v>690</v>
      </c>
      <c r="C270" s="115" t="s">
        <v>691</v>
      </c>
      <c r="D270" s="114" t="s">
        <v>47</v>
      </c>
      <c r="E270" s="114" t="s">
        <v>692</v>
      </c>
      <c r="F270" s="116" t="s">
        <v>49</v>
      </c>
      <c r="G270" s="117">
        <v>3</v>
      </c>
      <c r="H270" s="126">
        <v>23.72</v>
      </c>
      <c r="I270" s="126">
        <f t="shared" si="88"/>
        <v>29.3</v>
      </c>
      <c r="J270" s="126">
        <f t="shared" si="89"/>
        <v>87.9</v>
      </c>
      <c r="K270" s="118">
        <f t="shared" si="90"/>
        <v>3.7735138206854046E-5</v>
      </c>
      <c r="L270" s="55"/>
      <c r="M270" s="54"/>
      <c r="N270" s="11"/>
      <c r="O270" s="5"/>
      <c r="P270" s="5"/>
      <c r="Q270" s="5"/>
      <c r="R270" s="5"/>
      <c r="S270" s="5"/>
      <c r="T270" s="5"/>
      <c r="U270" s="5"/>
      <c r="V270" s="5"/>
      <c r="W270" s="5"/>
      <c r="X270" s="5"/>
      <c r="Y270" s="5"/>
      <c r="Z270" s="5"/>
      <c r="AA270" s="5"/>
      <c r="AB270" s="5"/>
      <c r="AC270" s="5"/>
      <c r="AD270" s="4"/>
      <c r="AE270" s="4"/>
    </row>
    <row r="271" spans="1:31" ht="28.5">
      <c r="A271" s="86"/>
      <c r="B271" s="114" t="s">
        <v>693</v>
      </c>
      <c r="C271" s="115" t="s">
        <v>694</v>
      </c>
      <c r="D271" s="114" t="s">
        <v>47</v>
      </c>
      <c r="E271" s="114" t="s">
        <v>695</v>
      </c>
      <c r="F271" s="116" t="s">
        <v>49</v>
      </c>
      <c r="G271" s="117">
        <v>44</v>
      </c>
      <c r="H271" s="126">
        <v>15.2</v>
      </c>
      <c r="I271" s="126">
        <f t="shared" si="88"/>
        <v>18.77</v>
      </c>
      <c r="J271" s="126">
        <f t="shared" si="89"/>
        <v>825.88</v>
      </c>
      <c r="K271" s="118">
        <f t="shared" si="90"/>
        <v>3.5454716657880113E-4</v>
      </c>
      <c r="L271" s="55"/>
      <c r="M271" s="54"/>
      <c r="N271" s="29"/>
      <c r="O271" s="5"/>
      <c r="P271" s="5"/>
      <c r="Q271" s="5"/>
      <c r="R271" s="5"/>
      <c r="S271" s="5"/>
      <c r="T271" s="5"/>
      <c r="U271" s="5"/>
      <c r="V271" s="5"/>
      <c r="W271" s="5"/>
      <c r="X271" s="5"/>
      <c r="Y271" s="5"/>
      <c r="Z271" s="5"/>
      <c r="AA271" s="5"/>
      <c r="AB271" s="5"/>
      <c r="AC271" s="5"/>
      <c r="AD271" s="4"/>
      <c r="AE271" s="4"/>
    </row>
    <row r="272" spans="1:31" ht="28.5">
      <c r="A272" s="86"/>
      <c r="B272" s="114" t="s">
        <v>696</v>
      </c>
      <c r="C272" s="115" t="s">
        <v>697</v>
      </c>
      <c r="D272" s="114" t="s">
        <v>47</v>
      </c>
      <c r="E272" s="114" t="s">
        <v>698</v>
      </c>
      <c r="F272" s="116" t="s">
        <v>49</v>
      </c>
      <c r="G272" s="117">
        <v>29</v>
      </c>
      <c r="H272" s="126">
        <v>10.78</v>
      </c>
      <c r="I272" s="126">
        <f t="shared" si="88"/>
        <v>13.31</v>
      </c>
      <c r="J272" s="126">
        <f t="shared" si="89"/>
        <v>385.99</v>
      </c>
      <c r="K272" s="118">
        <f t="shared" si="90"/>
        <v>1.6570405001665065E-4</v>
      </c>
      <c r="L272" s="55"/>
      <c r="M272" s="54"/>
      <c r="N272" s="29"/>
      <c r="O272" s="5"/>
      <c r="P272" s="5"/>
      <c r="Q272" s="5"/>
      <c r="R272" s="5"/>
      <c r="S272" s="5"/>
      <c r="T272" s="5"/>
      <c r="U272" s="5"/>
      <c r="V272" s="5"/>
      <c r="W272" s="5"/>
      <c r="X272" s="5"/>
      <c r="Y272" s="5"/>
      <c r="Z272" s="5"/>
      <c r="AA272" s="5"/>
      <c r="AB272" s="5"/>
      <c r="AC272" s="5"/>
      <c r="AD272" s="4"/>
      <c r="AE272" s="4"/>
    </row>
    <row r="273" spans="1:31" ht="42.75">
      <c r="A273" s="86"/>
      <c r="B273" s="114" t="s">
        <v>699</v>
      </c>
      <c r="C273" s="115" t="s">
        <v>700</v>
      </c>
      <c r="D273" s="114" t="s">
        <v>47</v>
      </c>
      <c r="E273" s="114" t="s">
        <v>701</v>
      </c>
      <c r="F273" s="116" t="s">
        <v>49</v>
      </c>
      <c r="G273" s="117">
        <v>11</v>
      </c>
      <c r="H273" s="126">
        <v>42.77</v>
      </c>
      <c r="I273" s="126">
        <f t="shared" si="88"/>
        <v>52.83</v>
      </c>
      <c r="J273" s="126">
        <f t="shared" si="89"/>
        <v>581.13</v>
      </c>
      <c r="K273" s="118">
        <f t="shared" si="90"/>
        <v>2.4947691542831729E-4</v>
      </c>
      <c r="L273" s="55"/>
      <c r="M273" s="54"/>
      <c r="N273" s="29"/>
      <c r="O273" s="5"/>
      <c r="P273" s="5"/>
      <c r="Q273" s="5"/>
      <c r="R273" s="5"/>
      <c r="S273" s="5"/>
      <c r="T273" s="5"/>
      <c r="U273" s="5"/>
      <c r="V273" s="5"/>
      <c r="W273" s="5"/>
      <c r="X273" s="5"/>
      <c r="Y273" s="5"/>
      <c r="Z273" s="5"/>
      <c r="AA273" s="5"/>
      <c r="AB273" s="5"/>
      <c r="AC273" s="5"/>
      <c r="AD273" s="4"/>
      <c r="AE273" s="4"/>
    </row>
    <row r="274" spans="1:31" ht="28.5">
      <c r="A274" s="4"/>
      <c r="B274" s="114" t="s">
        <v>702</v>
      </c>
      <c r="C274" s="115" t="s">
        <v>703</v>
      </c>
      <c r="D274" s="114" t="s">
        <v>47</v>
      </c>
      <c r="E274" s="114" t="s">
        <v>704</v>
      </c>
      <c r="F274" s="116" t="s">
        <v>49</v>
      </c>
      <c r="G274" s="117">
        <v>6</v>
      </c>
      <c r="H274" s="126">
        <v>15.62</v>
      </c>
      <c r="I274" s="126">
        <f t="shared" si="88"/>
        <v>19.29</v>
      </c>
      <c r="J274" s="126">
        <f t="shared" si="89"/>
        <v>115.74</v>
      </c>
      <c r="K274" s="118">
        <f t="shared" si="90"/>
        <v>4.9686745120151159E-5</v>
      </c>
      <c r="L274" s="55"/>
      <c r="M274" s="54"/>
      <c r="N274" s="4"/>
      <c r="O274" s="4"/>
      <c r="P274" s="4"/>
      <c r="Q274" s="4"/>
      <c r="R274" s="4"/>
      <c r="S274" s="4"/>
      <c r="T274" s="4"/>
      <c r="U274" s="4"/>
      <c r="V274" s="4"/>
      <c r="W274" s="4"/>
      <c r="X274" s="4"/>
      <c r="Y274" s="4"/>
      <c r="Z274" s="4"/>
      <c r="AA274" s="4"/>
      <c r="AB274" s="4"/>
      <c r="AC274" s="4"/>
      <c r="AD274" s="4"/>
      <c r="AE274" s="4"/>
    </row>
    <row r="275" spans="1:31" ht="28.5">
      <c r="A275" s="86"/>
      <c r="B275" s="114" t="s">
        <v>705</v>
      </c>
      <c r="C275" s="115" t="s">
        <v>706</v>
      </c>
      <c r="D275" s="114" t="s">
        <v>47</v>
      </c>
      <c r="E275" s="114" t="s">
        <v>707</v>
      </c>
      <c r="F275" s="116" t="s">
        <v>49</v>
      </c>
      <c r="G275" s="117">
        <v>1</v>
      </c>
      <c r="H275" s="126">
        <v>29.55</v>
      </c>
      <c r="I275" s="126">
        <f t="shared" si="88"/>
        <v>36.5</v>
      </c>
      <c r="J275" s="126">
        <f t="shared" si="89"/>
        <v>36.5</v>
      </c>
      <c r="K275" s="118">
        <f t="shared" si="90"/>
        <v>1.5669312224689108E-5</v>
      </c>
      <c r="L275" s="55"/>
      <c r="M275" s="54"/>
      <c r="N275" s="18"/>
      <c r="O275" s="5"/>
      <c r="P275" s="5"/>
      <c r="Q275" s="5"/>
      <c r="R275" s="5"/>
      <c r="S275" s="5"/>
      <c r="T275" s="5"/>
      <c r="U275" s="5"/>
      <c r="V275" s="5"/>
      <c r="W275" s="5"/>
      <c r="X275" s="5"/>
      <c r="Y275" s="5"/>
      <c r="Z275" s="5"/>
      <c r="AA275" s="5"/>
      <c r="AB275" s="5"/>
      <c r="AC275" s="5"/>
      <c r="AD275" s="5"/>
      <c r="AE275" s="4"/>
    </row>
    <row r="276" spans="1:31" ht="28.5">
      <c r="A276" s="86"/>
      <c r="B276" s="114" t="s">
        <v>708</v>
      </c>
      <c r="C276" s="115" t="s">
        <v>709</v>
      </c>
      <c r="D276" s="114" t="s">
        <v>47</v>
      </c>
      <c r="E276" s="114" t="s">
        <v>710</v>
      </c>
      <c r="F276" s="116" t="s">
        <v>49</v>
      </c>
      <c r="G276" s="117">
        <v>1</v>
      </c>
      <c r="H276" s="126">
        <v>40.75</v>
      </c>
      <c r="I276" s="126">
        <f t="shared" si="88"/>
        <v>50.34</v>
      </c>
      <c r="J276" s="126">
        <f t="shared" si="89"/>
        <v>50.34</v>
      </c>
      <c r="K276" s="118">
        <f t="shared" si="90"/>
        <v>2.1610771983310954E-5</v>
      </c>
      <c r="L276" s="55"/>
      <c r="M276" s="54"/>
      <c r="N276" s="18"/>
      <c r="O276" s="5"/>
      <c r="P276" s="5"/>
      <c r="Q276" s="5"/>
      <c r="R276" s="5"/>
      <c r="S276" s="5"/>
      <c r="T276" s="5"/>
      <c r="U276" s="5"/>
      <c r="V276" s="5"/>
      <c r="W276" s="5"/>
      <c r="X276" s="5"/>
      <c r="Y276" s="5"/>
      <c r="Z276" s="5"/>
      <c r="AA276" s="5"/>
      <c r="AB276" s="5"/>
      <c r="AC276" s="5"/>
      <c r="AD276" s="5"/>
      <c r="AE276" s="4"/>
    </row>
    <row r="277" spans="1:31" ht="28.5">
      <c r="A277" s="96"/>
      <c r="B277" s="114" t="s">
        <v>711</v>
      </c>
      <c r="C277" s="115" t="s">
        <v>712</v>
      </c>
      <c r="D277" s="114" t="s">
        <v>47</v>
      </c>
      <c r="E277" s="114" t="s">
        <v>713</v>
      </c>
      <c r="F277" s="116" t="s">
        <v>49</v>
      </c>
      <c r="G277" s="117">
        <v>1</v>
      </c>
      <c r="H277" s="126">
        <v>18.46</v>
      </c>
      <c r="I277" s="126">
        <f t="shared" si="88"/>
        <v>22.8</v>
      </c>
      <c r="J277" s="126">
        <f t="shared" si="89"/>
        <v>22.8</v>
      </c>
      <c r="K277" s="118">
        <f t="shared" si="90"/>
        <v>9.7879539376140186E-6</v>
      </c>
      <c r="L277" s="55"/>
      <c r="M277" s="54"/>
      <c r="N277" s="37"/>
      <c r="O277" s="38"/>
      <c r="P277" s="38"/>
      <c r="Q277" s="38"/>
      <c r="R277" s="38"/>
      <c r="S277" s="38"/>
      <c r="T277" s="38"/>
      <c r="U277" s="38"/>
      <c r="V277" s="38"/>
      <c r="W277" s="38"/>
      <c r="X277" s="38"/>
      <c r="Y277" s="38"/>
      <c r="Z277" s="38"/>
      <c r="AA277" s="38"/>
      <c r="AB277" s="38"/>
      <c r="AC277" s="38"/>
      <c r="AD277" s="38"/>
      <c r="AE277" s="4"/>
    </row>
    <row r="278" spans="1:31" ht="28.5">
      <c r="A278" s="86"/>
      <c r="B278" s="114" t="s">
        <v>714</v>
      </c>
      <c r="C278" s="115" t="s">
        <v>715</v>
      </c>
      <c r="D278" s="114" t="s">
        <v>31</v>
      </c>
      <c r="E278" s="114" t="s">
        <v>716</v>
      </c>
      <c r="F278" s="116" t="s">
        <v>87</v>
      </c>
      <c r="G278" s="117">
        <v>107.9</v>
      </c>
      <c r="H278" s="126">
        <v>117.13</v>
      </c>
      <c r="I278" s="126">
        <f t="shared" si="88"/>
        <v>144.69999999999999</v>
      </c>
      <c r="J278" s="126">
        <f t="shared" si="89"/>
        <v>15613.13</v>
      </c>
      <c r="K278" s="118">
        <f t="shared" si="90"/>
        <v>6.7026577746482257E-3</v>
      </c>
      <c r="L278" s="55"/>
      <c r="M278" s="54"/>
      <c r="N278" s="18"/>
      <c r="O278" s="5"/>
      <c r="P278" s="5"/>
      <c r="Q278" s="5"/>
      <c r="R278" s="5"/>
      <c r="S278" s="5"/>
      <c r="T278" s="5"/>
      <c r="U278" s="5"/>
      <c r="V278" s="5"/>
      <c r="W278" s="5"/>
      <c r="X278" s="5"/>
      <c r="Y278" s="5"/>
      <c r="Z278" s="5"/>
      <c r="AA278" s="5"/>
      <c r="AB278" s="5"/>
      <c r="AC278" s="5"/>
      <c r="AD278" s="5"/>
      <c r="AE278" s="4"/>
    </row>
    <row r="279" spans="1:31" ht="28.5">
      <c r="A279" s="86"/>
      <c r="B279" s="114" t="s">
        <v>717</v>
      </c>
      <c r="C279" s="115" t="s">
        <v>718</v>
      </c>
      <c r="D279" s="114" t="s">
        <v>31</v>
      </c>
      <c r="E279" s="114" t="s">
        <v>719</v>
      </c>
      <c r="F279" s="116" t="s">
        <v>87</v>
      </c>
      <c r="G279" s="117">
        <v>40.6</v>
      </c>
      <c r="H279" s="126">
        <v>57.07</v>
      </c>
      <c r="I279" s="126">
        <f t="shared" si="88"/>
        <v>70.5</v>
      </c>
      <c r="J279" s="126">
        <f t="shared" si="89"/>
        <v>2862.3</v>
      </c>
      <c r="K279" s="118">
        <f t="shared" si="90"/>
        <v>1.2287745857733599E-3</v>
      </c>
      <c r="L279" s="55"/>
      <c r="M279" s="54"/>
      <c r="N279" s="18"/>
      <c r="O279" s="5"/>
      <c r="P279" s="5"/>
      <c r="Q279" s="5"/>
      <c r="R279" s="5"/>
      <c r="S279" s="5"/>
      <c r="T279" s="5"/>
      <c r="U279" s="5"/>
      <c r="V279" s="5"/>
      <c r="W279" s="5"/>
      <c r="X279" s="5"/>
      <c r="Y279" s="5"/>
      <c r="Z279" s="5"/>
      <c r="AA279" s="5"/>
      <c r="AB279" s="5"/>
      <c r="AC279" s="5"/>
      <c r="AD279" s="5"/>
      <c r="AE279" s="4"/>
    </row>
    <row r="280" spans="1:31" ht="28.5">
      <c r="A280" s="86"/>
      <c r="B280" s="114" t="s">
        <v>720</v>
      </c>
      <c r="C280" s="115" t="s">
        <v>721</v>
      </c>
      <c r="D280" s="114" t="s">
        <v>31</v>
      </c>
      <c r="E280" s="114" t="s">
        <v>722</v>
      </c>
      <c r="F280" s="116" t="s">
        <v>87</v>
      </c>
      <c r="G280" s="117">
        <v>25.6</v>
      </c>
      <c r="H280" s="126">
        <v>104.54</v>
      </c>
      <c r="I280" s="126">
        <f t="shared" si="88"/>
        <v>129.13999999999999</v>
      </c>
      <c r="J280" s="126">
        <f t="shared" si="89"/>
        <v>3305.98</v>
      </c>
      <c r="K280" s="118">
        <f t="shared" si="90"/>
        <v>1.419244735029526E-3</v>
      </c>
      <c r="L280" s="55"/>
      <c r="M280" s="54"/>
      <c r="N280" s="18"/>
      <c r="O280" s="5"/>
      <c r="P280" s="5"/>
      <c r="Q280" s="5"/>
      <c r="R280" s="5"/>
      <c r="S280" s="5"/>
      <c r="T280" s="5"/>
      <c r="U280" s="5"/>
      <c r="V280" s="5"/>
      <c r="W280" s="5"/>
      <c r="X280" s="5"/>
      <c r="Y280" s="5"/>
      <c r="Z280" s="5"/>
      <c r="AA280" s="5"/>
      <c r="AB280" s="5"/>
      <c r="AC280" s="5"/>
      <c r="AD280" s="5"/>
      <c r="AE280" s="4"/>
    </row>
    <row r="281" spans="1:31" ht="15">
      <c r="A281" s="86"/>
      <c r="B281" s="114" t="s">
        <v>723</v>
      </c>
      <c r="C281" s="115" t="s">
        <v>724</v>
      </c>
      <c r="D281" s="114" t="s">
        <v>31</v>
      </c>
      <c r="E281" s="114" t="s">
        <v>725</v>
      </c>
      <c r="F281" s="116" t="s">
        <v>87</v>
      </c>
      <c r="G281" s="117">
        <v>60.2</v>
      </c>
      <c r="H281" s="126">
        <v>50.21</v>
      </c>
      <c r="I281" s="126">
        <f t="shared" si="88"/>
        <v>62.02</v>
      </c>
      <c r="J281" s="126">
        <f t="shared" si="89"/>
        <v>3733.6</v>
      </c>
      <c r="K281" s="118">
        <f t="shared" si="90"/>
        <v>1.6028203869068289E-3</v>
      </c>
      <c r="L281" s="55"/>
      <c r="M281" s="54"/>
      <c r="N281" s="18"/>
      <c r="O281" s="5"/>
      <c r="P281" s="5"/>
      <c r="Q281" s="5"/>
      <c r="R281" s="5"/>
      <c r="S281" s="5"/>
      <c r="T281" s="5"/>
      <c r="U281" s="5"/>
      <c r="V281" s="5"/>
      <c r="W281" s="5"/>
      <c r="X281" s="5"/>
      <c r="Y281" s="5"/>
      <c r="Z281" s="5"/>
      <c r="AA281" s="5"/>
      <c r="AB281" s="5"/>
      <c r="AC281" s="5"/>
      <c r="AD281" s="5"/>
      <c r="AE281" s="4"/>
    </row>
    <row r="282" spans="1:31" ht="28.5">
      <c r="A282" s="86"/>
      <c r="B282" s="114" t="s">
        <v>726</v>
      </c>
      <c r="C282" s="115" t="s">
        <v>727</v>
      </c>
      <c r="D282" s="114" t="s">
        <v>31</v>
      </c>
      <c r="E282" s="114" t="s">
        <v>728</v>
      </c>
      <c r="F282" s="116" t="s">
        <v>87</v>
      </c>
      <c r="G282" s="117">
        <v>17.399999999999999</v>
      </c>
      <c r="H282" s="126">
        <v>39.56</v>
      </c>
      <c r="I282" s="126">
        <f t="shared" si="88"/>
        <v>48.87</v>
      </c>
      <c r="J282" s="126">
        <f t="shared" si="89"/>
        <v>850.33</v>
      </c>
      <c r="K282" s="118">
        <f t="shared" si="90"/>
        <v>3.6504345928821619E-4</v>
      </c>
      <c r="L282" s="55"/>
      <c r="M282" s="54"/>
      <c r="N282" s="18"/>
      <c r="O282" s="5"/>
      <c r="P282" s="5"/>
      <c r="Q282" s="5"/>
      <c r="R282" s="5"/>
      <c r="S282" s="5"/>
      <c r="T282" s="5"/>
      <c r="U282" s="5"/>
      <c r="V282" s="5"/>
      <c r="W282" s="5"/>
      <c r="X282" s="5"/>
      <c r="Y282" s="5"/>
      <c r="Z282" s="5"/>
      <c r="AA282" s="5"/>
      <c r="AB282" s="5"/>
      <c r="AC282" s="5"/>
      <c r="AD282" s="5"/>
      <c r="AE282" s="4"/>
    </row>
    <row r="283" spans="1:31" ht="28.5">
      <c r="A283" s="86"/>
      <c r="B283" s="114" t="s">
        <v>729</v>
      </c>
      <c r="C283" s="115" t="s">
        <v>730</v>
      </c>
      <c r="D283" s="114" t="s">
        <v>31</v>
      </c>
      <c r="E283" s="114" t="s">
        <v>731</v>
      </c>
      <c r="F283" s="116" t="s">
        <v>87</v>
      </c>
      <c r="G283" s="117">
        <v>97.3</v>
      </c>
      <c r="H283" s="126">
        <v>46.69</v>
      </c>
      <c r="I283" s="126">
        <f t="shared" si="88"/>
        <v>57.68</v>
      </c>
      <c r="J283" s="126">
        <f t="shared" si="89"/>
        <v>5612.26</v>
      </c>
      <c r="K283" s="118">
        <f t="shared" si="90"/>
        <v>2.4093220335927039E-3</v>
      </c>
      <c r="L283" s="55"/>
      <c r="M283" s="54"/>
      <c r="N283" s="18"/>
      <c r="O283" s="5"/>
      <c r="P283" s="5"/>
      <c r="Q283" s="5"/>
      <c r="R283" s="5"/>
      <c r="S283" s="5"/>
      <c r="T283" s="5"/>
      <c r="U283" s="5"/>
      <c r="V283" s="5"/>
      <c r="W283" s="5"/>
      <c r="X283" s="5"/>
      <c r="Y283" s="5"/>
      <c r="Z283" s="5"/>
      <c r="AA283" s="5"/>
      <c r="AB283" s="5"/>
      <c r="AC283" s="5"/>
      <c r="AD283" s="5"/>
      <c r="AE283" s="4"/>
    </row>
    <row r="284" spans="1:31" ht="28.5">
      <c r="A284" s="86"/>
      <c r="B284" s="114" t="s">
        <v>732</v>
      </c>
      <c r="C284" s="115" t="s">
        <v>733</v>
      </c>
      <c r="D284" s="114" t="s">
        <v>47</v>
      </c>
      <c r="E284" s="114" t="s">
        <v>734</v>
      </c>
      <c r="F284" s="116" t="s">
        <v>49</v>
      </c>
      <c r="G284" s="117">
        <v>1</v>
      </c>
      <c r="H284" s="126">
        <v>15.52</v>
      </c>
      <c r="I284" s="126">
        <f t="shared" si="88"/>
        <v>19.170000000000002</v>
      </c>
      <c r="J284" s="126">
        <f t="shared" si="89"/>
        <v>19.170000000000002</v>
      </c>
      <c r="K284" s="118">
        <f t="shared" si="90"/>
        <v>8.2296086396517872E-6</v>
      </c>
      <c r="L284" s="55"/>
      <c r="M284" s="54"/>
      <c r="N284" s="18"/>
      <c r="O284" s="5"/>
      <c r="P284" s="5"/>
      <c r="Q284" s="5"/>
      <c r="R284" s="5"/>
      <c r="S284" s="5"/>
      <c r="T284" s="5"/>
      <c r="U284" s="5"/>
      <c r="V284" s="5"/>
      <c r="W284" s="5"/>
      <c r="X284" s="5"/>
      <c r="Y284" s="5"/>
      <c r="Z284" s="5"/>
      <c r="AA284" s="5"/>
      <c r="AB284" s="5"/>
      <c r="AC284" s="5"/>
      <c r="AD284" s="5"/>
      <c r="AE284" s="4"/>
    </row>
    <row r="285" spans="1:31" ht="28.5">
      <c r="A285" s="86"/>
      <c r="B285" s="114" t="s">
        <v>735</v>
      </c>
      <c r="C285" s="115" t="s">
        <v>736</v>
      </c>
      <c r="D285" s="114" t="s">
        <v>31</v>
      </c>
      <c r="E285" s="114" t="s">
        <v>737</v>
      </c>
      <c r="F285" s="116" t="s">
        <v>49</v>
      </c>
      <c r="G285" s="117">
        <v>8</v>
      </c>
      <c r="H285" s="126">
        <v>27.06</v>
      </c>
      <c r="I285" s="126">
        <f t="shared" si="88"/>
        <v>33.42</v>
      </c>
      <c r="J285" s="126">
        <f t="shared" si="89"/>
        <v>267.36</v>
      </c>
      <c r="K285" s="118">
        <f t="shared" si="90"/>
        <v>1.1477663880528439E-4</v>
      </c>
      <c r="L285" s="55"/>
      <c r="M285" s="54"/>
      <c r="N285" s="18"/>
      <c r="O285" s="5"/>
      <c r="P285" s="5"/>
      <c r="Q285" s="5"/>
      <c r="R285" s="5"/>
      <c r="S285" s="5"/>
      <c r="T285" s="5"/>
      <c r="U285" s="5"/>
      <c r="V285" s="5"/>
      <c r="W285" s="5"/>
      <c r="X285" s="5"/>
      <c r="Y285" s="5"/>
      <c r="Z285" s="5"/>
      <c r="AA285" s="5"/>
      <c r="AB285" s="5"/>
      <c r="AC285" s="5"/>
      <c r="AD285" s="5"/>
      <c r="AE285" s="4"/>
    </row>
    <row r="286" spans="1:31" ht="28.5">
      <c r="A286" s="86"/>
      <c r="B286" s="114" t="s">
        <v>738</v>
      </c>
      <c r="C286" s="115" t="s">
        <v>571</v>
      </c>
      <c r="D286" s="114" t="s">
        <v>47</v>
      </c>
      <c r="E286" s="114" t="s">
        <v>572</v>
      </c>
      <c r="F286" s="116" t="s">
        <v>49</v>
      </c>
      <c r="G286" s="117">
        <v>17</v>
      </c>
      <c r="H286" s="126">
        <v>7.49</v>
      </c>
      <c r="I286" s="126">
        <f t="shared" si="88"/>
        <v>9.25</v>
      </c>
      <c r="J286" s="126">
        <f t="shared" si="89"/>
        <v>157.25</v>
      </c>
      <c r="K286" s="118">
        <f t="shared" si="90"/>
        <v>6.750683143376335E-5</v>
      </c>
      <c r="L286" s="55"/>
      <c r="M286" s="54"/>
      <c r="N286" s="18"/>
      <c r="O286" s="5"/>
      <c r="P286" s="5"/>
      <c r="Q286" s="5"/>
      <c r="R286" s="5"/>
      <c r="S286" s="5"/>
      <c r="T286" s="5"/>
      <c r="U286" s="5"/>
      <c r="V286" s="5"/>
      <c r="W286" s="5"/>
      <c r="X286" s="5"/>
      <c r="Y286" s="5"/>
      <c r="Z286" s="5"/>
      <c r="AA286" s="5"/>
      <c r="AB286" s="5"/>
      <c r="AC286" s="5"/>
      <c r="AD286" s="5"/>
      <c r="AE286" s="4"/>
    </row>
    <row r="287" spans="1:31" ht="28.5">
      <c r="A287" s="86"/>
      <c r="B287" s="114" t="s">
        <v>739</v>
      </c>
      <c r="C287" s="115" t="s">
        <v>740</v>
      </c>
      <c r="D287" s="114" t="s">
        <v>47</v>
      </c>
      <c r="E287" s="114" t="s">
        <v>741</v>
      </c>
      <c r="F287" s="116" t="s">
        <v>49</v>
      </c>
      <c r="G287" s="117">
        <v>17</v>
      </c>
      <c r="H287" s="126">
        <v>11</v>
      </c>
      <c r="I287" s="126">
        <f t="shared" si="88"/>
        <v>13.58</v>
      </c>
      <c r="J287" s="126">
        <f t="shared" si="89"/>
        <v>230.86</v>
      </c>
      <c r="K287" s="118">
        <f t="shared" si="90"/>
        <v>9.9107326580595288E-5</v>
      </c>
      <c r="L287" s="55"/>
      <c r="M287" s="54"/>
      <c r="N287" s="18"/>
      <c r="O287" s="5"/>
      <c r="P287" s="5"/>
      <c r="Q287" s="5"/>
      <c r="R287" s="5"/>
      <c r="S287" s="5"/>
      <c r="T287" s="5"/>
      <c r="U287" s="5"/>
      <c r="V287" s="5"/>
      <c r="W287" s="5"/>
      <c r="X287" s="5"/>
      <c r="Y287" s="5"/>
      <c r="Z287" s="5"/>
      <c r="AA287" s="5"/>
      <c r="AB287" s="5"/>
      <c r="AC287" s="5"/>
      <c r="AD287" s="5"/>
      <c r="AE287" s="4"/>
    </row>
    <row r="288" spans="1:31" ht="28.5">
      <c r="A288" s="86"/>
      <c r="B288" s="114" t="s">
        <v>742</v>
      </c>
      <c r="C288" s="115" t="s">
        <v>598</v>
      </c>
      <c r="D288" s="114" t="s">
        <v>47</v>
      </c>
      <c r="E288" s="114" t="s">
        <v>599</v>
      </c>
      <c r="F288" s="116" t="s">
        <v>49</v>
      </c>
      <c r="G288" s="117">
        <v>17</v>
      </c>
      <c r="H288" s="126">
        <v>13.1</v>
      </c>
      <c r="I288" s="126">
        <f t="shared" si="88"/>
        <v>16.18</v>
      </c>
      <c r="J288" s="126">
        <f t="shared" si="89"/>
        <v>275.06</v>
      </c>
      <c r="K288" s="118">
        <f t="shared" si="90"/>
        <v>1.1808221974035579E-4</v>
      </c>
      <c r="L288" s="55"/>
      <c r="M288" s="54"/>
      <c r="N288" s="18"/>
      <c r="O288" s="5"/>
      <c r="P288" s="5"/>
      <c r="Q288" s="5"/>
      <c r="R288" s="5"/>
      <c r="S288" s="5"/>
      <c r="T288" s="5"/>
      <c r="U288" s="5"/>
      <c r="V288" s="5"/>
      <c r="W288" s="5"/>
      <c r="X288" s="5"/>
      <c r="Y288" s="5"/>
      <c r="Z288" s="5"/>
      <c r="AA288" s="5"/>
      <c r="AB288" s="5"/>
      <c r="AC288" s="5"/>
      <c r="AD288" s="5"/>
      <c r="AE288" s="4"/>
    </row>
    <row r="289" spans="1:31" ht="28.5">
      <c r="A289" s="86"/>
      <c r="B289" s="114" t="s">
        <v>743</v>
      </c>
      <c r="C289" s="115" t="s">
        <v>744</v>
      </c>
      <c r="D289" s="114" t="s">
        <v>47</v>
      </c>
      <c r="E289" s="114" t="s">
        <v>745</v>
      </c>
      <c r="F289" s="116" t="s">
        <v>49</v>
      </c>
      <c r="G289" s="117">
        <v>34</v>
      </c>
      <c r="H289" s="126">
        <v>9.26</v>
      </c>
      <c r="I289" s="126">
        <f t="shared" si="88"/>
        <v>11.43</v>
      </c>
      <c r="J289" s="126">
        <f t="shared" si="89"/>
        <v>388.62</v>
      </c>
      <c r="K289" s="118">
        <f t="shared" si="90"/>
        <v>1.6683309908927896E-4</v>
      </c>
      <c r="L289" s="55"/>
      <c r="M289" s="54"/>
      <c r="N289" s="18"/>
      <c r="O289" s="5"/>
      <c r="P289" s="5"/>
      <c r="Q289" s="5"/>
      <c r="R289" s="5"/>
      <c r="S289" s="5"/>
      <c r="T289" s="5"/>
      <c r="U289" s="5"/>
      <c r="V289" s="5"/>
      <c r="W289" s="5"/>
      <c r="X289" s="5"/>
      <c r="Y289" s="5"/>
      <c r="Z289" s="5"/>
      <c r="AA289" s="5"/>
      <c r="AB289" s="5"/>
      <c r="AC289" s="5"/>
      <c r="AD289" s="5"/>
      <c r="AE289" s="4"/>
    </row>
    <row r="290" spans="1:31" ht="28.5">
      <c r="A290" s="86"/>
      <c r="B290" s="114" t="s">
        <v>746</v>
      </c>
      <c r="C290" s="115" t="s">
        <v>607</v>
      </c>
      <c r="D290" s="114" t="s">
        <v>47</v>
      </c>
      <c r="E290" s="114" t="s">
        <v>608</v>
      </c>
      <c r="F290" s="116" t="s">
        <v>87</v>
      </c>
      <c r="G290" s="117">
        <v>102</v>
      </c>
      <c r="H290" s="126">
        <v>25.3</v>
      </c>
      <c r="I290" s="126">
        <f t="shared" si="88"/>
        <v>31.25</v>
      </c>
      <c r="J290" s="126">
        <f t="shared" si="89"/>
        <v>3187.5</v>
      </c>
      <c r="K290" s="118">
        <f t="shared" si="90"/>
        <v>1.3683817182519598E-3</v>
      </c>
      <c r="L290" s="55"/>
      <c r="M290" s="54"/>
      <c r="N290" s="39"/>
      <c r="O290" s="5"/>
      <c r="P290" s="5"/>
      <c r="Q290" s="5"/>
      <c r="R290" s="5"/>
      <c r="S290" s="5"/>
      <c r="T290" s="5"/>
      <c r="U290" s="5"/>
      <c r="V290" s="5"/>
      <c r="W290" s="5"/>
      <c r="X290" s="5"/>
      <c r="Y290" s="5"/>
      <c r="Z290" s="5"/>
      <c r="AA290" s="5"/>
      <c r="AB290" s="5"/>
      <c r="AC290" s="5"/>
      <c r="AD290" s="5"/>
      <c r="AE290" s="4"/>
    </row>
    <row r="291" spans="1:31" ht="15">
      <c r="A291" s="86"/>
      <c r="B291" s="114" t="s">
        <v>747</v>
      </c>
      <c r="C291" s="115" t="s">
        <v>748</v>
      </c>
      <c r="D291" s="114" t="s">
        <v>47</v>
      </c>
      <c r="E291" s="114" t="s">
        <v>749</v>
      </c>
      <c r="F291" s="116" t="s">
        <v>49</v>
      </c>
      <c r="G291" s="117">
        <v>1</v>
      </c>
      <c r="H291" s="126">
        <v>24.86</v>
      </c>
      <c r="I291" s="126">
        <f t="shared" si="88"/>
        <v>30.71</v>
      </c>
      <c r="J291" s="126">
        <f t="shared" si="89"/>
        <v>30.71</v>
      </c>
      <c r="K291" s="118">
        <f t="shared" si="90"/>
        <v>1.3183687080005548E-5</v>
      </c>
      <c r="L291" s="55"/>
      <c r="M291" s="54"/>
      <c r="N291" s="5"/>
      <c r="O291" s="5"/>
      <c r="P291" s="5"/>
      <c r="Q291" s="5"/>
      <c r="R291" s="5"/>
      <c r="S291" s="5"/>
      <c r="T291" s="5"/>
      <c r="U291" s="5"/>
      <c r="V291" s="5"/>
      <c r="W291" s="5"/>
      <c r="X291" s="5"/>
      <c r="Y291" s="5"/>
      <c r="Z291" s="5"/>
      <c r="AA291" s="5"/>
      <c r="AB291" s="5"/>
      <c r="AC291" s="5"/>
      <c r="AD291" s="5"/>
      <c r="AE291" s="4"/>
    </row>
    <row r="292" spans="1:31">
      <c r="A292" s="97"/>
      <c r="B292" s="114" t="s">
        <v>750</v>
      </c>
      <c r="C292" s="115" t="s">
        <v>751</v>
      </c>
      <c r="D292" s="114" t="s">
        <v>31</v>
      </c>
      <c r="E292" s="114" t="s">
        <v>752</v>
      </c>
      <c r="F292" s="116" t="s">
        <v>49</v>
      </c>
      <c r="G292" s="117">
        <v>1</v>
      </c>
      <c r="H292" s="126">
        <v>22.88</v>
      </c>
      <c r="I292" s="126">
        <f t="shared" si="88"/>
        <v>28.26</v>
      </c>
      <c r="J292" s="126">
        <f t="shared" si="89"/>
        <v>28.26</v>
      </c>
      <c r="K292" s="118">
        <f t="shared" si="90"/>
        <v>1.2131911327937376E-5</v>
      </c>
      <c r="L292" s="55"/>
      <c r="M292" s="54"/>
      <c r="N292" s="40"/>
      <c r="O292" s="40"/>
      <c r="P292" s="40"/>
      <c r="Q292" s="40"/>
      <c r="R292" s="40"/>
      <c r="S292" s="40"/>
      <c r="T292" s="40"/>
      <c r="U292" s="40"/>
      <c r="V292" s="40"/>
      <c r="W292" s="40"/>
      <c r="X292" s="40"/>
      <c r="Y292" s="40"/>
      <c r="Z292" s="40"/>
      <c r="AA292" s="40"/>
      <c r="AB292" s="40"/>
      <c r="AC292" s="40"/>
      <c r="AD292" s="40"/>
      <c r="AE292" s="4"/>
    </row>
    <row r="293" spans="1:31">
      <c r="A293" s="97"/>
      <c r="B293" s="114" t="s">
        <v>753</v>
      </c>
      <c r="C293" s="115" t="s">
        <v>754</v>
      </c>
      <c r="D293" s="114" t="s">
        <v>31</v>
      </c>
      <c r="E293" s="114" t="s">
        <v>755</v>
      </c>
      <c r="F293" s="116" t="s">
        <v>49</v>
      </c>
      <c r="G293" s="117">
        <v>1</v>
      </c>
      <c r="H293" s="126">
        <v>4396.09</v>
      </c>
      <c r="I293" s="126">
        <f t="shared" si="88"/>
        <v>5430.92</v>
      </c>
      <c r="J293" s="126">
        <f t="shared" si="89"/>
        <v>5430.92</v>
      </c>
      <c r="K293" s="118">
        <f t="shared" si="90"/>
        <v>2.3314734560906459E-3</v>
      </c>
      <c r="L293" s="55"/>
      <c r="M293" s="54"/>
      <c r="N293" s="40"/>
      <c r="O293" s="40"/>
      <c r="P293" s="40"/>
      <c r="Q293" s="40"/>
      <c r="R293" s="40"/>
      <c r="S293" s="40"/>
      <c r="T293" s="40"/>
      <c r="U293" s="40"/>
      <c r="V293" s="40"/>
      <c r="W293" s="40"/>
      <c r="X293" s="40"/>
      <c r="Y293" s="40"/>
      <c r="Z293" s="40"/>
      <c r="AA293" s="40"/>
      <c r="AB293" s="40"/>
      <c r="AC293" s="40"/>
      <c r="AD293" s="40"/>
      <c r="AE293" s="4"/>
    </row>
    <row r="294" spans="1:31" ht="28.5">
      <c r="A294" s="97"/>
      <c r="B294" s="114" t="s">
        <v>756</v>
      </c>
      <c r="C294" s="115" t="s">
        <v>757</v>
      </c>
      <c r="D294" s="114" t="s">
        <v>47</v>
      </c>
      <c r="E294" s="114" t="s">
        <v>758</v>
      </c>
      <c r="F294" s="116" t="s">
        <v>62</v>
      </c>
      <c r="G294" s="117">
        <v>0.2</v>
      </c>
      <c r="H294" s="126">
        <v>466.52</v>
      </c>
      <c r="I294" s="126">
        <f t="shared" si="88"/>
        <v>576.33000000000004</v>
      </c>
      <c r="J294" s="126">
        <f t="shared" si="89"/>
        <v>115.26</v>
      </c>
      <c r="K294" s="118">
        <f t="shared" si="90"/>
        <v>4.9480682931990866E-5</v>
      </c>
      <c r="L294" s="55"/>
      <c r="M294" s="54"/>
      <c r="N294" s="40"/>
      <c r="O294" s="40"/>
      <c r="P294" s="40"/>
      <c r="Q294" s="40"/>
      <c r="R294" s="40"/>
      <c r="S294" s="40"/>
      <c r="T294" s="40"/>
      <c r="U294" s="40"/>
      <c r="V294" s="40"/>
      <c r="W294" s="40"/>
      <c r="X294" s="40"/>
      <c r="Y294" s="40"/>
      <c r="Z294" s="40"/>
      <c r="AA294" s="40"/>
      <c r="AB294" s="40"/>
      <c r="AC294" s="40"/>
      <c r="AD294" s="40"/>
      <c r="AE294" s="4"/>
    </row>
    <row r="295" spans="1:31" ht="28.5">
      <c r="A295" s="97"/>
      <c r="B295" s="114" t="s">
        <v>759</v>
      </c>
      <c r="C295" s="115" t="s">
        <v>760</v>
      </c>
      <c r="D295" s="114" t="s">
        <v>47</v>
      </c>
      <c r="E295" s="114" t="s">
        <v>761</v>
      </c>
      <c r="F295" s="116" t="s">
        <v>49</v>
      </c>
      <c r="G295" s="117">
        <v>19</v>
      </c>
      <c r="H295" s="126">
        <v>10.87</v>
      </c>
      <c r="I295" s="126">
        <f t="shared" si="88"/>
        <v>13.42</v>
      </c>
      <c r="J295" s="126">
        <f t="shared" si="89"/>
        <v>254.98</v>
      </c>
      <c r="K295" s="118">
        <f t="shared" si="90"/>
        <v>1.0946195153565011E-4</v>
      </c>
      <c r="L295" s="55"/>
      <c r="M295" s="54"/>
      <c r="N295" s="40"/>
      <c r="O295" s="40"/>
      <c r="P295" s="40"/>
      <c r="Q295" s="40"/>
      <c r="R295" s="40"/>
      <c r="S295" s="40"/>
      <c r="T295" s="40"/>
      <c r="U295" s="40"/>
      <c r="V295" s="40"/>
      <c r="W295" s="40"/>
      <c r="X295" s="40"/>
      <c r="Y295" s="40"/>
      <c r="Z295" s="40"/>
      <c r="AA295" s="40"/>
      <c r="AB295" s="40"/>
      <c r="AC295" s="40"/>
      <c r="AD295" s="40"/>
      <c r="AE295" s="4"/>
    </row>
    <row r="296" spans="1:31" ht="28.5">
      <c r="A296" s="3"/>
      <c r="B296" s="114" t="s">
        <v>762</v>
      </c>
      <c r="C296" s="115" t="s">
        <v>763</v>
      </c>
      <c r="D296" s="114" t="s">
        <v>47</v>
      </c>
      <c r="E296" s="114" t="s">
        <v>764</v>
      </c>
      <c r="F296" s="116" t="s">
        <v>49</v>
      </c>
      <c r="G296" s="117">
        <v>17</v>
      </c>
      <c r="H296" s="126">
        <v>16.829999999999998</v>
      </c>
      <c r="I296" s="126">
        <f t="shared" si="88"/>
        <v>20.79</v>
      </c>
      <c r="J296" s="126">
        <f t="shared" si="89"/>
        <v>353.43</v>
      </c>
      <c r="K296" s="118">
        <f t="shared" si="90"/>
        <v>1.517261649197773E-4</v>
      </c>
      <c r="L296" s="55"/>
      <c r="M296" s="54"/>
      <c r="N296" s="40"/>
      <c r="O296" s="40"/>
      <c r="P296" s="40"/>
      <c r="Q296" s="40"/>
      <c r="R296" s="40"/>
      <c r="S296" s="40"/>
      <c r="T296" s="40"/>
      <c r="U296" s="40"/>
      <c r="V296" s="40"/>
      <c r="W296" s="40"/>
      <c r="X296" s="40"/>
      <c r="Y296" s="40"/>
      <c r="Z296" s="40"/>
      <c r="AA296" s="40"/>
      <c r="AB296" s="40"/>
      <c r="AC296" s="40"/>
      <c r="AD296" s="40"/>
      <c r="AE296" s="4"/>
    </row>
    <row r="297" spans="1:31" ht="28.5">
      <c r="A297" s="3"/>
      <c r="B297" s="114" t="s">
        <v>765</v>
      </c>
      <c r="C297" s="115" t="s">
        <v>766</v>
      </c>
      <c r="D297" s="114" t="s">
        <v>47</v>
      </c>
      <c r="E297" s="114" t="s">
        <v>767</v>
      </c>
      <c r="F297" s="116" t="s">
        <v>49</v>
      </c>
      <c r="G297" s="117">
        <v>1</v>
      </c>
      <c r="H297" s="126">
        <v>35.81</v>
      </c>
      <c r="I297" s="126">
        <f t="shared" si="88"/>
        <v>44.23</v>
      </c>
      <c r="J297" s="126">
        <f t="shared" si="89"/>
        <v>44.23</v>
      </c>
      <c r="K297" s="118">
        <f t="shared" si="90"/>
        <v>1.8987772046520528E-5</v>
      </c>
      <c r="L297" s="55"/>
      <c r="M297" s="54"/>
      <c r="N297" s="40"/>
      <c r="O297" s="40"/>
      <c r="P297" s="40"/>
      <c r="Q297" s="40"/>
      <c r="R297" s="40"/>
      <c r="S297" s="40"/>
      <c r="T297" s="40"/>
      <c r="U297" s="40"/>
      <c r="V297" s="40"/>
      <c r="W297" s="40"/>
      <c r="X297" s="40"/>
      <c r="Y297" s="40"/>
      <c r="Z297" s="40"/>
      <c r="AA297" s="40"/>
      <c r="AB297" s="40"/>
      <c r="AC297" s="40"/>
      <c r="AD297" s="40"/>
      <c r="AE297" s="4"/>
    </row>
    <row r="298" spans="1:31" ht="15">
      <c r="A298" s="3"/>
      <c r="B298" s="111" t="s">
        <v>768</v>
      </c>
      <c r="C298" s="111"/>
      <c r="D298" s="111"/>
      <c r="E298" s="111" t="s">
        <v>769</v>
      </c>
      <c r="F298" s="111"/>
      <c r="G298" s="112"/>
      <c r="H298" s="124"/>
      <c r="I298" s="125"/>
      <c r="J298" s="124">
        <f>SUM(J299:J316)</f>
        <v>22611.13</v>
      </c>
      <c r="K298" s="113">
        <f>SUM(K299:K316)</f>
        <v>9.706872759535197E-3</v>
      </c>
      <c r="L298" s="55"/>
      <c r="M298" s="54"/>
      <c r="N298" s="40"/>
      <c r="O298" s="40"/>
      <c r="P298" s="40"/>
      <c r="Q298" s="40"/>
      <c r="R298" s="40"/>
      <c r="S298" s="40"/>
      <c r="T298" s="40"/>
      <c r="U298" s="40"/>
      <c r="V298" s="40"/>
      <c r="W298" s="40"/>
      <c r="X298" s="40"/>
      <c r="Y298" s="40"/>
      <c r="Z298" s="40"/>
      <c r="AA298" s="40"/>
      <c r="AB298" s="40"/>
      <c r="AC298" s="40"/>
      <c r="AD298" s="40"/>
      <c r="AE298" s="4"/>
    </row>
    <row r="299" spans="1:31" ht="28.5">
      <c r="A299" s="3"/>
      <c r="B299" s="114" t="s">
        <v>770</v>
      </c>
      <c r="C299" s="115" t="s">
        <v>771</v>
      </c>
      <c r="D299" s="114" t="s">
        <v>31</v>
      </c>
      <c r="E299" s="114" t="s">
        <v>772</v>
      </c>
      <c r="F299" s="116" t="s">
        <v>773</v>
      </c>
      <c r="G299" s="117">
        <v>4</v>
      </c>
      <c r="H299" s="126">
        <v>762.21</v>
      </c>
      <c r="I299" s="126">
        <f t="shared" ref="I299:I316" si="91">TRUNC(H299+H299*$C$11,2)</f>
        <v>941.63</v>
      </c>
      <c r="J299" s="126">
        <f t="shared" ref="J299:J316" si="92">TRUNC(I299*G299,2)</f>
        <v>3766.52</v>
      </c>
      <c r="K299" s="118">
        <f t="shared" ref="K299:K316" si="93">J299/$J$475</f>
        <v>1.6169528186448226E-3</v>
      </c>
      <c r="L299" s="55"/>
      <c r="M299" s="54"/>
      <c r="N299" s="40"/>
      <c r="O299" s="40"/>
      <c r="P299" s="40"/>
      <c r="Q299" s="40"/>
      <c r="R299" s="40"/>
      <c r="S299" s="40"/>
      <c r="T299" s="40"/>
      <c r="U299" s="40"/>
      <c r="V299" s="40"/>
      <c r="W299" s="40"/>
      <c r="X299" s="40"/>
      <c r="Y299" s="40"/>
      <c r="Z299" s="40"/>
      <c r="AA299" s="40"/>
      <c r="AB299" s="40"/>
      <c r="AC299" s="40"/>
      <c r="AD299" s="40"/>
      <c r="AE299" s="4"/>
    </row>
    <row r="300" spans="1:31" ht="28.5">
      <c r="A300" s="3"/>
      <c r="B300" s="114" t="s">
        <v>774</v>
      </c>
      <c r="C300" s="115" t="s">
        <v>775</v>
      </c>
      <c r="D300" s="114" t="s">
        <v>31</v>
      </c>
      <c r="E300" s="114" t="s">
        <v>776</v>
      </c>
      <c r="F300" s="116" t="s">
        <v>49</v>
      </c>
      <c r="G300" s="117">
        <v>2</v>
      </c>
      <c r="H300" s="126">
        <v>554.63</v>
      </c>
      <c r="I300" s="126">
        <f t="shared" si="91"/>
        <v>685.18</v>
      </c>
      <c r="J300" s="126">
        <f t="shared" si="92"/>
        <v>1370.36</v>
      </c>
      <c r="K300" s="118">
        <f t="shared" si="93"/>
        <v>5.8829037534862923E-4</v>
      </c>
      <c r="L300" s="55"/>
      <c r="M300" s="54"/>
      <c r="N300" s="40"/>
      <c r="O300" s="40"/>
      <c r="P300" s="40"/>
      <c r="Q300" s="40"/>
      <c r="R300" s="40"/>
      <c r="S300" s="40"/>
      <c r="T300" s="40"/>
      <c r="U300" s="40"/>
      <c r="V300" s="40"/>
      <c r="W300" s="40"/>
      <c r="X300" s="40"/>
      <c r="Y300" s="40"/>
      <c r="Z300" s="40"/>
      <c r="AA300" s="40"/>
      <c r="AB300" s="40"/>
      <c r="AC300" s="40"/>
      <c r="AD300" s="40"/>
      <c r="AE300" s="4"/>
    </row>
    <row r="301" spans="1:31">
      <c r="A301" s="3"/>
      <c r="B301" s="114" t="s">
        <v>777</v>
      </c>
      <c r="C301" s="115" t="s">
        <v>778</v>
      </c>
      <c r="D301" s="114" t="s">
        <v>31</v>
      </c>
      <c r="E301" s="114" t="s">
        <v>779</v>
      </c>
      <c r="F301" s="116" t="s">
        <v>49</v>
      </c>
      <c r="G301" s="117">
        <v>2</v>
      </c>
      <c r="H301" s="126">
        <v>71.900000000000006</v>
      </c>
      <c r="I301" s="126">
        <f t="shared" si="91"/>
        <v>88.82</v>
      </c>
      <c r="J301" s="126">
        <f t="shared" si="92"/>
        <v>177.64</v>
      </c>
      <c r="K301" s="118">
        <f t="shared" si="93"/>
        <v>7.6260181468322552E-5</v>
      </c>
      <c r="L301" s="55"/>
      <c r="M301" s="54"/>
      <c r="N301" s="40"/>
      <c r="O301" s="40"/>
      <c r="P301" s="40"/>
      <c r="Q301" s="40"/>
      <c r="R301" s="40"/>
      <c r="S301" s="40"/>
      <c r="T301" s="40"/>
      <c r="U301" s="40"/>
      <c r="V301" s="40"/>
      <c r="W301" s="40"/>
      <c r="X301" s="40"/>
      <c r="Y301" s="40"/>
      <c r="Z301" s="40"/>
      <c r="AA301" s="40"/>
      <c r="AB301" s="40"/>
      <c r="AC301" s="40"/>
      <c r="AD301" s="40"/>
      <c r="AE301" s="4"/>
    </row>
    <row r="302" spans="1:31" ht="28.5">
      <c r="A302" s="3"/>
      <c r="B302" s="114" t="s">
        <v>780</v>
      </c>
      <c r="C302" s="115" t="s">
        <v>676</v>
      </c>
      <c r="D302" s="114" t="s">
        <v>47</v>
      </c>
      <c r="E302" s="114" t="s">
        <v>677</v>
      </c>
      <c r="F302" s="116" t="s">
        <v>49</v>
      </c>
      <c r="G302" s="117">
        <v>3</v>
      </c>
      <c r="H302" s="126">
        <v>66.790000000000006</v>
      </c>
      <c r="I302" s="126">
        <f t="shared" si="91"/>
        <v>82.51</v>
      </c>
      <c r="J302" s="126">
        <f t="shared" si="92"/>
        <v>247.53</v>
      </c>
      <c r="K302" s="118">
        <f t="shared" si="93"/>
        <v>1.0626369465691219E-4</v>
      </c>
      <c r="L302" s="55"/>
      <c r="M302" s="54"/>
      <c r="N302" s="40"/>
      <c r="O302" s="40"/>
      <c r="P302" s="40"/>
      <c r="Q302" s="40"/>
      <c r="R302" s="40"/>
      <c r="S302" s="40"/>
      <c r="T302" s="40"/>
      <c r="U302" s="40"/>
      <c r="V302" s="40"/>
      <c r="W302" s="40"/>
      <c r="X302" s="40"/>
      <c r="Y302" s="40"/>
      <c r="Z302" s="40"/>
      <c r="AA302" s="40"/>
      <c r="AB302" s="40"/>
      <c r="AC302" s="40"/>
      <c r="AD302" s="40"/>
      <c r="AE302" s="4"/>
    </row>
    <row r="303" spans="1:31" ht="28.5">
      <c r="A303" s="3"/>
      <c r="B303" s="114" t="s">
        <v>781</v>
      </c>
      <c r="C303" s="115" t="s">
        <v>679</v>
      </c>
      <c r="D303" s="114" t="s">
        <v>47</v>
      </c>
      <c r="E303" s="114" t="s">
        <v>680</v>
      </c>
      <c r="F303" s="116" t="s">
        <v>49</v>
      </c>
      <c r="G303" s="117">
        <v>15</v>
      </c>
      <c r="H303" s="126">
        <v>43.79</v>
      </c>
      <c r="I303" s="126">
        <f t="shared" si="91"/>
        <v>54.09</v>
      </c>
      <c r="J303" s="126">
        <f t="shared" si="92"/>
        <v>811.35</v>
      </c>
      <c r="K303" s="118">
        <f t="shared" si="93"/>
        <v>3.4830949242469888E-4</v>
      </c>
      <c r="L303" s="55"/>
      <c r="M303" s="54"/>
      <c r="N303" s="40"/>
      <c r="O303" s="40"/>
      <c r="P303" s="40"/>
      <c r="Q303" s="40"/>
      <c r="R303" s="40"/>
      <c r="S303" s="40"/>
      <c r="T303" s="40"/>
      <c r="U303" s="40"/>
      <c r="V303" s="40"/>
      <c r="W303" s="40"/>
      <c r="X303" s="40"/>
      <c r="Y303" s="40"/>
      <c r="Z303" s="40"/>
      <c r="AA303" s="40"/>
      <c r="AB303" s="40"/>
      <c r="AC303" s="40"/>
      <c r="AD303" s="40"/>
      <c r="AE303" s="4"/>
    </row>
    <row r="304" spans="1:31" ht="28.5">
      <c r="A304" s="3"/>
      <c r="B304" s="114" t="s">
        <v>782</v>
      </c>
      <c r="C304" s="115" t="s">
        <v>783</v>
      </c>
      <c r="D304" s="114" t="s">
        <v>47</v>
      </c>
      <c r="E304" s="114" t="s">
        <v>784</v>
      </c>
      <c r="F304" s="116" t="s">
        <v>49</v>
      </c>
      <c r="G304" s="117">
        <v>1</v>
      </c>
      <c r="H304" s="126">
        <v>39.53</v>
      </c>
      <c r="I304" s="126">
        <f t="shared" si="91"/>
        <v>48.83</v>
      </c>
      <c r="J304" s="126">
        <f t="shared" si="92"/>
        <v>48.83</v>
      </c>
      <c r="K304" s="118">
        <f t="shared" si="93"/>
        <v>2.096253468305669E-5</v>
      </c>
      <c r="L304" s="55"/>
      <c r="M304" s="54"/>
      <c r="N304" s="40"/>
      <c r="O304" s="40"/>
      <c r="P304" s="40"/>
      <c r="Q304" s="40"/>
      <c r="R304" s="40"/>
      <c r="S304" s="40"/>
      <c r="T304" s="40"/>
      <c r="U304" s="40"/>
      <c r="V304" s="40"/>
      <c r="W304" s="40"/>
      <c r="X304" s="40"/>
      <c r="Y304" s="40"/>
      <c r="Z304" s="40"/>
      <c r="AA304" s="40"/>
      <c r="AB304" s="40"/>
      <c r="AC304" s="40"/>
      <c r="AD304" s="40"/>
      <c r="AE304" s="4"/>
    </row>
    <row r="305" spans="1:31" ht="28.5">
      <c r="A305" s="7"/>
      <c r="B305" s="114" t="s">
        <v>785</v>
      </c>
      <c r="C305" s="115" t="s">
        <v>786</v>
      </c>
      <c r="D305" s="114" t="s">
        <v>47</v>
      </c>
      <c r="E305" s="114" t="s">
        <v>787</v>
      </c>
      <c r="F305" s="116" t="s">
        <v>49</v>
      </c>
      <c r="G305" s="117">
        <v>1</v>
      </c>
      <c r="H305" s="126">
        <v>51.1</v>
      </c>
      <c r="I305" s="126">
        <f t="shared" si="91"/>
        <v>63.12</v>
      </c>
      <c r="J305" s="126">
        <f t="shared" si="92"/>
        <v>63.12</v>
      </c>
      <c r="K305" s="118">
        <f t="shared" si="93"/>
        <v>2.7097177743078809E-5</v>
      </c>
      <c r="L305" s="55"/>
      <c r="M305" s="54"/>
      <c r="N305" s="4"/>
      <c r="O305" s="4"/>
      <c r="P305" s="4"/>
      <c r="Q305" s="4"/>
      <c r="R305" s="4"/>
      <c r="S305" s="4"/>
      <c r="T305" s="4"/>
      <c r="U305" s="4"/>
      <c r="V305" s="4"/>
      <c r="W305" s="4"/>
      <c r="X305" s="4"/>
      <c r="Y305" s="4"/>
      <c r="Z305" s="4"/>
      <c r="AA305" s="4"/>
      <c r="AB305" s="4"/>
      <c r="AC305" s="4"/>
      <c r="AD305" s="4"/>
      <c r="AE305" s="4"/>
    </row>
    <row r="306" spans="1:31">
      <c r="A306" s="7"/>
      <c r="B306" s="114" t="s">
        <v>788</v>
      </c>
      <c r="C306" s="115" t="s">
        <v>789</v>
      </c>
      <c r="D306" s="114" t="s">
        <v>31</v>
      </c>
      <c r="E306" s="114" t="s">
        <v>790</v>
      </c>
      <c r="F306" s="116" t="s">
        <v>49</v>
      </c>
      <c r="G306" s="117">
        <v>1</v>
      </c>
      <c r="H306" s="126">
        <v>96.21</v>
      </c>
      <c r="I306" s="126">
        <f t="shared" si="91"/>
        <v>118.85</v>
      </c>
      <c r="J306" s="126">
        <f t="shared" si="92"/>
        <v>118.85</v>
      </c>
      <c r="K306" s="118">
        <f t="shared" si="93"/>
        <v>5.1021856380939739E-5</v>
      </c>
      <c r="L306" s="55"/>
      <c r="M306" s="54"/>
      <c r="N306" s="4"/>
      <c r="O306" s="4"/>
      <c r="P306" s="4"/>
      <c r="Q306" s="4"/>
      <c r="R306" s="4"/>
      <c r="S306" s="4"/>
      <c r="T306" s="4"/>
      <c r="U306" s="4"/>
      <c r="V306" s="4"/>
      <c r="W306" s="4"/>
      <c r="X306" s="4"/>
      <c r="Y306" s="4"/>
      <c r="Z306" s="4"/>
      <c r="AA306" s="4"/>
      <c r="AB306" s="4"/>
      <c r="AC306" s="4"/>
      <c r="AD306" s="4"/>
      <c r="AE306" s="4"/>
    </row>
    <row r="307" spans="1:31" ht="28.5">
      <c r="A307" s="7"/>
      <c r="B307" s="114" t="s">
        <v>791</v>
      </c>
      <c r="C307" s="115" t="s">
        <v>792</v>
      </c>
      <c r="D307" s="114" t="s">
        <v>47</v>
      </c>
      <c r="E307" s="114" t="s">
        <v>793</v>
      </c>
      <c r="F307" s="116" t="s">
        <v>49</v>
      </c>
      <c r="G307" s="117">
        <v>1</v>
      </c>
      <c r="H307" s="126">
        <v>24.66</v>
      </c>
      <c r="I307" s="126">
        <f t="shared" si="91"/>
        <v>30.46</v>
      </c>
      <c r="J307" s="126">
        <f t="shared" si="92"/>
        <v>30.46</v>
      </c>
      <c r="K307" s="118">
        <f t="shared" si="93"/>
        <v>1.3076363023672061E-5</v>
      </c>
      <c r="L307" s="55"/>
      <c r="M307" s="54"/>
      <c r="N307" s="4"/>
      <c r="O307" s="4"/>
      <c r="P307" s="4"/>
      <c r="Q307" s="4"/>
      <c r="R307" s="4"/>
      <c r="S307" s="4"/>
      <c r="T307" s="4"/>
      <c r="U307" s="4"/>
      <c r="V307" s="4"/>
      <c r="W307" s="4"/>
      <c r="X307" s="4"/>
      <c r="Y307" s="4"/>
      <c r="Z307" s="4"/>
      <c r="AA307" s="4"/>
      <c r="AB307" s="4"/>
      <c r="AC307" s="4"/>
      <c r="AD307" s="4"/>
      <c r="AE307" s="4"/>
    </row>
    <row r="308" spans="1:31" ht="28.5">
      <c r="A308" s="7"/>
      <c r="B308" s="114" t="s">
        <v>794</v>
      </c>
      <c r="C308" s="115" t="s">
        <v>795</v>
      </c>
      <c r="D308" s="114" t="s">
        <v>47</v>
      </c>
      <c r="E308" s="114" t="s">
        <v>796</v>
      </c>
      <c r="F308" s="116" t="s">
        <v>49</v>
      </c>
      <c r="G308" s="117">
        <v>1</v>
      </c>
      <c r="H308" s="126">
        <v>30.81</v>
      </c>
      <c r="I308" s="126">
        <f t="shared" si="91"/>
        <v>38.06</v>
      </c>
      <c r="J308" s="126">
        <f t="shared" si="92"/>
        <v>38.06</v>
      </c>
      <c r="K308" s="118">
        <f t="shared" si="93"/>
        <v>1.6339014336210069E-5</v>
      </c>
      <c r="L308" s="55"/>
      <c r="M308" s="54"/>
      <c r="N308" s="4"/>
      <c r="O308" s="4"/>
      <c r="P308" s="4"/>
      <c r="Q308" s="4"/>
      <c r="R308" s="4"/>
      <c r="S308" s="4"/>
      <c r="T308" s="4"/>
      <c r="U308" s="4"/>
      <c r="V308" s="4"/>
      <c r="W308" s="4"/>
      <c r="X308" s="4"/>
      <c r="Y308" s="4"/>
      <c r="Z308" s="4"/>
      <c r="AA308" s="4"/>
      <c r="AB308" s="4"/>
      <c r="AC308" s="4"/>
      <c r="AD308" s="4"/>
      <c r="AE308" s="4"/>
    </row>
    <row r="309" spans="1:31">
      <c r="A309" s="7"/>
      <c r="B309" s="114" t="s">
        <v>797</v>
      </c>
      <c r="C309" s="115" t="s">
        <v>798</v>
      </c>
      <c r="D309" s="114" t="s">
        <v>31</v>
      </c>
      <c r="E309" s="114" t="s">
        <v>799</v>
      </c>
      <c r="F309" s="116" t="s">
        <v>87</v>
      </c>
      <c r="G309" s="117">
        <v>84.2</v>
      </c>
      <c r="H309" s="126">
        <v>52.97</v>
      </c>
      <c r="I309" s="126">
        <f t="shared" si="91"/>
        <v>65.430000000000007</v>
      </c>
      <c r="J309" s="126">
        <f t="shared" si="92"/>
        <v>5509.2</v>
      </c>
      <c r="K309" s="118">
        <f t="shared" si="93"/>
        <v>2.3650787646097874E-3</v>
      </c>
      <c r="L309" s="55"/>
      <c r="M309" s="54"/>
      <c r="N309" s="4"/>
      <c r="O309" s="4"/>
      <c r="P309" s="4"/>
      <c r="Q309" s="4"/>
      <c r="R309" s="4"/>
      <c r="S309" s="4"/>
      <c r="T309" s="4"/>
      <c r="U309" s="4"/>
      <c r="V309" s="4"/>
      <c r="W309" s="4"/>
      <c r="X309" s="4"/>
      <c r="Y309" s="4"/>
      <c r="Z309" s="4"/>
      <c r="AA309" s="4"/>
      <c r="AB309" s="4"/>
      <c r="AC309" s="4"/>
      <c r="AD309" s="4"/>
      <c r="AE309" s="4"/>
    </row>
    <row r="310" spans="1:31">
      <c r="A310" s="7"/>
      <c r="B310" s="114" t="s">
        <v>800</v>
      </c>
      <c r="C310" s="115" t="s">
        <v>801</v>
      </c>
      <c r="D310" s="114" t="s">
        <v>31</v>
      </c>
      <c r="E310" s="114" t="s">
        <v>802</v>
      </c>
      <c r="F310" s="116" t="s">
        <v>87</v>
      </c>
      <c r="G310" s="117">
        <v>41.7</v>
      </c>
      <c r="H310" s="126">
        <v>68.7</v>
      </c>
      <c r="I310" s="126">
        <f t="shared" si="91"/>
        <v>84.87</v>
      </c>
      <c r="J310" s="126">
        <f t="shared" si="92"/>
        <v>3539.07</v>
      </c>
      <c r="K310" s="118">
        <f t="shared" si="93"/>
        <v>1.519309392192616E-3</v>
      </c>
      <c r="L310" s="55"/>
      <c r="M310" s="54"/>
      <c r="N310" s="4"/>
      <c r="O310" s="4"/>
      <c r="P310" s="4"/>
      <c r="Q310" s="4"/>
      <c r="R310" s="4"/>
      <c r="S310" s="4"/>
      <c r="T310" s="4"/>
      <c r="U310" s="4"/>
      <c r="V310" s="4"/>
      <c r="W310" s="4"/>
      <c r="X310" s="4"/>
      <c r="Y310" s="4"/>
      <c r="Z310" s="4"/>
      <c r="AA310" s="4"/>
      <c r="AB310" s="4"/>
      <c r="AC310" s="4"/>
      <c r="AD310" s="4"/>
      <c r="AE310" s="4"/>
    </row>
    <row r="311" spans="1:31">
      <c r="A311" s="7"/>
      <c r="B311" s="114" t="s">
        <v>803</v>
      </c>
      <c r="C311" s="115" t="s">
        <v>804</v>
      </c>
      <c r="D311" s="114" t="s">
        <v>31</v>
      </c>
      <c r="E311" s="114" t="s">
        <v>805</v>
      </c>
      <c r="F311" s="116" t="s">
        <v>87</v>
      </c>
      <c r="G311" s="117">
        <v>6</v>
      </c>
      <c r="H311" s="126">
        <v>110.36</v>
      </c>
      <c r="I311" s="126">
        <f t="shared" si="91"/>
        <v>136.33000000000001</v>
      </c>
      <c r="J311" s="126">
        <f t="shared" si="92"/>
        <v>817.98</v>
      </c>
      <c r="K311" s="118">
        <f t="shared" si="93"/>
        <v>3.5115572639866292E-4</v>
      </c>
      <c r="L311" s="55"/>
      <c r="M311" s="54"/>
      <c r="N311" s="4"/>
      <c r="O311" s="4"/>
      <c r="P311" s="4"/>
      <c r="Q311" s="4"/>
      <c r="R311" s="4"/>
      <c r="S311" s="4"/>
      <c r="T311" s="4"/>
      <c r="U311" s="4"/>
      <c r="V311" s="4"/>
      <c r="W311" s="4"/>
      <c r="X311" s="4"/>
      <c r="Y311" s="4"/>
      <c r="Z311" s="4"/>
      <c r="AA311" s="4"/>
      <c r="AB311" s="4"/>
      <c r="AC311" s="4"/>
      <c r="AD311" s="4"/>
      <c r="AE311" s="4"/>
    </row>
    <row r="312" spans="1:31">
      <c r="A312" s="7"/>
      <c r="B312" s="114" t="s">
        <v>806</v>
      </c>
      <c r="C312" s="115" t="s">
        <v>807</v>
      </c>
      <c r="D312" s="114" t="s">
        <v>31</v>
      </c>
      <c r="E312" s="114" t="s">
        <v>808</v>
      </c>
      <c r="F312" s="116" t="s">
        <v>49</v>
      </c>
      <c r="G312" s="117">
        <v>1</v>
      </c>
      <c r="H312" s="126">
        <v>383.86</v>
      </c>
      <c r="I312" s="126">
        <f t="shared" si="91"/>
        <v>474.22</v>
      </c>
      <c r="J312" s="126">
        <f t="shared" si="92"/>
        <v>474.22</v>
      </c>
      <c r="K312" s="118">
        <f t="shared" si="93"/>
        <v>2.0358085597786492E-4</v>
      </c>
      <c r="L312" s="55"/>
      <c r="M312" s="54"/>
      <c r="N312" s="4"/>
      <c r="O312" s="4"/>
      <c r="P312" s="4"/>
      <c r="Q312" s="4"/>
      <c r="R312" s="4"/>
      <c r="S312" s="4"/>
      <c r="T312" s="4"/>
      <c r="U312" s="4"/>
      <c r="V312" s="4"/>
      <c r="W312" s="4"/>
      <c r="X312" s="4"/>
      <c r="Y312" s="4"/>
      <c r="Z312" s="4"/>
      <c r="AA312" s="4"/>
      <c r="AB312" s="4"/>
      <c r="AC312" s="4"/>
      <c r="AD312" s="4"/>
      <c r="AE312" s="4"/>
    </row>
    <row r="313" spans="1:31" ht="28.5">
      <c r="A313" s="7"/>
      <c r="B313" s="114" t="s">
        <v>809</v>
      </c>
      <c r="C313" s="115" t="s">
        <v>810</v>
      </c>
      <c r="D313" s="114" t="s">
        <v>47</v>
      </c>
      <c r="E313" s="114" t="s">
        <v>811</v>
      </c>
      <c r="F313" s="116" t="s">
        <v>87</v>
      </c>
      <c r="G313" s="117">
        <v>10.3</v>
      </c>
      <c r="H313" s="126">
        <v>143.37</v>
      </c>
      <c r="I313" s="126">
        <f t="shared" si="91"/>
        <v>177.11</v>
      </c>
      <c r="J313" s="126">
        <f t="shared" si="92"/>
        <v>1824.23</v>
      </c>
      <c r="K313" s="118">
        <f t="shared" si="93"/>
        <v>7.8313505314094826E-4</v>
      </c>
      <c r="L313" s="55"/>
      <c r="M313" s="54"/>
      <c r="N313" s="4"/>
      <c r="O313" s="4"/>
      <c r="P313" s="4"/>
      <c r="Q313" s="4"/>
      <c r="R313" s="4"/>
      <c r="S313" s="4"/>
      <c r="T313" s="4"/>
      <c r="U313" s="4"/>
      <c r="V313" s="4"/>
      <c r="W313" s="4"/>
      <c r="X313" s="4"/>
      <c r="Y313" s="4"/>
      <c r="Z313" s="4"/>
      <c r="AA313" s="4"/>
      <c r="AB313" s="4"/>
      <c r="AC313" s="4"/>
      <c r="AD313" s="4"/>
      <c r="AE313" s="4"/>
    </row>
    <row r="314" spans="1:31" ht="28.5">
      <c r="A314" s="7"/>
      <c r="B314" s="114" t="s">
        <v>812</v>
      </c>
      <c r="C314" s="115" t="s">
        <v>744</v>
      </c>
      <c r="D314" s="114" t="s">
        <v>47</v>
      </c>
      <c r="E314" s="114" t="s">
        <v>745</v>
      </c>
      <c r="F314" s="116" t="s">
        <v>49</v>
      </c>
      <c r="G314" s="117">
        <v>18</v>
      </c>
      <c r="H314" s="126">
        <v>9.26</v>
      </c>
      <c r="I314" s="126">
        <f t="shared" si="91"/>
        <v>11.43</v>
      </c>
      <c r="J314" s="126">
        <f t="shared" si="92"/>
        <v>205.74</v>
      </c>
      <c r="K314" s="118">
        <f t="shared" si="93"/>
        <v>8.8323405400206502E-5</v>
      </c>
      <c r="L314" s="55"/>
      <c r="M314" s="54"/>
      <c r="N314" s="4"/>
      <c r="O314" s="4"/>
      <c r="P314" s="4"/>
      <c r="Q314" s="4"/>
      <c r="R314" s="4"/>
      <c r="S314" s="4"/>
      <c r="T314" s="4"/>
      <c r="U314" s="4"/>
      <c r="V314" s="4"/>
      <c r="W314" s="4"/>
      <c r="X314" s="4"/>
      <c r="Y314" s="4"/>
      <c r="Z314" s="4"/>
      <c r="AA314" s="4"/>
      <c r="AB314" s="4"/>
      <c r="AC314" s="4"/>
      <c r="AD314" s="4"/>
      <c r="AE314" s="4"/>
    </row>
    <row r="315" spans="1:31" ht="28.5">
      <c r="A315" s="7"/>
      <c r="B315" s="114" t="s">
        <v>813</v>
      </c>
      <c r="C315" s="115" t="s">
        <v>607</v>
      </c>
      <c r="D315" s="114" t="s">
        <v>47</v>
      </c>
      <c r="E315" s="114" t="s">
        <v>608</v>
      </c>
      <c r="F315" s="116" t="s">
        <v>87</v>
      </c>
      <c r="G315" s="117">
        <v>109.9</v>
      </c>
      <c r="H315" s="126">
        <v>25.3</v>
      </c>
      <c r="I315" s="126">
        <f t="shared" si="91"/>
        <v>31.25</v>
      </c>
      <c r="J315" s="126">
        <f t="shared" si="92"/>
        <v>3434.37</v>
      </c>
      <c r="K315" s="118">
        <f t="shared" si="93"/>
        <v>1.4743620774001515E-3</v>
      </c>
      <c r="L315" s="55"/>
      <c r="M315" s="54"/>
      <c r="N315" s="4"/>
      <c r="O315" s="4"/>
      <c r="P315" s="4"/>
      <c r="Q315" s="4"/>
      <c r="R315" s="4"/>
      <c r="S315" s="4"/>
      <c r="T315" s="4"/>
      <c r="U315" s="4"/>
      <c r="V315" s="4"/>
      <c r="W315" s="4"/>
      <c r="X315" s="4"/>
      <c r="Y315" s="4"/>
      <c r="Z315" s="4"/>
      <c r="AA315" s="4"/>
      <c r="AB315" s="4"/>
      <c r="AC315" s="4"/>
      <c r="AD315" s="4"/>
      <c r="AE315" s="4"/>
    </row>
    <row r="316" spans="1:31" ht="28.5">
      <c r="A316" s="7"/>
      <c r="B316" s="114" t="s">
        <v>814</v>
      </c>
      <c r="C316" s="115" t="s">
        <v>616</v>
      </c>
      <c r="D316" s="114" t="s">
        <v>47</v>
      </c>
      <c r="E316" s="114" t="s">
        <v>617</v>
      </c>
      <c r="F316" s="116" t="s">
        <v>49</v>
      </c>
      <c r="G316" s="117">
        <v>10</v>
      </c>
      <c r="H316" s="126">
        <v>10.82</v>
      </c>
      <c r="I316" s="126">
        <f t="shared" si="91"/>
        <v>13.36</v>
      </c>
      <c r="J316" s="126">
        <f t="shared" si="92"/>
        <v>133.6</v>
      </c>
      <c r="K316" s="118">
        <f t="shared" si="93"/>
        <v>5.7353975704615475E-5</v>
      </c>
      <c r="L316" s="55"/>
      <c r="M316" s="54"/>
      <c r="N316" s="4"/>
      <c r="O316" s="4"/>
      <c r="P316" s="4"/>
      <c r="Q316" s="4"/>
      <c r="R316" s="4"/>
      <c r="S316" s="4"/>
      <c r="T316" s="4"/>
      <c r="U316" s="4"/>
      <c r="V316" s="4"/>
      <c r="W316" s="4"/>
      <c r="X316" s="4"/>
      <c r="Y316" s="4"/>
      <c r="Z316" s="4"/>
      <c r="AA316" s="4"/>
      <c r="AB316" s="4"/>
      <c r="AC316" s="4"/>
      <c r="AD316" s="4"/>
      <c r="AE316" s="4"/>
    </row>
    <row r="317" spans="1:31" ht="15">
      <c r="A317" s="7"/>
      <c r="B317" s="111" t="s">
        <v>815</v>
      </c>
      <c r="C317" s="111"/>
      <c r="D317" s="111"/>
      <c r="E317" s="111" t="s">
        <v>816</v>
      </c>
      <c r="F317" s="111"/>
      <c r="G317" s="112"/>
      <c r="H317" s="124"/>
      <c r="I317" s="125"/>
      <c r="J317" s="124">
        <f>SUM(J318:J328)</f>
        <v>6939.3599999999988</v>
      </c>
      <c r="K317" s="113">
        <f>SUM(K318:K328)</f>
        <v>2.9790410542333864E-3</v>
      </c>
      <c r="L317" s="55"/>
      <c r="M317" s="54"/>
      <c r="N317" s="4"/>
      <c r="O317" s="4"/>
      <c r="P317" s="4"/>
      <c r="Q317" s="4"/>
      <c r="R317" s="4"/>
      <c r="S317" s="4"/>
      <c r="T317" s="4"/>
      <c r="U317" s="4"/>
      <c r="V317" s="4"/>
      <c r="W317" s="4"/>
      <c r="X317" s="4"/>
      <c r="Y317" s="4"/>
      <c r="Z317" s="4"/>
      <c r="AA317" s="4"/>
      <c r="AB317" s="4"/>
      <c r="AC317" s="4"/>
      <c r="AD317" s="4"/>
      <c r="AE317" s="4"/>
    </row>
    <row r="318" spans="1:31" ht="28.5">
      <c r="A318" s="7"/>
      <c r="B318" s="114" t="s">
        <v>817</v>
      </c>
      <c r="C318" s="115" t="s">
        <v>818</v>
      </c>
      <c r="D318" s="114" t="s">
        <v>31</v>
      </c>
      <c r="E318" s="114" t="s">
        <v>819</v>
      </c>
      <c r="F318" s="116" t="s">
        <v>49</v>
      </c>
      <c r="G318" s="117">
        <v>5</v>
      </c>
      <c r="H318" s="126">
        <v>18.93</v>
      </c>
      <c r="I318" s="126">
        <f t="shared" ref="I318:I328" si="94">TRUNC(H318+H318*$C$11,2)</f>
        <v>23.38</v>
      </c>
      <c r="J318" s="126">
        <f t="shared" ref="J318:J328" si="95">TRUNC(I318*G318,2)</f>
        <v>116.9</v>
      </c>
      <c r="K318" s="118">
        <f t="shared" ref="K318:K328" si="96">J318/$J$475</f>
        <v>5.0184728741538542E-5</v>
      </c>
      <c r="L318" s="55"/>
      <c r="M318" s="54"/>
      <c r="N318" s="4"/>
      <c r="O318" s="4"/>
      <c r="P318" s="4"/>
      <c r="Q318" s="4"/>
      <c r="R318" s="4"/>
      <c r="S318" s="4"/>
      <c r="T318" s="4"/>
      <c r="U318" s="4"/>
      <c r="V318" s="4"/>
      <c r="W318" s="4"/>
      <c r="X318" s="4"/>
      <c r="Y318" s="4"/>
      <c r="Z318" s="4"/>
      <c r="AA318" s="4"/>
      <c r="AB318" s="4"/>
      <c r="AC318" s="4"/>
      <c r="AD318" s="4"/>
      <c r="AE318" s="4"/>
    </row>
    <row r="319" spans="1:31" ht="28.5">
      <c r="A319" s="7"/>
      <c r="B319" s="114" t="s">
        <v>820</v>
      </c>
      <c r="C319" s="115" t="s">
        <v>821</v>
      </c>
      <c r="D319" s="114" t="s">
        <v>47</v>
      </c>
      <c r="E319" s="114" t="s">
        <v>822</v>
      </c>
      <c r="F319" s="116" t="s">
        <v>49</v>
      </c>
      <c r="G319" s="117">
        <v>8</v>
      </c>
      <c r="H319" s="126">
        <v>244.4</v>
      </c>
      <c r="I319" s="126">
        <f t="shared" si="94"/>
        <v>301.93</v>
      </c>
      <c r="J319" s="126">
        <f t="shared" si="95"/>
        <v>2415.44</v>
      </c>
      <c r="K319" s="118">
        <f t="shared" si="96"/>
        <v>1.0369392745206319E-3</v>
      </c>
      <c r="L319" s="55"/>
      <c r="M319" s="54"/>
      <c r="N319" s="4"/>
      <c r="O319" s="4"/>
      <c r="P319" s="4"/>
      <c r="Q319" s="4"/>
      <c r="R319" s="4"/>
      <c r="S319" s="4"/>
      <c r="T319" s="4"/>
      <c r="U319" s="4"/>
      <c r="V319" s="4"/>
      <c r="W319" s="4"/>
      <c r="X319" s="4"/>
      <c r="Y319" s="4"/>
      <c r="Z319" s="4"/>
      <c r="AA319" s="4"/>
      <c r="AB319" s="4"/>
      <c r="AC319" s="4"/>
      <c r="AD319" s="4"/>
      <c r="AE319" s="4"/>
    </row>
    <row r="320" spans="1:31" ht="28.5">
      <c r="A320" s="7"/>
      <c r="B320" s="114" t="s">
        <v>823</v>
      </c>
      <c r="C320" s="115" t="s">
        <v>824</v>
      </c>
      <c r="D320" s="114" t="s">
        <v>31</v>
      </c>
      <c r="E320" s="114" t="s">
        <v>825</v>
      </c>
      <c r="F320" s="116" t="s">
        <v>49</v>
      </c>
      <c r="G320" s="117">
        <v>8</v>
      </c>
      <c r="H320" s="126">
        <v>17.57</v>
      </c>
      <c r="I320" s="126">
        <f t="shared" si="94"/>
        <v>21.7</v>
      </c>
      <c r="J320" s="126">
        <f t="shared" si="95"/>
        <v>173.6</v>
      </c>
      <c r="K320" s="118">
        <f t="shared" si="96"/>
        <v>7.4525824717973406E-5</v>
      </c>
      <c r="L320" s="55"/>
      <c r="M320" s="54"/>
      <c r="N320" s="4"/>
      <c r="O320" s="4"/>
      <c r="P320" s="4"/>
      <c r="Q320" s="4"/>
      <c r="R320" s="4"/>
      <c r="S320" s="4"/>
      <c r="T320" s="4"/>
      <c r="U320" s="4"/>
      <c r="V320" s="4"/>
      <c r="W320" s="4"/>
      <c r="X320" s="4"/>
      <c r="Y320" s="4"/>
      <c r="Z320" s="4"/>
      <c r="AA320" s="4"/>
      <c r="AB320" s="4"/>
      <c r="AC320" s="4"/>
      <c r="AD320" s="4"/>
      <c r="AE320" s="4"/>
    </row>
    <row r="321" spans="1:31">
      <c r="A321" s="7"/>
      <c r="B321" s="114" t="s">
        <v>826</v>
      </c>
      <c r="C321" s="115" t="s">
        <v>827</v>
      </c>
      <c r="D321" s="114" t="s">
        <v>31</v>
      </c>
      <c r="E321" s="114" t="s">
        <v>828</v>
      </c>
      <c r="F321" s="116" t="s">
        <v>49</v>
      </c>
      <c r="G321" s="117">
        <v>1</v>
      </c>
      <c r="H321" s="126">
        <v>214.48</v>
      </c>
      <c r="I321" s="126">
        <f t="shared" si="94"/>
        <v>264.95999999999998</v>
      </c>
      <c r="J321" s="126">
        <f t="shared" si="95"/>
        <v>264.95999999999998</v>
      </c>
      <c r="K321" s="118">
        <f t="shared" si="96"/>
        <v>1.137463278644829E-4</v>
      </c>
      <c r="L321" s="55"/>
      <c r="M321" s="54"/>
      <c r="N321" s="4"/>
      <c r="O321" s="4"/>
      <c r="P321" s="4"/>
      <c r="Q321" s="4"/>
      <c r="R321" s="4"/>
      <c r="S321" s="4"/>
      <c r="T321" s="4"/>
      <c r="U321" s="4"/>
      <c r="V321" s="4"/>
      <c r="W321" s="4"/>
      <c r="X321" s="4"/>
      <c r="Y321" s="4"/>
      <c r="Z321" s="4"/>
      <c r="AA321" s="4"/>
      <c r="AB321" s="4"/>
      <c r="AC321" s="4"/>
      <c r="AD321" s="4"/>
      <c r="AE321" s="4"/>
    </row>
    <row r="322" spans="1:31" ht="28.5">
      <c r="A322" s="7"/>
      <c r="B322" s="114" t="s">
        <v>829</v>
      </c>
      <c r="C322" s="115" t="s">
        <v>830</v>
      </c>
      <c r="D322" s="114" t="s">
        <v>31</v>
      </c>
      <c r="E322" s="114" t="s">
        <v>831</v>
      </c>
      <c r="F322" s="116" t="s">
        <v>49</v>
      </c>
      <c r="G322" s="117">
        <v>3</v>
      </c>
      <c r="H322" s="126">
        <v>18.64</v>
      </c>
      <c r="I322" s="126">
        <f t="shared" si="94"/>
        <v>23.02</v>
      </c>
      <c r="J322" s="126">
        <f t="shared" si="95"/>
        <v>69.06</v>
      </c>
      <c r="K322" s="118">
        <f t="shared" si="96"/>
        <v>2.9647197321562463E-5</v>
      </c>
      <c r="L322" s="55"/>
      <c r="M322" s="54"/>
      <c r="N322" s="4"/>
      <c r="O322" s="4"/>
      <c r="P322" s="4"/>
      <c r="Q322" s="4"/>
      <c r="R322" s="4"/>
      <c r="S322" s="4"/>
      <c r="T322" s="4"/>
      <c r="U322" s="4"/>
      <c r="V322" s="4"/>
      <c r="W322" s="4"/>
      <c r="X322" s="4"/>
      <c r="Y322" s="4"/>
      <c r="Z322" s="4"/>
      <c r="AA322" s="4"/>
      <c r="AB322" s="4"/>
      <c r="AC322" s="4"/>
      <c r="AD322" s="4"/>
      <c r="AE322" s="4"/>
    </row>
    <row r="323" spans="1:31">
      <c r="A323" s="7"/>
      <c r="B323" s="114" t="s">
        <v>832</v>
      </c>
      <c r="C323" s="115" t="s">
        <v>833</v>
      </c>
      <c r="D323" s="114" t="s">
        <v>31</v>
      </c>
      <c r="E323" s="114" t="s">
        <v>834</v>
      </c>
      <c r="F323" s="116" t="s">
        <v>49</v>
      </c>
      <c r="G323" s="117">
        <v>2</v>
      </c>
      <c r="H323" s="126">
        <v>16.5</v>
      </c>
      <c r="I323" s="126">
        <f t="shared" si="94"/>
        <v>20.38</v>
      </c>
      <c r="J323" s="126">
        <f t="shared" si="95"/>
        <v>40.76</v>
      </c>
      <c r="K323" s="118">
        <f t="shared" si="96"/>
        <v>1.7498114144611725E-5</v>
      </c>
      <c r="L323" s="55"/>
      <c r="M323" s="54"/>
      <c r="N323" s="4"/>
      <c r="O323" s="4"/>
      <c r="P323" s="4"/>
      <c r="Q323" s="4"/>
      <c r="R323" s="4"/>
      <c r="S323" s="4"/>
      <c r="T323" s="4"/>
      <c r="U323" s="4"/>
      <c r="V323" s="4"/>
      <c r="W323" s="4"/>
      <c r="X323" s="4"/>
      <c r="Y323" s="4"/>
      <c r="Z323" s="4"/>
      <c r="AA323" s="4"/>
      <c r="AB323" s="4"/>
      <c r="AC323" s="4"/>
      <c r="AD323" s="4"/>
      <c r="AE323" s="4"/>
    </row>
    <row r="324" spans="1:31" ht="28.5">
      <c r="A324" s="7"/>
      <c r="B324" s="114" t="s">
        <v>835</v>
      </c>
      <c r="C324" s="115" t="s">
        <v>836</v>
      </c>
      <c r="D324" s="114" t="s">
        <v>31</v>
      </c>
      <c r="E324" s="114" t="s">
        <v>837</v>
      </c>
      <c r="F324" s="116" t="s">
        <v>49</v>
      </c>
      <c r="G324" s="117">
        <v>37</v>
      </c>
      <c r="H324" s="126">
        <v>24.71</v>
      </c>
      <c r="I324" s="126">
        <f t="shared" si="94"/>
        <v>30.52</v>
      </c>
      <c r="J324" s="126">
        <f t="shared" si="95"/>
        <v>1129.24</v>
      </c>
      <c r="K324" s="118">
        <f t="shared" si="96"/>
        <v>4.8477846949610763E-4</v>
      </c>
      <c r="L324" s="55"/>
      <c r="M324" s="54"/>
      <c r="N324" s="4"/>
      <c r="O324" s="4"/>
      <c r="P324" s="4"/>
      <c r="Q324" s="4"/>
      <c r="R324" s="4"/>
      <c r="S324" s="4"/>
      <c r="T324" s="4"/>
      <c r="U324" s="4"/>
      <c r="V324" s="4"/>
      <c r="W324" s="4"/>
      <c r="X324" s="4"/>
      <c r="Y324" s="4"/>
      <c r="Z324" s="4"/>
      <c r="AA324" s="4"/>
      <c r="AB324" s="4"/>
      <c r="AC324" s="4"/>
      <c r="AD324" s="4"/>
      <c r="AE324" s="4"/>
    </row>
    <row r="325" spans="1:31" ht="28.5">
      <c r="A325" s="7"/>
      <c r="B325" s="114" t="s">
        <v>838</v>
      </c>
      <c r="C325" s="115" t="s">
        <v>839</v>
      </c>
      <c r="D325" s="114" t="s">
        <v>31</v>
      </c>
      <c r="E325" s="114" t="s">
        <v>840</v>
      </c>
      <c r="F325" s="116" t="s">
        <v>49</v>
      </c>
      <c r="G325" s="117">
        <v>1</v>
      </c>
      <c r="H325" s="126">
        <v>229.86</v>
      </c>
      <c r="I325" s="126">
        <f t="shared" si="94"/>
        <v>283.95999999999998</v>
      </c>
      <c r="J325" s="126">
        <f t="shared" si="95"/>
        <v>283.95999999999998</v>
      </c>
      <c r="K325" s="118">
        <f t="shared" si="96"/>
        <v>1.2190295614582792E-4</v>
      </c>
      <c r="L325" s="55"/>
      <c r="M325" s="54"/>
      <c r="N325" s="4"/>
      <c r="O325" s="4"/>
      <c r="P325" s="4"/>
      <c r="Q325" s="4"/>
      <c r="R325" s="4"/>
      <c r="S325" s="4"/>
      <c r="T325" s="4"/>
      <c r="U325" s="4"/>
      <c r="V325" s="4"/>
      <c r="W325" s="4"/>
      <c r="X325" s="4"/>
      <c r="Y325" s="4"/>
      <c r="Z325" s="4"/>
      <c r="AA325" s="4"/>
      <c r="AB325" s="4"/>
      <c r="AC325" s="4"/>
      <c r="AD325" s="4"/>
      <c r="AE325" s="4"/>
    </row>
    <row r="326" spans="1:31" ht="28.5">
      <c r="A326" s="7"/>
      <c r="B326" s="114" t="s">
        <v>841</v>
      </c>
      <c r="C326" s="115" t="s">
        <v>842</v>
      </c>
      <c r="D326" s="114" t="s">
        <v>31</v>
      </c>
      <c r="E326" s="114" t="s">
        <v>843</v>
      </c>
      <c r="F326" s="116" t="s">
        <v>49</v>
      </c>
      <c r="G326" s="117">
        <v>4</v>
      </c>
      <c r="H326" s="126">
        <v>476.31</v>
      </c>
      <c r="I326" s="126">
        <f t="shared" si="94"/>
        <v>588.42999999999995</v>
      </c>
      <c r="J326" s="126">
        <f t="shared" si="95"/>
        <v>2353.7199999999998</v>
      </c>
      <c r="K326" s="118">
        <f t="shared" si="96"/>
        <v>1.0104431114930205E-3</v>
      </c>
      <c r="L326" s="55"/>
      <c r="M326" s="54"/>
      <c r="N326" s="4"/>
      <c r="O326" s="4"/>
      <c r="P326" s="4"/>
      <c r="Q326" s="4"/>
      <c r="R326" s="4"/>
      <c r="S326" s="4"/>
      <c r="T326" s="4"/>
      <c r="U326" s="4"/>
      <c r="V326" s="4"/>
      <c r="W326" s="4"/>
      <c r="X326" s="4"/>
      <c r="Y326" s="4"/>
      <c r="Z326" s="4"/>
      <c r="AA326" s="4"/>
      <c r="AB326" s="4"/>
      <c r="AC326" s="4"/>
      <c r="AD326" s="4"/>
      <c r="AE326" s="4"/>
    </row>
    <row r="327" spans="1:31" ht="28.5">
      <c r="A327" s="7"/>
      <c r="B327" s="114" t="s">
        <v>844</v>
      </c>
      <c r="C327" s="115" t="s">
        <v>845</v>
      </c>
      <c r="D327" s="114" t="s">
        <v>31</v>
      </c>
      <c r="E327" s="114" t="s">
        <v>846</v>
      </c>
      <c r="F327" s="116" t="s">
        <v>49</v>
      </c>
      <c r="G327" s="117">
        <v>2</v>
      </c>
      <c r="H327" s="126">
        <v>30.89</v>
      </c>
      <c r="I327" s="126">
        <f t="shared" si="94"/>
        <v>38.159999999999997</v>
      </c>
      <c r="J327" s="126">
        <f t="shared" si="95"/>
        <v>76.319999999999993</v>
      </c>
      <c r="K327" s="118">
        <f t="shared" si="96"/>
        <v>3.2763887917486923E-5</v>
      </c>
      <c r="L327" s="55"/>
      <c r="M327" s="54"/>
      <c r="N327" s="4"/>
      <c r="O327" s="4"/>
      <c r="P327" s="4"/>
      <c r="Q327" s="4"/>
      <c r="R327" s="4"/>
      <c r="S327" s="4"/>
      <c r="T327" s="4"/>
      <c r="U327" s="4"/>
      <c r="V327" s="4"/>
      <c r="W327" s="4"/>
      <c r="X327" s="4"/>
      <c r="Y327" s="4"/>
      <c r="Z327" s="4"/>
      <c r="AA327" s="4"/>
      <c r="AB327" s="4"/>
      <c r="AC327" s="4"/>
      <c r="AD327" s="4"/>
      <c r="AE327" s="4"/>
    </row>
    <row r="328" spans="1:31" ht="42.75">
      <c r="A328" s="7"/>
      <c r="B328" s="114" t="s">
        <v>847</v>
      </c>
      <c r="C328" s="115" t="s">
        <v>848</v>
      </c>
      <c r="D328" s="114" t="s">
        <v>31</v>
      </c>
      <c r="E328" s="114" t="s">
        <v>849</v>
      </c>
      <c r="F328" s="116" t="s">
        <v>49</v>
      </c>
      <c r="G328" s="117">
        <v>1</v>
      </c>
      <c r="H328" s="126">
        <v>12.47</v>
      </c>
      <c r="I328" s="126">
        <f t="shared" si="94"/>
        <v>15.4</v>
      </c>
      <c r="J328" s="126">
        <f t="shared" si="95"/>
        <v>15.4</v>
      </c>
      <c r="K328" s="118">
        <f t="shared" si="96"/>
        <v>6.6111618701428024E-6</v>
      </c>
      <c r="L328" s="55"/>
      <c r="M328" s="54"/>
      <c r="N328" s="4"/>
      <c r="O328" s="4"/>
      <c r="P328" s="4"/>
      <c r="Q328" s="4"/>
      <c r="R328" s="4"/>
      <c r="S328" s="4"/>
      <c r="T328" s="4"/>
      <c r="U328" s="4"/>
      <c r="V328" s="4"/>
      <c r="W328" s="4"/>
      <c r="X328" s="4"/>
      <c r="Y328" s="4"/>
      <c r="Z328" s="4"/>
      <c r="AA328" s="4"/>
      <c r="AB328" s="4"/>
      <c r="AC328" s="4"/>
      <c r="AD328" s="4"/>
      <c r="AE328" s="4"/>
    </row>
    <row r="329" spans="1:31" ht="15">
      <c r="A329" s="7"/>
      <c r="B329" s="119">
        <v>16</v>
      </c>
      <c r="C329" s="119"/>
      <c r="D329" s="119"/>
      <c r="E329" s="119" t="s">
        <v>850</v>
      </c>
      <c r="F329" s="119"/>
      <c r="G329" s="120"/>
      <c r="H329" s="122"/>
      <c r="I329" s="123"/>
      <c r="J329" s="122">
        <f>J330+J402+J408</f>
        <v>234597.36</v>
      </c>
      <c r="K329" s="121">
        <f>K330+K402+K408</f>
        <v>0.10071176112130939</v>
      </c>
      <c r="L329" s="55"/>
      <c r="M329" s="54"/>
      <c r="N329" s="4"/>
      <c r="O329" s="4"/>
      <c r="P329" s="4"/>
      <c r="Q329" s="4"/>
      <c r="R329" s="4"/>
      <c r="S329" s="4"/>
      <c r="T329" s="4"/>
      <c r="U329" s="4"/>
      <c r="V329" s="4"/>
      <c r="W329" s="4"/>
      <c r="X329" s="4"/>
      <c r="Y329" s="4"/>
      <c r="Z329" s="4"/>
      <c r="AA329" s="4"/>
      <c r="AB329" s="4"/>
      <c r="AC329" s="4"/>
      <c r="AD329" s="4"/>
      <c r="AE329" s="4"/>
    </row>
    <row r="330" spans="1:31" ht="15">
      <c r="A330" s="7"/>
      <c r="B330" s="111" t="s">
        <v>851</v>
      </c>
      <c r="C330" s="111"/>
      <c r="D330" s="111"/>
      <c r="E330" s="111" t="s">
        <v>852</v>
      </c>
      <c r="F330" s="111"/>
      <c r="G330" s="112"/>
      <c r="H330" s="124"/>
      <c r="I330" s="125"/>
      <c r="J330" s="124">
        <f>SUM(J331:J401)</f>
        <v>163538.08999999997</v>
      </c>
      <c r="K330" s="113">
        <f>SUM(K331:K401)</f>
        <v>7.0206284735323518E-2</v>
      </c>
      <c r="L330" s="55"/>
      <c r="M330" s="54"/>
      <c r="N330" s="4"/>
      <c r="O330" s="4"/>
      <c r="P330" s="4"/>
      <c r="Q330" s="4"/>
      <c r="R330" s="4"/>
      <c r="S330" s="4"/>
      <c r="T330" s="4"/>
      <c r="U330" s="4"/>
      <c r="V330" s="4"/>
      <c r="W330" s="4"/>
      <c r="X330" s="4"/>
      <c r="Y330" s="4"/>
      <c r="Z330" s="4"/>
      <c r="AA330" s="4"/>
      <c r="AB330" s="4"/>
      <c r="AC330" s="4"/>
      <c r="AD330" s="4"/>
      <c r="AE330" s="4"/>
    </row>
    <row r="331" spans="1:31">
      <c r="A331" s="7"/>
      <c r="B331" s="114" t="s">
        <v>853</v>
      </c>
      <c r="C331" s="115" t="s">
        <v>854</v>
      </c>
      <c r="D331" s="114" t="s">
        <v>31</v>
      </c>
      <c r="E331" s="114" t="s">
        <v>855</v>
      </c>
      <c r="F331" s="116" t="s">
        <v>49</v>
      </c>
      <c r="G331" s="117">
        <v>1</v>
      </c>
      <c r="H331" s="126">
        <v>2.12</v>
      </c>
      <c r="I331" s="126">
        <f t="shared" ref="I331:I394" si="97">TRUNC(H331+H331*$C$11,2)</f>
        <v>2.61</v>
      </c>
      <c r="J331" s="126">
        <f t="shared" ref="J331:J394" si="98">TRUNC(I331*G331,2)</f>
        <v>2.61</v>
      </c>
      <c r="K331" s="118">
        <f t="shared" ref="K331:K394" si="99">J331/$J$475</f>
        <v>1.1204631481216048E-6</v>
      </c>
      <c r="L331" s="55"/>
      <c r="M331" s="54"/>
      <c r="N331" s="4"/>
      <c r="O331" s="4"/>
      <c r="P331" s="4"/>
      <c r="Q331" s="4"/>
      <c r="R331" s="4"/>
      <c r="S331" s="4"/>
      <c r="T331" s="4"/>
      <c r="U331" s="4"/>
      <c r="V331" s="4"/>
      <c r="W331" s="4"/>
      <c r="X331" s="4"/>
      <c r="Y331" s="4"/>
      <c r="Z331" s="4"/>
      <c r="AA331" s="4"/>
      <c r="AB331" s="4"/>
      <c r="AC331" s="4"/>
      <c r="AD331" s="4"/>
      <c r="AE331" s="4"/>
    </row>
    <row r="332" spans="1:31" ht="28.5">
      <c r="A332" s="7"/>
      <c r="B332" s="114" t="s">
        <v>856</v>
      </c>
      <c r="C332" s="115" t="s">
        <v>857</v>
      </c>
      <c r="D332" s="114" t="s">
        <v>47</v>
      </c>
      <c r="E332" s="114" t="s">
        <v>858</v>
      </c>
      <c r="F332" s="116" t="s">
        <v>49</v>
      </c>
      <c r="G332" s="117">
        <v>292</v>
      </c>
      <c r="H332" s="126">
        <v>20.170000000000002</v>
      </c>
      <c r="I332" s="126">
        <f t="shared" si="97"/>
        <v>24.91</v>
      </c>
      <c r="J332" s="126">
        <f t="shared" si="98"/>
        <v>7273.72</v>
      </c>
      <c r="K332" s="118">
        <f t="shared" si="99"/>
        <v>3.1225805401360455E-3</v>
      </c>
      <c r="L332" s="55"/>
      <c r="M332" s="54"/>
      <c r="N332" s="4"/>
      <c r="O332" s="4"/>
      <c r="P332" s="4"/>
      <c r="Q332" s="4"/>
      <c r="R332" s="4"/>
      <c r="S332" s="4"/>
      <c r="T332" s="4"/>
      <c r="U332" s="4"/>
      <c r="V332" s="4"/>
      <c r="W332" s="4"/>
      <c r="X332" s="4"/>
      <c r="Y332" s="4"/>
      <c r="Z332" s="4"/>
      <c r="AA332" s="4"/>
      <c r="AB332" s="4"/>
      <c r="AC332" s="4"/>
      <c r="AD332" s="4"/>
      <c r="AE332" s="4"/>
    </row>
    <row r="333" spans="1:31">
      <c r="A333" s="7"/>
      <c r="B333" s="114" t="s">
        <v>859</v>
      </c>
      <c r="C333" s="115" t="s">
        <v>860</v>
      </c>
      <c r="D333" s="114" t="s">
        <v>47</v>
      </c>
      <c r="E333" s="114" t="s">
        <v>861</v>
      </c>
      <c r="F333" s="116" t="s">
        <v>49</v>
      </c>
      <c r="G333" s="117">
        <v>86</v>
      </c>
      <c r="H333" s="126">
        <v>17.86</v>
      </c>
      <c r="I333" s="126">
        <f t="shared" si="97"/>
        <v>22.06</v>
      </c>
      <c r="J333" s="126">
        <f t="shared" si="98"/>
        <v>1897.16</v>
      </c>
      <c r="K333" s="118">
        <f t="shared" si="99"/>
        <v>8.1444362685455316E-4</v>
      </c>
      <c r="L333" s="55"/>
      <c r="M333" s="54"/>
      <c r="N333" s="4"/>
      <c r="O333" s="4"/>
      <c r="P333" s="4"/>
      <c r="Q333" s="4"/>
      <c r="R333" s="4"/>
      <c r="S333" s="4"/>
      <c r="T333" s="4"/>
      <c r="U333" s="4"/>
      <c r="V333" s="4"/>
      <c r="W333" s="4"/>
      <c r="X333" s="4"/>
      <c r="Y333" s="4"/>
      <c r="Z333" s="4"/>
      <c r="AA333" s="4"/>
      <c r="AB333" s="4"/>
      <c r="AC333" s="4"/>
      <c r="AD333" s="4"/>
      <c r="AE333" s="4"/>
    </row>
    <row r="334" spans="1:31" ht="28.5">
      <c r="A334" s="7"/>
      <c r="B334" s="114" t="s">
        <v>862</v>
      </c>
      <c r="C334" s="115" t="s">
        <v>863</v>
      </c>
      <c r="D334" s="114" t="s">
        <v>47</v>
      </c>
      <c r="E334" s="114" t="s">
        <v>864</v>
      </c>
      <c r="F334" s="116" t="s">
        <v>49</v>
      </c>
      <c r="G334" s="117">
        <v>5</v>
      </c>
      <c r="H334" s="126">
        <v>18.920000000000002</v>
      </c>
      <c r="I334" s="126">
        <f t="shared" si="97"/>
        <v>23.37</v>
      </c>
      <c r="J334" s="126">
        <f t="shared" si="98"/>
        <v>116.85</v>
      </c>
      <c r="K334" s="118">
        <f t="shared" si="99"/>
        <v>5.0163263930271844E-5</v>
      </c>
      <c r="L334" s="55"/>
      <c r="M334" s="54"/>
      <c r="N334" s="4"/>
      <c r="O334" s="4"/>
      <c r="P334" s="4"/>
      <c r="Q334" s="4"/>
      <c r="R334" s="4"/>
      <c r="S334" s="4"/>
      <c r="T334" s="4"/>
      <c r="U334" s="4"/>
      <c r="V334" s="4"/>
      <c r="W334" s="4"/>
      <c r="X334" s="4"/>
      <c r="Y334" s="4"/>
      <c r="Z334" s="4"/>
      <c r="AA334" s="4"/>
      <c r="AB334" s="4"/>
      <c r="AC334" s="4"/>
      <c r="AD334" s="4"/>
      <c r="AE334" s="4"/>
    </row>
    <row r="335" spans="1:31" ht="28.5">
      <c r="A335" s="7"/>
      <c r="B335" s="114" t="s">
        <v>865</v>
      </c>
      <c r="C335" s="115" t="s">
        <v>866</v>
      </c>
      <c r="D335" s="114" t="s">
        <v>47</v>
      </c>
      <c r="E335" s="114" t="s">
        <v>867</v>
      </c>
      <c r="F335" s="116" t="s">
        <v>49</v>
      </c>
      <c r="G335" s="117">
        <v>1</v>
      </c>
      <c r="H335" s="126">
        <v>26.58</v>
      </c>
      <c r="I335" s="126">
        <f t="shared" si="97"/>
        <v>32.83</v>
      </c>
      <c r="J335" s="126">
        <f t="shared" si="98"/>
        <v>32.83</v>
      </c>
      <c r="K335" s="118">
        <f t="shared" si="99"/>
        <v>1.4093795077713518E-5</v>
      </c>
      <c r="L335" s="55"/>
      <c r="M335" s="54"/>
      <c r="N335" s="4"/>
      <c r="O335" s="4"/>
      <c r="P335" s="4"/>
      <c r="Q335" s="4"/>
      <c r="R335" s="4"/>
      <c r="S335" s="4"/>
      <c r="T335" s="4"/>
      <c r="U335" s="4"/>
      <c r="V335" s="4"/>
      <c r="W335" s="4"/>
      <c r="X335" s="4"/>
      <c r="Y335" s="4"/>
      <c r="Z335" s="4"/>
      <c r="AA335" s="4"/>
      <c r="AB335" s="4"/>
      <c r="AC335" s="4"/>
      <c r="AD335" s="4"/>
      <c r="AE335" s="4"/>
    </row>
    <row r="336" spans="1:31">
      <c r="A336" s="7"/>
      <c r="B336" s="114" t="s">
        <v>868</v>
      </c>
      <c r="C336" s="115" t="s">
        <v>869</v>
      </c>
      <c r="D336" s="114" t="s">
        <v>31</v>
      </c>
      <c r="E336" s="114" t="s">
        <v>870</v>
      </c>
      <c r="F336" s="116" t="s">
        <v>49</v>
      </c>
      <c r="G336" s="117">
        <v>185</v>
      </c>
      <c r="H336" s="126">
        <v>0.57999999999999996</v>
      </c>
      <c r="I336" s="126">
        <f t="shared" si="97"/>
        <v>0.71</v>
      </c>
      <c r="J336" s="126">
        <f t="shared" si="98"/>
        <v>131.35</v>
      </c>
      <c r="K336" s="118">
        <f t="shared" si="99"/>
        <v>5.6388059197614092E-5</v>
      </c>
      <c r="L336" s="55"/>
      <c r="M336" s="54"/>
      <c r="N336" s="4"/>
      <c r="O336" s="4"/>
      <c r="P336" s="4"/>
      <c r="Q336" s="4"/>
      <c r="R336" s="4"/>
      <c r="S336" s="4"/>
      <c r="T336" s="4"/>
      <c r="U336" s="4"/>
      <c r="V336" s="4"/>
      <c r="W336" s="4"/>
      <c r="X336" s="4"/>
      <c r="Y336" s="4"/>
      <c r="Z336" s="4"/>
      <c r="AA336" s="4"/>
      <c r="AB336" s="4"/>
      <c r="AC336" s="4"/>
      <c r="AD336" s="4"/>
      <c r="AE336" s="4"/>
    </row>
    <row r="337" spans="1:31">
      <c r="A337" s="7"/>
      <c r="B337" s="114" t="s">
        <v>871</v>
      </c>
      <c r="C337" s="115" t="s">
        <v>872</v>
      </c>
      <c r="D337" s="114" t="s">
        <v>31</v>
      </c>
      <c r="E337" s="114" t="s">
        <v>873</v>
      </c>
      <c r="F337" s="116" t="s">
        <v>651</v>
      </c>
      <c r="G337" s="117">
        <v>22</v>
      </c>
      <c r="H337" s="126">
        <v>6.67</v>
      </c>
      <c r="I337" s="126">
        <f t="shared" si="97"/>
        <v>8.24</v>
      </c>
      <c r="J337" s="126">
        <f t="shared" si="98"/>
        <v>181.28</v>
      </c>
      <c r="K337" s="118">
        <f t="shared" si="99"/>
        <v>7.7822819728538129E-5</v>
      </c>
      <c r="L337" s="55"/>
      <c r="M337" s="54"/>
      <c r="N337" s="4"/>
      <c r="O337" s="4"/>
      <c r="P337" s="4"/>
      <c r="Q337" s="4"/>
      <c r="R337" s="4"/>
      <c r="S337" s="4"/>
      <c r="T337" s="4"/>
      <c r="U337" s="4"/>
      <c r="V337" s="4"/>
      <c r="W337" s="4"/>
      <c r="X337" s="4"/>
      <c r="Y337" s="4"/>
      <c r="Z337" s="4"/>
      <c r="AA337" s="4"/>
      <c r="AB337" s="4"/>
      <c r="AC337" s="4"/>
      <c r="AD337" s="4"/>
      <c r="AE337" s="4"/>
    </row>
    <row r="338" spans="1:31">
      <c r="A338" s="7"/>
      <c r="B338" s="114" t="s">
        <v>874</v>
      </c>
      <c r="C338" s="115" t="s">
        <v>875</v>
      </c>
      <c r="D338" s="114" t="s">
        <v>31</v>
      </c>
      <c r="E338" s="114" t="s">
        <v>876</v>
      </c>
      <c r="F338" s="116" t="s">
        <v>49</v>
      </c>
      <c r="G338" s="117">
        <v>22</v>
      </c>
      <c r="H338" s="126">
        <v>11.72</v>
      </c>
      <c r="I338" s="126">
        <f t="shared" si="97"/>
        <v>14.47</v>
      </c>
      <c r="J338" s="126">
        <f t="shared" si="98"/>
        <v>318.33999999999997</v>
      </c>
      <c r="K338" s="118">
        <f t="shared" si="99"/>
        <v>1.3666216037280904E-4</v>
      </c>
      <c r="L338" s="55"/>
      <c r="M338" s="54"/>
      <c r="N338" s="4"/>
      <c r="O338" s="4"/>
      <c r="P338" s="4"/>
      <c r="Q338" s="4"/>
      <c r="R338" s="4"/>
      <c r="S338" s="4"/>
      <c r="T338" s="4"/>
      <c r="U338" s="4"/>
      <c r="V338" s="4"/>
      <c r="W338" s="4"/>
      <c r="X338" s="4"/>
      <c r="Y338" s="4"/>
      <c r="Z338" s="4"/>
      <c r="AA338" s="4"/>
      <c r="AB338" s="4"/>
      <c r="AC338" s="4"/>
      <c r="AD338" s="4"/>
      <c r="AE338" s="4"/>
    </row>
    <row r="339" spans="1:31">
      <c r="A339" s="7"/>
      <c r="B339" s="114" t="s">
        <v>877</v>
      </c>
      <c r="C339" s="115" t="s">
        <v>878</v>
      </c>
      <c r="D339" s="114" t="s">
        <v>31</v>
      </c>
      <c r="E339" s="114" t="s">
        <v>879</v>
      </c>
      <c r="F339" s="116" t="s">
        <v>49</v>
      </c>
      <c r="G339" s="117">
        <v>104</v>
      </c>
      <c r="H339" s="126">
        <v>1.68</v>
      </c>
      <c r="I339" s="126">
        <f t="shared" si="97"/>
        <v>2.0699999999999998</v>
      </c>
      <c r="J339" s="126">
        <f t="shared" si="98"/>
        <v>215.28</v>
      </c>
      <c r="K339" s="118">
        <f t="shared" si="99"/>
        <v>9.2418891389892368E-5</v>
      </c>
      <c r="L339" s="55"/>
      <c r="M339" s="54"/>
      <c r="N339" s="4"/>
      <c r="O339" s="4"/>
      <c r="P339" s="4"/>
      <c r="Q339" s="4"/>
      <c r="R339" s="4"/>
      <c r="S339" s="4"/>
      <c r="T339" s="4"/>
      <c r="U339" s="4"/>
      <c r="V339" s="4"/>
      <c r="W339" s="4"/>
      <c r="X339" s="4"/>
      <c r="Y339" s="4"/>
      <c r="Z339" s="4"/>
      <c r="AA339" s="4"/>
      <c r="AB339" s="4"/>
      <c r="AC339" s="4"/>
      <c r="AD339" s="4"/>
      <c r="AE339" s="4"/>
    </row>
    <row r="340" spans="1:31">
      <c r="A340" s="7"/>
      <c r="B340" s="114" t="s">
        <v>880</v>
      </c>
      <c r="C340" s="115" t="s">
        <v>881</v>
      </c>
      <c r="D340" s="114" t="s">
        <v>31</v>
      </c>
      <c r="E340" s="114" t="s">
        <v>882</v>
      </c>
      <c r="F340" s="116" t="s">
        <v>49</v>
      </c>
      <c r="G340" s="117">
        <v>22</v>
      </c>
      <c r="H340" s="126">
        <v>5.5</v>
      </c>
      <c r="I340" s="126">
        <f t="shared" si="97"/>
        <v>6.79</v>
      </c>
      <c r="J340" s="126">
        <f t="shared" si="98"/>
        <v>149.38</v>
      </c>
      <c r="K340" s="118">
        <f t="shared" si="99"/>
        <v>6.4128270140385179E-5</v>
      </c>
      <c r="L340" s="55"/>
      <c r="M340" s="54"/>
      <c r="N340" s="4"/>
      <c r="O340" s="4"/>
      <c r="P340" s="4"/>
      <c r="Q340" s="4"/>
      <c r="R340" s="4"/>
      <c r="S340" s="4"/>
      <c r="T340" s="4"/>
      <c r="U340" s="4"/>
      <c r="V340" s="4"/>
      <c r="W340" s="4"/>
      <c r="X340" s="4"/>
      <c r="Y340" s="4"/>
      <c r="Z340" s="4"/>
      <c r="AA340" s="4"/>
      <c r="AB340" s="4"/>
      <c r="AC340" s="4"/>
      <c r="AD340" s="4"/>
      <c r="AE340" s="4"/>
    </row>
    <row r="341" spans="1:31">
      <c r="A341" s="7"/>
      <c r="B341" s="114" t="s">
        <v>883</v>
      </c>
      <c r="C341" s="115" t="s">
        <v>884</v>
      </c>
      <c r="D341" s="114" t="s">
        <v>31</v>
      </c>
      <c r="E341" s="114" t="s">
        <v>885</v>
      </c>
      <c r="F341" s="116" t="s">
        <v>87</v>
      </c>
      <c r="G341" s="117">
        <v>22</v>
      </c>
      <c r="H341" s="126">
        <v>21.3</v>
      </c>
      <c r="I341" s="126">
        <f t="shared" si="97"/>
        <v>26.31</v>
      </c>
      <c r="J341" s="126">
        <f t="shared" si="98"/>
        <v>578.82000000000005</v>
      </c>
      <c r="K341" s="118">
        <f t="shared" si="99"/>
        <v>2.4848524114779591E-4</v>
      </c>
      <c r="L341" s="55"/>
      <c r="M341" s="54"/>
      <c r="N341" s="4"/>
      <c r="O341" s="4"/>
      <c r="P341" s="4"/>
      <c r="Q341" s="4"/>
      <c r="R341" s="4"/>
      <c r="S341" s="4"/>
      <c r="T341" s="4"/>
      <c r="U341" s="4"/>
      <c r="V341" s="4"/>
      <c r="W341" s="4"/>
      <c r="X341" s="4"/>
      <c r="Y341" s="4"/>
      <c r="Z341" s="4"/>
      <c r="AA341" s="4"/>
      <c r="AB341" s="4"/>
      <c r="AC341" s="4"/>
      <c r="AD341" s="4"/>
      <c r="AE341" s="4"/>
    </row>
    <row r="342" spans="1:31" ht="28.5">
      <c r="A342" s="7"/>
      <c r="B342" s="114" t="s">
        <v>886</v>
      </c>
      <c r="C342" s="115" t="s">
        <v>887</v>
      </c>
      <c r="D342" s="114" t="s">
        <v>47</v>
      </c>
      <c r="E342" s="114" t="s">
        <v>888</v>
      </c>
      <c r="F342" s="116" t="s">
        <v>87</v>
      </c>
      <c r="G342" s="117">
        <v>258</v>
      </c>
      <c r="H342" s="126">
        <v>27.02</v>
      </c>
      <c r="I342" s="126">
        <f t="shared" si="97"/>
        <v>33.380000000000003</v>
      </c>
      <c r="J342" s="126">
        <f t="shared" si="98"/>
        <v>8612.0400000000009</v>
      </c>
      <c r="K342" s="118">
        <f t="shared" si="99"/>
        <v>3.6971162644249753E-3</v>
      </c>
      <c r="L342" s="55"/>
      <c r="M342" s="54"/>
      <c r="N342" s="4"/>
      <c r="O342" s="4"/>
      <c r="P342" s="4"/>
      <c r="Q342" s="4"/>
      <c r="R342" s="4"/>
      <c r="S342" s="4"/>
      <c r="T342" s="4"/>
      <c r="U342" s="4"/>
      <c r="V342" s="4"/>
      <c r="W342" s="4"/>
      <c r="X342" s="4"/>
      <c r="Y342" s="4"/>
      <c r="Z342" s="4"/>
      <c r="AA342" s="4"/>
      <c r="AB342" s="4"/>
      <c r="AC342" s="4"/>
      <c r="AD342" s="4"/>
      <c r="AE342" s="4"/>
    </row>
    <row r="343" spans="1:31" ht="28.5">
      <c r="A343" s="7"/>
      <c r="B343" s="114" t="s">
        <v>889</v>
      </c>
      <c r="C343" s="115" t="s">
        <v>890</v>
      </c>
      <c r="D343" s="114" t="s">
        <v>47</v>
      </c>
      <c r="E343" s="114" t="s">
        <v>891</v>
      </c>
      <c r="F343" s="116" t="s">
        <v>87</v>
      </c>
      <c r="G343" s="117">
        <v>152.69999999999999</v>
      </c>
      <c r="H343" s="126">
        <v>29.43</v>
      </c>
      <c r="I343" s="126">
        <f t="shared" si="97"/>
        <v>36.35</v>
      </c>
      <c r="J343" s="126">
        <f t="shared" si="98"/>
        <v>5550.64</v>
      </c>
      <c r="K343" s="118">
        <f t="shared" si="99"/>
        <v>2.3828688001876265E-3</v>
      </c>
      <c r="L343" s="55"/>
      <c r="M343" s="54"/>
      <c r="N343" s="4"/>
      <c r="O343" s="4"/>
      <c r="P343" s="4"/>
      <c r="Q343" s="4"/>
      <c r="R343" s="4"/>
      <c r="S343" s="4"/>
      <c r="T343" s="4"/>
      <c r="U343" s="4"/>
      <c r="V343" s="4"/>
      <c r="W343" s="4"/>
      <c r="X343" s="4"/>
      <c r="Y343" s="4"/>
      <c r="Z343" s="4"/>
      <c r="AA343" s="4"/>
      <c r="AB343" s="4"/>
      <c r="AC343" s="4"/>
      <c r="AD343" s="4"/>
      <c r="AE343" s="4"/>
    </row>
    <row r="344" spans="1:31" ht="28.5">
      <c r="A344" s="7"/>
      <c r="B344" s="114" t="s">
        <v>892</v>
      </c>
      <c r="C344" s="115" t="s">
        <v>893</v>
      </c>
      <c r="D344" s="114" t="s">
        <v>47</v>
      </c>
      <c r="E344" s="114" t="s">
        <v>894</v>
      </c>
      <c r="F344" s="116" t="s">
        <v>87</v>
      </c>
      <c r="G344" s="117">
        <v>206.4</v>
      </c>
      <c r="H344" s="126">
        <v>40.64</v>
      </c>
      <c r="I344" s="126">
        <f t="shared" si="97"/>
        <v>50.2</v>
      </c>
      <c r="J344" s="126">
        <f t="shared" si="98"/>
        <v>10361.280000000001</v>
      </c>
      <c r="K344" s="118">
        <f t="shared" si="99"/>
        <v>4.4480583936281305E-3</v>
      </c>
      <c r="L344" s="55"/>
      <c r="M344" s="54"/>
      <c r="N344" s="4"/>
      <c r="O344" s="4"/>
      <c r="P344" s="4"/>
      <c r="Q344" s="4"/>
      <c r="R344" s="4"/>
      <c r="S344" s="4"/>
      <c r="T344" s="4"/>
      <c r="U344" s="4"/>
      <c r="V344" s="4"/>
      <c r="W344" s="4"/>
      <c r="X344" s="4"/>
      <c r="Y344" s="4"/>
      <c r="Z344" s="4"/>
      <c r="AA344" s="4"/>
      <c r="AB344" s="4"/>
      <c r="AC344" s="4"/>
      <c r="AD344" s="4"/>
      <c r="AE344" s="4"/>
    </row>
    <row r="345" spans="1:31" ht="28.5">
      <c r="A345" s="7"/>
      <c r="B345" s="114" t="s">
        <v>895</v>
      </c>
      <c r="C345" s="115" t="s">
        <v>896</v>
      </c>
      <c r="D345" s="114" t="s">
        <v>47</v>
      </c>
      <c r="E345" s="114" t="s">
        <v>897</v>
      </c>
      <c r="F345" s="116" t="s">
        <v>87</v>
      </c>
      <c r="G345" s="117">
        <v>10.4</v>
      </c>
      <c r="H345" s="126">
        <v>58.95</v>
      </c>
      <c r="I345" s="126">
        <f t="shared" si="97"/>
        <v>72.819999999999993</v>
      </c>
      <c r="J345" s="126">
        <f t="shared" si="98"/>
        <v>757.32</v>
      </c>
      <c r="K345" s="118">
        <f t="shared" si="99"/>
        <v>3.2511461736990568E-4</v>
      </c>
      <c r="L345" s="55"/>
      <c r="M345" s="54"/>
      <c r="N345" s="4"/>
      <c r="O345" s="4"/>
      <c r="P345" s="4"/>
      <c r="Q345" s="4"/>
      <c r="R345" s="4"/>
      <c r="S345" s="4"/>
      <c r="T345" s="4"/>
      <c r="U345" s="4"/>
      <c r="V345" s="4"/>
      <c r="W345" s="4"/>
      <c r="X345" s="4"/>
      <c r="Y345" s="4"/>
      <c r="Z345" s="4"/>
      <c r="AA345" s="4"/>
      <c r="AB345" s="4"/>
      <c r="AC345" s="4"/>
      <c r="AD345" s="4"/>
      <c r="AE345" s="4"/>
    </row>
    <row r="346" spans="1:31" ht="28.5">
      <c r="A346" s="7"/>
      <c r="B346" s="114" t="s">
        <v>898</v>
      </c>
      <c r="C346" s="115" t="s">
        <v>899</v>
      </c>
      <c r="D346" s="114" t="s">
        <v>47</v>
      </c>
      <c r="E346" s="114" t="s">
        <v>900</v>
      </c>
      <c r="F346" s="116" t="s">
        <v>87</v>
      </c>
      <c r="G346" s="117">
        <v>83.6</v>
      </c>
      <c r="H346" s="126">
        <v>10.78</v>
      </c>
      <c r="I346" s="126">
        <f t="shared" si="97"/>
        <v>13.31</v>
      </c>
      <c r="J346" s="126">
        <f t="shared" si="98"/>
        <v>1112.71</v>
      </c>
      <c r="K346" s="118">
        <f t="shared" si="99"/>
        <v>4.7768220289133752E-4</v>
      </c>
      <c r="L346" s="55"/>
      <c r="M346" s="54"/>
      <c r="N346" s="4"/>
      <c r="O346" s="4"/>
      <c r="P346" s="4"/>
      <c r="Q346" s="4"/>
      <c r="R346" s="4"/>
      <c r="S346" s="4"/>
      <c r="T346" s="4"/>
      <c r="U346" s="4"/>
      <c r="V346" s="4"/>
      <c r="W346" s="4"/>
      <c r="X346" s="4"/>
      <c r="Y346" s="4"/>
      <c r="Z346" s="4"/>
      <c r="AA346" s="4"/>
      <c r="AB346" s="4"/>
      <c r="AC346" s="4"/>
      <c r="AD346" s="4"/>
      <c r="AE346" s="4"/>
    </row>
    <row r="347" spans="1:31" ht="28.5">
      <c r="A347" s="7"/>
      <c r="B347" s="114" t="s">
        <v>901</v>
      </c>
      <c r="C347" s="115" t="s">
        <v>902</v>
      </c>
      <c r="D347" s="114" t="s">
        <v>47</v>
      </c>
      <c r="E347" s="114" t="s">
        <v>903</v>
      </c>
      <c r="F347" s="116" t="s">
        <v>87</v>
      </c>
      <c r="G347" s="117">
        <v>1935.3</v>
      </c>
      <c r="H347" s="126">
        <v>3.19</v>
      </c>
      <c r="I347" s="126">
        <f t="shared" si="97"/>
        <v>3.94</v>
      </c>
      <c r="J347" s="126">
        <f t="shared" si="98"/>
        <v>7625.08</v>
      </c>
      <c r="K347" s="118">
        <f t="shared" si="99"/>
        <v>3.2734180618693817E-3</v>
      </c>
      <c r="L347" s="55"/>
      <c r="M347" s="54"/>
      <c r="N347" s="4"/>
      <c r="O347" s="4"/>
      <c r="P347" s="4"/>
      <c r="Q347" s="4"/>
      <c r="R347" s="4"/>
      <c r="S347" s="4"/>
      <c r="T347" s="4"/>
      <c r="U347" s="4"/>
      <c r="V347" s="4"/>
      <c r="W347" s="4"/>
      <c r="X347" s="4"/>
      <c r="Y347" s="4"/>
      <c r="Z347" s="4"/>
      <c r="AA347" s="4"/>
      <c r="AB347" s="4"/>
      <c r="AC347" s="4"/>
      <c r="AD347" s="4"/>
      <c r="AE347" s="4"/>
    </row>
    <row r="348" spans="1:31" ht="28.5">
      <c r="A348" s="7"/>
      <c r="B348" s="114" t="s">
        <v>904</v>
      </c>
      <c r="C348" s="115" t="s">
        <v>905</v>
      </c>
      <c r="D348" s="114" t="s">
        <v>47</v>
      </c>
      <c r="E348" s="114" t="s">
        <v>906</v>
      </c>
      <c r="F348" s="116" t="s">
        <v>87</v>
      </c>
      <c r="G348" s="117">
        <v>3658.8</v>
      </c>
      <c r="H348" s="126">
        <v>4.63</v>
      </c>
      <c r="I348" s="126">
        <f t="shared" si="97"/>
        <v>5.71</v>
      </c>
      <c r="J348" s="126">
        <f t="shared" si="98"/>
        <v>20891.740000000002</v>
      </c>
      <c r="K348" s="118">
        <f t="shared" si="99"/>
        <v>8.9687451226582587E-3</v>
      </c>
      <c r="L348" s="55"/>
      <c r="M348" s="54"/>
      <c r="N348" s="4"/>
      <c r="O348" s="4"/>
      <c r="P348" s="4"/>
      <c r="Q348" s="4"/>
      <c r="R348" s="4"/>
      <c r="S348" s="4"/>
      <c r="T348" s="4"/>
      <c r="U348" s="4"/>
      <c r="V348" s="4"/>
      <c r="W348" s="4"/>
      <c r="X348" s="4"/>
      <c r="Y348" s="4"/>
      <c r="Z348" s="4"/>
      <c r="AA348" s="4"/>
      <c r="AB348" s="4"/>
      <c r="AC348" s="4"/>
      <c r="AD348" s="4"/>
      <c r="AE348" s="4"/>
    </row>
    <row r="349" spans="1:31" ht="28.5">
      <c r="A349" s="7"/>
      <c r="B349" s="114" t="s">
        <v>907</v>
      </c>
      <c r="C349" s="115" t="s">
        <v>908</v>
      </c>
      <c r="D349" s="114" t="s">
        <v>47</v>
      </c>
      <c r="E349" s="114" t="s">
        <v>909</v>
      </c>
      <c r="F349" s="116" t="s">
        <v>87</v>
      </c>
      <c r="G349" s="117">
        <v>677</v>
      </c>
      <c r="H349" s="126">
        <v>7.16</v>
      </c>
      <c r="I349" s="126">
        <f t="shared" si="97"/>
        <v>8.84</v>
      </c>
      <c r="J349" s="126">
        <f t="shared" si="98"/>
        <v>5984.68</v>
      </c>
      <c r="K349" s="118">
        <f t="shared" si="99"/>
        <v>2.5692005338315729E-3</v>
      </c>
      <c r="L349" s="55"/>
      <c r="M349" s="54"/>
      <c r="N349" s="4"/>
      <c r="O349" s="4"/>
      <c r="P349" s="4"/>
      <c r="Q349" s="4"/>
      <c r="R349" s="4"/>
      <c r="S349" s="4"/>
      <c r="T349" s="4"/>
      <c r="U349" s="4"/>
      <c r="V349" s="4"/>
      <c r="W349" s="4"/>
      <c r="X349" s="4"/>
      <c r="Y349" s="4"/>
      <c r="Z349" s="4"/>
      <c r="AA349" s="4"/>
      <c r="AB349" s="4"/>
      <c r="AC349" s="4"/>
      <c r="AD349" s="4"/>
      <c r="AE349" s="4"/>
    </row>
    <row r="350" spans="1:31" ht="28.5">
      <c r="A350" s="7"/>
      <c r="B350" s="114" t="s">
        <v>910</v>
      </c>
      <c r="C350" s="115" t="s">
        <v>911</v>
      </c>
      <c r="D350" s="114" t="s">
        <v>47</v>
      </c>
      <c r="E350" s="114" t="s">
        <v>912</v>
      </c>
      <c r="F350" s="116" t="s">
        <v>87</v>
      </c>
      <c r="G350" s="117">
        <v>69.900000000000006</v>
      </c>
      <c r="H350" s="126">
        <v>10</v>
      </c>
      <c r="I350" s="126">
        <f t="shared" si="97"/>
        <v>12.35</v>
      </c>
      <c r="J350" s="126">
        <f t="shared" si="98"/>
        <v>863.26</v>
      </c>
      <c r="K350" s="118">
        <f t="shared" si="99"/>
        <v>3.7059425948178412E-4</v>
      </c>
      <c r="L350" s="55"/>
      <c r="M350" s="54"/>
      <c r="N350" s="4"/>
      <c r="O350" s="4"/>
      <c r="P350" s="4"/>
      <c r="Q350" s="4"/>
      <c r="R350" s="4"/>
      <c r="S350" s="4"/>
      <c r="T350" s="4"/>
      <c r="U350" s="4"/>
      <c r="V350" s="4"/>
      <c r="W350" s="4"/>
      <c r="X350" s="4"/>
      <c r="Y350" s="4"/>
      <c r="Z350" s="4"/>
      <c r="AA350" s="4"/>
      <c r="AB350" s="4"/>
      <c r="AC350" s="4"/>
      <c r="AD350" s="4"/>
      <c r="AE350" s="4"/>
    </row>
    <row r="351" spans="1:31" ht="28.5">
      <c r="A351" s="7"/>
      <c r="B351" s="114" t="s">
        <v>913</v>
      </c>
      <c r="C351" s="115" t="s">
        <v>914</v>
      </c>
      <c r="D351" s="114" t="s">
        <v>47</v>
      </c>
      <c r="E351" s="114" t="s">
        <v>915</v>
      </c>
      <c r="F351" s="116" t="s">
        <v>49</v>
      </c>
      <c r="G351" s="117">
        <v>2</v>
      </c>
      <c r="H351" s="126">
        <v>174.86</v>
      </c>
      <c r="I351" s="126">
        <f t="shared" si="97"/>
        <v>216.02</v>
      </c>
      <c r="J351" s="126">
        <f t="shared" si="98"/>
        <v>432.04</v>
      </c>
      <c r="K351" s="118">
        <f t="shared" si="99"/>
        <v>1.8547314119327898E-4</v>
      </c>
      <c r="L351" s="55"/>
      <c r="M351" s="54"/>
      <c r="N351" s="4"/>
      <c r="O351" s="4"/>
      <c r="P351" s="4"/>
      <c r="Q351" s="4"/>
      <c r="R351" s="4"/>
      <c r="S351" s="4"/>
      <c r="T351" s="4"/>
      <c r="U351" s="4"/>
      <c r="V351" s="4"/>
      <c r="W351" s="4"/>
      <c r="X351" s="4"/>
      <c r="Y351" s="4"/>
      <c r="Z351" s="4"/>
      <c r="AA351" s="4"/>
      <c r="AB351" s="4"/>
      <c r="AC351" s="4"/>
      <c r="AD351" s="4"/>
      <c r="AE351" s="4"/>
    </row>
    <row r="352" spans="1:31">
      <c r="A352" s="7"/>
      <c r="B352" s="114" t="s">
        <v>916</v>
      </c>
      <c r="C352" s="115" t="s">
        <v>917</v>
      </c>
      <c r="D352" s="114" t="s">
        <v>31</v>
      </c>
      <c r="E352" s="114" t="s">
        <v>918</v>
      </c>
      <c r="F352" s="116" t="s">
        <v>49</v>
      </c>
      <c r="G352" s="117">
        <v>3</v>
      </c>
      <c r="H352" s="126">
        <v>132.88</v>
      </c>
      <c r="I352" s="126">
        <f t="shared" si="97"/>
        <v>164.15</v>
      </c>
      <c r="J352" s="126">
        <f t="shared" si="98"/>
        <v>492.45</v>
      </c>
      <c r="K352" s="118">
        <f t="shared" si="99"/>
        <v>2.1140692616570278E-4</v>
      </c>
      <c r="L352" s="55"/>
      <c r="M352" s="54"/>
      <c r="N352" s="4"/>
      <c r="O352" s="4"/>
      <c r="P352" s="4"/>
      <c r="Q352" s="4"/>
      <c r="R352" s="4"/>
      <c r="S352" s="4"/>
      <c r="T352" s="4"/>
      <c r="U352" s="4"/>
      <c r="V352" s="4"/>
      <c r="W352" s="4"/>
      <c r="X352" s="4"/>
      <c r="Y352" s="4"/>
      <c r="Z352" s="4"/>
      <c r="AA352" s="4"/>
      <c r="AB352" s="4"/>
      <c r="AC352" s="4"/>
      <c r="AD352" s="4"/>
      <c r="AE352" s="4"/>
    </row>
    <row r="353" spans="1:31">
      <c r="A353" s="7"/>
      <c r="B353" s="114" t="s">
        <v>919</v>
      </c>
      <c r="C353" s="115" t="s">
        <v>920</v>
      </c>
      <c r="D353" s="114" t="s">
        <v>31</v>
      </c>
      <c r="E353" s="114" t="s">
        <v>921</v>
      </c>
      <c r="F353" s="116" t="s">
        <v>49</v>
      </c>
      <c r="G353" s="117">
        <v>1</v>
      </c>
      <c r="H353" s="126">
        <v>256.38</v>
      </c>
      <c r="I353" s="126">
        <f t="shared" si="97"/>
        <v>316.73</v>
      </c>
      <c r="J353" s="126">
        <f t="shared" si="98"/>
        <v>316.73</v>
      </c>
      <c r="K353" s="118">
        <f t="shared" si="99"/>
        <v>1.3597099345002143E-4</v>
      </c>
      <c r="L353" s="55"/>
      <c r="M353" s="54"/>
      <c r="N353" s="4"/>
      <c r="O353" s="4"/>
      <c r="P353" s="4"/>
      <c r="Q353" s="4"/>
      <c r="R353" s="4"/>
      <c r="S353" s="4"/>
      <c r="T353" s="4"/>
      <c r="U353" s="4"/>
      <c r="V353" s="4"/>
      <c r="W353" s="4"/>
      <c r="X353" s="4"/>
      <c r="Y353" s="4"/>
      <c r="Z353" s="4"/>
      <c r="AA353" s="4"/>
      <c r="AB353" s="4"/>
      <c r="AC353" s="4"/>
      <c r="AD353" s="4"/>
      <c r="AE353" s="4"/>
    </row>
    <row r="354" spans="1:31" ht="28.5">
      <c r="A354" s="7"/>
      <c r="B354" s="114" t="s">
        <v>922</v>
      </c>
      <c r="C354" s="115" t="s">
        <v>923</v>
      </c>
      <c r="D354" s="114" t="s">
        <v>47</v>
      </c>
      <c r="E354" s="114" t="s">
        <v>924</v>
      </c>
      <c r="F354" s="116" t="s">
        <v>49</v>
      </c>
      <c r="G354" s="117">
        <v>8</v>
      </c>
      <c r="H354" s="126">
        <v>37.770000000000003</v>
      </c>
      <c r="I354" s="126">
        <f t="shared" si="97"/>
        <v>46.66</v>
      </c>
      <c r="J354" s="126">
        <f t="shared" si="98"/>
        <v>373.28</v>
      </c>
      <c r="K354" s="118">
        <f t="shared" si="99"/>
        <v>1.6024769499265617E-4</v>
      </c>
      <c r="L354" s="55"/>
      <c r="M354" s="54"/>
      <c r="N354" s="4"/>
      <c r="O354" s="4"/>
      <c r="P354" s="4"/>
      <c r="Q354" s="4"/>
      <c r="R354" s="4"/>
      <c r="S354" s="4"/>
      <c r="T354" s="4"/>
      <c r="U354" s="4"/>
      <c r="V354" s="4"/>
      <c r="W354" s="4"/>
      <c r="X354" s="4"/>
      <c r="Y354" s="4"/>
      <c r="Z354" s="4"/>
      <c r="AA354" s="4"/>
      <c r="AB354" s="4"/>
      <c r="AC354" s="4"/>
      <c r="AD354" s="4"/>
      <c r="AE354" s="4"/>
    </row>
    <row r="355" spans="1:31" ht="28.5">
      <c r="A355" s="7"/>
      <c r="B355" s="114" t="s">
        <v>925</v>
      </c>
      <c r="C355" s="115" t="s">
        <v>926</v>
      </c>
      <c r="D355" s="114" t="s">
        <v>47</v>
      </c>
      <c r="E355" s="114" t="s">
        <v>927</v>
      </c>
      <c r="F355" s="116" t="s">
        <v>49</v>
      </c>
      <c r="G355" s="117">
        <v>1</v>
      </c>
      <c r="H355" s="126">
        <v>60.63</v>
      </c>
      <c r="I355" s="126">
        <f t="shared" si="97"/>
        <v>74.900000000000006</v>
      </c>
      <c r="J355" s="126">
        <f t="shared" si="98"/>
        <v>74.900000000000006</v>
      </c>
      <c r="K355" s="118">
        <f t="shared" si="99"/>
        <v>3.2154287277512723E-5</v>
      </c>
      <c r="L355" s="55"/>
      <c r="M355" s="54"/>
      <c r="N355" s="4"/>
      <c r="O355" s="4"/>
      <c r="P355" s="4"/>
      <c r="Q355" s="4"/>
      <c r="R355" s="4"/>
      <c r="S355" s="4"/>
      <c r="T355" s="4"/>
      <c r="U355" s="4"/>
      <c r="V355" s="4"/>
      <c r="W355" s="4"/>
      <c r="X355" s="4"/>
      <c r="Y355" s="4"/>
      <c r="Z355" s="4"/>
      <c r="AA355" s="4"/>
      <c r="AB355" s="4"/>
      <c r="AC355" s="4"/>
      <c r="AD355" s="4"/>
      <c r="AE355" s="4"/>
    </row>
    <row r="356" spans="1:31" ht="28.5">
      <c r="A356" s="7"/>
      <c r="B356" s="114" t="s">
        <v>928</v>
      </c>
      <c r="C356" s="115" t="s">
        <v>929</v>
      </c>
      <c r="D356" s="114" t="s">
        <v>47</v>
      </c>
      <c r="E356" s="114" t="s">
        <v>930</v>
      </c>
      <c r="F356" s="116" t="s">
        <v>49</v>
      </c>
      <c r="G356" s="117">
        <v>2</v>
      </c>
      <c r="H356" s="126">
        <v>53.79</v>
      </c>
      <c r="I356" s="126">
        <f t="shared" si="97"/>
        <v>66.45</v>
      </c>
      <c r="J356" s="126">
        <f t="shared" si="98"/>
        <v>132.9</v>
      </c>
      <c r="K356" s="118">
        <f t="shared" si="99"/>
        <v>5.7053468346881714E-5</v>
      </c>
      <c r="L356" s="55"/>
      <c r="M356" s="54"/>
      <c r="N356" s="4"/>
      <c r="O356" s="4"/>
      <c r="P356" s="4"/>
      <c r="Q356" s="4"/>
      <c r="R356" s="4"/>
      <c r="S356" s="4"/>
      <c r="T356" s="4"/>
      <c r="U356" s="4"/>
      <c r="V356" s="4"/>
      <c r="W356" s="4"/>
      <c r="X356" s="4"/>
      <c r="Y356" s="4"/>
      <c r="Z356" s="4"/>
      <c r="AA356" s="4"/>
      <c r="AB356" s="4"/>
      <c r="AC356" s="4"/>
      <c r="AD356" s="4"/>
      <c r="AE356" s="4"/>
    </row>
    <row r="357" spans="1:31" ht="28.5">
      <c r="A357" s="7"/>
      <c r="B357" s="114" t="s">
        <v>931</v>
      </c>
      <c r="C357" s="115" t="s">
        <v>932</v>
      </c>
      <c r="D357" s="114" t="s">
        <v>47</v>
      </c>
      <c r="E357" s="114" t="s">
        <v>933</v>
      </c>
      <c r="F357" s="116" t="s">
        <v>49</v>
      </c>
      <c r="G357" s="117">
        <v>23</v>
      </c>
      <c r="H357" s="126">
        <v>30.99</v>
      </c>
      <c r="I357" s="126">
        <f t="shared" si="97"/>
        <v>38.28</v>
      </c>
      <c r="J357" s="126">
        <f t="shared" si="98"/>
        <v>880.44</v>
      </c>
      <c r="K357" s="118">
        <f t="shared" si="99"/>
        <v>3.7796956863302134E-4</v>
      </c>
      <c r="L357" s="55"/>
      <c r="M357" s="54"/>
      <c r="N357" s="4"/>
      <c r="O357" s="4"/>
      <c r="P357" s="4"/>
      <c r="Q357" s="4"/>
      <c r="R357" s="4"/>
      <c r="S357" s="4"/>
      <c r="T357" s="4"/>
      <c r="U357" s="4"/>
      <c r="V357" s="4"/>
      <c r="W357" s="4"/>
      <c r="X357" s="4"/>
      <c r="Y357" s="4"/>
      <c r="Z357" s="4"/>
      <c r="AA357" s="4"/>
      <c r="AB357" s="4"/>
      <c r="AC357" s="4"/>
      <c r="AD357" s="4"/>
      <c r="AE357" s="4"/>
    </row>
    <row r="358" spans="1:31">
      <c r="A358" s="7"/>
      <c r="B358" s="114" t="s">
        <v>934</v>
      </c>
      <c r="C358" s="115" t="s">
        <v>935</v>
      </c>
      <c r="D358" s="114" t="s">
        <v>31</v>
      </c>
      <c r="E358" s="114" t="s">
        <v>936</v>
      </c>
      <c r="F358" s="116" t="s">
        <v>49</v>
      </c>
      <c r="G358" s="117">
        <v>26</v>
      </c>
      <c r="H358" s="126">
        <v>19.149999999999999</v>
      </c>
      <c r="I358" s="126">
        <f t="shared" si="97"/>
        <v>23.65</v>
      </c>
      <c r="J358" s="126">
        <f t="shared" si="98"/>
        <v>614.9</v>
      </c>
      <c r="K358" s="118">
        <f t="shared" si="99"/>
        <v>2.6397424895784473E-4</v>
      </c>
      <c r="L358" s="55"/>
      <c r="M358" s="54"/>
      <c r="N358" s="4"/>
      <c r="O358" s="4"/>
      <c r="P358" s="4"/>
      <c r="Q358" s="4"/>
      <c r="R358" s="4"/>
      <c r="S358" s="4"/>
      <c r="T358" s="4"/>
      <c r="U358" s="4"/>
      <c r="V358" s="4"/>
      <c r="W358" s="4"/>
      <c r="X358" s="4"/>
      <c r="Y358" s="4"/>
      <c r="Z358" s="4"/>
      <c r="AA358" s="4"/>
      <c r="AB358" s="4"/>
      <c r="AC358" s="4"/>
      <c r="AD358" s="4"/>
      <c r="AE358" s="4"/>
    </row>
    <row r="359" spans="1:31">
      <c r="A359" s="7"/>
      <c r="B359" s="114" t="s">
        <v>937</v>
      </c>
      <c r="C359" s="115" t="s">
        <v>938</v>
      </c>
      <c r="D359" s="114" t="s">
        <v>31</v>
      </c>
      <c r="E359" s="114" t="s">
        <v>939</v>
      </c>
      <c r="F359" s="116" t="s">
        <v>49</v>
      </c>
      <c r="G359" s="117">
        <v>18</v>
      </c>
      <c r="H359" s="126">
        <v>5.28</v>
      </c>
      <c r="I359" s="126">
        <f t="shared" si="97"/>
        <v>6.52</v>
      </c>
      <c r="J359" s="126">
        <f t="shared" si="98"/>
        <v>117.36</v>
      </c>
      <c r="K359" s="118">
        <f t="shared" si="99"/>
        <v>5.0382205005192157E-5</v>
      </c>
      <c r="L359" s="55"/>
      <c r="M359" s="54"/>
      <c r="N359" s="4"/>
      <c r="O359" s="4"/>
      <c r="P359" s="4"/>
      <c r="Q359" s="4"/>
      <c r="R359" s="4"/>
      <c r="S359" s="4"/>
      <c r="T359" s="4"/>
      <c r="U359" s="4"/>
      <c r="V359" s="4"/>
      <c r="W359" s="4"/>
      <c r="X359" s="4"/>
      <c r="Y359" s="4"/>
      <c r="Z359" s="4"/>
      <c r="AA359" s="4"/>
      <c r="AB359" s="4"/>
      <c r="AC359" s="4"/>
      <c r="AD359" s="4"/>
      <c r="AE359" s="4"/>
    </row>
    <row r="360" spans="1:31">
      <c r="A360" s="7"/>
      <c r="B360" s="114" t="s">
        <v>940</v>
      </c>
      <c r="C360" s="115" t="s">
        <v>941</v>
      </c>
      <c r="D360" s="114" t="s">
        <v>31</v>
      </c>
      <c r="E360" s="114" t="s">
        <v>942</v>
      </c>
      <c r="F360" s="116" t="s">
        <v>49</v>
      </c>
      <c r="G360" s="117">
        <v>212</v>
      </c>
      <c r="H360" s="126">
        <v>8.93</v>
      </c>
      <c r="I360" s="126">
        <f t="shared" si="97"/>
        <v>11.03</v>
      </c>
      <c r="J360" s="126">
        <f t="shared" si="98"/>
        <v>2338.36</v>
      </c>
      <c r="K360" s="118">
        <f t="shared" si="99"/>
        <v>1.0038491214718912E-3</v>
      </c>
      <c r="L360" s="55"/>
      <c r="M360" s="54"/>
      <c r="N360" s="4"/>
      <c r="O360" s="4"/>
      <c r="P360" s="4"/>
      <c r="Q360" s="4"/>
      <c r="R360" s="4"/>
      <c r="S360" s="4"/>
      <c r="T360" s="4"/>
      <c r="U360" s="4"/>
      <c r="V360" s="4"/>
      <c r="W360" s="4"/>
      <c r="X360" s="4"/>
      <c r="Y360" s="4"/>
      <c r="Z360" s="4"/>
      <c r="AA360" s="4"/>
      <c r="AB360" s="4"/>
      <c r="AC360" s="4"/>
      <c r="AD360" s="4"/>
      <c r="AE360" s="4"/>
    </row>
    <row r="361" spans="1:31" ht="28.5">
      <c r="A361" s="7"/>
      <c r="B361" s="114" t="s">
        <v>943</v>
      </c>
      <c r="C361" s="115" t="s">
        <v>944</v>
      </c>
      <c r="D361" s="114" t="s">
        <v>47</v>
      </c>
      <c r="E361" s="114" t="s">
        <v>945</v>
      </c>
      <c r="F361" s="116" t="s">
        <v>49</v>
      </c>
      <c r="G361" s="117">
        <v>34</v>
      </c>
      <c r="H361" s="126">
        <v>36.72</v>
      </c>
      <c r="I361" s="126">
        <f t="shared" si="97"/>
        <v>45.36</v>
      </c>
      <c r="J361" s="126">
        <f t="shared" si="98"/>
        <v>1542.24</v>
      </c>
      <c r="K361" s="118">
        <f t="shared" si="99"/>
        <v>6.6207781055902827E-4</v>
      </c>
      <c r="L361" s="55"/>
      <c r="M361" s="54"/>
      <c r="N361" s="4"/>
      <c r="O361" s="4"/>
      <c r="P361" s="4"/>
      <c r="Q361" s="4"/>
      <c r="R361" s="4"/>
      <c r="S361" s="4"/>
      <c r="T361" s="4"/>
      <c r="U361" s="4"/>
      <c r="V361" s="4"/>
      <c r="W361" s="4"/>
      <c r="X361" s="4"/>
      <c r="Y361" s="4"/>
      <c r="Z361" s="4"/>
      <c r="AA361" s="4"/>
      <c r="AB361" s="4"/>
      <c r="AC361" s="4"/>
      <c r="AD361" s="4"/>
      <c r="AE361" s="4"/>
    </row>
    <row r="362" spans="1:31" ht="28.5">
      <c r="A362" s="7"/>
      <c r="B362" s="114" t="s">
        <v>946</v>
      </c>
      <c r="C362" s="115" t="s">
        <v>947</v>
      </c>
      <c r="D362" s="114" t="s">
        <v>47</v>
      </c>
      <c r="E362" s="114" t="s">
        <v>948</v>
      </c>
      <c r="F362" s="116" t="s">
        <v>49</v>
      </c>
      <c r="G362" s="117">
        <v>1</v>
      </c>
      <c r="H362" s="126">
        <v>48.19</v>
      </c>
      <c r="I362" s="126">
        <f t="shared" si="97"/>
        <v>59.53</v>
      </c>
      <c r="J362" s="126">
        <f t="shared" si="98"/>
        <v>59.53</v>
      </c>
      <c r="K362" s="118">
        <f t="shared" si="99"/>
        <v>2.5556004294129936E-5</v>
      </c>
      <c r="L362" s="55"/>
      <c r="M362" s="54"/>
      <c r="N362" s="4"/>
      <c r="O362" s="4"/>
      <c r="P362" s="4"/>
      <c r="Q362" s="4"/>
      <c r="R362" s="4"/>
      <c r="S362" s="4"/>
      <c r="T362" s="4"/>
      <c r="U362" s="4"/>
      <c r="V362" s="4"/>
      <c r="W362" s="4"/>
      <c r="X362" s="4"/>
      <c r="Y362" s="4"/>
      <c r="Z362" s="4"/>
      <c r="AA362" s="4"/>
      <c r="AB362" s="4"/>
      <c r="AC362" s="4"/>
      <c r="AD362" s="4"/>
      <c r="AE362" s="4"/>
    </row>
    <row r="363" spans="1:31" ht="28.5">
      <c r="A363" s="7"/>
      <c r="B363" s="114" t="s">
        <v>949</v>
      </c>
      <c r="C363" s="115" t="s">
        <v>950</v>
      </c>
      <c r="D363" s="114" t="s">
        <v>47</v>
      </c>
      <c r="E363" s="114" t="s">
        <v>951</v>
      </c>
      <c r="F363" s="116" t="s">
        <v>49</v>
      </c>
      <c r="G363" s="117">
        <v>10</v>
      </c>
      <c r="H363" s="126">
        <v>41.35</v>
      </c>
      <c r="I363" s="126">
        <f t="shared" si="97"/>
        <v>51.08</v>
      </c>
      <c r="J363" s="126">
        <f t="shared" si="98"/>
        <v>510.8</v>
      </c>
      <c r="K363" s="118">
        <f t="shared" si="99"/>
        <v>2.1928451190058074E-4</v>
      </c>
      <c r="L363" s="55"/>
      <c r="M363" s="54"/>
      <c r="N363" s="4"/>
      <c r="O363" s="4"/>
      <c r="P363" s="4"/>
      <c r="Q363" s="4"/>
      <c r="R363" s="4"/>
      <c r="S363" s="4"/>
      <c r="T363" s="4"/>
      <c r="U363" s="4"/>
      <c r="V363" s="4"/>
      <c r="W363" s="4"/>
      <c r="X363" s="4"/>
      <c r="Y363" s="4"/>
      <c r="Z363" s="4"/>
      <c r="AA363" s="4"/>
      <c r="AB363" s="4"/>
      <c r="AC363" s="4"/>
      <c r="AD363" s="4"/>
      <c r="AE363" s="4"/>
    </row>
    <row r="364" spans="1:31" ht="28.5">
      <c r="A364" s="7"/>
      <c r="B364" s="114" t="s">
        <v>952</v>
      </c>
      <c r="C364" s="115" t="s">
        <v>953</v>
      </c>
      <c r="D364" s="114" t="s">
        <v>47</v>
      </c>
      <c r="E364" s="114" t="s">
        <v>954</v>
      </c>
      <c r="F364" s="116" t="s">
        <v>49</v>
      </c>
      <c r="G364" s="117">
        <v>72</v>
      </c>
      <c r="H364" s="126">
        <v>47.14</v>
      </c>
      <c r="I364" s="126">
        <f t="shared" si="97"/>
        <v>58.23</v>
      </c>
      <c r="J364" s="126">
        <f t="shared" si="98"/>
        <v>4192.5600000000004</v>
      </c>
      <c r="K364" s="118">
        <f t="shared" si="99"/>
        <v>1.799850182486098E-3</v>
      </c>
      <c r="L364" s="55"/>
      <c r="M364" s="54"/>
      <c r="N364" s="4"/>
      <c r="O364" s="4"/>
      <c r="P364" s="4"/>
      <c r="Q364" s="4"/>
      <c r="R364" s="4"/>
      <c r="S364" s="4"/>
      <c r="T364" s="4"/>
      <c r="U364" s="4"/>
      <c r="V364" s="4"/>
      <c r="W364" s="4"/>
      <c r="X364" s="4"/>
      <c r="Y364" s="4"/>
      <c r="Z364" s="4"/>
      <c r="AA364" s="4"/>
      <c r="AB364" s="4"/>
      <c r="AC364" s="4"/>
      <c r="AD364" s="4"/>
      <c r="AE364" s="4"/>
    </row>
    <row r="365" spans="1:31" ht="28.5">
      <c r="A365" s="7"/>
      <c r="B365" s="114" t="s">
        <v>955</v>
      </c>
      <c r="C365" s="115" t="s">
        <v>956</v>
      </c>
      <c r="D365" s="114" t="s">
        <v>47</v>
      </c>
      <c r="E365" s="114" t="s">
        <v>957</v>
      </c>
      <c r="F365" s="116" t="s">
        <v>49</v>
      </c>
      <c r="G365" s="117">
        <v>22</v>
      </c>
      <c r="H365" s="126">
        <v>51.18</v>
      </c>
      <c r="I365" s="126">
        <f t="shared" si="97"/>
        <v>63.22</v>
      </c>
      <c r="J365" s="126">
        <f t="shared" si="98"/>
        <v>1390.84</v>
      </c>
      <c r="K365" s="118">
        <f t="shared" si="99"/>
        <v>5.9708236204346842E-4</v>
      </c>
      <c r="L365" s="55"/>
      <c r="M365" s="54"/>
      <c r="N365" s="4"/>
      <c r="O365" s="4"/>
      <c r="P365" s="4"/>
      <c r="Q365" s="4"/>
      <c r="R365" s="4"/>
      <c r="S365" s="4"/>
      <c r="T365" s="4"/>
      <c r="U365" s="4"/>
      <c r="V365" s="4"/>
      <c r="W365" s="4"/>
      <c r="X365" s="4"/>
      <c r="Y365" s="4"/>
      <c r="Z365" s="4"/>
      <c r="AA365" s="4"/>
      <c r="AB365" s="4"/>
      <c r="AC365" s="4"/>
      <c r="AD365" s="4"/>
      <c r="AE365" s="4"/>
    </row>
    <row r="366" spans="1:31" ht="28.5">
      <c r="A366" s="7"/>
      <c r="B366" s="114" t="s">
        <v>958</v>
      </c>
      <c r="C366" s="115" t="s">
        <v>959</v>
      </c>
      <c r="D366" s="114" t="s">
        <v>47</v>
      </c>
      <c r="E366" s="114" t="s">
        <v>960</v>
      </c>
      <c r="F366" s="116" t="s">
        <v>49</v>
      </c>
      <c r="G366" s="117">
        <v>2</v>
      </c>
      <c r="H366" s="126">
        <v>68.88</v>
      </c>
      <c r="I366" s="126">
        <f t="shared" si="97"/>
        <v>85.09</v>
      </c>
      <c r="J366" s="126">
        <f t="shared" si="98"/>
        <v>170.18</v>
      </c>
      <c r="K366" s="118">
        <f t="shared" si="99"/>
        <v>7.3057631627331305E-5</v>
      </c>
      <c r="L366" s="55"/>
      <c r="M366" s="54"/>
      <c r="N366" s="4"/>
      <c r="O366" s="4"/>
      <c r="P366" s="4"/>
      <c r="Q366" s="4"/>
      <c r="R366" s="4"/>
      <c r="S366" s="4"/>
      <c r="T366" s="4"/>
      <c r="U366" s="4"/>
      <c r="V366" s="4"/>
      <c r="W366" s="4"/>
      <c r="X366" s="4"/>
      <c r="Y366" s="4"/>
      <c r="Z366" s="4"/>
      <c r="AA366" s="4"/>
      <c r="AB366" s="4"/>
      <c r="AC366" s="4"/>
      <c r="AD366" s="4"/>
      <c r="AE366" s="4"/>
    </row>
    <row r="367" spans="1:31" ht="28.5">
      <c r="A367" s="7"/>
      <c r="B367" s="114" t="s">
        <v>961</v>
      </c>
      <c r="C367" s="115" t="s">
        <v>962</v>
      </c>
      <c r="D367" s="114" t="s">
        <v>47</v>
      </c>
      <c r="E367" s="114" t="s">
        <v>963</v>
      </c>
      <c r="F367" s="116" t="s">
        <v>49</v>
      </c>
      <c r="G367" s="117">
        <v>85</v>
      </c>
      <c r="H367" s="126">
        <v>25.33</v>
      </c>
      <c r="I367" s="126">
        <f t="shared" si="97"/>
        <v>31.29</v>
      </c>
      <c r="J367" s="126">
        <f t="shared" si="98"/>
        <v>2659.65</v>
      </c>
      <c r="K367" s="118">
        <f t="shared" si="99"/>
        <v>1.1417777057094354E-3</v>
      </c>
      <c r="L367" s="55"/>
      <c r="M367" s="54"/>
      <c r="N367" s="4"/>
      <c r="O367" s="4"/>
      <c r="P367" s="4"/>
      <c r="Q367" s="4"/>
      <c r="R367" s="4"/>
      <c r="S367" s="4"/>
      <c r="T367" s="4"/>
      <c r="U367" s="4"/>
      <c r="V367" s="4"/>
      <c r="W367" s="4"/>
      <c r="X367" s="4"/>
      <c r="Y367" s="4"/>
      <c r="Z367" s="4"/>
      <c r="AA367" s="4"/>
      <c r="AB367" s="4"/>
      <c r="AC367" s="4"/>
      <c r="AD367" s="4"/>
      <c r="AE367" s="4"/>
    </row>
    <row r="368" spans="1:31" ht="28.5">
      <c r="A368" s="7"/>
      <c r="B368" s="114" t="s">
        <v>964</v>
      </c>
      <c r="C368" s="115" t="s">
        <v>965</v>
      </c>
      <c r="D368" s="114" t="s">
        <v>47</v>
      </c>
      <c r="E368" s="114" t="s">
        <v>966</v>
      </c>
      <c r="F368" s="116" t="s">
        <v>49</v>
      </c>
      <c r="G368" s="117">
        <v>11</v>
      </c>
      <c r="H368" s="126">
        <v>27.35</v>
      </c>
      <c r="I368" s="126">
        <f t="shared" si="97"/>
        <v>33.78</v>
      </c>
      <c r="J368" s="126">
        <f t="shared" si="98"/>
        <v>371.58</v>
      </c>
      <c r="K368" s="118">
        <f t="shared" si="99"/>
        <v>1.5951789140958845E-4</v>
      </c>
      <c r="L368" s="55"/>
      <c r="M368" s="54"/>
      <c r="N368" s="4"/>
      <c r="O368" s="4"/>
      <c r="P368" s="4"/>
      <c r="Q368" s="4"/>
      <c r="R368" s="4"/>
      <c r="S368" s="4"/>
      <c r="T368" s="4"/>
      <c r="U368" s="4"/>
      <c r="V368" s="4"/>
      <c r="W368" s="4"/>
      <c r="X368" s="4"/>
      <c r="Y368" s="4"/>
      <c r="Z368" s="4"/>
      <c r="AA368" s="4"/>
      <c r="AB368" s="4"/>
      <c r="AC368" s="4"/>
      <c r="AD368" s="4"/>
      <c r="AE368" s="4"/>
    </row>
    <row r="369" spans="1:31">
      <c r="A369" s="7"/>
      <c r="B369" s="114" t="s">
        <v>967</v>
      </c>
      <c r="C369" s="115" t="s">
        <v>968</v>
      </c>
      <c r="D369" s="114" t="s">
        <v>31</v>
      </c>
      <c r="E369" s="114" t="s">
        <v>969</v>
      </c>
      <c r="F369" s="116" t="s">
        <v>49</v>
      </c>
      <c r="G369" s="117">
        <v>2</v>
      </c>
      <c r="H369" s="126">
        <v>120.65</v>
      </c>
      <c r="I369" s="126">
        <f t="shared" si="97"/>
        <v>149.05000000000001</v>
      </c>
      <c r="J369" s="126">
        <f t="shared" si="98"/>
        <v>298.10000000000002</v>
      </c>
      <c r="K369" s="118">
        <f t="shared" si="99"/>
        <v>1.2797320477204996E-4</v>
      </c>
      <c r="L369" s="55"/>
      <c r="M369" s="54"/>
      <c r="N369" s="4"/>
      <c r="O369" s="4"/>
      <c r="P369" s="4"/>
      <c r="Q369" s="4"/>
      <c r="R369" s="4"/>
      <c r="S369" s="4"/>
      <c r="T369" s="4"/>
      <c r="U369" s="4"/>
      <c r="V369" s="4"/>
      <c r="W369" s="4"/>
      <c r="X369" s="4"/>
      <c r="Y369" s="4"/>
      <c r="Z369" s="4"/>
      <c r="AA369" s="4"/>
      <c r="AB369" s="4"/>
      <c r="AC369" s="4"/>
      <c r="AD369" s="4"/>
      <c r="AE369" s="4"/>
    </row>
    <row r="370" spans="1:31">
      <c r="A370" s="7"/>
      <c r="B370" s="114" t="s">
        <v>970</v>
      </c>
      <c r="C370" s="115" t="s">
        <v>971</v>
      </c>
      <c r="D370" s="114" t="s">
        <v>31</v>
      </c>
      <c r="E370" s="114" t="s">
        <v>972</v>
      </c>
      <c r="F370" s="116" t="s">
        <v>49</v>
      </c>
      <c r="G370" s="117">
        <v>2</v>
      </c>
      <c r="H370" s="126">
        <v>188.4</v>
      </c>
      <c r="I370" s="126">
        <f t="shared" si="97"/>
        <v>232.74</v>
      </c>
      <c r="J370" s="126">
        <f t="shared" si="98"/>
        <v>465.48</v>
      </c>
      <c r="K370" s="118">
        <f t="shared" si="99"/>
        <v>1.9982880696844621E-4</v>
      </c>
      <c r="L370" s="55"/>
      <c r="M370" s="54"/>
      <c r="N370" s="4"/>
      <c r="O370" s="4"/>
      <c r="P370" s="4"/>
      <c r="Q370" s="4"/>
      <c r="R370" s="4"/>
      <c r="S370" s="4"/>
      <c r="T370" s="4"/>
      <c r="U370" s="4"/>
      <c r="V370" s="4"/>
      <c r="W370" s="4"/>
      <c r="X370" s="4"/>
      <c r="Y370" s="4"/>
      <c r="Z370" s="4"/>
      <c r="AA370" s="4"/>
      <c r="AB370" s="4"/>
      <c r="AC370" s="4"/>
      <c r="AD370" s="4"/>
      <c r="AE370" s="4"/>
    </row>
    <row r="371" spans="1:31" ht="28.5">
      <c r="A371" s="7"/>
      <c r="B371" s="114" t="s">
        <v>973</v>
      </c>
      <c r="C371" s="115" t="s">
        <v>974</v>
      </c>
      <c r="D371" s="114" t="s">
        <v>47</v>
      </c>
      <c r="E371" s="114" t="s">
        <v>975</v>
      </c>
      <c r="F371" s="116" t="s">
        <v>49</v>
      </c>
      <c r="G371" s="117">
        <v>1</v>
      </c>
      <c r="H371" s="126">
        <v>14.61</v>
      </c>
      <c r="I371" s="126">
        <f t="shared" si="97"/>
        <v>18.04</v>
      </c>
      <c r="J371" s="126">
        <f t="shared" si="98"/>
        <v>18.04</v>
      </c>
      <c r="K371" s="118">
        <f t="shared" si="99"/>
        <v>7.7445039050244244E-6</v>
      </c>
      <c r="L371" s="55"/>
      <c r="M371" s="54"/>
      <c r="N371" s="4"/>
      <c r="O371" s="4"/>
      <c r="P371" s="4"/>
      <c r="Q371" s="4"/>
      <c r="R371" s="4"/>
      <c r="S371" s="4"/>
      <c r="T371" s="4"/>
      <c r="U371" s="4"/>
      <c r="V371" s="4"/>
      <c r="W371" s="4"/>
      <c r="X371" s="4"/>
      <c r="Y371" s="4"/>
      <c r="Z371" s="4"/>
      <c r="AA371" s="4"/>
      <c r="AB371" s="4"/>
      <c r="AC371" s="4"/>
      <c r="AD371" s="4"/>
      <c r="AE371" s="4"/>
    </row>
    <row r="372" spans="1:31" ht="28.5">
      <c r="A372" s="7"/>
      <c r="B372" s="114" t="s">
        <v>976</v>
      </c>
      <c r="C372" s="115" t="s">
        <v>977</v>
      </c>
      <c r="D372" s="114" t="s">
        <v>47</v>
      </c>
      <c r="E372" s="114" t="s">
        <v>978</v>
      </c>
      <c r="F372" s="116" t="s">
        <v>49</v>
      </c>
      <c r="G372" s="117">
        <v>37</v>
      </c>
      <c r="H372" s="126">
        <v>14.61</v>
      </c>
      <c r="I372" s="126">
        <f t="shared" si="97"/>
        <v>18.04</v>
      </c>
      <c r="J372" s="126">
        <f t="shared" si="98"/>
        <v>667.48</v>
      </c>
      <c r="K372" s="118">
        <f t="shared" si="99"/>
        <v>2.8654664448590376E-4</v>
      </c>
      <c r="L372" s="55"/>
      <c r="M372" s="54"/>
      <c r="N372" s="4"/>
      <c r="O372" s="4"/>
      <c r="P372" s="4"/>
      <c r="Q372" s="4"/>
      <c r="R372" s="4"/>
      <c r="S372" s="4"/>
      <c r="T372" s="4"/>
      <c r="U372" s="4"/>
      <c r="V372" s="4"/>
      <c r="W372" s="4"/>
      <c r="X372" s="4"/>
      <c r="Y372" s="4"/>
      <c r="Z372" s="4"/>
      <c r="AA372" s="4"/>
      <c r="AB372" s="4"/>
      <c r="AC372" s="4"/>
      <c r="AD372" s="4"/>
      <c r="AE372" s="4"/>
    </row>
    <row r="373" spans="1:31">
      <c r="A373" s="7"/>
      <c r="B373" s="114" t="s">
        <v>979</v>
      </c>
      <c r="C373" s="115" t="s">
        <v>980</v>
      </c>
      <c r="D373" s="114" t="s">
        <v>47</v>
      </c>
      <c r="E373" s="114" t="s">
        <v>981</v>
      </c>
      <c r="F373" s="116" t="s">
        <v>49</v>
      </c>
      <c r="G373" s="117">
        <v>5</v>
      </c>
      <c r="H373" s="126">
        <v>71.040000000000006</v>
      </c>
      <c r="I373" s="126">
        <f t="shared" si="97"/>
        <v>87.76</v>
      </c>
      <c r="J373" s="126">
        <f t="shared" si="98"/>
        <v>438.8</v>
      </c>
      <c r="K373" s="118">
        <f t="shared" si="99"/>
        <v>1.8837518367653648E-4</v>
      </c>
      <c r="L373" s="55"/>
      <c r="M373" s="54"/>
      <c r="N373" s="4"/>
      <c r="O373" s="4"/>
      <c r="P373" s="4"/>
      <c r="Q373" s="4"/>
      <c r="R373" s="4"/>
      <c r="S373" s="4"/>
      <c r="T373" s="4"/>
      <c r="U373" s="4"/>
      <c r="V373" s="4"/>
      <c r="W373" s="4"/>
      <c r="X373" s="4"/>
      <c r="Y373" s="4"/>
      <c r="Z373" s="4"/>
      <c r="AA373" s="4"/>
      <c r="AB373" s="4"/>
      <c r="AC373" s="4"/>
      <c r="AD373" s="4"/>
      <c r="AE373" s="4"/>
    </row>
    <row r="374" spans="1:31">
      <c r="A374" s="7"/>
      <c r="B374" s="114" t="s">
        <v>982</v>
      </c>
      <c r="C374" s="115" t="s">
        <v>983</v>
      </c>
      <c r="D374" s="114" t="s">
        <v>47</v>
      </c>
      <c r="E374" s="114" t="s">
        <v>984</v>
      </c>
      <c r="F374" s="116" t="s">
        <v>49</v>
      </c>
      <c r="G374" s="117">
        <v>32</v>
      </c>
      <c r="H374" s="126">
        <v>73.19</v>
      </c>
      <c r="I374" s="126">
        <f t="shared" si="97"/>
        <v>90.41</v>
      </c>
      <c r="J374" s="126">
        <f t="shared" si="98"/>
        <v>2893.12</v>
      </c>
      <c r="K374" s="118">
        <f t="shared" si="99"/>
        <v>1.2420054954381521E-3</v>
      </c>
      <c r="L374" s="55"/>
      <c r="M374" s="54"/>
      <c r="N374" s="4"/>
      <c r="O374" s="4"/>
      <c r="P374" s="4"/>
      <c r="Q374" s="4"/>
      <c r="R374" s="4"/>
      <c r="S374" s="4"/>
      <c r="T374" s="4"/>
      <c r="U374" s="4"/>
      <c r="V374" s="4"/>
      <c r="W374" s="4"/>
      <c r="X374" s="4"/>
      <c r="Y374" s="4"/>
      <c r="Z374" s="4"/>
      <c r="AA374" s="4"/>
      <c r="AB374" s="4"/>
      <c r="AC374" s="4"/>
      <c r="AD374" s="4"/>
      <c r="AE374" s="4"/>
    </row>
    <row r="375" spans="1:31">
      <c r="A375" s="7"/>
      <c r="B375" s="114" t="s">
        <v>985</v>
      </c>
      <c r="C375" s="115" t="s">
        <v>986</v>
      </c>
      <c r="D375" s="114" t="s">
        <v>47</v>
      </c>
      <c r="E375" s="114" t="s">
        <v>987</v>
      </c>
      <c r="F375" s="116" t="s">
        <v>49</v>
      </c>
      <c r="G375" s="117">
        <v>2</v>
      </c>
      <c r="H375" s="126">
        <v>78.45</v>
      </c>
      <c r="I375" s="126">
        <f t="shared" si="97"/>
        <v>96.91</v>
      </c>
      <c r="J375" s="126">
        <f t="shared" si="98"/>
        <v>193.82</v>
      </c>
      <c r="K375" s="118">
        <f t="shared" si="99"/>
        <v>8.320619439422583E-5</v>
      </c>
      <c r="L375" s="55"/>
      <c r="M375" s="54"/>
      <c r="N375" s="4"/>
      <c r="O375" s="4"/>
      <c r="P375" s="4"/>
      <c r="Q375" s="4"/>
      <c r="R375" s="4"/>
      <c r="S375" s="4"/>
      <c r="T375" s="4"/>
      <c r="U375" s="4"/>
      <c r="V375" s="4"/>
      <c r="W375" s="4"/>
      <c r="X375" s="4"/>
      <c r="Y375" s="4"/>
      <c r="Z375" s="4"/>
      <c r="AA375" s="4"/>
      <c r="AB375" s="4"/>
      <c r="AC375" s="4"/>
      <c r="AD375" s="4"/>
      <c r="AE375" s="4"/>
    </row>
    <row r="376" spans="1:31">
      <c r="A376" s="7"/>
      <c r="B376" s="114" t="s">
        <v>988</v>
      </c>
      <c r="C376" s="115" t="s">
        <v>989</v>
      </c>
      <c r="D376" s="114" t="s">
        <v>47</v>
      </c>
      <c r="E376" s="114" t="s">
        <v>990</v>
      </c>
      <c r="F376" s="116" t="s">
        <v>49</v>
      </c>
      <c r="G376" s="117">
        <v>2</v>
      </c>
      <c r="H376" s="126">
        <v>82.41</v>
      </c>
      <c r="I376" s="126">
        <f t="shared" si="97"/>
        <v>101.8</v>
      </c>
      <c r="J376" s="126">
        <f t="shared" si="98"/>
        <v>203.6</v>
      </c>
      <c r="K376" s="118">
        <f t="shared" si="99"/>
        <v>8.7404711477991843E-5</v>
      </c>
      <c r="L376" s="55"/>
      <c r="M376" s="54"/>
      <c r="N376" s="4"/>
      <c r="O376" s="4"/>
      <c r="P376" s="4"/>
      <c r="Q376" s="4"/>
      <c r="R376" s="4"/>
      <c r="S376" s="4"/>
      <c r="T376" s="4"/>
      <c r="U376" s="4"/>
      <c r="V376" s="4"/>
      <c r="W376" s="4"/>
      <c r="X376" s="4"/>
      <c r="Y376" s="4"/>
      <c r="Z376" s="4"/>
      <c r="AA376" s="4"/>
      <c r="AB376" s="4"/>
      <c r="AC376" s="4"/>
      <c r="AD376" s="4"/>
      <c r="AE376" s="4"/>
    </row>
    <row r="377" spans="1:31" ht="28.5">
      <c r="A377" s="7"/>
      <c r="B377" s="114" t="s">
        <v>991</v>
      </c>
      <c r="C377" s="115" t="s">
        <v>992</v>
      </c>
      <c r="D377" s="114" t="s">
        <v>31</v>
      </c>
      <c r="E377" s="114" t="s">
        <v>993</v>
      </c>
      <c r="F377" s="116" t="s">
        <v>49</v>
      </c>
      <c r="G377" s="117">
        <v>2</v>
      </c>
      <c r="H377" s="126">
        <v>108.25</v>
      </c>
      <c r="I377" s="126">
        <f t="shared" si="97"/>
        <v>133.72999999999999</v>
      </c>
      <c r="J377" s="126">
        <f t="shared" si="98"/>
        <v>267.45999999999998</v>
      </c>
      <c r="K377" s="118">
        <f t="shared" si="99"/>
        <v>1.1481956842781777E-4</v>
      </c>
      <c r="L377" s="55"/>
      <c r="M377" s="54"/>
      <c r="N377" s="4"/>
      <c r="O377" s="4"/>
      <c r="P377" s="4"/>
      <c r="Q377" s="4"/>
      <c r="R377" s="4"/>
      <c r="S377" s="4"/>
      <c r="T377" s="4"/>
      <c r="U377" s="4"/>
      <c r="V377" s="4"/>
      <c r="W377" s="4"/>
      <c r="X377" s="4"/>
      <c r="Y377" s="4"/>
      <c r="Z377" s="4"/>
      <c r="AA377" s="4"/>
      <c r="AB377" s="4"/>
      <c r="AC377" s="4"/>
      <c r="AD377" s="4"/>
      <c r="AE377" s="4"/>
    </row>
    <row r="378" spans="1:31">
      <c r="A378" s="7"/>
      <c r="B378" s="114" t="s">
        <v>994</v>
      </c>
      <c r="C378" s="115" t="s">
        <v>995</v>
      </c>
      <c r="D378" s="114" t="s">
        <v>31</v>
      </c>
      <c r="E378" s="114" t="s">
        <v>996</v>
      </c>
      <c r="F378" s="116" t="s">
        <v>49</v>
      </c>
      <c r="G378" s="117">
        <v>1</v>
      </c>
      <c r="H378" s="126">
        <v>302.54000000000002</v>
      </c>
      <c r="I378" s="126">
        <f t="shared" si="97"/>
        <v>373.75</v>
      </c>
      <c r="J378" s="126">
        <f t="shared" si="98"/>
        <v>373.75</v>
      </c>
      <c r="K378" s="118">
        <f t="shared" si="99"/>
        <v>1.6044946421856312E-4</v>
      </c>
      <c r="L378" s="55"/>
      <c r="M378" s="54"/>
      <c r="N378" s="4"/>
      <c r="O378" s="4"/>
      <c r="P378" s="4"/>
      <c r="Q378" s="4"/>
      <c r="R378" s="4"/>
      <c r="S378" s="4"/>
      <c r="T378" s="4"/>
      <c r="U378" s="4"/>
      <c r="V378" s="4"/>
      <c r="W378" s="4"/>
      <c r="X378" s="4"/>
      <c r="Y378" s="4"/>
      <c r="Z378" s="4"/>
      <c r="AA378" s="4"/>
      <c r="AB378" s="4"/>
      <c r="AC378" s="4"/>
      <c r="AD378" s="4"/>
      <c r="AE378" s="4"/>
    </row>
    <row r="379" spans="1:31">
      <c r="A379" s="7"/>
      <c r="B379" s="114" t="s">
        <v>997</v>
      </c>
      <c r="C379" s="115" t="s">
        <v>998</v>
      </c>
      <c r="D379" s="114" t="s">
        <v>31</v>
      </c>
      <c r="E379" s="114" t="s">
        <v>999</v>
      </c>
      <c r="F379" s="116" t="s">
        <v>49</v>
      </c>
      <c r="G379" s="117">
        <v>14</v>
      </c>
      <c r="H379" s="126">
        <v>430.28</v>
      </c>
      <c r="I379" s="126">
        <f t="shared" si="97"/>
        <v>531.55999999999995</v>
      </c>
      <c r="J379" s="126">
        <f t="shared" si="98"/>
        <v>7441.84</v>
      </c>
      <c r="K379" s="118">
        <f t="shared" si="99"/>
        <v>3.1947538215391889E-3</v>
      </c>
      <c r="L379" s="55"/>
      <c r="M379" s="54"/>
      <c r="N379" s="4"/>
      <c r="O379" s="4"/>
      <c r="P379" s="4"/>
      <c r="Q379" s="4"/>
      <c r="R379" s="4"/>
      <c r="S379" s="4"/>
      <c r="T379" s="4"/>
      <c r="U379" s="4"/>
      <c r="V379" s="4"/>
      <c r="W379" s="4"/>
      <c r="X379" s="4"/>
      <c r="Y379" s="4"/>
      <c r="Z379" s="4"/>
      <c r="AA379" s="4"/>
      <c r="AB379" s="4"/>
      <c r="AC379" s="4"/>
      <c r="AD379" s="4"/>
      <c r="AE379" s="4"/>
    </row>
    <row r="380" spans="1:31" ht="28.5">
      <c r="A380" s="7"/>
      <c r="B380" s="114" t="s">
        <v>1000</v>
      </c>
      <c r="C380" s="115" t="s">
        <v>1001</v>
      </c>
      <c r="D380" s="114" t="s">
        <v>31</v>
      </c>
      <c r="E380" s="114" t="s">
        <v>1002</v>
      </c>
      <c r="F380" s="116" t="s">
        <v>49</v>
      </c>
      <c r="G380" s="117">
        <v>4</v>
      </c>
      <c r="H380" s="126">
        <v>536.05999999999995</v>
      </c>
      <c r="I380" s="126">
        <f t="shared" si="97"/>
        <v>662.24</v>
      </c>
      <c r="J380" s="126">
        <f t="shared" si="98"/>
        <v>2648.96</v>
      </c>
      <c r="K380" s="118">
        <f t="shared" si="99"/>
        <v>1.1371885290606153E-3</v>
      </c>
      <c r="L380" s="55"/>
      <c r="M380" s="54"/>
      <c r="N380" s="4"/>
      <c r="O380" s="4"/>
      <c r="P380" s="4"/>
      <c r="Q380" s="4"/>
      <c r="R380" s="4"/>
      <c r="S380" s="4"/>
      <c r="T380" s="4"/>
      <c r="U380" s="4"/>
      <c r="V380" s="4"/>
      <c r="W380" s="4"/>
      <c r="X380" s="4"/>
      <c r="Y380" s="4"/>
      <c r="Z380" s="4"/>
      <c r="AA380" s="4"/>
      <c r="AB380" s="4"/>
      <c r="AC380" s="4"/>
      <c r="AD380" s="4"/>
      <c r="AE380" s="4"/>
    </row>
    <row r="381" spans="1:31">
      <c r="A381" s="7"/>
      <c r="B381" s="114" t="s">
        <v>1003</v>
      </c>
      <c r="C381" s="115" t="s">
        <v>1004</v>
      </c>
      <c r="D381" s="114" t="s">
        <v>31</v>
      </c>
      <c r="E381" s="114" t="s">
        <v>1005</v>
      </c>
      <c r="F381" s="116" t="s">
        <v>49</v>
      </c>
      <c r="G381" s="117">
        <v>1</v>
      </c>
      <c r="H381" s="126">
        <v>320.48</v>
      </c>
      <c r="I381" s="126">
        <f t="shared" si="97"/>
        <v>395.92</v>
      </c>
      <c r="J381" s="126">
        <f t="shared" si="98"/>
        <v>395.92</v>
      </c>
      <c r="K381" s="118">
        <f t="shared" si="99"/>
        <v>1.6996696153421677E-4</v>
      </c>
      <c r="L381" s="55"/>
      <c r="M381" s="54"/>
      <c r="N381" s="4"/>
      <c r="O381" s="4"/>
      <c r="P381" s="4"/>
      <c r="Q381" s="4"/>
      <c r="R381" s="4"/>
      <c r="S381" s="4"/>
      <c r="T381" s="4"/>
      <c r="U381" s="4"/>
      <c r="V381" s="4"/>
      <c r="W381" s="4"/>
      <c r="X381" s="4"/>
      <c r="Y381" s="4"/>
      <c r="Z381" s="4"/>
      <c r="AA381" s="4"/>
      <c r="AB381" s="4"/>
      <c r="AC381" s="4"/>
      <c r="AD381" s="4"/>
      <c r="AE381" s="4"/>
    </row>
    <row r="382" spans="1:31">
      <c r="A382" s="7"/>
      <c r="B382" s="114" t="s">
        <v>1006</v>
      </c>
      <c r="C382" s="115" t="s">
        <v>1007</v>
      </c>
      <c r="D382" s="114" t="s">
        <v>31</v>
      </c>
      <c r="E382" s="114" t="s">
        <v>1008</v>
      </c>
      <c r="F382" s="116" t="s">
        <v>49</v>
      </c>
      <c r="G382" s="117">
        <v>2</v>
      </c>
      <c r="H382" s="126">
        <v>429.75</v>
      </c>
      <c r="I382" s="126">
        <f t="shared" si="97"/>
        <v>530.91</v>
      </c>
      <c r="J382" s="126">
        <f t="shared" si="98"/>
        <v>1061.82</v>
      </c>
      <c r="K382" s="118">
        <f t="shared" si="99"/>
        <v>4.5583531798409281E-4</v>
      </c>
      <c r="L382" s="55"/>
      <c r="M382" s="54"/>
      <c r="N382" s="4"/>
      <c r="O382" s="4"/>
      <c r="P382" s="4"/>
      <c r="Q382" s="4"/>
      <c r="R382" s="4"/>
      <c r="S382" s="4"/>
      <c r="T382" s="4"/>
      <c r="U382" s="4"/>
      <c r="V382" s="4"/>
      <c r="W382" s="4"/>
      <c r="X382" s="4"/>
      <c r="Y382" s="4"/>
      <c r="Z382" s="4"/>
      <c r="AA382" s="4"/>
      <c r="AB382" s="4"/>
      <c r="AC382" s="4"/>
      <c r="AD382" s="4"/>
      <c r="AE382" s="4"/>
    </row>
    <row r="383" spans="1:31">
      <c r="A383" s="7"/>
      <c r="B383" s="114" t="s">
        <v>1009</v>
      </c>
      <c r="C383" s="115" t="s">
        <v>1010</v>
      </c>
      <c r="D383" s="114" t="s">
        <v>31</v>
      </c>
      <c r="E383" s="114" t="s">
        <v>1011</v>
      </c>
      <c r="F383" s="116" t="s">
        <v>49</v>
      </c>
      <c r="G383" s="117">
        <v>3</v>
      </c>
      <c r="H383" s="126">
        <v>12.86</v>
      </c>
      <c r="I383" s="126">
        <f t="shared" si="97"/>
        <v>15.88</v>
      </c>
      <c r="J383" s="126">
        <f t="shared" si="98"/>
        <v>47.64</v>
      </c>
      <c r="K383" s="118">
        <f t="shared" si="99"/>
        <v>2.0451672174909291E-5</v>
      </c>
      <c r="L383" s="55"/>
      <c r="M383" s="54"/>
      <c r="N383" s="4"/>
      <c r="O383" s="4"/>
      <c r="P383" s="4"/>
      <c r="Q383" s="4"/>
      <c r="R383" s="4"/>
      <c r="S383" s="4"/>
      <c r="T383" s="4"/>
      <c r="U383" s="4"/>
      <c r="V383" s="4"/>
      <c r="W383" s="4"/>
      <c r="X383" s="4"/>
      <c r="Y383" s="4"/>
      <c r="Z383" s="4"/>
      <c r="AA383" s="4"/>
      <c r="AB383" s="4"/>
      <c r="AC383" s="4"/>
      <c r="AD383" s="4"/>
      <c r="AE383" s="4"/>
    </row>
    <row r="384" spans="1:31">
      <c r="A384" s="7"/>
      <c r="B384" s="114" t="s">
        <v>1012</v>
      </c>
      <c r="C384" s="115" t="s">
        <v>1013</v>
      </c>
      <c r="D384" s="114" t="s">
        <v>31</v>
      </c>
      <c r="E384" s="114" t="s">
        <v>1014</v>
      </c>
      <c r="F384" s="116" t="s">
        <v>49</v>
      </c>
      <c r="G384" s="117">
        <v>1</v>
      </c>
      <c r="H384" s="126">
        <v>50.29</v>
      </c>
      <c r="I384" s="126">
        <f t="shared" si="97"/>
        <v>62.12</v>
      </c>
      <c r="J384" s="126">
        <f t="shared" si="98"/>
        <v>62.12</v>
      </c>
      <c r="K384" s="118">
        <f t="shared" si="99"/>
        <v>2.6667881517744861E-5</v>
      </c>
      <c r="L384" s="55"/>
      <c r="M384" s="54"/>
      <c r="N384" s="4"/>
      <c r="O384" s="4"/>
      <c r="P384" s="4"/>
      <c r="Q384" s="4"/>
      <c r="R384" s="4"/>
      <c r="S384" s="4"/>
      <c r="T384" s="4"/>
      <c r="U384" s="4"/>
      <c r="V384" s="4"/>
      <c r="W384" s="4"/>
      <c r="X384" s="4"/>
      <c r="Y384" s="4"/>
      <c r="Z384" s="4"/>
      <c r="AA384" s="4"/>
      <c r="AB384" s="4"/>
      <c r="AC384" s="4"/>
      <c r="AD384" s="4"/>
      <c r="AE384" s="4"/>
    </row>
    <row r="385" spans="1:31">
      <c r="A385" s="7"/>
      <c r="B385" s="114" t="s">
        <v>1015</v>
      </c>
      <c r="C385" s="115" t="s">
        <v>1016</v>
      </c>
      <c r="D385" s="114" t="s">
        <v>31</v>
      </c>
      <c r="E385" s="114" t="s">
        <v>1017</v>
      </c>
      <c r="F385" s="116" t="s">
        <v>87</v>
      </c>
      <c r="G385" s="117">
        <v>29.4</v>
      </c>
      <c r="H385" s="126">
        <v>49.14</v>
      </c>
      <c r="I385" s="126">
        <f t="shared" si="97"/>
        <v>60.7</v>
      </c>
      <c r="J385" s="126">
        <f t="shared" si="98"/>
        <v>1784.58</v>
      </c>
      <c r="K385" s="118">
        <f t="shared" si="99"/>
        <v>7.6611345780645726E-4</v>
      </c>
      <c r="L385" s="55"/>
      <c r="M385" s="54"/>
      <c r="N385" s="4"/>
      <c r="O385" s="4"/>
      <c r="P385" s="4"/>
      <c r="Q385" s="4"/>
      <c r="R385" s="4"/>
      <c r="S385" s="4"/>
      <c r="T385" s="4"/>
      <c r="U385" s="4"/>
      <c r="V385" s="4"/>
      <c r="W385" s="4"/>
      <c r="X385" s="4"/>
      <c r="Y385" s="4"/>
      <c r="Z385" s="4"/>
      <c r="AA385" s="4"/>
      <c r="AB385" s="4"/>
      <c r="AC385" s="4"/>
      <c r="AD385" s="4"/>
      <c r="AE385" s="4"/>
    </row>
    <row r="386" spans="1:31">
      <c r="A386" s="7"/>
      <c r="B386" s="114" t="s">
        <v>1018</v>
      </c>
      <c r="C386" s="115" t="s">
        <v>1019</v>
      </c>
      <c r="D386" s="114" t="s">
        <v>31</v>
      </c>
      <c r="E386" s="114" t="s">
        <v>1020</v>
      </c>
      <c r="F386" s="116" t="s">
        <v>49</v>
      </c>
      <c r="G386" s="117">
        <v>22</v>
      </c>
      <c r="H386" s="126">
        <v>17.09</v>
      </c>
      <c r="I386" s="126">
        <f t="shared" si="97"/>
        <v>21.11</v>
      </c>
      <c r="J386" s="126">
        <f t="shared" si="98"/>
        <v>464.42</v>
      </c>
      <c r="K386" s="118">
        <f t="shared" si="99"/>
        <v>1.9937375296959223E-4</v>
      </c>
      <c r="L386" s="55"/>
      <c r="M386" s="54"/>
      <c r="N386" s="4"/>
      <c r="O386" s="4"/>
      <c r="P386" s="4"/>
      <c r="Q386" s="4"/>
      <c r="R386" s="4"/>
      <c r="S386" s="4"/>
      <c r="T386" s="4"/>
      <c r="U386" s="4"/>
      <c r="V386" s="4"/>
      <c r="W386" s="4"/>
      <c r="X386" s="4"/>
      <c r="Y386" s="4"/>
      <c r="Z386" s="4"/>
      <c r="AA386" s="4"/>
      <c r="AB386" s="4"/>
      <c r="AC386" s="4"/>
      <c r="AD386" s="4"/>
      <c r="AE386" s="4"/>
    </row>
    <row r="387" spans="1:31">
      <c r="A387" s="7"/>
      <c r="B387" s="114" t="s">
        <v>1021</v>
      </c>
      <c r="C387" s="115" t="s">
        <v>1022</v>
      </c>
      <c r="D387" s="114" t="s">
        <v>31</v>
      </c>
      <c r="E387" s="114" t="s">
        <v>1023</v>
      </c>
      <c r="F387" s="116" t="s">
        <v>49</v>
      </c>
      <c r="G387" s="117">
        <v>26</v>
      </c>
      <c r="H387" s="126">
        <v>6.52</v>
      </c>
      <c r="I387" s="126">
        <f t="shared" si="97"/>
        <v>8.0500000000000007</v>
      </c>
      <c r="J387" s="126">
        <f t="shared" si="98"/>
        <v>209.3</v>
      </c>
      <c r="K387" s="118">
        <f t="shared" si="99"/>
        <v>8.9851699962395355E-5</v>
      </c>
      <c r="L387" s="55"/>
      <c r="M387" s="54"/>
      <c r="N387" s="4"/>
      <c r="O387" s="4"/>
      <c r="P387" s="4"/>
      <c r="Q387" s="4"/>
      <c r="R387" s="4"/>
      <c r="S387" s="4"/>
      <c r="T387" s="4"/>
      <c r="U387" s="4"/>
      <c r="V387" s="4"/>
      <c r="W387" s="4"/>
      <c r="X387" s="4"/>
      <c r="Y387" s="4"/>
      <c r="Z387" s="4"/>
      <c r="AA387" s="4"/>
      <c r="AB387" s="4"/>
      <c r="AC387" s="4"/>
      <c r="AD387" s="4"/>
      <c r="AE387" s="4"/>
    </row>
    <row r="388" spans="1:31">
      <c r="A388" s="7"/>
      <c r="B388" s="114" t="s">
        <v>1024</v>
      </c>
      <c r="C388" s="115" t="s">
        <v>1025</v>
      </c>
      <c r="D388" s="114" t="s">
        <v>31</v>
      </c>
      <c r="E388" s="114" t="s">
        <v>1026</v>
      </c>
      <c r="F388" s="116" t="s">
        <v>49</v>
      </c>
      <c r="G388" s="117">
        <v>1</v>
      </c>
      <c r="H388" s="126">
        <v>26.83</v>
      </c>
      <c r="I388" s="126">
        <f t="shared" si="97"/>
        <v>33.14</v>
      </c>
      <c r="J388" s="126">
        <f t="shared" si="98"/>
        <v>33.14</v>
      </c>
      <c r="K388" s="118">
        <f t="shared" si="99"/>
        <v>1.4226876907567043E-5</v>
      </c>
      <c r="L388" s="55"/>
      <c r="M388" s="54"/>
      <c r="N388" s="4"/>
      <c r="O388" s="4"/>
      <c r="P388" s="4"/>
      <c r="Q388" s="4"/>
      <c r="R388" s="4"/>
      <c r="S388" s="4"/>
      <c r="T388" s="4"/>
      <c r="U388" s="4"/>
      <c r="V388" s="4"/>
      <c r="W388" s="4"/>
      <c r="X388" s="4"/>
      <c r="Y388" s="4"/>
      <c r="Z388" s="4"/>
      <c r="AA388" s="4"/>
      <c r="AB388" s="4"/>
      <c r="AC388" s="4"/>
      <c r="AD388" s="4"/>
      <c r="AE388" s="4"/>
    </row>
    <row r="389" spans="1:31" ht="28.5">
      <c r="A389" s="7"/>
      <c r="B389" s="114" t="s">
        <v>1027</v>
      </c>
      <c r="C389" s="115" t="s">
        <v>1028</v>
      </c>
      <c r="D389" s="114" t="s">
        <v>47</v>
      </c>
      <c r="E389" s="114" t="s">
        <v>1029</v>
      </c>
      <c r="F389" s="116" t="s">
        <v>87</v>
      </c>
      <c r="G389" s="117">
        <v>113.6</v>
      </c>
      <c r="H389" s="126">
        <v>26.15</v>
      </c>
      <c r="I389" s="126">
        <f t="shared" si="97"/>
        <v>32.299999999999997</v>
      </c>
      <c r="J389" s="126">
        <f t="shared" si="98"/>
        <v>3669.28</v>
      </c>
      <c r="K389" s="118">
        <f t="shared" si="99"/>
        <v>1.5752080536933495E-3</v>
      </c>
      <c r="L389" s="55"/>
      <c r="M389" s="54"/>
      <c r="N389" s="4"/>
      <c r="O389" s="4"/>
      <c r="P389" s="4"/>
      <c r="Q389" s="4"/>
      <c r="R389" s="4"/>
      <c r="S389" s="4"/>
      <c r="T389" s="4"/>
      <c r="U389" s="4"/>
      <c r="V389" s="4"/>
      <c r="W389" s="4"/>
      <c r="X389" s="4"/>
      <c r="Y389" s="4"/>
      <c r="Z389" s="4"/>
      <c r="AA389" s="4"/>
      <c r="AB389" s="4"/>
      <c r="AC389" s="4"/>
      <c r="AD389" s="4"/>
      <c r="AE389" s="4"/>
    </row>
    <row r="390" spans="1:31" ht="28.5">
      <c r="A390" s="7"/>
      <c r="B390" s="114" t="s">
        <v>1030</v>
      </c>
      <c r="C390" s="115" t="s">
        <v>1031</v>
      </c>
      <c r="D390" s="114" t="s">
        <v>47</v>
      </c>
      <c r="E390" s="114" t="s">
        <v>1032</v>
      </c>
      <c r="F390" s="116" t="s">
        <v>87</v>
      </c>
      <c r="G390" s="117">
        <v>1099.5999999999999</v>
      </c>
      <c r="H390" s="126">
        <v>20.71</v>
      </c>
      <c r="I390" s="126">
        <f t="shared" si="97"/>
        <v>25.58</v>
      </c>
      <c r="J390" s="126">
        <f t="shared" si="98"/>
        <v>28127.759999999998</v>
      </c>
      <c r="K390" s="118">
        <f t="shared" si="99"/>
        <v>1.2075141195099214E-2</v>
      </c>
      <c r="L390" s="55"/>
      <c r="M390" s="54"/>
      <c r="N390" s="4"/>
      <c r="O390" s="4"/>
      <c r="P390" s="4"/>
      <c r="Q390" s="4"/>
      <c r="R390" s="4"/>
      <c r="S390" s="4"/>
      <c r="T390" s="4"/>
      <c r="U390" s="4"/>
      <c r="V390" s="4"/>
      <c r="W390" s="4"/>
      <c r="X390" s="4"/>
      <c r="Y390" s="4"/>
      <c r="Z390" s="4"/>
      <c r="AA390" s="4"/>
      <c r="AB390" s="4"/>
      <c r="AC390" s="4"/>
      <c r="AD390" s="4"/>
      <c r="AE390" s="4"/>
    </row>
    <row r="391" spans="1:31" ht="28.5">
      <c r="A391" s="7"/>
      <c r="B391" s="114" t="s">
        <v>1033</v>
      </c>
      <c r="C391" s="115" t="s">
        <v>1034</v>
      </c>
      <c r="D391" s="114" t="s">
        <v>47</v>
      </c>
      <c r="E391" s="114" t="s">
        <v>1035</v>
      </c>
      <c r="F391" s="116" t="s">
        <v>87</v>
      </c>
      <c r="G391" s="117">
        <v>42.9</v>
      </c>
      <c r="H391" s="126">
        <v>20.74</v>
      </c>
      <c r="I391" s="126">
        <f t="shared" si="97"/>
        <v>25.62</v>
      </c>
      <c r="J391" s="126">
        <f t="shared" si="98"/>
        <v>1099.0899999999999</v>
      </c>
      <c r="K391" s="118">
        <f t="shared" si="99"/>
        <v>4.7183518830228906E-4</v>
      </c>
      <c r="L391" s="55"/>
      <c r="M391" s="54"/>
      <c r="N391" s="4"/>
      <c r="O391" s="4"/>
      <c r="P391" s="4"/>
      <c r="Q391" s="4"/>
      <c r="R391" s="4"/>
      <c r="S391" s="4"/>
      <c r="T391" s="4"/>
      <c r="U391" s="4"/>
      <c r="V391" s="4"/>
      <c r="W391" s="4"/>
      <c r="X391" s="4"/>
      <c r="Y391" s="4"/>
      <c r="Z391" s="4"/>
      <c r="AA391" s="4"/>
      <c r="AB391" s="4"/>
      <c r="AC391" s="4"/>
      <c r="AD391" s="4"/>
      <c r="AE391" s="4"/>
    </row>
    <row r="392" spans="1:31" ht="28.5">
      <c r="A392" s="7"/>
      <c r="B392" s="114" t="s">
        <v>1036</v>
      </c>
      <c r="C392" s="115" t="s">
        <v>1037</v>
      </c>
      <c r="D392" s="114" t="s">
        <v>47</v>
      </c>
      <c r="E392" s="114" t="s">
        <v>1038</v>
      </c>
      <c r="F392" s="116" t="s">
        <v>87</v>
      </c>
      <c r="G392" s="117">
        <v>133.19999999999999</v>
      </c>
      <c r="H392" s="126">
        <v>21.31</v>
      </c>
      <c r="I392" s="126">
        <f t="shared" si="97"/>
        <v>26.32</v>
      </c>
      <c r="J392" s="126">
        <f t="shared" si="98"/>
        <v>3505.82</v>
      </c>
      <c r="K392" s="118">
        <f t="shared" si="99"/>
        <v>1.5050352927002623E-3</v>
      </c>
      <c r="L392" s="55"/>
      <c r="M392" s="54"/>
      <c r="N392" s="4"/>
      <c r="O392" s="4"/>
      <c r="P392" s="4"/>
      <c r="Q392" s="4"/>
      <c r="R392" s="4"/>
      <c r="S392" s="4"/>
      <c r="T392" s="4"/>
      <c r="U392" s="4"/>
      <c r="V392" s="4"/>
      <c r="W392" s="4"/>
      <c r="X392" s="4"/>
      <c r="Y392" s="4"/>
      <c r="Z392" s="4"/>
      <c r="AA392" s="4"/>
      <c r="AB392" s="4"/>
      <c r="AC392" s="4"/>
      <c r="AD392" s="4"/>
      <c r="AE392" s="4"/>
    </row>
    <row r="393" spans="1:31" ht="28.5">
      <c r="A393" s="7"/>
      <c r="B393" s="114" t="s">
        <v>1039</v>
      </c>
      <c r="C393" s="115" t="s">
        <v>1040</v>
      </c>
      <c r="D393" s="114" t="s">
        <v>47</v>
      </c>
      <c r="E393" s="114" t="s">
        <v>1041</v>
      </c>
      <c r="F393" s="116" t="s">
        <v>87</v>
      </c>
      <c r="G393" s="117">
        <v>41.4</v>
      </c>
      <c r="H393" s="126">
        <v>30.81</v>
      </c>
      <c r="I393" s="126">
        <f t="shared" si="97"/>
        <v>38.06</v>
      </c>
      <c r="J393" s="126">
        <f t="shared" si="98"/>
        <v>1575.68</v>
      </c>
      <c r="K393" s="118">
        <f t="shared" si="99"/>
        <v>6.7643347633419555E-4</v>
      </c>
      <c r="L393" s="55"/>
      <c r="M393" s="54"/>
      <c r="N393" s="4"/>
      <c r="O393" s="4"/>
      <c r="P393" s="4"/>
      <c r="Q393" s="4"/>
      <c r="R393" s="4"/>
      <c r="S393" s="4"/>
      <c r="T393" s="4"/>
      <c r="U393" s="4"/>
      <c r="V393" s="4"/>
      <c r="W393" s="4"/>
      <c r="X393" s="4"/>
      <c r="Y393" s="4"/>
      <c r="Z393" s="4"/>
      <c r="AA393" s="4"/>
      <c r="AB393" s="4"/>
      <c r="AC393" s="4"/>
      <c r="AD393" s="4"/>
      <c r="AE393" s="4"/>
    </row>
    <row r="394" spans="1:31">
      <c r="A394" s="7"/>
      <c r="B394" s="114" t="s">
        <v>1042</v>
      </c>
      <c r="C394" s="115" t="s">
        <v>1043</v>
      </c>
      <c r="D394" s="114" t="s">
        <v>31</v>
      </c>
      <c r="E394" s="114" t="s">
        <v>1044</v>
      </c>
      <c r="F394" s="116" t="s">
        <v>87</v>
      </c>
      <c r="G394" s="117">
        <v>1</v>
      </c>
      <c r="H394" s="126">
        <v>74.31</v>
      </c>
      <c r="I394" s="126">
        <f t="shared" si="97"/>
        <v>91.8</v>
      </c>
      <c r="J394" s="126">
        <f t="shared" si="98"/>
        <v>91.8</v>
      </c>
      <c r="K394" s="118">
        <f t="shared" si="99"/>
        <v>3.940939348565644E-5</v>
      </c>
      <c r="L394" s="55"/>
      <c r="M394" s="54"/>
      <c r="N394" s="4"/>
      <c r="O394" s="4"/>
      <c r="P394" s="4"/>
      <c r="Q394" s="4"/>
      <c r="R394" s="4"/>
      <c r="S394" s="4"/>
      <c r="T394" s="4"/>
      <c r="U394" s="4"/>
      <c r="V394" s="4"/>
      <c r="W394" s="4"/>
      <c r="X394" s="4"/>
      <c r="Y394" s="4"/>
      <c r="Z394" s="4"/>
      <c r="AA394" s="4"/>
      <c r="AB394" s="4"/>
      <c r="AC394" s="4"/>
      <c r="AD394" s="4"/>
      <c r="AE394" s="4"/>
    </row>
    <row r="395" spans="1:31" ht="28.5">
      <c r="A395" s="7"/>
      <c r="B395" s="114" t="s">
        <v>1045</v>
      </c>
      <c r="C395" s="115" t="s">
        <v>839</v>
      </c>
      <c r="D395" s="114" t="s">
        <v>31</v>
      </c>
      <c r="E395" s="114" t="s">
        <v>840</v>
      </c>
      <c r="F395" s="116" t="s">
        <v>49</v>
      </c>
      <c r="G395" s="117">
        <v>29</v>
      </c>
      <c r="H395" s="126">
        <v>229.86</v>
      </c>
      <c r="I395" s="126">
        <f t="shared" ref="I395:I401" si="100">TRUNC(H395+H395*$C$11,2)</f>
        <v>283.95999999999998</v>
      </c>
      <c r="J395" s="126">
        <f t="shared" ref="J395:J401" si="101">TRUNC(I395*G395,2)</f>
        <v>8234.84</v>
      </c>
      <c r="K395" s="118">
        <f t="shared" ref="K395:K401" si="102">J395/$J$475</f>
        <v>3.5351857282290098E-3</v>
      </c>
      <c r="L395" s="55"/>
      <c r="M395" s="55"/>
      <c r="N395" s="4"/>
      <c r="O395" s="4"/>
      <c r="P395" s="4"/>
      <c r="Q395" s="4"/>
      <c r="R395" s="4"/>
      <c r="S395" s="4"/>
      <c r="T395" s="4"/>
      <c r="U395" s="4"/>
      <c r="V395" s="4"/>
      <c r="W395" s="4"/>
      <c r="X395" s="4"/>
      <c r="Y395" s="4"/>
      <c r="Z395" s="4"/>
      <c r="AA395" s="4"/>
      <c r="AB395" s="4"/>
      <c r="AC395" s="4"/>
      <c r="AD395" s="4"/>
      <c r="AE395" s="4"/>
    </row>
    <row r="396" spans="1:31">
      <c r="A396" s="7"/>
      <c r="B396" s="114" t="s">
        <v>1046</v>
      </c>
      <c r="C396" s="115" t="s">
        <v>1047</v>
      </c>
      <c r="D396" s="114" t="s">
        <v>31</v>
      </c>
      <c r="E396" s="114" t="s">
        <v>1048</v>
      </c>
      <c r="F396" s="116" t="s">
        <v>49</v>
      </c>
      <c r="G396" s="117">
        <v>92</v>
      </c>
      <c r="H396" s="126">
        <v>14.58</v>
      </c>
      <c r="I396" s="126">
        <f t="shared" si="100"/>
        <v>18.010000000000002</v>
      </c>
      <c r="J396" s="126">
        <f t="shared" si="101"/>
        <v>1656.92</v>
      </c>
      <c r="K396" s="118">
        <f t="shared" si="102"/>
        <v>7.1130950168032546E-4</v>
      </c>
      <c r="L396" s="55"/>
      <c r="M396" s="55"/>
      <c r="N396" s="4"/>
      <c r="O396" s="4"/>
      <c r="P396" s="4"/>
      <c r="Q396" s="4"/>
      <c r="R396" s="4"/>
      <c r="S396" s="4"/>
      <c r="T396" s="4"/>
      <c r="U396" s="4"/>
      <c r="V396" s="4"/>
      <c r="W396" s="4"/>
      <c r="X396" s="4"/>
      <c r="Y396" s="4"/>
      <c r="Z396" s="4"/>
      <c r="AA396" s="4"/>
      <c r="AB396" s="4"/>
      <c r="AC396" s="4"/>
      <c r="AD396" s="4"/>
      <c r="AE396" s="4"/>
    </row>
    <row r="397" spans="1:31">
      <c r="A397" s="7"/>
      <c r="B397" s="114" t="s">
        <v>1049</v>
      </c>
      <c r="C397" s="115" t="s">
        <v>1050</v>
      </c>
      <c r="D397" s="114" t="s">
        <v>47</v>
      </c>
      <c r="E397" s="114" t="s">
        <v>1051</v>
      </c>
      <c r="F397" s="116" t="s">
        <v>49</v>
      </c>
      <c r="G397" s="117">
        <v>2</v>
      </c>
      <c r="H397" s="126">
        <v>43.18</v>
      </c>
      <c r="I397" s="126">
        <f t="shared" si="100"/>
        <v>53.34</v>
      </c>
      <c r="J397" s="126">
        <f t="shared" si="101"/>
        <v>106.68</v>
      </c>
      <c r="K397" s="118">
        <f t="shared" si="102"/>
        <v>4.5797321318625592E-5</v>
      </c>
      <c r="L397" s="55"/>
      <c r="M397" s="55"/>
      <c r="N397" s="4"/>
      <c r="O397" s="4"/>
      <c r="P397" s="4"/>
      <c r="Q397" s="4"/>
      <c r="R397" s="4"/>
      <c r="S397" s="4"/>
      <c r="T397" s="4"/>
      <c r="U397" s="4"/>
      <c r="V397" s="4"/>
      <c r="W397" s="4"/>
      <c r="X397" s="4"/>
      <c r="Y397" s="4"/>
      <c r="Z397" s="4"/>
      <c r="AA397" s="4"/>
      <c r="AB397" s="4"/>
      <c r="AC397" s="4"/>
      <c r="AD397" s="4"/>
      <c r="AE397" s="4"/>
    </row>
    <row r="398" spans="1:31" ht="28.5">
      <c r="A398" s="7"/>
      <c r="B398" s="114" t="s">
        <v>1052</v>
      </c>
      <c r="C398" s="115" t="s">
        <v>1053</v>
      </c>
      <c r="D398" s="114" t="s">
        <v>47</v>
      </c>
      <c r="E398" s="114" t="s">
        <v>1054</v>
      </c>
      <c r="F398" s="116" t="s">
        <v>49</v>
      </c>
      <c r="G398" s="117">
        <v>1</v>
      </c>
      <c r="H398" s="126">
        <v>3888.9</v>
      </c>
      <c r="I398" s="126">
        <f t="shared" si="100"/>
        <v>4804.34</v>
      </c>
      <c r="J398" s="126">
        <f t="shared" si="101"/>
        <v>4804.34</v>
      </c>
      <c r="K398" s="118">
        <f t="shared" si="102"/>
        <v>2.0624850272209006E-3</v>
      </c>
      <c r="L398" s="55"/>
      <c r="M398" s="55"/>
      <c r="N398" s="4"/>
      <c r="O398" s="4"/>
      <c r="P398" s="4"/>
      <c r="Q398" s="4"/>
      <c r="R398" s="4"/>
      <c r="S398" s="4"/>
      <c r="T398" s="4"/>
      <c r="U398" s="4"/>
      <c r="V398" s="4"/>
      <c r="W398" s="4"/>
      <c r="X398" s="4"/>
      <c r="Y398" s="4"/>
      <c r="Z398" s="4"/>
      <c r="AA398" s="4"/>
      <c r="AB398" s="4"/>
      <c r="AC398" s="4"/>
      <c r="AD398" s="4"/>
      <c r="AE398" s="4"/>
    </row>
    <row r="399" spans="1:31">
      <c r="A399" s="7"/>
      <c r="B399" s="114" t="s">
        <v>1055</v>
      </c>
      <c r="C399" s="115" t="s">
        <v>1056</v>
      </c>
      <c r="D399" s="114" t="s">
        <v>31</v>
      </c>
      <c r="E399" s="114" t="s">
        <v>1057</v>
      </c>
      <c r="F399" s="116" t="s">
        <v>49</v>
      </c>
      <c r="G399" s="117">
        <v>1</v>
      </c>
      <c r="H399" s="126">
        <v>55.25</v>
      </c>
      <c r="I399" s="126">
        <f t="shared" si="100"/>
        <v>68.25</v>
      </c>
      <c r="J399" s="126">
        <f t="shared" si="101"/>
        <v>68.25</v>
      </c>
      <c r="K399" s="118">
        <f t="shared" si="102"/>
        <v>2.9299467379041965E-5</v>
      </c>
      <c r="L399" s="55"/>
      <c r="M399" s="55"/>
      <c r="N399" s="4"/>
      <c r="O399" s="4"/>
      <c r="P399" s="4"/>
      <c r="Q399" s="4"/>
      <c r="R399" s="4"/>
      <c r="S399" s="4"/>
      <c r="T399" s="4"/>
      <c r="U399" s="4"/>
      <c r="V399" s="4"/>
      <c r="W399" s="4"/>
      <c r="X399" s="4"/>
      <c r="Y399" s="4"/>
      <c r="Z399" s="4"/>
      <c r="AA399" s="4"/>
      <c r="AB399" s="4"/>
      <c r="AC399" s="4"/>
      <c r="AD399" s="4"/>
      <c r="AE399" s="4"/>
    </row>
    <row r="400" spans="1:31">
      <c r="A400" s="7"/>
      <c r="B400" s="114" t="s">
        <v>1058</v>
      </c>
      <c r="C400" s="115" t="s">
        <v>1059</v>
      </c>
      <c r="D400" s="114" t="s">
        <v>31</v>
      </c>
      <c r="E400" s="114" t="s">
        <v>1060</v>
      </c>
      <c r="F400" s="116" t="s">
        <v>49</v>
      </c>
      <c r="G400" s="117">
        <v>1</v>
      </c>
      <c r="H400" s="126">
        <v>337.02</v>
      </c>
      <c r="I400" s="126">
        <f t="shared" si="100"/>
        <v>416.35</v>
      </c>
      <c r="J400" s="126">
        <f t="shared" si="101"/>
        <v>416.35</v>
      </c>
      <c r="K400" s="118">
        <f t="shared" si="102"/>
        <v>1.7873748341778933E-4</v>
      </c>
      <c r="L400" s="55"/>
      <c r="M400" s="55"/>
      <c r="N400" s="4"/>
      <c r="O400" s="4"/>
      <c r="P400" s="4"/>
      <c r="Q400" s="4"/>
      <c r="R400" s="4"/>
      <c r="S400" s="4"/>
      <c r="T400" s="4"/>
      <c r="U400" s="4"/>
      <c r="V400" s="4"/>
      <c r="W400" s="4"/>
      <c r="X400" s="4"/>
      <c r="Y400" s="4"/>
      <c r="Z400" s="4"/>
      <c r="AA400" s="4"/>
      <c r="AB400" s="4"/>
      <c r="AC400" s="4"/>
      <c r="AD400" s="4"/>
      <c r="AE400" s="4"/>
    </row>
    <row r="401" spans="1:31">
      <c r="A401" s="7"/>
      <c r="B401" s="114" t="s">
        <v>1061</v>
      </c>
      <c r="C401" s="115" t="s">
        <v>1062</v>
      </c>
      <c r="D401" s="114" t="s">
        <v>31</v>
      </c>
      <c r="E401" s="114" t="s">
        <v>1063</v>
      </c>
      <c r="F401" s="116" t="s">
        <v>49</v>
      </c>
      <c r="G401" s="117">
        <v>2</v>
      </c>
      <c r="H401" s="126">
        <v>358.1</v>
      </c>
      <c r="I401" s="126">
        <f t="shared" si="100"/>
        <v>442.39</v>
      </c>
      <c r="J401" s="126">
        <f t="shared" si="101"/>
        <v>884.78</v>
      </c>
      <c r="K401" s="118">
        <f t="shared" si="102"/>
        <v>3.7983271425097068E-4</v>
      </c>
      <c r="L401" s="55"/>
      <c r="M401" s="55"/>
      <c r="N401" s="4"/>
      <c r="O401" s="4"/>
      <c r="P401" s="4"/>
      <c r="Q401" s="4"/>
      <c r="R401" s="4"/>
      <c r="S401" s="4"/>
      <c r="T401" s="4"/>
      <c r="U401" s="4"/>
      <c r="V401" s="4"/>
      <c r="W401" s="4"/>
      <c r="X401" s="4"/>
      <c r="Y401" s="4"/>
      <c r="Z401" s="4"/>
      <c r="AA401" s="4"/>
      <c r="AB401" s="4"/>
      <c r="AC401" s="4"/>
      <c r="AD401" s="4"/>
      <c r="AE401" s="4"/>
    </row>
    <row r="402" spans="1:31" ht="15">
      <c r="A402" s="7"/>
      <c r="B402" s="111" t="s">
        <v>1064</v>
      </c>
      <c r="C402" s="111"/>
      <c r="D402" s="111"/>
      <c r="E402" s="111" t="s">
        <v>1065</v>
      </c>
      <c r="F402" s="111"/>
      <c r="G402" s="112"/>
      <c r="H402" s="124"/>
      <c r="I402" s="125"/>
      <c r="J402" s="124">
        <f>SUM(J403:J407)</f>
        <v>31855.010000000002</v>
      </c>
      <c r="K402" s="113">
        <f>SUM(K403:K407)</f>
        <v>1.3675235550975174E-2</v>
      </c>
      <c r="L402" s="55"/>
      <c r="M402" s="55"/>
      <c r="N402" s="4"/>
      <c r="O402" s="4"/>
      <c r="P402" s="4"/>
      <c r="Q402" s="4"/>
      <c r="R402" s="4"/>
      <c r="S402" s="4"/>
      <c r="T402" s="4"/>
      <c r="U402" s="4"/>
      <c r="V402" s="4"/>
      <c r="W402" s="4"/>
      <c r="X402" s="4"/>
      <c r="Y402" s="4"/>
      <c r="Z402" s="4"/>
      <c r="AA402" s="4"/>
      <c r="AB402" s="4"/>
      <c r="AC402" s="4"/>
      <c r="AD402" s="4"/>
      <c r="AE402" s="4"/>
    </row>
    <row r="403" spans="1:31" ht="28.5">
      <c r="A403" s="7"/>
      <c r="B403" s="114" t="s">
        <v>1066</v>
      </c>
      <c r="C403" s="115" t="s">
        <v>1067</v>
      </c>
      <c r="D403" s="114" t="s">
        <v>47</v>
      </c>
      <c r="E403" s="114" t="s">
        <v>1068</v>
      </c>
      <c r="F403" s="116" t="s">
        <v>49</v>
      </c>
      <c r="G403" s="117">
        <v>18</v>
      </c>
      <c r="H403" s="126">
        <v>107.95</v>
      </c>
      <c r="I403" s="126">
        <f t="shared" ref="I403:I407" si="103">TRUNC(H403+H403*$C$11,2)</f>
        <v>133.36000000000001</v>
      </c>
      <c r="J403" s="126">
        <f t="shared" ref="J403:J407" si="104">TRUNC(I403*G403,2)</f>
        <v>2400.48</v>
      </c>
      <c r="K403" s="118">
        <f t="shared" ref="K403:K407" si="105">J403/$J$475</f>
        <v>1.030517002989636E-3</v>
      </c>
      <c r="L403" s="55"/>
      <c r="M403" s="55"/>
      <c r="N403" s="4"/>
      <c r="O403" s="4"/>
      <c r="P403" s="4"/>
      <c r="Q403" s="4"/>
      <c r="R403" s="4"/>
      <c r="S403" s="4"/>
      <c r="T403" s="4"/>
      <c r="U403" s="4"/>
      <c r="V403" s="4"/>
      <c r="W403" s="4"/>
      <c r="X403" s="4"/>
      <c r="Y403" s="4"/>
      <c r="Z403" s="4"/>
      <c r="AA403" s="4"/>
      <c r="AB403" s="4"/>
      <c r="AC403" s="4"/>
      <c r="AD403" s="4"/>
      <c r="AE403" s="4"/>
    </row>
    <row r="404" spans="1:31" ht="28.5">
      <c r="A404" s="7"/>
      <c r="B404" s="114" t="s">
        <v>1069</v>
      </c>
      <c r="C404" s="115" t="s">
        <v>1070</v>
      </c>
      <c r="D404" s="114" t="s">
        <v>31</v>
      </c>
      <c r="E404" s="114" t="s">
        <v>1071</v>
      </c>
      <c r="F404" s="116" t="s">
        <v>49</v>
      </c>
      <c r="G404" s="117">
        <v>25</v>
      </c>
      <c r="H404" s="126">
        <v>341.28</v>
      </c>
      <c r="I404" s="126">
        <f t="shared" si="103"/>
        <v>421.61</v>
      </c>
      <c r="J404" s="126">
        <f t="shared" si="104"/>
        <v>10540.25</v>
      </c>
      <c r="K404" s="118">
        <f t="shared" si="105"/>
        <v>4.5248895390761473E-3</v>
      </c>
      <c r="L404" s="55"/>
      <c r="M404" s="55"/>
      <c r="N404" s="4"/>
      <c r="O404" s="4"/>
      <c r="P404" s="4"/>
      <c r="Q404" s="4"/>
      <c r="R404" s="4"/>
      <c r="S404" s="4"/>
      <c r="T404" s="4"/>
      <c r="U404" s="4"/>
      <c r="V404" s="4"/>
      <c r="W404" s="4"/>
      <c r="X404" s="4"/>
      <c r="Y404" s="4"/>
      <c r="Z404" s="4"/>
      <c r="AA404" s="4"/>
      <c r="AB404" s="4"/>
      <c r="AC404" s="4"/>
      <c r="AD404" s="4"/>
      <c r="AE404" s="4"/>
    </row>
    <row r="405" spans="1:31">
      <c r="A405" s="7"/>
      <c r="B405" s="114" t="s">
        <v>1072</v>
      </c>
      <c r="C405" s="115" t="s">
        <v>1073</v>
      </c>
      <c r="D405" s="114" t="s">
        <v>31</v>
      </c>
      <c r="E405" s="114" t="s">
        <v>1074</v>
      </c>
      <c r="F405" s="116" t="s">
        <v>49</v>
      </c>
      <c r="G405" s="117">
        <v>10</v>
      </c>
      <c r="H405" s="126">
        <v>90.92</v>
      </c>
      <c r="I405" s="126">
        <f t="shared" si="103"/>
        <v>112.32</v>
      </c>
      <c r="J405" s="126">
        <f t="shared" si="104"/>
        <v>1123.2</v>
      </c>
      <c r="K405" s="118">
        <f t="shared" si="105"/>
        <v>4.8218552029509064E-4</v>
      </c>
      <c r="L405" s="55"/>
      <c r="M405" s="55"/>
      <c r="N405" s="4"/>
      <c r="O405" s="4"/>
      <c r="P405" s="4"/>
      <c r="Q405" s="4"/>
      <c r="R405" s="4"/>
      <c r="S405" s="4"/>
      <c r="T405" s="4"/>
      <c r="U405" s="4"/>
      <c r="V405" s="4"/>
      <c r="W405" s="4"/>
      <c r="X405" s="4"/>
      <c r="Y405" s="4"/>
      <c r="Z405" s="4"/>
      <c r="AA405" s="4"/>
      <c r="AB405" s="4"/>
      <c r="AC405" s="4"/>
      <c r="AD405" s="4"/>
      <c r="AE405" s="4"/>
    </row>
    <row r="406" spans="1:31">
      <c r="A406" s="7"/>
      <c r="B406" s="114" t="s">
        <v>1075</v>
      </c>
      <c r="C406" s="115" t="s">
        <v>1076</v>
      </c>
      <c r="D406" s="114" t="s">
        <v>31</v>
      </c>
      <c r="E406" s="114" t="s">
        <v>1077</v>
      </c>
      <c r="F406" s="116" t="s">
        <v>49</v>
      </c>
      <c r="G406" s="117">
        <v>50</v>
      </c>
      <c r="H406" s="126">
        <v>233.03</v>
      </c>
      <c r="I406" s="126">
        <f t="shared" si="103"/>
        <v>287.88</v>
      </c>
      <c r="J406" s="126">
        <f t="shared" si="104"/>
        <v>14394</v>
      </c>
      <c r="K406" s="118">
        <f t="shared" si="105"/>
        <v>6.1792898674568504E-3</v>
      </c>
      <c r="L406" s="55"/>
      <c r="M406" s="55"/>
      <c r="N406" s="4"/>
      <c r="O406" s="4"/>
      <c r="P406" s="4"/>
      <c r="Q406" s="4"/>
      <c r="R406" s="4"/>
      <c r="S406" s="4"/>
      <c r="T406" s="4"/>
      <c r="U406" s="4"/>
      <c r="V406" s="4"/>
      <c r="W406" s="4"/>
      <c r="X406" s="4"/>
      <c r="Y406" s="4"/>
      <c r="Z406" s="4"/>
      <c r="AA406" s="4"/>
      <c r="AB406" s="4"/>
      <c r="AC406" s="4"/>
      <c r="AD406" s="4"/>
      <c r="AE406" s="4"/>
    </row>
    <row r="407" spans="1:31">
      <c r="A407" s="7"/>
      <c r="B407" s="114" t="s">
        <v>1078</v>
      </c>
      <c r="C407" s="115" t="s">
        <v>1079</v>
      </c>
      <c r="D407" s="114" t="s">
        <v>31</v>
      </c>
      <c r="E407" s="114" t="s">
        <v>1080</v>
      </c>
      <c r="F407" s="116" t="s">
        <v>49</v>
      </c>
      <c r="G407" s="117">
        <v>6</v>
      </c>
      <c r="H407" s="126">
        <v>458.3</v>
      </c>
      <c r="I407" s="126">
        <f t="shared" si="103"/>
        <v>566.17999999999995</v>
      </c>
      <c r="J407" s="126">
        <f t="shared" si="104"/>
        <v>3397.08</v>
      </c>
      <c r="K407" s="118">
        <f t="shared" si="105"/>
        <v>1.4583536211574487E-3</v>
      </c>
      <c r="L407" s="55"/>
      <c r="M407" s="55"/>
      <c r="N407" s="4"/>
      <c r="O407" s="4"/>
      <c r="P407" s="4"/>
      <c r="Q407" s="4"/>
      <c r="R407" s="4"/>
      <c r="S407" s="4"/>
      <c r="T407" s="4"/>
      <c r="U407" s="4"/>
      <c r="V407" s="4"/>
      <c r="W407" s="4"/>
      <c r="X407" s="4"/>
      <c r="Y407" s="4"/>
      <c r="Z407" s="4"/>
      <c r="AA407" s="4"/>
      <c r="AB407" s="4"/>
      <c r="AC407" s="4"/>
      <c r="AD407" s="4"/>
      <c r="AE407" s="4"/>
    </row>
    <row r="408" spans="1:31" ht="15">
      <c r="A408" s="7"/>
      <c r="B408" s="111" t="s">
        <v>1081</v>
      </c>
      <c r="C408" s="111"/>
      <c r="D408" s="111"/>
      <c r="E408" s="111" t="s">
        <v>1082</v>
      </c>
      <c r="F408" s="111"/>
      <c r="G408" s="112"/>
      <c r="H408" s="124"/>
      <c r="I408" s="125"/>
      <c r="J408" s="124">
        <f>SUM(J409:J421)</f>
        <v>39204.26</v>
      </c>
      <c r="K408" s="113">
        <f>SUM(K409:K421)</f>
        <v>1.6830240835010692E-2</v>
      </c>
      <c r="L408" s="55"/>
      <c r="M408" s="55"/>
      <c r="N408" s="4"/>
      <c r="O408" s="4"/>
      <c r="P408" s="4"/>
      <c r="Q408" s="4"/>
      <c r="R408" s="4"/>
      <c r="S408" s="4"/>
      <c r="T408" s="4"/>
      <c r="U408" s="4"/>
      <c r="V408" s="4"/>
      <c r="W408" s="4"/>
      <c r="X408" s="4"/>
      <c r="Y408" s="4"/>
      <c r="Z408" s="4"/>
      <c r="AA408" s="4"/>
      <c r="AB408" s="4"/>
      <c r="AC408" s="4"/>
      <c r="AD408" s="4"/>
      <c r="AE408" s="4"/>
    </row>
    <row r="409" spans="1:31" ht="28.5">
      <c r="A409" s="7"/>
      <c r="B409" s="114" t="s">
        <v>1083</v>
      </c>
      <c r="C409" s="115" t="s">
        <v>1084</v>
      </c>
      <c r="D409" s="114" t="s">
        <v>31</v>
      </c>
      <c r="E409" s="114" t="s">
        <v>1085</v>
      </c>
      <c r="F409" s="116" t="s">
        <v>49</v>
      </c>
      <c r="G409" s="117">
        <v>1</v>
      </c>
      <c r="H409" s="126">
        <v>404.04</v>
      </c>
      <c r="I409" s="126">
        <f t="shared" ref="I409:I421" si="106">TRUNC(H409+H409*$C$11,2)</f>
        <v>499.15</v>
      </c>
      <c r="J409" s="126">
        <f t="shared" ref="J409:J421" si="107">TRUNC(I409*G409,2)</f>
        <v>499.15</v>
      </c>
      <c r="K409" s="118">
        <f t="shared" ref="K409:K421" si="108">J409/$J$475</f>
        <v>2.1428321087544022E-4</v>
      </c>
      <c r="L409" s="55"/>
      <c r="M409" s="55"/>
      <c r="N409" s="4"/>
      <c r="O409" s="4"/>
      <c r="P409" s="4"/>
      <c r="Q409" s="4"/>
      <c r="R409" s="4"/>
      <c r="S409" s="4"/>
      <c r="T409" s="4"/>
      <c r="U409" s="4"/>
      <c r="V409" s="4"/>
      <c r="W409" s="4"/>
      <c r="X409" s="4"/>
      <c r="Y409" s="4"/>
      <c r="Z409" s="4"/>
      <c r="AA409" s="4"/>
      <c r="AB409" s="4"/>
      <c r="AC409" s="4"/>
      <c r="AD409" s="4"/>
      <c r="AE409" s="4"/>
    </row>
    <row r="410" spans="1:31" ht="28.5">
      <c r="A410" s="7"/>
      <c r="B410" s="114" t="s">
        <v>1086</v>
      </c>
      <c r="C410" s="115" t="s">
        <v>1087</v>
      </c>
      <c r="D410" s="114" t="s">
        <v>47</v>
      </c>
      <c r="E410" s="114" t="s">
        <v>1088</v>
      </c>
      <c r="F410" s="116" t="s">
        <v>49</v>
      </c>
      <c r="G410" s="117">
        <v>9</v>
      </c>
      <c r="H410" s="126">
        <v>1056.31</v>
      </c>
      <c r="I410" s="126">
        <f t="shared" si="106"/>
        <v>1304.96</v>
      </c>
      <c r="J410" s="126">
        <f t="shared" si="107"/>
        <v>11744.64</v>
      </c>
      <c r="K410" s="118">
        <f t="shared" si="108"/>
        <v>5.041929619906101E-3</v>
      </c>
      <c r="L410" s="55"/>
      <c r="M410" s="55"/>
      <c r="N410" s="4"/>
      <c r="O410" s="4"/>
      <c r="P410" s="4"/>
      <c r="Q410" s="4"/>
      <c r="R410" s="4"/>
      <c r="S410" s="4"/>
      <c r="T410" s="4"/>
      <c r="U410" s="4"/>
      <c r="V410" s="4"/>
      <c r="W410" s="4"/>
      <c r="X410" s="4"/>
      <c r="Y410" s="4"/>
      <c r="Z410" s="4"/>
      <c r="AA410" s="4"/>
      <c r="AB410" s="4"/>
      <c r="AC410" s="4"/>
      <c r="AD410" s="4"/>
      <c r="AE410" s="4"/>
    </row>
    <row r="411" spans="1:31" ht="28.5">
      <c r="A411" s="7"/>
      <c r="B411" s="114" t="s">
        <v>1089</v>
      </c>
      <c r="C411" s="115" t="s">
        <v>1090</v>
      </c>
      <c r="D411" s="114" t="s">
        <v>47</v>
      </c>
      <c r="E411" s="114" t="s">
        <v>1091</v>
      </c>
      <c r="F411" s="116" t="s">
        <v>49</v>
      </c>
      <c r="G411" s="117">
        <v>9</v>
      </c>
      <c r="H411" s="126">
        <v>50.05</v>
      </c>
      <c r="I411" s="126">
        <f t="shared" si="106"/>
        <v>61.83</v>
      </c>
      <c r="J411" s="126">
        <f t="shared" si="107"/>
        <v>556.47</v>
      </c>
      <c r="K411" s="118">
        <f t="shared" si="108"/>
        <v>2.3889047051158215E-4</v>
      </c>
      <c r="L411" s="55"/>
      <c r="M411" s="55"/>
      <c r="N411" s="4"/>
      <c r="O411" s="4"/>
      <c r="P411" s="4"/>
      <c r="Q411" s="4"/>
      <c r="R411" s="4"/>
      <c r="S411" s="4"/>
      <c r="T411" s="4"/>
      <c r="U411" s="4"/>
      <c r="V411" s="4"/>
      <c r="W411" s="4"/>
      <c r="X411" s="4"/>
      <c r="Y411" s="4"/>
      <c r="Z411" s="4"/>
      <c r="AA411" s="4"/>
      <c r="AB411" s="4"/>
      <c r="AC411" s="4"/>
      <c r="AD411" s="4"/>
      <c r="AE411" s="4"/>
    </row>
    <row r="412" spans="1:31">
      <c r="A412" s="7"/>
      <c r="B412" s="114" t="s">
        <v>1092</v>
      </c>
      <c r="C412" s="115" t="s">
        <v>1093</v>
      </c>
      <c r="D412" s="114" t="s">
        <v>47</v>
      </c>
      <c r="E412" s="114" t="s">
        <v>1094</v>
      </c>
      <c r="F412" s="116" t="s">
        <v>49</v>
      </c>
      <c r="G412" s="117">
        <v>9</v>
      </c>
      <c r="H412" s="126">
        <v>174.24</v>
      </c>
      <c r="I412" s="126">
        <f t="shared" si="106"/>
        <v>215.25</v>
      </c>
      <c r="J412" s="126">
        <f t="shared" si="107"/>
        <v>1937.25</v>
      </c>
      <c r="K412" s="118">
        <f t="shared" si="108"/>
        <v>8.3165411252819111E-4</v>
      </c>
      <c r="L412" s="55"/>
      <c r="M412" s="55"/>
      <c r="N412" s="4"/>
      <c r="O412" s="4"/>
      <c r="P412" s="4"/>
      <c r="Q412" s="4"/>
      <c r="R412" s="4"/>
      <c r="S412" s="4"/>
      <c r="T412" s="4"/>
      <c r="U412" s="4"/>
      <c r="V412" s="4"/>
      <c r="W412" s="4"/>
      <c r="X412" s="4"/>
      <c r="Y412" s="4"/>
      <c r="Z412" s="4"/>
      <c r="AA412" s="4"/>
      <c r="AB412" s="4"/>
      <c r="AC412" s="4"/>
      <c r="AD412" s="4"/>
      <c r="AE412" s="4"/>
    </row>
    <row r="413" spans="1:31">
      <c r="A413" s="7"/>
      <c r="B413" s="114" t="s">
        <v>1095</v>
      </c>
      <c r="C413" s="115" t="s">
        <v>1096</v>
      </c>
      <c r="D413" s="114" t="s">
        <v>47</v>
      </c>
      <c r="E413" s="114" t="s">
        <v>1097</v>
      </c>
      <c r="F413" s="116" t="s">
        <v>49</v>
      </c>
      <c r="G413" s="117">
        <v>1</v>
      </c>
      <c r="H413" s="126">
        <v>128.61000000000001</v>
      </c>
      <c r="I413" s="126">
        <f t="shared" si="106"/>
        <v>158.88</v>
      </c>
      <c r="J413" s="126">
        <f t="shared" si="107"/>
        <v>158.88</v>
      </c>
      <c r="K413" s="118">
        <f t="shared" si="108"/>
        <v>6.820658428105769E-5</v>
      </c>
      <c r="L413" s="55"/>
      <c r="M413" s="55"/>
      <c r="N413" s="4"/>
      <c r="O413" s="4"/>
      <c r="P413" s="4"/>
      <c r="Q413" s="4"/>
      <c r="R413" s="4"/>
      <c r="S413" s="4"/>
      <c r="T413" s="4"/>
      <c r="U413" s="4"/>
      <c r="V413" s="4"/>
      <c r="W413" s="4"/>
      <c r="X413" s="4"/>
      <c r="Y413" s="4"/>
      <c r="Z413" s="4"/>
      <c r="AA413" s="4"/>
      <c r="AB413" s="4"/>
      <c r="AC413" s="4"/>
      <c r="AD413" s="4"/>
      <c r="AE413" s="4"/>
    </row>
    <row r="414" spans="1:31">
      <c r="A414" s="7"/>
      <c r="B414" s="114" t="s">
        <v>1098</v>
      </c>
      <c r="C414" s="115" t="s">
        <v>1099</v>
      </c>
      <c r="D414" s="114" t="s">
        <v>47</v>
      </c>
      <c r="E414" s="114" t="s">
        <v>1100</v>
      </c>
      <c r="F414" s="116" t="s">
        <v>49</v>
      </c>
      <c r="G414" s="117">
        <v>2</v>
      </c>
      <c r="H414" s="126">
        <v>153.69999999999999</v>
      </c>
      <c r="I414" s="126">
        <f t="shared" si="106"/>
        <v>189.88</v>
      </c>
      <c r="J414" s="126">
        <f t="shared" si="107"/>
        <v>379.76</v>
      </c>
      <c r="K414" s="118">
        <f t="shared" si="108"/>
        <v>1.6302953453282016E-4</v>
      </c>
      <c r="L414" s="55"/>
      <c r="M414" s="55"/>
      <c r="N414" s="4"/>
      <c r="O414" s="4"/>
      <c r="P414" s="4"/>
      <c r="Q414" s="4"/>
      <c r="R414" s="4"/>
      <c r="S414" s="4"/>
      <c r="T414" s="4"/>
      <c r="U414" s="4"/>
      <c r="V414" s="4"/>
      <c r="W414" s="4"/>
      <c r="X414" s="4"/>
      <c r="Y414" s="4"/>
      <c r="Z414" s="4"/>
      <c r="AA414" s="4"/>
      <c r="AB414" s="4"/>
      <c r="AC414" s="4"/>
      <c r="AD414" s="4"/>
      <c r="AE414" s="4"/>
    </row>
    <row r="415" spans="1:31">
      <c r="A415" s="7"/>
      <c r="B415" s="114" t="s">
        <v>1101</v>
      </c>
      <c r="C415" s="115" t="s">
        <v>1102</v>
      </c>
      <c r="D415" s="114" t="s">
        <v>47</v>
      </c>
      <c r="E415" s="114" t="s">
        <v>1103</v>
      </c>
      <c r="F415" s="116" t="s">
        <v>49</v>
      </c>
      <c r="G415" s="117">
        <v>24</v>
      </c>
      <c r="H415" s="126">
        <v>27.2</v>
      </c>
      <c r="I415" s="126">
        <f t="shared" si="106"/>
        <v>33.6</v>
      </c>
      <c r="J415" s="126">
        <f t="shared" si="107"/>
        <v>806.4</v>
      </c>
      <c r="K415" s="118">
        <f t="shared" si="108"/>
        <v>3.4618447610929579E-4</v>
      </c>
      <c r="L415" s="55"/>
      <c r="M415" s="55"/>
      <c r="N415" s="4"/>
      <c r="O415" s="4"/>
      <c r="P415" s="4"/>
      <c r="Q415" s="4"/>
      <c r="R415" s="4"/>
      <c r="S415" s="4"/>
      <c r="T415" s="4"/>
      <c r="U415" s="4"/>
      <c r="V415" s="4"/>
      <c r="W415" s="4"/>
      <c r="X415" s="4"/>
      <c r="Y415" s="4"/>
      <c r="Z415" s="4"/>
      <c r="AA415" s="4"/>
      <c r="AB415" s="4"/>
      <c r="AC415" s="4"/>
      <c r="AD415" s="4"/>
      <c r="AE415" s="4"/>
    </row>
    <row r="416" spans="1:31">
      <c r="A416" s="7"/>
      <c r="B416" s="114" t="s">
        <v>1104</v>
      </c>
      <c r="C416" s="115" t="s">
        <v>1105</v>
      </c>
      <c r="D416" s="114" t="s">
        <v>47</v>
      </c>
      <c r="E416" s="114" t="s">
        <v>1106</v>
      </c>
      <c r="F416" s="116" t="s">
        <v>49</v>
      </c>
      <c r="G416" s="117">
        <v>1</v>
      </c>
      <c r="H416" s="126">
        <v>125.41</v>
      </c>
      <c r="I416" s="126">
        <f t="shared" si="106"/>
        <v>154.93</v>
      </c>
      <c r="J416" s="126">
        <f t="shared" si="107"/>
        <v>154.93</v>
      </c>
      <c r="K416" s="118">
        <f t="shared" si="108"/>
        <v>6.6510864190988598E-5</v>
      </c>
      <c r="L416" s="55"/>
      <c r="M416" s="55"/>
      <c r="N416" s="4"/>
      <c r="O416" s="4"/>
      <c r="P416" s="4"/>
      <c r="Q416" s="4"/>
      <c r="R416" s="4"/>
      <c r="S416" s="4"/>
      <c r="T416" s="4"/>
      <c r="U416" s="4"/>
      <c r="V416" s="4"/>
      <c r="W416" s="4"/>
      <c r="X416" s="4"/>
      <c r="Y416" s="4"/>
      <c r="Z416" s="4"/>
      <c r="AA416" s="4"/>
      <c r="AB416" s="4"/>
      <c r="AC416" s="4"/>
      <c r="AD416" s="4"/>
      <c r="AE416" s="4"/>
    </row>
    <row r="417" spans="1:31" ht="28.5">
      <c r="A417" s="7"/>
      <c r="B417" s="114" t="s">
        <v>1107</v>
      </c>
      <c r="C417" s="115" t="s">
        <v>1108</v>
      </c>
      <c r="D417" s="114" t="s">
        <v>47</v>
      </c>
      <c r="E417" s="114" t="s">
        <v>1109</v>
      </c>
      <c r="F417" s="116" t="s">
        <v>49</v>
      </c>
      <c r="G417" s="117">
        <v>1</v>
      </c>
      <c r="H417" s="126">
        <v>28.44</v>
      </c>
      <c r="I417" s="126">
        <f t="shared" si="106"/>
        <v>35.130000000000003</v>
      </c>
      <c r="J417" s="126">
        <f t="shared" si="107"/>
        <v>35.130000000000003</v>
      </c>
      <c r="K417" s="118">
        <f t="shared" si="108"/>
        <v>1.5081176395981601E-5</v>
      </c>
      <c r="L417" s="55"/>
      <c r="M417" s="55"/>
      <c r="N417" s="4"/>
      <c r="O417" s="4"/>
      <c r="P417" s="4"/>
      <c r="Q417" s="4"/>
      <c r="R417" s="4"/>
      <c r="S417" s="4"/>
      <c r="T417" s="4"/>
      <c r="U417" s="4"/>
      <c r="V417" s="4"/>
      <c r="W417" s="4"/>
      <c r="X417" s="4"/>
      <c r="Y417" s="4"/>
      <c r="Z417" s="4"/>
      <c r="AA417" s="4"/>
      <c r="AB417" s="4"/>
      <c r="AC417" s="4"/>
      <c r="AD417" s="4"/>
      <c r="AE417" s="4"/>
    </row>
    <row r="418" spans="1:31">
      <c r="A418" s="7"/>
      <c r="B418" s="114" t="s">
        <v>1110</v>
      </c>
      <c r="C418" s="115" t="s">
        <v>1111</v>
      </c>
      <c r="D418" s="114" t="s">
        <v>31</v>
      </c>
      <c r="E418" s="114" t="s">
        <v>1112</v>
      </c>
      <c r="F418" s="116" t="s">
        <v>87</v>
      </c>
      <c r="G418" s="117">
        <v>265</v>
      </c>
      <c r="H418" s="126">
        <v>41.14</v>
      </c>
      <c r="I418" s="126">
        <f t="shared" si="106"/>
        <v>50.82</v>
      </c>
      <c r="J418" s="126">
        <f t="shared" si="107"/>
        <v>13467.3</v>
      </c>
      <c r="K418" s="118">
        <f t="shared" si="108"/>
        <v>5.78146105543988E-3</v>
      </c>
      <c r="L418" s="55"/>
      <c r="M418" s="55"/>
      <c r="N418" s="4"/>
      <c r="O418" s="4"/>
      <c r="P418" s="4"/>
      <c r="Q418" s="4"/>
      <c r="R418" s="4"/>
      <c r="S418" s="4"/>
      <c r="T418" s="4"/>
      <c r="U418" s="4"/>
      <c r="V418" s="4"/>
      <c r="W418" s="4"/>
      <c r="X418" s="4"/>
      <c r="Y418" s="4"/>
      <c r="Z418" s="4"/>
      <c r="AA418" s="4"/>
      <c r="AB418" s="4"/>
      <c r="AC418" s="4"/>
      <c r="AD418" s="4"/>
      <c r="AE418" s="4"/>
    </row>
    <row r="419" spans="1:31">
      <c r="A419" s="7"/>
      <c r="B419" s="114" t="s">
        <v>1113</v>
      </c>
      <c r="C419" s="115" t="s">
        <v>1114</v>
      </c>
      <c r="D419" s="114" t="s">
        <v>31</v>
      </c>
      <c r="E419" s="114" t="s">
        <v>1115</v>
      </c>
      <c r="F419" s="116" t="s">
        <v>87</v>
      </c>
      <c r="G419" s="117">
        <v>120</v>
      </c>
      <c r="H419" s="126">
        <v>58.17</v>
      </c>
      <c r="I419" s="126">
        <f t="shared" si="106"/>
        <v>71.86</v>
      </c>
      <c r="J419" s="126">
        <f t="shared" si="107"/>
        <v>8623.2000000000007</v>
      </c>
      <c r="K419" s="118">
        <f t="shared" si="108"/>
        <v>3.7019072102997021E-3</v>
      </c>
      <c r="L419" s="55"/>
      <c r="M419" s="55"/>
      <c r="N419" s="4"/>
      <c r="O419" s="4"/>
      <c r="P419" s="4"/>
      <c r="Q419" s="4"/>
      <c r="R419" s="4"/>
      <c r="S419" s="4"/>
      <c r="T419" s="4"/>
      <c r="U419" s="4"/>
      <c r="V419" s="4"/>
      <c r="W419" s="4"/>
      <c r="X419" s="4"/>
      <c r="Y419" s="4"/>
      <c r="Z419" s="4"/>
      <c r="AA419" s="4"/>
      <c r="AB419" s="4"/>
      <c r="AC419" s="4"/>
      <c r="AD419" s="4"/>
      <c r="AE419" s="4"/>
    </row>
    <row r="420" spans="1:31" ht="28.5">
      <c r="A420" s="7"/>
      <c r="B420" s="114" t="s">
        <v>1116</v>
      </c>
      <c r="C420" s="115" t="s">
        <v>1117</v>
      </c>
      <c r="D420" s="114" t="s">
        <v>47</v>
      </c>
      <c r="E420" s="114" t="s">
        <v>1118</v>
      </c>
      <c r="F420" s="116" t="s">
        <v>49</v>
      </c>
      <c r="G420" s="117">
        <v>10</v>
      </c>
      <c r="H420" s="126">
        <v>64.069999999999993</v>
      </c>
      <c r="I420" s="126">
        <f t="shared" si="106"/>
        <v>79.150000000000006</v>
      </c>
      <c r="J420" s="126">
        <f t="shared" si="107"/>
        <v>791.5</v>
      </c>
      <c r="K420" s="118">
        <f t="shared" si="108"/>
        <v>3.3978796235182001E-4</v>
      </c>
      <c r="L420" s="55"/>
      <c r="M420" s="55"/>
      <c r="N420" s="4"/>
      <c r="O420" s="4"/>
      <c r="P420" s="4"/>
      <c r="Q420" s="4"/>
      <c r="R420" s="4"/>
      <c r="S420" s="4"/>
      <c r="T420" s="4"/>
      <c r="U420" s="4"/>
      <c r="V420" s="4"/>
      <c r="W420" s="4"/>
      <c r="X420" s="4"/>
      <c r="Y420" s="4"/>
      <c r="Z420" s="4"/>
      <c r="AA420" s="4"/>
      <c r="AB420" s="4"/>
      <c r="AC420" s="4"/>
      <c r="AD420" s="4"/>
      <c r="AE420" s="4"/>
    </row>
    <row r="421" spans="1:31">
      <c r="A421" s="7"/>
      <c r="B421" s="114" t="s">
        <v>1119</v>
      </c>
      <c r="C421" s="115" t="s">
        <v>1120</v>
      </c>
      <c r="D421" s="114" t="s">
        <v>47</v>
      </c>
      <c r="E421" s="114" t="s">
        <v>1121</v>
      </c>
      <c r="F421" s="116" t="s">
        <v>49</v>
      </c>
      <c r="G421" s="117">
        <v>5</v>
      </c>
      <c r="H421" s="126">
        <v>8.0399999999999991</v>
      </c>
      <c r="I421" s="126">
        <f t="shared" si="106"/>
        <v>9.93</v>
      </c>
      <c r="J421" s="126">
        <f t="shared" si="107"/>
        <v>49.65</v>
      </c>
      <c r="K421" s="118">
        <f t="shared" si="108"/>
        <v>2.1314557587830528E-5</v>
      </c>
      <c r="L421" s="55"/>
      <c r="M421" s="55"/>
      <c r="N421" s="4"/>
      <c r="O421" s="4"/>
      <c r="P421" s="4"/>
      <c r="Q421" s="4"/>
      <c r="R421" s="4"/>
      <c r="S421" s="4"/>
      <c r="T421" s="4"/>
      <c r="U421" s="4"/>
      <c r="V421" s="4"/>
      <c r="W421" s="4"/>
      <c r="X421" s="4"/>
      <c r="Y421" s="4"/>
      <c r="Z421" s="4"/>
      <c r="AA421" s="4"/>
      <c r="AB421" s="4"/>
      <c r="AC421" s="4"/>
      <c r="AD421" s="4"/>
      <c r="AE421" s="4"/>
    </row>
    <row r="422" spans="1:31" ht="15">
      <c r="A422" s="7"/>
      <c r="B422" s="119">
        <v>17</v>
      </c>
      <c r="C422" s="119"/>
      <c r="D422" s="119"/>
      <c r="E422" s="119" t="s">
        <v>1122</v>
      </c>
      <c r="F422" s="119"/>
      <c r="G422" s="120"/>
      <c r="H422" s="122"/>
      <c r="I422" s="123"/>
      <c r="J422" s="122">
        <f>J423+J436</f>
        <v>121529.56999999998</v>
      </c>
      <c r="K422" s="121">
        <f>K423+K436</f>
        <v>5.2172185667457828E-2</v>
      </c>
      <c r="L422" s="55"/>
      <c r="M422" s="55"/>
      <c r="N422" s="4"/>
      <c r="O422" s="4"/>
      <c r="P422" s="4"/>
      <c r="Q422" s="4"/>
      <c r="R422" s="4"/>
      <c r="S422" s="4"/>
      <c r="T422" s="4"/>
      <c r="U422" s="4"/>
      <c r="V422" s="4"/>
      <c r="W422" s="4"/>
      <c r="X422" s="4"/>
      <c r="Y422" s="4"/>
      <c r="Z422" s="4"/>
      <c r="AA422" s="4"/>
      <c r="AB422" s="4"/>
      <c r="AC422" s="4"/>
      <c r="AD422" s="4"/>
      <c r="AE422" s="4"/>
    </row>
    <row r="423" spans="1:31" ht="15">
      <c r="A423" s="7"/>
      <c r="B423" s="111" t="s">
        <v>1123</v>
      </c>
      <c r="C423" s="111"/>
      <c r="D423" s="111"/>
      <c r="E423" s="111" t="s">
        <v>852</v>
      </c>
      <c r="F423" s="111"/>
      <c r="G423" s="112"/>
      <c r="H423" s="124"/>
      <c r="I423" s="125"/>
      <c r="J423" s="124">
        <f>SUM(J424:J435)</f>
        <v>93275.529999999984</v>
      </c>
      <c r="K423" s="113">
        <f>SUM(K424:K435)</f>
        <v>4.0042832945023442E-2</v>
      </c>
      <c r="L423" s="55"/>
      <c r="M423" s="55"/>
      <c r="N423" s="4"/>
      <c r="O423" s="4"/>
      <c r="P423" s="4"/>
      <c r="Q423" s="4"/>
      <c r="R423" s="4"/>
      <c r="S423" s="4"/>
      <c r="T423" s="4"/>
      <c r="U423" s="4"/>
      <c r="V423" s="4"/>
      <c r="W423" s="4"/>
      <c r="X423" s="4"/>
      <c r="Y423" s="4"/>
      <c r="Z423" s="4"/>
      <c r="AA423" s="4"/>
      <c r="AB423" s="4"/>
      <c r="AC423" s="4"/>
      <c r="AD423" s="4"/>
      <c r="AE423" s="4"/>
    </row>
    <row r="424" spans="1:31" ht="28.5">
      <c r="A424" s="7"/>
      <c r="B424" s="114" t="s">
        <v>1124</v>
      </c>
      <c r="C424" s="115" t="s">
        <v>1125</v>
      </c>
      <c r="D424" s="114" t="s">
        <v>47</v>
      </c>
      <c r="E424" s="114" t="s">
        <v>1126</v>
      </c>
      <c r="F424" s="116" t="s">
        <v>87</v>
      </c>
      <c r="G424" s="117">
        <v>98</v>
      </c>
      <c r="H424" s="126">
        <v>29.19</v>
      </c>
      <c r="I424" s="126">
        <f t="shared" ref="I424:I435" si="109">TRUNC(H424+H424*$C$11,2)</f>
        <v>36.06</v>
      </c>
      <c r="J424" s="126">
        <f t="shared" ref="J424:J435" si="110">TRUNC(I424*G424,2)</f>
        <v>3533.88</v>
      </c>
      <c r="K424" s="118">
        <f t="shared" ref="K424:K435" si="111">J424/$J$475</f>
        <v>1.5170813447831328E-3</v>
      </c>
      <c r="L424" s="55"/>
      <c r="M424" s="55"/>
      <c r="N424" s="4"/>
      <c r="O424" s="4"/>
      <c r="P424" s="4"/>
      <c r="Q424" s="4"/>
      <c r="R424" s="4"/>
      <c r="S424" s="4"/>
      <c r="T424" s="4"/>
      <c r="U424" s="4"/>
      <c r="V424" s="4"/>
      <c r="W424" s="4"/>
      <c r="X424" s="4"/>
      <c r="Y424" s="4"/>
      <c r="Z424" s="4"/>
      <c r="AA424" s="4"/>
      <c r="AB424" s="4"/>
      <c r="AC424" s="4"/>
      <c r="AD424" s="4"/>
      <c r="AE424" s="4"/>
    </row>
    <row r="425" spans="1:31" ht="28.5">
      <c r="A425" s="7"/>
      <c r="B425" s="114" t="s">
        <v>1127</v>
      </c>
      <c r="C425" s="115" t="s">
        <v>1128</v>
      </c>
      <c r="D425" s="114" t="s">
        <v>47</v>
      </c>
      <c r="E425" s="114" t="s">
        <v>1129</v>
      </c>
      <c r="F425" s="116" t="s">
        <v>87</v>
      </c>
      <c r="G425" s="117">
        <v>22</v>
      </c>
      <c r="H425" s="126">
        <v>52.6</v>
      </c>
      <c r="I425" s="126">
        <f t="shared" si="109"/>
        <v>64.98</v>
      </c>
      <c r="J425" s="126">
        <f t="shared" si="110"/>
        <v>1429.56</v>
      </c>
      <c r="K425" s="118">
        <f t="shared" si="111"/>
        <v>6.1370471188839889E-4</v>
      </c>
      <c r="L425" s="55"/>
      <c r="M425" s="55"/>
      <c r="N425" s="4"/>
      <c r="O425" s="4"/>
      <c r="P425" s="4"/>
      <c r="Q425" s="4"/>
      <c r="R425" s="4"/>
      <c r="S425" s="4"/>
      <c r="T425" s="4"/>
      <c r="U425" s="4"/>
      <c r="V425" s="4"/>
      <c r="W425" s="4"/>
      <c r="X425" s="4"/>
      <c r="Y425" s="4"/>
      <c r="Z425" s="4"/>
      <c r="AA425" s="4"/>
      <c r="AB425" s="4"/>
      <c r="AC425" s="4"/>
      <c r="AD425" s="4"/>
      <c r="AE425" s="4"/>
    </row>
    <row r="426" spans="1:31" ht="28.5">
      <c r="A426" s="7"/>
      <c r="B426" s="114" t="s">
        <v>1130</v>
      </c>
      <c r="C426" s="115" t="s">
        <v>1131</v>
      </c>
      <c r="D426" s="114" t="s">
        <v>47</v>
      </c>
      <c r="E426" s="114" t="s">
        <v>1132</v>
      </c>
      <c r="F426" s="116" t="s">
        <v>87</v>
      </c>
      <c r="G426" s="117">
        <v>84</v>
      </c>
      <c r="H426" s="126">
        <v>65.94</v>
      </c>
      <c r="I426" s="126">
        <f t="shared" si="109"/>
        <v>81.459999999999994</v>
      </c>
      <c r="J426" s="126">
        <f t="shared" si="110"/>
        <v>6842.64</v>
      </c>
      <c r="K426" s="118">
        <f t="shared" si="111"/>
        <v>2.9375195233190873E-3</v>
      </c>
      <c r="L426" s="55"/>
      <c r="M426" s="55"/>
      <c r="N426" s="4"/>
      <c r="O426" s="4"/>
      <c r="P426" s="4"/>
      <c r="Q426" s="4"/>
      <c r="R426" s="4"/>
      <c r="S426" s="4"/>
      <c r="T426" s="4"/>
      <c r="U426" s="4"/>
      <c r="V426" s="4"/>
      <c r="W426" s="4"/>
      <c r="X426" s="4"/>
      <c r="Y426" s="4"/>
      <c r="Z426" s="4"/>
      <c r="AA426" s="4"/>
      <c r="AB426" s="4"/>
      <c r="AC426" s="4"/>
      <c r="AD426" s="4"/>
      <c r="AE426" s="4"/>
    </row>
    <row r="427" spans="1:31" ht="28.5">
      <c r="A427" s="7"/>
      <c r="B427" s="114" t="s">
        <v>1133</v>
      </c>
      <c r="C427" s="115" t="s">
        <v>1134</v>
      </c>
      <c r="D427" s="114" t="s">
        <v>47</v>
      </c>
      <c r="E427" s="114" t="s">
        <v>1135</v>
      </c>
      <c r="F427" s="116" t="s">
        <v>87</v>
      </c>
      <c r="G427" s="117">
        <v>8</v>
      </c>
      <c r="H427" s="126">
        <v>75.28</v>
      </c>
      <c r="I427" s="126">
        <f t="shared" si="109"/>
        <v>93</v>
      </c>
      <c r="J427" s="126">
        <f t="shared" si="110"/>
        <v>744</v>
      </c>
      <c r="K427" s="118">
        <f t="shared" si="111"/>
        <v>3.1939639164845743E-4</v>
      </c>
      <c r="L427" s="55"/>
      <c r="M427" s="55"/>
      <c r="N427" s="4"/>
      <c r="O427" s="4"/>
      <c r="P427" s="4"/>
      <c r="Q427" s="4"/>
      <c r="R427" s="4"/>
      <c r="S427" s="4"/>
      <c r="T427" s="4"/>
      <c r="U427" s="4"/>
      <c r="V427" s="4"/>
      <c r="W427" s="4"/>
      <c r="X427" s="4"/>
      <c r="Y427" s="4"/>
      <c r="Z427" s="4"/>
      <c r="AA427" s="4"/>
      <c r="AB427" s="4"/>
      <c r="AC427" s="4"/>
      <c r="AD427" s="4"/>
      <c r="AE427" s="4"/>
    </row>
    <row r="428" spans="1:31">
      <c r="A428" s="7"/>
      <c r="B428" s="114" t="s">
        <v>1136</v>
      </c>
      <c r="C428" s="115" t="s">
        <v>1137</v>
      </c>
      <c r="D428" s="114" t="s">
        <v>31</v>
      </c>
      <c r="E428" s="114" t="s">
        <v>1138</v>
      </c>
      <c r="F428" s="116" t="s">
        <v>87</v>
      </c>
      <c r="G428" s="117">
        <v>128</v>
      </c>
      <c r="H428" s="126">
        <v>16.97</v>
      </c>
      <c r="I428" s="126">
        <f t="shared" si="109"/>
        <v>20.96</v>
      </c>
      <c r="J428" s="126">
        <f t="shared" si="110"/>
        <v>2682.88</v>
      </c>
      <c r="K428" s="118">
        <f t="shared" si="111"/>
        <v>1.1517502570239429E-3</v>
      </c>
      <c r="L428" s="55"/>
      <c r="M428" s="55"/>
      <c r="N428" s="4"/>
      <c r="O428" s="4"/>
      <c r="P428" s="4"/>
      <c r="Q428" s="4"/>
      <c r="R428" s="4"/>
      <c r="S428" s="4"/>
      <c r="T428" s="4"/>
      <c r="U428" s="4"/>
      <c r="V428" s="4"/>
      <c r="W428" s="4"/>
      <c r="X428" s="4"/>
      <c r="Y428" s="4"/>
      <c r="Z428" s="4"/>
      <c r="AA428" s="4"/>
      <c r="AB428" s="4"/>
      <c r="AC428" s="4"/>
      <c r="AD428" s="4"/>
      <c r="AE428" s="4"/>
    </row>
    <row r="429" spans="1:31">
      <c r="A429" s="7"/>
      <c r="B429" s="114" t="s">
        <v>1139</v>
      </c>
      <c r="C429" s="115" t="s">
        <v>1140</v>
      </c>
      <c r="D429" s="114" t="s">
        <v>31</v>
      </c>
      <c r="E429" s="114" t="s">
        <v>1141</v>
      </c>
      <c r="F429" s="116" t="s">
        <v>49</v>
      </c>
      <c r="G429" s="117">
        <v>16</v>
      </c>
      <c r="H429" s="126">
        <v>892.84</v>
      </c>
      <c r="I429" s="126">
        <f t="shared" si="109"/>
        <v>1103.01</v>
      </c>
      <c r="J429" s="126">
        <f t="shared" si="110"/>
        <v>17648.16</v>
      </c>
      <c r="K429" s="118">
        <f t="shared" si="111"/>
        <v>7.576288472089571E-3</v>
      </c>
      <c r="L429" s="55"/>
      <c r="M429" s="55"/>
      <c r="N429" s="4"/>
      <c r="O429" s="4"/>
      <c r="P429" s="4"/>
      <c r="Q429" s="4"/>
      <c r="R429" s="4"/>
      <c r="S429" s="4"/>
      <c r="T429" s="4"/>
      <c r="U429" s="4"/>
      <c r="V429" s="4"/>
      <c r="W429" s="4"/>
      <c r="X429" s="4"/>
      <c r="Y429" s="4"/>
      <c r="Z429" s="4"/>
      <c r="AA429" s="4"/>
      <c r="AB429" s="4"/>
      <c r="AC429" s="4"/>
      <c r="AD429" s="4"/>
      <c r="AE429" s="4"/>
    </row>
    <row r="430" spans="1:31" ht="42.75">
      <c r="A430" s="7"/>
      <c r="B430" s="114" t="s">
        <v>1142</v>
      </c>
      <c r="C430" s="115" t="s">
        <v>1143</v>
      </c>
      <c r="D430" s="114" t="s">
        <v>31</v>
      </c>
      <c r="E430" s="114" t="s">
        <v>1144</v>
      </c>
      <c r="F430" s="116" t="s">
        <v>103</v>
      </c>
      <c r="G430" s="117">
        <v>636</v>
      </c>
      <c r="H430" s="126">
        <v>68.069999999999993</v>
      </c>
      <c r="I430" s="126">
        <f t="shared" si="109"/>
        <v>84.09</v>
      </c>
      <c r="J430" s="126">
        <f t="shared" si="110"/>
        <v>53481.24</v>
      </c>
      <c r="K430" s="118">
        <f t="shared" si="111"/>
        <v>2.2959294458178962E-2</v>
      </c>
      <c r="L430" s="55"/>
      <c r="M430" s="55"/>
      <c r="N430" s="4"/>
      <c r="O430" s="4"/>
      <c r="P430" s="4"/>
      <c r="Q430" s="4"/>
      <c r="R430" s="4"/>
      <c r="S430" s="4"/>
      <c r="T430" s="4"/>
      <c r="U430" s="4"/>
      <c r="V430" s="4"/>
      <c r="W430" s="4"/>
      <c r="X430" s="4"/>
      <c r="Y430" s="4"/>
      <c r="Z430" s="4"/>
      <c r="AA430" s="4"/>
      <c r="AB430" s="4"/>
      <c r="AC430" s="4"/>
      <c r="AD430" s="4"/>
      <c r="AE430" s="4"/>
    </row>
    <row r="431" spans="1:31">
      <c r="A431" s="7"/>
      <c r="B431" s="114" t="s">
        <v>1145</v>
      </c>
      <c r="C431" s="115" t="s">
        <v>1146</v>
      </c>
      <c r="D431" s="114" t="s">
        <v>31</v>
      </c>
      <c r="E431" s="114" t="s">
        <v>1147</v>
      </c>
      <c r="F431" s="116" t="s">
        <v>87</v>
      </c>
      <c r="G431" s="117">
        <v>24</v>
      </c>
      <c r="H431" s="126">
        <v>52.99</v>
      </c>
      <c r="I431" s="126">
        <f t="shared" si="109"/>
        <v>65.459999999999994</v>
      </c>
      <c r="J431" s="126">
        <f t="shared" si="110"/>
        <v>1571.04</v>
      </c>
      <c r="K431" s="118">
        <f t="shared" si="111"/>
        <v>6.7444154184864594E-4</v>
      </c>
      <c r="L431" s="55"/>
      <c r="M431" s="55"/>
      <c r="N431" s="4"/>
      <c r="O431" s="4"/>
      <c r="P431" s="4"/>
      <c r="Q431" s="4"/>
      <c r="R431" s="4"/>
      <c r="S431" s="4"/>
      <c r="T431" s="4"/>
      <c r="U431" s="4"/>
      <c r="V431" s="4"/>
      <c r="W431" s="4"/>
      <c r="X431" s="4"/>
      <c r="Y431" s="4"/>
      <c r="Z431" s="4"/>
      <c r="AA431" s="4"/>
      <c r="AB431" s="4"/>
      <c r="AC431" s="4"/>
      <c r="AD431" s="4"/>
      <c r="AE431" s="4"/>
    </row>
    <row r="432" spans="1:31">
      <c r="A432" s="7"/>
      <c r="B432" s="114" t="s">
        <v>1148</v>
      </c>
      <c r="C432" s="115" t="s">
        <v>1149</v>
      </c>
      <c r="D432" s="114" t="s">
        <v>31</v>
      </c>
      <c r="E432" s="114" t="s">
        <v>1150</v>
      </c>
      <c r="F432" s="116" t="s">
        <v>87</v>
      </c>
      <c r="G432" s="117">
        <v>28</v>
      </c>
      <c r="H432" s="126">
        <v>45.17</v>
      </c>
      <c r="I432" s="126">
        <f t="shared" si="109"/>
        <v>55.8</v>
      </c>
      <c r="J432" s="126">
        <f t="shared" si="110"/>
        <v>1562.4</v>
      </c>
      <c r="K432" s="118">
        <f t="shared" si="111"/>
        <v>6.7073242246176073E-4</v>
      </c>
      <c r="L432" s="55"/>
      <c r="M432" s="55"/>
      <c r="N432" s="4"/>
      <c r="O432" s="4"/>
      <c r="P432" s="4"/>
      <c r="Q432" s="4"/>
      <c r="R432" s="4"/>
      <c r="S432" s="4"/>
      <c r="T432" s="4"/>
      <c r="U432" s="4"/>
      <c r="V432" s="4"/>
      <c r="W432" s="4"/>
      <c r="X432" s="4"/>
      <c r="Y432" s="4"/>
      <c r="Z432" s="4"/>
      <c r="AA432" s="4"/>
      <c r="AB432" s="4"/>
      <c r="AC432" s="4"/>
      <c r="AD432" s="4"/>
      <c r="AE432" s="4"/>
    </row>
    <row r="433" spans="1:31">
      <c r="A433" s="7"/>
      <c r="B433" s="114" t="s">
        <v>1151</v>
      </c>
      <c r="C433" s="115" t="s">
        <v>1152</v>
      </c>
      <c r="D433" s="114" t="s">
        <v>31</v>
      </c>
      <c r="E433" s="114" t="s">
        <v>1153</v>
      </c>
      <c r="F433" s="116" t="s">
        <v>49</v>
      </c>
      <c r="G433" s="117">
        <v>25.3333333</v>
      </c>
      <c r="H433" s="126">
        <v>95.15</v>
      </c>
      <c r="I433" s="126">
        <f t="shared" si="109"/>
        <v>117.54</v>
      </c>
      <c r="J433" s="126">
        <f t="shared" si="110"/>
        <v>2977.67</v>
      </c>
      <c r="K433" s="118">
        <f t="shared" si="111"/>
        <v>1.2783024912901375E-3</v>
      </c>
      <c r="L433" s="55"/>
      <c r="M433" s="55"/>
      <c r="N433" s="4"/>
      <c r="O433" s="4"/>
      <c r="P433" s="4"/>
      <c r="Q433" s="4"/>
      <c r="R433" s="4"/>
      <c r="S433" s="4"/>
      <c r="T433" s="4"/>
      <c r="U433" s="4"/>
      <c r="V433" s="4"/>
      <c r="W433" s="4"/>
      <c r="X433" s="4"/>
      <c r="Y433" s="4"/>
      <c r="Z433" s="4"/>
      <c r="AA433" s="4"/>
      <c r="AB433" s="4"/>
      <c r="AC433" s="4"/>
      <c r="AD433" s="4"/>
      <c r="AE433" s="4"/>
    </row>
    <row r="434" spans="1:31">
      <c r="A434" s="7"/>
      <c r="B434" s="114" t="s">
        <v>1154</v>
      </c>
      <c r="C434" s="115" t="s">
        <v>1155</v>
      </c>
      <c r="D434" s="114" t="s">
        <v>31</v>
      </c>
      <c r="E434" s="114" t="s">
        <v>1156</v>
      </c>
      <c r="F434" s="116" t="s">
        <v>49</v>
      </c>
      <c r="G434" s="117">
        <v>52</v>
      </c>
      <c r="H434" s="126">
        <v>3</v>
      </c>
      <c r="I434" s="126">
        <f t="shared" si="109"/>
        <v>3.7</v>
      </c>
      <c r="J434" s="126">
        <f t="shared" si="110"/>
        <v>192.4</v>
      </c>
      <c r="K434" s="118">
        <f t="shared" si="111"/>
        <v>8.2596593754251637E-5</v>
      </c>
      <c r="L434" s="55"/>
      <c r="M434" s="55"/>
      <c r="N434" s="4"/>
      <c r="O434" s="4"/>
      <c r="P434" s="4"/>
      <c r="Q434" s="4"/>
      <c r="R434" s="4"/>
      <c r="S434" s="4"/>
      <c r="T434" s="4"/>
      <c r="U434" s="4"/>
      <c r="V434" s="4"/>
      <c r="W434" s="4"/>
      <c r="X434" s="4"/>
      <c r="Y434" s="4"/>
      <c r="Z434" s="4"/>
      <c r="AA434" s="4"/>
      <c r="AB434" s="4"/>
      <c r="AC434" s="4"/>
      <c r="AD434" s="4"/>
      <c r="AE434" s="4"/>
    </row>
    <row r="435" spans="1:31" ht="28.5">
      <c r="A435" s="7"/>
      <c r="B435" s="114" t="s">
        <v>1157</v>
      </c>
      <c r="C435" s="115" t="s">
        <v>1158</v>
      </c>
      <c r="D435" s="114" t="s">
        <v>47</v>
      </c>
      <c r="E435" s="114" t="s">
        <v>1159</v>
      </c>
      <c r="F435" s="116" t="s">
        <v>87</v>
      </c>
      <c r="G435" s="117">
        <v>18</v>
      </c>
      <c r="H435" s="126">
        <v>27.42</v>
      </c>
      <c r="I435" s="126">
        <f t="shared" si="109"/>
        <v>33.869999999999997</v>
      </c>
      <c r="J435" s="126">
        <f t="shared" si="110"/>
        <v>609.66</v>
      </c>
      <c r="K435" s="118">
        <f t="shared" si="111"/>
        <v>2.6172473673709485E-4</v>
      </c>
      <c r="L435" s="55"/>
      <c r="M435" s="55"/>
      <c r="N435" s="4"/>
      <c r="O435" s="4"/>
      <c r="P435" s="4"/>
      <c r="Q435" s="4"/>
      <c r="R435" s="4"/>
      <c r="S435" s="4"/>
      <c r="T435" s="4"/>
      <c r="U435" s="4"/>
      <c r="V435" s="4"/>
      <c r="W435" s="4"/>
      <c r="X435" s="4"/>
      <c r="Y435" s="4"/>
      <c r="Z435" s="4"/>
      <c r="AA435" s="4"/>
      <c r="AB435" s="4"/>
      <c r="AC435" s="4"/>
      <c r="AD435" s="4"/>
      <c r="AE435" s="4"/>
    </row>
    <row r="436" spans="1:31" ht="15">
      <c r="A436" s="7"/>
      <c r="B436" s="111" t="s">
        <v>1160</v>
      </c>
      <c r="C436" s="111"/>
      <c r="D436" s="111"/>
      <c r="E436" s="111" t="s">
        <v>456</v>
      </c>
      <c r="F436" s="111"/>
      <c r="G436" s="112"/>
      <c r="H436" s="124"/>
      <c r="I436" s="125"/>
      <c r="J436" s="124">
        <f>SUM(J437:J440)</f>
        <v>28254.04</v>
      </c>
      <c r="K436" s="113">
        <f>SUM(K437:K440)</f>
        <v>1.2129352722434384E-2</v>
      </c>
      <c r="L436" s="55"/>
      <c r="M436" s="55"/>
      <c r="N436" s="4"/>
      <c r="O436" s="4"/>
      <c r="P436" s="4"/>
      <c r="Q436" s="4"/>
      <c r="R436" s="4"/>
      <c r="S436" s="4"/>
      <c r="T436" s="4"/>
      <c r="U436" s="4"/>
      <c r="V436" s="4"/>
      <c r="W436" s="4"/>
      <c r="X436" s="4"/>
      <c r="Y436" s="4"/>
      <c r="Z436" s="4"/>
      <c r="AA436" s="4"/>
      <c r="AB436" s="4"/>
      <c r="AC436" s="4"/>
      <c r="AD436" s="4"/>
      <c r="AE436" s="4"/>
    </row>
    <row r="437" spans="1:31">
      <c r="A437" s="7"/>
      <c r="B437" s="114" t="s">
        <v>1161</v>
      </c>
      <c r="C437" s="115" t="s">
        <v>1162</v>
      </c>
      <c r="D437" s="114" t="s">
        <v>31</v>
      </c>
      <c r="E437" s="114" t="s">
        <v>1163</v>
      </c>
      <c r="F437" s="116" t="s">
        <v>49</v>
      </c>
      <c r="G437" s="117">
        <v>1</v>
      </c>
      <c r="H437" s="126">
        <v>7579.99</v>
      </c>
      <c r="I437" s="126">
        <f t="shared" ref="I437:I440" si="112">TRUNC(H437+H437*$C$11,2)</f>
        <v>9364.31</v>
      </c>
      <c r="J437" s="126">
        <f t="shared" ref="J437:J440" si="113">TRUNC(I437*G437,2)</f>
        <v>9364.31</v>
      </c>
      <c r="K437" s="118">
        <f t="shared" ref="K437:K440" si="114">J437/$J$475</f>
        <v>4.0200629358569445E-3</v>
      </c>
      <c r="L437" s="55"/>
      <c r="M437" s="55"/>
      <c r="N437" s="4"/>
      <c r="O437" s="4"/>
      <c r="P437" s="4"/>
      <c r="Q437" s="4"/>
      <c r="R437" s="4"/>
      <c r="S437" s="4"/>
      <c r="T437" s="4"/>
      <c r="U437" s="4"/>
      <c r="V437" s="4"/>
      <c r="W437" s="4"/>
      <c r="X437" s="4"/>
      <c r="Y437" s="4"/>
      <c r="Z437" s="4"/>
      <c r="AA437" s="4"/>
      <c r="AB437" s="4"/>
      <c r="AC437" s="4"/>
      <c r="AD437" s="4"/>
      <c r="AE437" s="4"/>
    </row>
    <row r="438" spans="1:31">
      <c r="A438" s="7"/>
      <c r="B438" s="114" t="s">
        <v>1164</v>
      </c>
      <c r="C438" s="115" t="s">
        <v>1165</v>
      </c>
      <c r="D438" s="114" t="s">
        <v>31</v>
      </c>
      <c r="E438" s="114" t="s">
        <v>1166</v>
      </c>
      <c r="F438" s="116" t="s">
        <v>49</v>
      </c>
      <c r="G438" s="117">
        <v>1</v>
      </c>
      <c r="H438" s="126">
        <v>5401.03</v>
      </c>
      <c r="I438" s="126">
        <f t="shared" si="112"/>
        <v>6672.43</v>
      </c>
      <c r="J438" s="126">
        <f t="shared" si="113"/>
        <v>6672.43</v>
      </c>
      <c r="K438" s="118">
        <f t="shared" si="114"/>
        <v>2.864449012804996E-3</v>
      </c>
      <c r="L438" s="55"/>
      <c r="M438" s="55"/>
      <c r="N438" s="4"/>
      <c r="O438" s="4"/>
      <c r="P438" s="4"/>
      <c r="Q438" s="4"/>
      <c r="R438" s="4"/>
      <c r="S438" s="4"/>
      <c r="T438" s="4"/>
      <c r="U438" s="4"/>
      <c r="V438" s="4"/>
      <c r="W438" s="4"/>
      <c r="X438" s="4"/>
      <c r="Y438" s="4"/>
      <c r="Z438" s="4"/>
      <c r="AA438" s="4"/>
      <c r="AB438" s="4"/>
      <c r="AC438" s="4"/>
      <c r="AD438" s="4"/>
      <c r="AE438" s="4"/>
    </row>
    <row r="439" spans="1:31">
      <c r="A439" s="7"/>
      <c r="B439" s="114" t="s">
        <v>1167</v>
      </c>
      <c r="C439" s="115" t="s">
        <v>1168</v>
      </c>
      <c r="D439" s="114" t="s">
        <v>31</v>
      </c>
      <c r="E439" s="114" t="s">
        <v>1169</v>
      </c>
      <c r="F439" s="116" t="s">
        <v>49</v>
      </c>
      <c r="G439" s="117">
        <v>3</v>
      </c>
      <c r="H439" s="126">
        <v>3208.4</v>
      </c>
      <c r="I439" s="126">
        <f t="shared" si="112"/>
        <v>3963.65</v>
      </c>
      <c r="J439" s="126">
        <f t="shared" si="113"/>
        <v>11890.95</v>
      </c>
      <c r="K439" s="118">
        <f t="shared" si="114"/>
        <v>5.1047399506347112E-3</v>
      </c>
      <c r="L439" s="55"/>
      <c r="M439" s="55"/>
      <c r="N439" s="4"/>
      <c r="O439" s="4"/>
      <c r="P439" s="4"/>
      <c r="Q439" s="4"/>
      <c r="R439" s="4"/>
      <c r="S439" s="4"/>
      <c r="T439" s="4"/>
      <c r="U439" s="4"/>
      <c r="V439" s="4"/>
      <c r="W439" s="4"/>
      <c r="X439" s="4"/>
      <c r="Y439" s="4"/>
      <c r="Z439" s="4"/>
      <c r="AA439" s="4"/>
      <c r="AB439" s="4"/>
      <c r="AC439" s="4"/>
      <c r="AD439" s="4"/>
      <c r="AE439" s="4"/>
    </row>
    <row r="440" spans="1:31">
      <c r="A440" s="7"/>
      <c r="B440" s="114" t="s">
        <v>1170</v>
      </c>
      <c r="C440" s="115" t="s">
        <v>1171</v>
      </c>
      <c r="D440" s="114" t="s">
        <v>31</v>
      </c>
      <c r="E440" s="114" t="s">
        <v>1172</v>
      </c>
      <c r="F440" s="116" t="s">
        <v>49</v>
      </c>
      <c r="G440" s="117">
        <v>1</v>
      </c>
      <c r="H440" s="126">
        <v>264.17</v>
      </c>
      <c r="I440" s="126">
        <f t="shared" si="112"/>
        <v>326.35000000000002</v>
      </c>
      <c r="J440" s="126">
        <f t="shared" si="113"/>
        <v>326.35000000000002</v>
      </c>
      <c r="K440" s="118">
        <f t="shared" si="114"/>
        <v>1.4010082313773399E-4</v>
      </c>
      <c r="L440" s="55"/>
      <c r="M440" s="55"/>
      <c r="N440" s="4"/>
      <c r="O440" s="4"/>
      <c r="P440" s="4"/>
      <c r="Q440" s="4"/>
      <c r="R440" s="4"/>
      <c r="S440" s="4"/>
      <c r="T440" s="4"/>
      <c r="U440" s="4"/>
      <c r="V440" s="4"/>
      <c r="W440" s="4"/>
      <c r="X440" s="4"/>
      <c r="Y440" s="4"/>
      <c r="Z440" s="4"/>
      <c r="AA440" s="4"/>
      <c r="AB440" s="4"/>
      <c r="AC440" s="4"/>
      <c r="AD440" s="4"/>
      <c r="AE440" s="4"/>
    </row>
    <row r="441" spans="1:31" ht="15">
      <c r="A441" s="7"/>
      <c r="B441" s="119">
        <v>18</v>
      </c>
      <c r="C441" s="119"/>
      <c r="D441" s="119"/>
      <c r="E441" s="119" t="s">
        <v>1173</v>
      </c>
      <c r="F441" s="119"/>
      <c r="G441" s="120"/>
      <c r="H441" s="122"/>
      <c r="I441" s="123"/>
      <c r="J441" s="122">
        <f>SUM(J442:J449)</f>
        <v>9121.11</v>
      </c>
      <c r="K441" s="121">
        <f>SUM(K442:K449)</f>
        <v>3.9156580938557277E-3</v>
      </c>
      <c r="L441" s="55"/>
      <c r="M441" s="55"/>
      <c r="N441" s="4"/>
      <c r="O441" s="4"/>
      <c r="P441" s="4"/>
      <c r="Q441" s="4"/>
      <c r="R441" s="4"/>
      <c r="S441" s="4"/>
      <c r="T441" s="4"/>
      <c r="U441" s="4"/>
      <c r="V441" s="4"/>
      <c r="W441" s="4"/>
      <c r="X441" s="4"/>
      <c r="Y441" s="4"/>
      <c r="Z441" s="4"/>
      <c r="AA441" s="4"/>
      <c r="AB441" s="4"/>
      <c r="AC441" s="4"/>
      <c r="AD441" s="4"/>
      <c r="AE441" s="4"/>
    </row>
    <row r="442" spans="1:31" ht="28.5">
      <c r="A442" s="7"/>
      <c r="B442" s="114" t="s">
        <v>1174</v>
      </c>
      <c r="C442" s="115" t="s">
        <v>857</v>
      </c>
      <c r="D442" s="114" t="s">
        <v>47</v>
      </c>
      <c r="E442" s="114" t="s">
        <v>858</v>
      </c>
      <c r="F442" s="116" t="s">
        <v>49</v>
      </c>
      <c r="G442" s="117">
        <v>28</v>
      </c>
      <c r="H442" s="126">
        <v>20.170000000000002</v>
      </c>
      <c r="I442" s="126">
        <f t="shared" ref="I442:I449" si="115">TRUNC(H442+H442*$C$11,2)</f>
        <v>24.91</v>
      </c>
      <c r="J442" s="126">
        <f t="shared" ref="J442:J449" si="116">TRUNC(I442*G442,2)</f>
        <v>697.48</v>
      </c>
      <c r="K442" s="118">
        <f t="shared" ref="K442:K449" si="117">J442/$J$475</f>
        <v>2.9942553124592217E-4</v>
      </c>
      <c r="L442" s="55"/>
      <c r="M442" s="55"/>
      <c r="N442" s="4"/>
      <c r="O442" s="4"/>
      <c r="P442" s="4"/>
      <c r="Q442" s="4"/>
      <c r="R442" s="4"/>
      <c r="S442" s="4"/>
      <c r="T442" s="4"/>
      <c r="U442" s="4"/>
      <c r="V442" s="4"/>
      <c r="W442" s="4"/>
      <c r="X442" s="4"/>
      <c r="Y442" s="4"/>
      <c r="Z442" s="4"/>
      <c r="AA442" s="4"/>
      <c r="AB442" s="4"/>
      <c r="AC442" s="4"/>
      <c r="AD442" s="4"/>
      <c r="AE442" s="4"/>
    </row>
    <row r="443" spans="1:31">
      <c r="A443" s="7"/>
      <c r="B443" s="114" t="s">
        <v>1175</v>
      </c>
      <c r="C443" s="115" t="s">
        <v>920</v>
      </c>
      <c r="D443" s="114" t="s">
        <v>31</v>
      </c>
      <c r="E443" s="114" t="s">
        <v>921</v>
      </c>
      <c r="F443" s="116" t="s">
        <v>49</v>
      </c>
      <c r="G443" s="117">
        <v>4</v>
      </c>
      <c r="H443" s="126">
        <v>256.38</v>
      </c>
      <c r="I443" s="126">
        <f t="shared" si="115"/>
        <v>316.73</v>
      </c>
      <c r="J443" s="126">
        <f t="shared" si="116"/>
        <v>1266.92</v>
      </c>
      <c r="K443" s="118">
        <f t="shared" si="117"/>
        <v>5.438839738000857E-4</v>
      </c>
      <c r="L443" s="55"/>
      <c r="M443" s="55"/>
      <c r="N443" s="4"/>
      <c r="O443" s="4"/>
      <c r="P443" s="4"/>
      <c r="Q443" s="4"/>
      <c r="R443" s="4"/>
      <c r="S443" s="4"/>
      <c r="T443" s="4"/>
      <c r="U443" s="4"/>
      <c r="V443" s="4"/>
      <c r="W443" s="4"/>
      <c r="X443" s="4"/>
      <c r="Y443" s="4"/>
      <c r="Z443" s="4"/>
      <c r="AA443" s="4"/>
      <c r="AB443" s="4"/>
      <c r="AC443" s="4"/>
      <c r="AD443" s="4"/>
      <c r="AE443" s="4"/>
    </row>
    <row r="444" spans="1:31">
      <c r="A444" s="7"/>
      <c r="B444" s="114" t="s">
        <v>1176</v>
      </c>
      <c r="C444" s="115" t="s">
        <v>1177</v>
      </c>
      <c r="D444" s="114" t="s">
        <v>47</v>
      </c>
      <c r="E444" s="114" t="s">
        <v>1178</v>
      </c>
      <c r="F444" s="116" t="s">
        <v>49</v>
      </c>
      <c r="G444" s="117">
        <v>18</v>
      </c>
      <c r="H444" s="126">
        <v>44.84</v>
      </c>
      <c r="I444" s="126">
        <f t="shared" si="115"/>
        <v>55.39</v>
      </c>
      <c r="J444" s="126">
        <f t="shared" si="116"/>
        <v>997.02</v>
      </c>
      <c r="K444" s="118">
        <f t="shared" si="117"/>
        <v>4.2801692258245301E-4</v>
      </c>
      <c r="L444" s="55"/>
      <c r="M444" s="55"/>
      <c r="N444" s="4"/>
      <c r="O444" s="4"/>
      <c r="P444" s="4"/>
      <c r="Q444" s="4"/>
      <c r="R444" s="4"/>
      <c r="S444" s="4"/>
      <c r="T444" s="4"/>
      <c r="U444" s="4"/>
      <c r="V444" s="4"/>
      <c r="W444" s="4"/>
      <c r="X444" s="4"/>
      <c r="Y444" s="4"/>
      <c r="Z444" s="4"/>
      <c r="AA444" s="4"/>
      <c r="AB444" s="4"/>
      <c r="AC444" s="4"/>
      <c r="AD444" s="4"/>
      <c r="AE444" s="4"/>
    </row>
    <row r="445" spans="1:31" ht="28.5">
      <c r="A445" s="7"/>
      <c r="B445" s="114" t="s">
        <v>1179</v>
      </c>
      <c r="C445" s="115" t="s">
        <v>1028</v>
      </c>
      <c r="D445" s="114" t="s">
        <v>47</v>
      </c>
      <c r="E445" s="114" t="s">
        <v>1029</v>
      </c>
      <c r="F445" s="116" t="s">
        <v>87</v>
      </c>
      <c r="G445" s="117">
        <v>82</v>
      </c>
      <c r="H445" s="126">
        <v>26.15</v>
      </c>
      <c r="I445" s="126">
        <f t="shared" si="115"/>
        <v>32.299999999999997</v>
      </c>
      <c r="J445" s="126">
        <f t="shared" si="116"/>
        <v>2648.6</v>
      </c>
      <c r="K445" s="118">
        <f t="shared" si="117"/>
        <v>1.1370339824194951E-3</v>
      </c>
      <c r="L445" s="55"/>
      <c r="M445" s="55"/>
      <c r="N445" s="4"/>
      <c r="O445" s="4"/>
      <c r="P445" s="4"/>
      <c r="Q445" s="4"/>
      <c r="R445" s="4"/>
      <c r="S445" s="4"/>
      <c r="T445" s="4"/>
      <c r="U445" s="4"/>
      <c r="V445" s="4"/>
      <c r="W445" s="4"/>
      <c r="X445" s="4"/>
      <c r="Y445" s="4"/>
      <c r="Z445" s="4"/>
      <c r="AA445" s="4"/>
      <c r="AB445" s="4"/>
      <c r="AC445" s="4"/>
      <c r="AD445" s="4"/>
      <c r="AE445" s="4"/>
    </row>
    <row r="446" spans="1:31" ht="28.5">
      <c r="A446" s="7"/>
      <c r="B446" s="114" t="s">
        <v>1180</v>
      </c>
      <c r="C446" s="115" t="s">
        <v>1031</v>
      </c>
      <c r="D446" s="114" t="s">
        <v>47</v>
      </c>
      <c r="E446" s="114" t="s">
        <v>1032</v>
      </c>
      <c r="F446" s="116" t="s">
        <v>87</v>
      </c>
      <c r="G446" s="117">
        <v>55.7</v>
      </c>
      <c r="H446" s="126">
        <v>20.71</v>
      </c>
      <c r="I446" s="126">
        <f t="shared" si="115"/>
        <v>25.58</v>
      </c>
      <c r="J446" s="126">
        <f t="shared" si="116"/>
        <v>1424.8</v>
      </c>
      <c r="K446" s="118">
        <f t="shared" si="117"/>
        <v>6.1166126185580939E-4</v>
      </c>
      <c r="L446" s="55"/>
      <c r="M446" s="55"/>
      <c r="N446" s="4"/>
      <c r="O446" s="4"/>
      <c r="P446" s="4"/>
      <c r="Q446" s="4"/>
      <c r="R446" s="4"/>
      <c r="S446" s="4"/>
      <c r="T446" s="4"/>
      <c r="U446" s="4"/>
      <c r="V446" s="4"/>
      <c r="W446" s="4"/>
      <c r="X446" s="4"/>
      <c r="Y446" s="4"/>
      <c r="Z446" s="4"/>
      <c r="AA446" s="4"/>
      <c r="AB446" s="4"/>
      <c r="AC446" s="4"/>
      <c r="AD446" s="4"/>
      <c r="AE446" s="4"/>
    </row>
    <row r="447" spans="1:31" ht="28.5">
      <c r="A447" s="7"/>
      <c r="B447" s="114" t="s">
        <v>1181</v>
      </c>
      <c r="C447" s="115" t="s">
        <v>1037</v>
      </c>
      <c r="D447" s="114" t="s">
        <v>47</v>
      </c>
      <c r="E447" s="114" t="s">
        <v>1038</v>
      </c>
      <c r="F447" s="116" t="s">
        <v>87</v>
      </c>
      <c r="G447" s="117">
        <v>44.8</v>
      </c>
      <c r="H447" s="126">
        <v>21.31</v>
      </c>
      <c r="I447" s="126">
        <f t="shared" si="115"/>
        <v>26.32</v>
      </c>
      <c r="J447" s="126">
        <f t="shared" si="116"/>
        <v>1179.1300000000001</v>
      </c>
      <c r="K447" s="118">
        <f t="shared" si="117"/>
        <v>5.0619605817801838E-4</v>
      </c>
      <c r="L447" s="55"/>
      <c r="M447" s="55"/>
      <c r="N447" s="4"/>
      <c r="O447" s="4"/>
      <c r="P447" s="4"/>
      <c r="Q447" s="4"/>
      <c r="R447" s="4"/>
      <c r="S447" s="4"/>
      <c r="T447" s="4"/>
      <c r="U447" s="4"/>
      <c r="V447" s="4"/>
      <c r="W447" s="4"/>
      <c r="X447" s="4"/>
      <c r="Y447" s="4"/>
      <c r="Z447" s="4"/>
      <c r="AA447" s="4"/>
      <c r="AB447" s="4"/>
      <c r="AC447" s="4"/>
      <c r="AD447" s="4"/>
      <c r="AE447" s="4"/>
    </row>
    <row r="448" spans="1:31" ht="28.5">
      <c r="A448" s="7"/>
      <c r="B448" s="114" t="s">
        <v>1182</v>
      </c>
      <c r="C448" s="115" t="s">
        <v>1040</v>
      </c>
      <c r="D448" s="114" t="s">
        <v>47</v>
      </c>
      <c r="E448" s="114" t="s">
        <v>1041</v>
      </c>
      <c r="F448" s="116" t="s">
        <v>87</v>
      </c>
      <c r="G448" s="117">
        <v>16</v>
      </c>
      <c r="H448" s="126">
        <v>30.81</v>
      </c>
      <c r="I448" s="126">
        <f t="shared" si="115"/>
        <v>38.06</v>
      </c>
      <c r="J448" s="126">
        <f t="shared" si="116"/>
        <v>608.96</v>
      </c>
      <c r="K448" s="118">
        <f t="shared" si="117"/>
        <v>2.6142422937936111E-4</v>
      </c>
      <c r="L448" s="55"/>
      <c r="M448" s="55"/>
      <c r="N448" s="4"/>
      <c r="O448" s="4"/>
      <c r="P448" s="4"/>
      <c r="Q448" s="4"/>
      <c r="R448" s="4"/>
      <c r="S448" s="4"/>
      <c r="T448" s="4"/>
      <c r="U448" s="4"/>
      <c r="V448" s="4"/>
      <c r="W448" s="4"/>
      <c r="X448" s="4"/>
      <c r="Y448" s="4"/>
      <c r="Z448" s="4"/>
      <c r="AA448" s="4"/>
      <c r="AB448" s="4"/>
      <c r="AC448" s="4"/>
      <c r="AD448" s="4"/>
      <c r="AE448" s="4"/>
    </row>
    <row r="449" spans="1:31">
      <c r="A449" s="7"/>
      <c r="B449" s="114" t="s">
        <v>1183</v>
      </c>
      <c r="C449" s="115" t="s">
        <v>1184</v>
      </c>
      <c r="D449" s="114" t="s">
        <v>31</v>
      </c>
      <c r="E449" s="114" t="s">
        <v>1185</v>
      </c>
      <c r="F449" s="116" t="s">
        <v>49</v>
      </c>
      <c r="G449" s="117">
        <v>10</v>
      </c>
      <c r="H449" s="126">
        <v>24.14</v>
      </c>
      <c r="I449" s="126">
        <f t="shared" si="115"/>
        <v>29.82</v>
      </c>
      <c r="J449" s="126">
        <f t="shared" si="116"/>
        <v>298.2</v>
      </c>
      <c r="K449" s="118">
        <f t="shared" si="117"/>
        <v>1.2801613439458335E-4</v>
      </c>
      <c r="L449" s="55"/>
      <c r="M449" s="55"/>
      <c r="N449" s="4"/>
      <c r="O449" s="4"/>
      <c r="P449" s="4"/>
      <c r="Q449" s="4"/>
      <c r="R449" s="4"/>
      <c r="S449" s="4"/>
      <c r="T449" s="4"/>
      <c r="U449" s="4"/>
      <c r="V449" s="4"/>
      <c r="W449" s="4"/>
      <c r="X449" s="4"/>
      <c r="Y449" s="4"/>
      <c r="Z449" s="4"/>
      <c r="AA449" s="4"/>
      <c r="AB449" s="4"/>
      <c r="AC449" s="4"/>
      <c r="AD449" s="4"/>
      <c r="AE449" s="4"/>
    </row>
    <row r="450" spans="1:31" ht="15">
      <c r="A450" s="7"/>
      <c r="B450" s="119">
        <v>19</v>
      </c>
      <c r="C450" s="119"/>
      <c r="D450" s="119"/>
      <c r="E450" s="119" t="s">
        <v>1186</v>
      </c>
      <c r="F450" s="119"/>
      <c r="G450" s="120"/>
      <c r="H450" s="122"/>
      <c r="I450" s="123"/>
      <c r="J450" s="122">
        <f>SUM(J451:J461)</f>
        <v>16631.05</v>
      </c>
      <c r="K450" s="121">
        <f>SUM(K451:K461)</f>
        <v>7.1396469883401575E-3</v>
      </c>
      <c r="L450" s="55"/>
      <c r="M450" s="55"/>
      <c r="N450" s="4"/>
      <c r="O450" s="4"/>
      <c r="P450" s="4"/>
      <c r="Q450" s="4"/>
      <c r="R450" s="4"/>
      <c r="S450" s="4"/>
      <c r="T450" s="4"/>
      <c r="U450" s="4"/>
      <c r="V450" s="4"/>
      <c r="W450" s="4"/>
      <c r="X450" s="4"/>
      <c r="Y450" s="4"/>
      <c r="Z450" s="4"/>
      <c r="AA450" s="4"/>
      <c r="AB450" s="4"/>
      <c r="AC450" s="4"/>
      <c r="AD450" s="4"/>
      <c r="AE450" s="4"/>
    </row>
    <row r="451" spans="1:31" ht="28.5">
      <c r="A451" s="7"/>
      <c r="B451" s="114" t="s">
        <v>1187</v>
      </c>
      <c r="C451" s="115" t="s">
        <v>1188</v>
      </c>
      <c r="D451" s="114" t="s">
        <v>47</v>
      </c>
      <c r="E451" s="114" t="s">
        <v>1189</v>
      </c>
      <c r="F451" s="116" t="s">
        <v>87</v>
      </c>
      <c r="G451" s="117">
        <v>100</v>
      </c>
      <c r="H451" s="126">
        <v>67.64</v>
      </c>
      <c r="I451" s="126">
        <f t="shared" ref="I451:I461" si="118">TRUNC(H451+H451*$C$11,2)</f>
        <v>83.56</v>
      </c>
      <c r="J451" s="126">
        <f t="shared" ref="J451:J461" si="119">TRUNC(I451*G451,2)</f>
        <v>8356</v>
      </c>
      <c r="K451" s="118">
        <f t="shared" ref="K451:K461" si="120">J451/$J$475</f>
        <v>3.5871992588904708E-3</v>
      </c>
      <c r="L451" s="55"/>
      <c r="M451" s="55"/>
      <c r="N451" s="4"/>
      <c r="O451" s="4"/>
      <c r="P451" s="4"/>
      <c r="Q451" s="4"/>
      <c r="R451" s="4"/>
      <c r="S451" s="4"/>
      <c r="T451" s="4"/>
      <c r="U451" s="4"/>
      <c r="V451" s="4"/>
      <c r="W451" s="4"/>
      <c r="X451" s="4"/>
      <c r="Y451" s="4"/>
      <c r="Z451" s="4"/>
      <c r="AA451" s="4"/>
      <c r="AB451" s="4"/>
      <c r="AC451" s="4"/>
      <c r="AD451" s="4"/>
      <c r="AE451" s="4"/>
    </row>
    <row r="452" spans="1:31" ht="28.5">
      <c r="A452" s="7"/>
      <c r="B452" s="114" t="s">
        <v>1190</v>
      </c>
      <c r="C452" s="115" t="s">
        <v>1191</v>
      </c>
      <c r="D452" s="114" t="s">
        <v>47</v>
      </c>
      <c r="E452" s="114" t="s">
        <v>1192</v>
      </c>
      <c r="F452" s="116" t="s">
        <v>49</v>
      </c>
      <c r="G452" s="117">
        <v>10</v>
      </c>
      <c r="H452" s="126">
        <v>25.82</v>
      </c>
      <c r="I452" s="126">
        <f t="shared" si="118"/>
        <v>31.89</v>
      </c>
      <c r="J452" s="126">
        <f t="shared" si="119"/>
        <v>318.89999999999998</v>
      </c>
      <c r="K452" s="118">
        <f t="shared" si="120"/>
        <v>1.3690256625899607E-4</v>
      </c>
      <c r="L452" s="55"/>
      <c r="M452" s="55"/>
      <c r="N452" s="4"/>
      <c r="O452" s="4"/>
      <c r="P452" s="4"/>
      <c r="Q452" s="4"/>
      <c r="R452" s="4"/>
      <c r="S452" s="4"/>
      <c r="T452" s="4"/>
      <c r="U452" s="4"/>
      <c r="V452" s="4"/>
      <c r="W452" s="4"/>
      <c r="X452" s="4"/>
      <c r="Y452" s="4"/>
      <c r="Z452" s="4"/>
      <c r="AA452" s="4"/>
      <c r="AB452" s="4"/>
      <c r="AC452" s="4"/>
      <c r="AD452" s="4"/>
      <c r="AE452" s="4"/>
    </row>
    <row r="453" spans="1:31" ht="28.5">
      <c r="A453" s="7"/>
      <c r="B453" s="114" t="s">
        <v>1193</v>
      </c>
      <c r="C453" s="115" t="s">
        <v>1194</v>
      </c>
      <c r="D453" s="114" t="s">
        <v>47</v>
      </c>
      <c r="E453" s="114" t="s">
        <v>1195</v>
      </c>
      <c r="F453" s="116" t="s">
        <v>49</v>
      </c>
      <c r="G453" s="117">
        <v>50</v>
      </c>
      <c r="H453" s="126">
        <v>19.11</v>
      </c>
      <c r="I453" s="126">
        <f t="shared" si="118"/>
        <v>23.6</v>
      </c>
      <c r="J453" s="126">
        <f t="shared" si="119"/>
        <v>1180</v>
      </c>
      <c r="K453" s="118">
        <f t="shared" si="120"/>
        <v>5.0656954589405881E-4</v>
      </c>
      <c r="L453" s="55"/>
      <c r="M453" s="55"/>
      <c r="N453" s="4"/>
      <c r="O453" s="4"/>
      <c r="P453" s="4"/>
      <c r="Q453" s="4"/>
      <c r="R453" s="4"/>
      <c r="S453" s="4"/>
      <c r="T453" s="4"/>
      <c r="U453" s="4"/>
      <c r="V453" s="4"/>
      <c r="W453" s="4"/>
      <c r="X453" s="4"/>
      <c r="Y453" s="4"/>
      <c r="Z453" s="4"/>
      <c r="AA453" s="4"/>
      <c r="AB453" s="4"/>
      <c r="AC453" s="4"/>
      <c r="AD453" s="4"/>
      <c r="AE453" s="4"/>
    </row>
    <row r="454" spans="1:31" ht="28.5">
      <c r="A454" s="7"/>
      <c r="B454" s="114" t="s">
        <v>1196</v>
      </c>
      <c r="C454" s="115" t="s">
        <v>1197</v>
      </c>
      <c r="D454" s="114" t="s">
        <v>47</v>
      </c>
      <c r="E454" s="114" t="s">
        <v>1198</v>
      </c>
      <c r="F454" s="116" t="s">
        <v>49</v>
      </c>
      <c r="G454" s="117">
        <v>10</v>
      </c>
      <c r="H454" s="126">
        <v>12.5</v>
      </c>
      <c r="I454" s="126">
        <f t="shared" si="118"/>
        <v>15.44</v>
      </c>
      <c r="J454" s="126">
        <f t="shared" si="119"/>
        <v>154.4</v>
      </c>
      <c r="K454" s="118">
        <f t="shared" si="120"/>
        <v>6.6283337191561608E-5</v>
      </c>
      <c r="L454" s="55"/>
      <c r="M454" s="55"/>
      <c r="N454" s="4"/>
      <c r="O454" s="4"/>
      <c r="P454" s="4"/>
      <c r="Q454" s="4"/>
      <c r="R454" s="4"/>
      <c r="S454" s="4"/>
      <c r="T454" s="4"/>
      <c r="U454" s="4"/>
      <c r="V454" s="4"/>
      <c r="W454" s="4"/>
      <c r="X454" s="4"/>
      <c r="Y454" s="4"/>
      <c r="Z454" s="4"/>
      <c r="AA454" s="4"/>
      <c r="AB454" s="4"/>
      <c r="AC454" s="4"/>
      <c r="AD454" s="4"/>
      <c r="AE454" s="4"/>
    </row>
    <row r="455" spans="1:31">
      <c r="A455" s="7"/>
      <c r="B455" s="114" t="s">
        <v>1199</v>
      </c>
      <c r="C455" s="115" t="s">
        <v>1200</v>
      </c>
      <c r="D455" s="114" t="s">
        <v>31</v>
      </c>
      <c r="E455" s="114" t="s">
        <v>1201</v>
      </c>
      <c r="F455" s="116" t="s">
        <v>49</v>
      </c>
      <c r="G455" s="117">
        <v>8</v>
      </c>
      <c r="H455" s="126">
        <v>199.6</v>
      </c>
      <c r="I455" s="126">
        <f t="shared" si="118"/>
        <v>246.58</v>
      </c>
      <c r="J455" s="126">
        <f t="shared" si="119"/>
        <v>1972.64</v>
      </c>
      <c r="K455" s="118">
        <f t="shared" si="120"/>
        <v>8.4684690594275956E-4</v>
      </c>
      <c r="L455" s="55"/>
      <c r="M455" s="55"/>
      <c r="N455" s="4"/>
      <c r="O455" s="4"/>
      <c r="P455" s="4"/>
      <c r="Q455" s="4"/>
      <c r="R455" s="4"/>
      <c r="S455" s="4"/>
      <c r="T455" s="4"/>
      <c r="U455" s="4"/>
      <c r="V455" s="4"/>
      <c r="W455" s="4"/>
      <c r="X455" s="4"/>
      <c r="Y455" s="4"/>
      <c r="Z455" s="4"/>
      <c r="AA455" s="4"/>
      <c r="AB455" s="4"/>
      <c r="AC455" s="4"/>
      <c r="AD455" s="4"/>
      <c r="AE455" s="4"/>
    </row>
    <row r="456" spans="1:31" ht="28.5">
      <c r="A456" s="7"/>
      <c r="B456" s="114" t="s">
        <v>1202</v>
      </c>
      <c r="C456" s="115" t="s">
        <v>1203</v>
      </c>
      <c r="D456" s="114" t="s">
        <v>31</v>
      </c>
      <c r="E456" s="114" t="s">
        <v>1204</v>
      </c>
      <c r="F456" s="116" t="s">
        <v>49</v>
      </c>
      <c r="G456" s="117">
        <v>1</v>
      </c>
      <c r="H456" s="126">
        <v>1314.68</v>
      </c>
      <c r="I456" s="126">
        <f t="shared" si="118"/>
        <v>1624.15</v>
      </c>
      <c r="J456" s="126">
        <f t="shared" si="119"/>
        <v>1624.15</v>
      </c>
      <c r="K456" s="118">
        <f t="shared" si="120"/>
        <v>6.9724146437613198E-4</v>
      </c>
      <c r="L456" s="55"/>
      <c r="M456" s="55"/>
      <c r="N456" s="4"/>
      <c r="O456" s="4"/>
      <c r="P456" s="4"/>
      <c r="Q456" s="4"/>
      <c r="R456" s="4"/>
      <c r="S456" s="4"/>
      <c r="T456" s="4"/>
      <c r="U456" s="4"/>
      <c r="V456" s="4"/>
      <c r="W456" s="4"/>
      <c r="X456" s="4"/>
      <c r="Y456" s="4"/>
      <c r="Z456" s="4"/>
      <c r="AA456" s="4"/>
      <c r="AB456" s="4"/>
      <c r="AC456" s="4"/>
      <c r="AD456" s="4"/>
      <c r="AE456" s="4"/>
    </row>
    <row r="457" spans="1:31" ht="28.5">
      <c r="A457" s="7"/>
      <c r="B457" s="114" t="s">
        <v>1205</v>
      </c>
      <c r="C457" s="115" t="s">
        <v>1206</v>
      </c>
      <c r="D457" s="114" t="s">
        <v>31</v>
      </c>
      <c r="E457" s="114" t="s">
        <v>1207</v>
      </c>
      <c r="F457" s="116" t="s">
        <v>49</v>
      </c>
      <c r="G457" s="117">
        <v>1</v>
      </c>
      <c r="H457" s="126">
        <v>870.91</v>
      </c>
      <c r="I457" s="126">
        <f t="shared" si="118"/>
        <v>1075.92</v>
      </c>
      <c r="J457" s="126">
        <f t="shared" si="119"/>
        <v>1075.92</v>
      </c>
      <c r="K457" s="118">
        <f t="shared" si="120"/>
        <v>4.6188839476130154E-4</v>
      </c>
      <c r="L457" s="55"/>
      <c r="M457" s="55"/>
      <c r="N457" s="4"/>
      <c r="O457" s="4"/>
      <c r="P457" s="4"/>
      <c r="Q457" s="4"/>
      <c r="R457" s="4"/>
      <c r="S457" s="4"/>
      <c r="T457" s="4"/>
      <c r="U457" s="4"/>
      <c r="V457" s="4"/>
      <c r="W457" s="4"/>
      <c r="X457" s="4"/>
      <c r="Y457" s="4"/>
      <c r="Z457" s="4"/>
      <c r="AA457" s="4"/>
      <c r="AB457" s="4"/>
      <c r="AC457" s="4"/>
      <c r="AD457" s="4"/>
      <c r="AE457" s="4"/>
    </row>
    <row r="458" spans="1:31" ht="28.5">
      <c r="A458" s="7"/>
      <c r="B458" s="114" t="s">
        <v>1208</v>
      </c>
      <c r="C458" s="115" t="s">
        <v>1134</v>
      </c>
      <c r="D458" s="114" t="s">
        <v>47</v>
      </c>
      <c r="E458" s="114" t="s">
        <v>1135</v>
      </c>
      <c r="F458" s="116" t="s">
        <v>87</v>
      </c>
      <c r="G458" s="117">
        <v>6</v>
      </c>
      <c r="H458" s="126">
        <v>75.28</v>
      </c>
      <c r="I458" s="126">
        <f t="shared" si="118"/>
        <v>93</v>
      </c>
      <c r="J458" s="126">
        <f t="shared" si="119"/>
        <v>558</v>
      </c>
      <c r="K458" s="118">
        <f t="shared" si="120"/>
        <v>2.3954729373634309E-4</v>
      </c>
      <c r="L458" s="55"/>
      <c r="M458" s="55"/>
      <c r="N458" s="4"/>
      <c r="O458" s="4"/>
      <c r="P458" s="4"/>
      <c r="Q458" s="4"/>
      <c r="R458" s="4"/>
      <c r="S458" s="4"/>
      <c r="T458" s="4"/>
      <c r="U458" s="4"/>
      <c r="V458" s="4"/>
      <c r="W458" s="4"/>
      <c r="X458" s="4"/>
      <c r="Y458" s="4"/>
      <c r="Z458" s="4"/>
      <c r="AA458" s="4"/>
      <c r="AB458" s="4"/>
      <c r="AC458" s="4"/>
      <c r="AD458" s="4"/>
      <c r="AE458" s="4"/>
    </row>
    <row r="459" spans="1:31">
      <c r="A459" s="7"/>
      <c r="B459" s="114" t="s">
        <v>1209</v>
      </c>
      <c r="C459" s="115" t="s">
        <v>1210</v>
      </c>
      <c r="D459" s="114" t="s">
        <v>31</v>
      </c>
      <c r="E459" s="114" t="s">
        <v>1211</v>
      </c>
      <c r="F459" s="116" t="s">
        <v>87</v>
      </c>
      <c r="G459" s="117">
        <v>4</v>
      </c>
      <c r="H459" s="126">
        <v>27.25</v>
      </c>
      <c r="I459" s="126">
        <f t="shared" si="118"/>
        <v>33.659999999999997</v>
      </c>
      <c r="J459" s="126">
        <f t="shared" si="119"/>
        <v>134.63999999999999</v>
      </c>
      <c r="K459" s="118">
        <f t="shared" si="120"/>
        <v>5.7800443778962778E-5</v>
      </c>
      <c r="L459" s="55"/>
      <c r="M459" s="55"/>
      <c r="N459" s="4"/>
      <c r="O459" s="4"/>
      <c r="P459" s="4"/>
      <c r="Q459" s="4"/>
      <c r="R459" s="4"/>
      <c r="S459" s="4"/>
      <c r="T459" s="4"/>
      <c r="U459" s="4"/>
      <c r="V459" s="4"/>
      <c r="W459" s="4"/>
      <c r="X459" s="4"/>
      <c r="Y459" s="4"/>
      <c r="Z459" s="4"/>
      <c r="AA459" s="4"/>
      <c r="AB459" s="4"/>
      <c r="AC459" s="4"/>
      <c r="AD459" s="4"/>
      <c r="AE459" s="4"/>
    </row>
    <row r="460" spans="1:31" ht="28.5">
      <c r="A460" s="7"/>
      <c r="B460" s="114" t="s">
        <v>1212</v>
      </c>
      <c r="C460" s="115" t="s">
        <v>1213</v>
      </c>
      <c r="D460" s="114" t="s">
        <v>47</v>
      </c>
      <c r="E460" s="114" t="s">
        <v>1214</v>
      </c>
      <c r="F460" s="116" t="s">
        <v>49</v>
      </c>
      <c r="G460" s="117">
        <v>8</v>
      </c>
      <c r="H460" s="126">
        <v>40.68</v>
      </c>
      <c r="I460" s="126">
        <f t="shared" si="118"/>
        <v>50.25</v>
      </c>
      <c r="J460" s="126">
        <f t="shared" si="119"/>
        <v>402</v>
      </c>
      <c r="K460" s="118">
        <f t="shared" si="120"/>
        <v>1.7257708258424718E-4</v>
      </c>
      <c r="L460" s="55"/>
      <c r="M460" s="55"/>
      <c r="N460" s="4"/>
      <c r="O460" s="4"/>
      <c r="P460" s="4"/>
      <c r="Q460" s="4"/>
      <c r="R460" s="4"/>
      <c r="S460" s="4"/>
      <c r="T460" s="4"/>
      <c r="U460" s="4"/>
      <c r="V460" s="4"/>
      <c r="W460" s="4"/>
      <c r="X460" s="4"/>
      <c r="Y460" s="4"/>
      <c r="Z460" s="4"/>
      <c r="AA460" s="4"/>
      <c r="AB460" s="4"/>
      <c r="AC460" s="4"/>
      <c r="AD460" s="4"/>
      <c r="AE460" s="4"/>
    </row>
    <row r="461" spans="1:31" ht="42.75">
      <c r="A461" s="7"/>
      <c r="B461" s="114" t="s">
        <v>1215</v>
      </c>
      <c r="C461" s="115" t="s">
        <v>1216</v>
      </c>
      <c r="D461" s="114" t="s">
        <v>47</v>
      </c>
      <c r="E461" s="114" t="s">
        <v>1217</v>
      </c>
      <c r="F461" s="116" t="s">
        <v>87</v>
      </c>
      <c r="G461" s="117">
        <v>40</v>
      </c>
      <c r="H461" s="126">
        <v>17.29</v>
      </c>
      <c r="I461" s="126">
        <f t="shared" si="118"/>
        <v>21.36</v>
      </c>
      <c r="J461" s="126">
        <f t="shared" si="119"/>
        <v>854.4</v>
      </c>
      <c r="K461" s="118">
        <f t="shared" si="120"/>
        <v>3.6679069492532532E-4</v>
      </c>
      <c r="L461" s="55"/>
      <c r="M461" s="55"/>
      <c r="N461" s="4"/>
      <c r="O461" s="4"/>
      <c r="P461" s="4"/>
      <c r="Q461" s="4"/>
      <c r="R461" s="4"/>
      <c r="S461" s="4"/>
      <c r="T461" s="4"/>
      <c r="U461" s="4"/>
      <c r="V461" s="4"/>
      <c r="W461" s="4"/>
      <c r="X461" s="4"/>
      <c r="Y461" s="4"/>
      <c r="Z461" s="4"/>
      <c r="AA461" s="4"/>
      <c r="AB461" s="4"/>
      <c r="AC461" s="4"/>
      <c r="AD461" s="4"/>
      <c r="AE461" s="4"/>
    </row>
    <row r="462" spans="1:31" ht="15">
      <c r="A462" s="7"/>
      <c r="B462" s="119">
        <v>20</v>
      </c>
      <c r="C462" s="119"/>
      <c r="D462" s="119"/>
      <c r="E462" s="119" t="s">
        <v>1218</v>
      </c>
      <c r="F462" s="119"/>
      <c r="G462" s="120"/>
      <c r="H462" s="122"/>
      <c r="I462" s="123"/>
      <c r="J462" s="122">
        <f>J463+J465+J467</f>
        <v>5513.4400000000005</v>
      </c>
      <c r="K462" s="121">
        <f>K463+K465+K467</f>
        <v>2.366898980605203E-3</v>
      </c>
      <c r="L462" s="55"/>
      <c r="M462" s="55"/>
      <c r="N462" s="4"/>
      <c r="O462" s="4"/>
      <c r="P462" s="4"/>
      <c r="Q462" s="4"/>
      <c r="R462" s="4"/>
      <c r="S462" s="4"/>
      <c r="T462" s="4"/>
      <c r="U462" s="4"/>
      <c r="V462" s="4"/>
      <c r="W462" s="4"/>
      <c r="X462" s="4"/>
      <c r="Y462" s="4"/>
      <c r="Z462" s="4"/>
      <c r="AA462" s="4"/>
      <c r="AB462" s="4"/>
      <c r="AC462" s="4"/>
      <c r="AD462" s="4"/>
      <c r="AE462" s="4"/>
    </row>
    <row r="463" spans="1:31" ht="15">
      <c r="A463" s="7"/>
      <c r="B463" s="111" t="s">
        <v>1219</v>
      </c>
      <c r="C463" s="111"/>
      <c r="D463" s="111"/>
      <c r="E463" s="111" t="s">
        <v>1220</v>
      </c>
      <c r="F463" s="111"/>
      <c r="G463" s="112"/>
      <c r="H463" s="124"/>
      <c r="I463" s="125"/>
      <c r="J463" s="124">
        <f>J464</f>
        <v>2814.41</v>
      </c>
      <c r="K463" s="113">
        <f>K464</f>
        <v>1.2082155895421171E-3</v>
      </c>
      <c r="L463" s="55"/>
      <c r="M463" s="55"/>
      <c r="N463" s="4"/>
      <c r="O463" s="4"/>
      <c r="P463" s="4"/>
      <c r="Q463" s="4"/>
      <c r="R463" s="4"/>
      <c r="S463" s="4"/>
      <c r="T463" s="4"/>
      <c r="U463" s="4"/>
      <c r="V463" s="4"/>
      <c r="W463" s="4"/>
      <c r="X463" s="4"/>
      <c r="Y463" s="4"/>
      <c r="Z463" s="4"/>
      <c r="AA463" s="4"/>
      <c r="AB463" s="4"/>
      <c r="AC463" s="4"/>
      <c r="AD463" s="4"/>
      <c r="AE463" s="4"/>
    </row>
    <row r="464" spans="1:31" ht="28.5">
      <c r="A464" s="7"/>
      <c r="B464" s="114" t="s">
        <v>1221</v>
      </c>
      <c r="C464" s="115" t="s">
        <v>1222</v>
      </c>
      <c r="D464" s="114" t="s">
        <v>47</v>
      </c>
      <c r="E464" s="114" t="s">
        <v>1223</v>
      </c>
      <c r="F464" s="116" t="s">
        <v>37</v>
      </c>
      <c r="G464" s="117">
        <v>14.59</v>
      </c>
      <c r="H464" s="126">
        <v>156.15</v>
      </c>
      <c r="I464" s="126">
        <f t="shared" ref="I464" si="121">TRUNC(H464+H464*$C$11,2)</f>
        <v>192.9</v>
      </c>
      <c r="J464" s="126">
        <f t="shared" ref="J464" si="122">TRUNC(I464*G464,2)</f>
        <v>2814.41</v>
      </c>
      <c r="K464" s="118">
        <f t="shared" ref="K464" si="123">J464/$J$475</f>
        <v>1.2082155895421171E-3</v>
      </c>
      <c r="L464" s="55"/>
      <c r="M464" s="55"/>
      <c r="N464" s="4"/>
      <c r="O464" s="4"/>
      <c r="P464" s="4"/>
      <c r="Q464" s="4"/>
      <c r="R464" s="4"/>
      <c r="S464" s="4"/>
      <c r="T464" s="4"/>
      <c r="U464" s="4"/>
      <c r="V464" s="4"/>
      <c r="W464" s="4"/>
      <c r="X464" s="4"/>
      <c r="Y464" s="4"/>
      <c r="Z464" s="4"/>
      <c r="AA464" s="4"/>
      <c r="AB464" s="4"/>
      <c r="AC464" s="4"/>
      <c r="AD464" s="4"/>
      <c r="AE464" s="4"/>
    </row>
    <row r="465" spans="1:31" ht="15">
      <c r="A465" s="7"/>
      <c r="B465" s="111" t="s">
        <v>1224</v>
      </c>
      <c r="C465" s="111"/>
      <c r="D465" s="111"/>
      <c r="E465" s="111" t="s">
        <v>1225</v>
      </c>
      <c r="F465" s="111"/>
      <c r="G465" s="112"/>
      <c r="H465" s="124"/>
      <c r="I465" s="125"/>
      <c r="J465" s="124">
        <f>J466</f>
        <v>1445.93</v>
      </c>
      <c r="K465" s="113">
        <f>K466</f>
        <v>6.2073229109711574E-4</v>
      </c>
      <c r="L465" s="55"/>
      <c r="M465" s="55"/>
      <c r="N465" s="4"/>
      <c r="O465" s="4"/>
      <c r="P465" s="4"/>
      <c r="Q465" s="4"/>
      <c r="R465" s="4"/>
      <c r="S465" s="4"/>
      <c r="T465" s="4"/>
      <c r="U465" s="4"/>
      <c r="V465" s="4"/>
      <c r="W465" s="4"/>
      <c r="X465" s="4"/>
      <c r="Y465" s="4"/>
      <c r="Z465" s="4"/>
      <c r="AA465" s="4"/>
      <c r="AB465" s="4"/>
      <c r="AC465" s="4"/>
      <c r="AD465" s="4"/>
      <c r="AE465" s="4"/>
    </row>
    <row r="466" spans="1:31">
      <c r="A466" s="7"/>
      <c r="B466" s="114" t="s">
        <v>1226</v>
      </c>
      <c r="C466" s="115" t="s">
        <v>1227</v>
      </c>
      <c r="D466" s="114" t="s">
        <v>47</v>
      </c>
      <c r="E466" s="114" t="s">
        <v>1228</v>
      </c>
      <c r="F466" s="116" t="s">
        <v>37</v>
      </c>
      <c r="G466" s="117">
        <v>72.66</v>
      </c>
      <c r="H466" s="126">
        <v>16.11</v>
      </c>
      <c r="I466" s="126">
        <f t="shared" ref="I466" si="124">TRUNC(H466+H466*$C$11,2)</f>
        <v>19.899999999999999</v>
      </c>
      <c r="J466" s="126">
        <f t="shared" ref="J466" si="125">TRUNC(I466*G466,2)</f>
        <v>1445.93</v>
      </c>
      <c r="K466" s="118">
        <f t="shared" ref="K466" si="126">J466/$J$475</f>
        <v>6.2073229109711574E-4</v>
      </c>
      <c r="L466" s="55"/>
      <c r="M466" s="55"/>
      <c r="N466" s="4"/>
      <c r="O466" s="4"/>
      <c r="P466" s="4"/>
      <c r="Q466" s="4"/>
      <c r="R466" s="4"/>
      <c r="S466" s="4"/>
      <c r="T466" s="4"/>
      <c r="U466" s="4"/>
      <c r="V466" s="4"/>
      <c r="W466" s="4"/>
      <c r="X466" s="4"/>
      <c r="Y466" s="4"/>
      <c r="Z466" s="4"/>
      <c r="AA466" s="4"/>
      <c r="AB466" s="4"/>
      <c r="AC466" s="4"/>
      <c r="AD466" s="4"/>
      <c r="AE466" s="4"/>
    </row>
    <row r="467" spans="1:31" ht="15">
      <c r="A467" s="7"/>
      <c r="B467" s="138" t="s">
        <v>1229</v>
      </c>
      <c r="C467" s="138"/>
      <c r="D467" s="138"/>
      <c r="E467" s="138" t="s">
        <v>1230</v>
      </c>
      <c r="F467" s="138"/>
      <c r="G467" s="139"/>
      <c r="H467" s="140"/>
      <c r="I467" s="141"/>
      <c r="J467" s="124">
        <f>J468</f>
        <v>1253.0999999999999</v>
      </c>
      <c r="K467" s="113">
        <f>K468</f>
        <v>5.3795109996597045E-4</v>
      </c>
      <c r="L467" s="55"/>
      <c r="M467" s="55"/>
      <c r="N467" s="4"/>
      <c r="O467" s="4"/>
      <c r="P467" s="4"/>
      <c r="Q467" s="4"/>
      <c r="R467" s="4"/>
      <c r="S467" s="4"/>
      <c r="T467" s="4"/>
      <c r="U467" s="4"/>
      <c r="V467" s="4"/>
      <c r="W467" s="4"/>
      <c r="X467" s="4"/>
      <c r="Y467" s="4"/>
      <c r="Z467" s="4"/>
      <c r="AA467" s="4"/>
      <c r="AB467" s="4"/>
      <c r="AC467" s="4"/>
      <c r="AD467" s="4"/>
      <c r="AE467" s="4"/>
    </row>
    <row r="468" spans="1:31">
      <c r="A468" s="7"/>
      <c r="B468" s="114" t="s">
        <v>1231</v>
      </c>
      <c r="C468" s="115" t="s">
        <v>1232</v>
      </c>
      <c r="D468" s="114" t="s">
        <v>31</v>
      </c>
      <c r="E468" s="114" t="s">
        <v>1233</v>
      </c>
      <c r="F468" s="116" t="s">
        <v>49</v>
      </c>
      <c r="G468" s="117">
        <v>10</v>
      </c>
      <c r="H468" s="126">
        <v>101.44</v>
      </c>
      <c r="I468" s="126">
        <f t="shared" ref="I468" si="127">TRUNC(H468+H468*$C$11,2)</f>
        <v>125.31</v>
      </c>
      <c r="J468" s="126">
        <f t="shared" ref="J468" si="128">TRUNC(I468*G468,2)</f>
        <v>1253.0999999999999</v>
      </c>
      <c r="K468" s="118">
        <f t="shared" ref="K468" si="129">J468/$J$475</f>
        <v>5.3795109996597045E-4</v>
      </c>
      <c r="L468" s="55"/>
      <c r="M468" s="55"/>
      <c r="N468" s="4"/>
      <c r="O468" s="4"/>
      <c r="P468" s="4"/>
      <c r="Q468" s="4"/>
      <c r="R468" s="4"/>
      <c r="S468" s="4"/>
      <c r="T468" s="4"/>
      <c r="U468" s="4"/>
      <c r="V468" s="4"/>
      <c r="W468" s="4"/>
      <c r="X468" s="4"/>
      <c r="Y468" s="4"/>
      <c r="Z468" s="4"/>
      <c r="AA468" s="4"/>
      <c r="AB468" s="4"/>
      <c r="AC468" s="4"/>
      <c r="AD468" s="4"/>
      <c r="AE468" s="4"/>
    </row>
    <row r="469" spans="1:31" ht="15">
      <c r="A469" s="7"/>
      <c r="B469" s="119">
        <v>21</v>
      </c>
      <c r="C469" s="119"/>
      <c r="D469" s="119"/>
      <c r="E469" s="119" t="s">
        <v>1234</v>
      </c>
      <c r="F469" s="119"/>
      <c r="G469" s="120"/>
      <c r="H469" s="122"/>
      <c r="I469" s="123"/>
      <c r="J469" s="122">
        <f>J470</f>
        <v>6750.98</v>
      </c>
      <c r="K469" s="121">
        <f>K470</f>
        <v>2.8981702313049772E-3</v>
      </c>
      <c r="L469" s="55"/>
      <c r="M469" s="55"/>
      <c r="N469" s="4"/>
      <c r="O469" s="4"/>
      <c r="P469" s="4"/>
      <c r="Q469" s="4"/>
      <c r="R469" s="4"/>
      <c r="S469" s="4"/>
      <c r="T469" s="4"/>
      <c r="U469" s="4"/>
      <c r="V469" s="4"/>
      <c r="W469" s="4"/>
      <c r="X469" s="4"/>
      <c r="Y469" s="4"/>
      <c r="Z469" s="4"/>
      <c r="AA469" s="4"/>
      <c r="AB469" s="4"/>
      <c r="AC469" s="4"/>
      <c r="AD469" s="4"/>
      <c r="AE469" s="4"/>
    </row>
    <row r="470" spans="1:31">
      <c r="A470" s="7"/>
      <c r="B470" s="114" t="s">
        <v>1235</v>
      </c>
      <c r="C470" s="115" t="s">
        <v>1236</v>
      </c>
      <c r="D470" s="114" t="s">
        <v>31</v>
      </c>
      <c r="E470" s="114" t="s">
        <v>1237</v>
      </c>
      <c r="F470" s="116" t="s">
        <v>37</v>
      </c>
      <c r="G470" s="117">
        <v>389.78</v>
      </c>
      <c r="H470" s="126">
        <v>14.02</v>
      </c>
      <c r="I470" s="126">
        <f t="shared" ref="I470" si="130">TRUNC(H470+H470*$C$11,2)</f>
        <v>17.32</v>
      </c>
      <c r="J470" s="126">
        <f t="shared" ref="J470" si="131">TRUNC(I470*G470,2)</f>
        <v>6750.98</v>
      </c>
      <c r="K470" s="118">
        <f t="shared" ref="K470" si="132">J470/$J$475</f>
        <v>2.8981702313049772E-3</v>
      </c>
      <c r="L470" s="55"/>
      <c r="M470" s="55"/>
      <c r="N470" s="4"/>
      <c r="O470" s="4"/>
      <c r="P470" s="4"/>
      <c r="Q470" s="4"/>
      <c r="R470" s="4"/>
      <c r="S470" s="4"/>
      <c r="T470" s="4"/>
      <c r="U470" s="4"/>
      <c r="V470" s="4"/>
      <c r="W470" s="4"/>
      <c r="X470" s="4"/>
      <c r="Y470" s="4"/>
      <c r="Z470" s="4"/>
      <c r="AA470" s="4"/>
      <c r="AB470" s="4"/>
      <c r="AC470" s="4"/>
      <c r="AD470" s="4"/>
      <c r="AE470" s="4"/>
    </row>
    <row r="471" spans="1:31" ht="15">
      <c r="A471" s="4"/>
      <c r="B471" s="56"/>
      <c r="C471" s="56"/>
      <c r="D471" s="56"/>
      <c r="E471" s="56"/>
      <c r="F471" s="56"/>
      <c r="G471" s="65"/>
      <c r="H471" s="56"/>
      <c r="I471" s="56" t="s">
        <v>1238</v>
      </c>
      <c r="J471" s="142">
        <f>J469+J462+J450+J441+J422+J329+J214+J188+J186+J174+J168+J165+J157+J150+J119+J116+J104+J89+J57+J40+J18</f>
        <v>2329393.8800000004</v>
      </c>
      <c r="K471" s="143">
        <f>K469+K462+K450+K441+K422+K329+K214+K188+K186+K174+K168+K165+K157+K150+K119+K116+K104+K89+K57+K40+K18</f>
        <v>0.99999999999999989</v>
      </c>
      <c r="L471" s="55"/>
      <c r="M471" s="55"/>
      <c r="N471" s="4"/>
      <c r="O471" s="4"/>
      <c r="P471" s="4"/>
      <c r="Q471" s="4"/>
      <c r="R471" s="4"/>
      <c r="S471" s="4"/>
      <c r="T471" s="4"/>
      <c r="U471" s="4"/>
      <c r="V471" s="4"/>
      <c r="W471" s="4"/>
      <c r="X471" s="4"/>
      <c r="Y471" s="4"/>
      <c r="Z471" s="4"/>
      <c r="AA471" s="4"/>
      <c r="AB471" s="4"/>
      <c r="AC471" s="4"/>
      <c r="AD471" s="4"/>
      <c r="AE471" s="4"/>
    </row>
    <row r="472" spans="1:31">
      <c r="A472" s="4"/>
      <c r="B472" s="63"/>
      <c r="C472" s="63"/>
      <c r="D472" s="63"/>
      <c r="E472" s="63"/>
      <c r="F472" s="63"/>
      <c r="G472" s="66"/>
      <c r="H472" s="63"/>
      <c r="I472" s="63"/>
      <c r="J472" s="63"/>
      <c r="K472" s="63"/>
      <c r="L472" s="55"/>
      <c r="M472" s="55"/>
      <c r="N472" s="4"/>
      <c r="O472" s="4"/>
      <c r="P472" s="4"/>
      <c r="Q472" s="4"/>
      <c r="R472" s="4"/>
      <c r="S472" s="4"/>
      <c r="T472" s="4"/>
      <c r="U472" s="4"/>
      <c r="V472" s="4"/>
      <c r="W472" s="4"/>
      <c r="X472" s="4"/>
      <c r="Y472" s="4"/>
      <c r="Z472" s="4"/>
      <c r="AA472" s="4"/>
      <c r="AB472" s="4"/>
      <c r="AC472" s="4"/>
      <c r="AD472" s="4"/>
      <c r="AE472" s="4"/>
    </row>
    <row r="473" spans="1:31" ht="15">
      <c r="A473" s="4"/>
      <c r="B473" s="234"/>
      <c r="C473" s="234"/>
      <c r="D473" s="234"/>
      <c r="E473" s="64"/>
      <c r="F473" s="56"/>
      <c r="G473" s="65"/>
      <c r="H473" s="56"/>
      <c r="I473" s="100" t="s">
        <v>1239</v>
      </c>
      <c r="J473" s="235">
        <f>J471/(1+C11)</f>
        <v>1885538.1900598998</v>
      </c>
      <c r="K473" s="234"/>
      <c r="L473" s="55"/>
      <c r="M473" s="55"/>
      <c r="N473" s="4"/>
      <c r="O473" s="4"/>
      <c r="P473" s="4"/>
      <c r="Q473" s="4"/>
      <c r="R473" s="4"/>
      <c r="S473" s="4"/>
      <c r="T473" s="4"/>
      <c r="U473" s="4"/>
      <c r="V473" s="4"/>
      <c r="W473" s="4"/>
      <c r="X473" s="4"/>
      <c r="Y473" s="4"/>
      <c r="Z473" s="4"/>
      <c r="AA473" s="4"/>
      <c r="AB473" s="4"/>
      <c r="AC473" s="4"/>
      <c r="AD473" s="4"/>
      <c r="AE473" s="4"/>
    </row>
    <row r="474" spans="1:31" ht="15" customHeight="1">
      <c r="A474" s="4"/>
      <c r="B474" s="236" t="s">
        <v>3332</v>
      </c>
      <c r="C474" s="236"/>
      <c r="D474" s="236"/>
      <c r="E474" s="236"/>
      <c r="F474" s="236"/>
      <c r="G474" s="236"/>
      <c r="H474" s="56"/>
      <c r="I474" s="100" t="s">
        <v>1240</v>
      </c>
      <c r="J474" s="235">
        <f>J471-J473</f>
        <v>443855.68994010054</v>
      </c>
      <c r="K474" s="234"/>
      <c r="L474" s="55"/>
      <c r="M474" s="55"/>
      <c r="N474" s="4"/>
      <c r="O474" s="4"/>
      <c r="P474" s="4"/>
      <c r="Q474" s="4"/>
      <c r="R474" s="4"/>
      <c r="S474" s="4"/>
      <c r="T474" s="4"/>
      <c r="U474" s="4"/>
      <c r="V474" s="4"/>
      <c r="W474" s="4"/>
      <c r="X474" s="4"/>
      <c r="Y474" s="4"/>
      <c r="Z474" s="4"/>
      <c r="AA474" s="4"/>
      <c r="AB474" s="4"/>
      <c r="AC474" s="4"/>
      <c r="AD474" s="4"/>
      <c r="AE474" s="4"/>
    </row>
    <row r="475" spans="1:31" ht="15">
      <c r="A475" s="4"/>
      <c r="B475" s="236"/>
      <c r="C475" s="236"/>
      <c r="D475" s="236"/>
      <c r="E475" s="236"/>
      <c r="F475" s="236"/>
      <c r="G475" s="236"/>
      <c r="H475" s="56"/>
      <c r="I475" s="100" t="s">
        <v>1241</v>
      </c>
      <c r="J475" s="233">
        <f>J473+J474</f>
        <v>2329393.8800000004</v>
      </c>
      <c r="K475" s="233"/>
      <c r="L475" s="202"/>
      <c r="M475" s="55"/>
      <c r="N475" s="4"/>
      <c r="O475" s="4"/>
      <c r="P475" s="4"/>
      <c r="Q475" s="4"/>
      <c r="R475" s="4"/>
      <c r="S475" s="4"/>
      <c r="T475" s="4"/>
      <c r="U475" s="4"/>
      <c r="V475" s="4"/>
      <c r="W475" s="4"/>
      <c r="X475" s="4"/>
      <c r="Y475" s="4"/>
      <c r="Z475" s="4"/>
      <c r="AA475" s="4"/>
      <c r="AB475" s="4"/>
      <c r="AC475" s="4"/>
      <c r="AD475" s="4"/>
      <c r="AE475" s="4"/>
    </row>
    <row r="476" spans="1:31">
      <c r="A476" s="4"/>
      <c r="B476" s="4"/>
      <c r="C476" s="4"/>
      <c r="D476" s="4"/>
      <c r="E476" s="4"/>
      <c r="F476" s="4"/>
      <c r="G476" s="47"/>
      <c r="H476" s="4"/>
      <c r="I476" s="4"/>
      <c r="J476" s="4"/>
      <c r="K476" s="4"/>
      <c r="L476" s="4"/>
      <c r="M476" s="4"/>
      <c r="N476" s="4"/>
      <c r="O476" s="4"/>
      <c r="P476" s="4"/>
      <c r="Q476" s="4"/>
      <c r="R476" s="4"/>
      <c r="S476" s="4"/>
      <c r="T476" s="4"/>
      <c r="U476" s="4"/>
      <c r="V476" s="4"/>
      <c r="W476" s="4"/>
      <c r="X476" s="4"/>
      <c r="Y476" s="4"/>
      <c r="Z476" s="4"/>
      <c r="AA476" s="4"/>
      <c r="AB476" s="4"/>
      <c r="AC476" s="4"/>
      <c r="AD476" s="4"/>
      <c r="AE476" s="4"/>
    </row>
    <row r="477" spans="1:31">
      <c r="A477" s="4"/>
      <c r="B477" s="4"/>
      <c r="C477" s="4"/>
      <c r="D477" s="4"/>
      <c r="E477" s="4"/>
      <c r="F477" s="4"/>
      <c r="G477" s="47"/>
      <c r="H477" s="4"/>
      <c r="I477" s="4"/>
      <c r="J477" s="4"/>
      <c r="K477" s="4"/>
      <c r="L477" s="4"/>
      <c r="M477" s="4"/>
      <c r="N477" s="4"/>
      <c r="O477" s="4"/>
      <c r="P477" s="4"/>
      <c r="Q477" s="4"/>
      <c r="R477" s="4"/>
      <c r="S477" s="4"/>
      <c r="T477" s="4"/>
      <c r="U477" s="4"/>
      <c r="V477" s="4"/>
      <c r="W477" s="4"/>
      <c r="X477" s="4"/>
      <c r="Y477" s="4"/>
      <c r="Z477" s="4"/>
      <c r="AA477" s="4"/>
      <c r="AB477" s="4"/>
      <c r="AC477" s="4"/>
      <c r="AD477" s="4"/>
      <c r="AE477" s="4"/>
    </row>
    <row r="478" spans="1:31">
      <c r="A478" s="4"/>
      <c r="B478" s="4"/>
      <c r="C478" s="4"/>
      <c r="D478" s="4"/>
      <c r="E478" s="4"/>
      <c r="F478" s="4"/>
      <c r="G478" s="47"/>
      <c r="H478" s="4"/>
      <c r="I478" s="4"/>
      <c r="J478" s="232">
        <v>2141270.75</v>
      </c>
      <c r="K478" s="232"/>
      <c r="L478" s="4"/>
      <c r="M478" s="4"/>
      <c r="N478" s="4"/>
      <c r="O478" s="4"/>
      <c r="P478" s="4"/>
      <c r="Q478" s="4"/>
      <c r="R478" s="4"/>
      <c r="S478" s="4"/>
      <c r="T478" s="4"/>
      <c r="U478" s="4"/>
      <c r="V478" s="4"/>
      <c r="W478" s="4"/>
      <c r="X478" s="4"/>
      <c r="Y478" s="4"/>
      <c r="Z478" s="4"/>
      <c r="AA478" s="4"/>
      <c r="AB478" s="4"/>
      <c r="AC478" s="4"/>
      <c r="AD478" s="4"/>
      <c r="AE478" s="4"/>
    </row>
    <row r="479" spans="1:31">
      <c r="A479" s="4"/>
      <c r="B479" s="4"/>
      <c r="C479" s="4"/>
      <c r="D479" s="4"/>
      <c r="E479" s="4"/>
      <c r="F479" s="4"/>
      <c r="G479" s="47"/>
      <c r="H479" s="4"/>
      <c r="I479" s="4"/>
      <c r="J479" s="4"/>
      <c r="K479" s="201">
        <f>J475-J478</f>
        <v>188123.13000000035</v>
      </c>
      <c r="L479" s="4"/>
      <c r="M479" s="4"/>
      <c r="N479" s="4"/>
      <c r="O479" s="4"/>
      <c r="P479" s="4"/>
      <c r="Q479" s="4"/>
      <c r="R479" s="4"/>
      <c r="S479" s="4"/>
      <c r="T479" s="4"/>
      <c r="U479" s="4"/>
      <c r="V479" s="4"/>
      <c r="W479" s="4"/>
      <c r="X479" s="4"/>
      <c r="Y479" s="4"/>
      <c r="Z479" s="4"/>
      <c r="AA479" s="4"/>
      <c r="AB479" s="4"/>
      <c r="AC479" s="4"/>
      <c r="AD479" s="4"/>
      <c r="AE479" s="4"/>
    </row>
    <row r="480" spans="1:31">
      <c r="A480" s="4"/>
      <c r="B480" s="4"/>
      <c r="C480" s="4"/>
      <c r="D480" s="4"/>
      <c r="E480" s="4"/>
      <c r="F480" s="4"/>
      <c r="G480" s="47"/>
      <c r="H480" s="4"/>
      <c r="I480" s="4"/>
      <c r="J480" s="4"/>
      <c r="K480" s="4"/>
      <c r="L480" s="4"/>
      <c r="M480" s="4"/>
      <c r="N480" s="4"/>
      <c r="O480" s="4"/>
      <c r="P480" s="4"/>
      <c r="Q480" s="4"/>
      <c r="R480" s="4"/>
      <c r="S480" s="4"/>
      <c r="T480" s="4"/>
      <c r="U480" s="4"/>
      <c r="V480" s="4"/>
      <c r="W480" s="4"/>
      <c r="X480" s="4"/>
      <c r="Y480" s="4"/>
      <c r="Z480" s="4"/>
      <c r="AA480" s="4"/>
      <c r="AB480" s="4"/>
      <c r="AC480" s="4"/>
      <c r="AD480" s="4"/>
      <c r="AE480" s="4"/>
    </row>
    <row r="481" spans="1:31">
      <c r="A481" s="4"/>
      <c r="B481" s="4"/>
      <c r="C481" s="4"/>
      <c r="D481" s="4"/>
      <c r="E481" s="4"/>
      <c r="F481" s="4"/>
      <c r="G481" s="47"/>
      <c r="H481" s="4"/>
      <c r="I481" s="4"/>
      <c r="J481" s="4"/>
      <c r="K481" s="4"/>
      <c r="L481" s="4"/>
      <c r="M481" s="4"/>
      <c r="N481" s="4"/>
      <c r="O481" s="4"/>
      <c r="P481" s="4"/>
      <c r="Q481" s="4"/>
      <c r="R481" s="4"/>
      <c r="S481" s="4"/>
      <c r="T481" s="4"/>
      <c r="U481" s="4"/>
      <c r="V481" s="4"/>
      <c r="W481" s="4"/>
      <c r="X481" s="4"/>
      <c r="Y481" s="4"/>
      <c r="Z481" s="4"/>
      <c r="AA481" s="4"/>
      <c r="AB481" s="4"/>
      <c r="AC481" s="4"/>
      <c r="AD481" s="4"/>
      <c r="AE481" s="4"/>
    </row>
    <row r="482" spans="1:31">
      <c r="A482" s="4"/>
      <c r="B482" s="4"/>
      <c r="C482" s="4"/>
      <c r="D482" s="4"/>
      <c r="E482" s="4"/>
      <c r="F482" s="4"/>
      <c r="G482" s="47"/>
      <c r="H482" s="4"/>
      <c r="I482" s="4"/>
      <c r="J482" s="4"/>
      <c r="K482" s="4"/>
      <c r="L482" s="4"/>
      <c r="M482" s="4"/>
      <c r="N482" s="4"/>
      <c r="O482" s="4"/>
      <c r="P482" s="4"/>
      <c r="Q482" s="4"/>
      <c r="R482" s="4"/>
      <c r="S482" s="4"/>
      <c r="T482" s="4"/>
      <c r="U482" s="4"/>
      <c r="V482" s="4"/>
      <c r="W482" s="4"/>
      <c r="X482" s="4"/>
      <c r="Y482" s="4"/>
      <c r="Z482" s="4"/>
      <c r="AA482" s="4"/>
      <c r="AB482" s="4"/>
      <c r="AC482" s="4"/>
      <c r="AD482" s="4"/>
      <c r="AE482" s="4"/>
    </row>
    <row r="483" spans="1:31">
      <c r="A483" s="4"/>
      <c r="B483" s="4"/>
      <c r="C483" s="4"/>
      <c r="D483" s="4"/>
      <c r="E483" s="4"/>
      <c r="F483" s="4"/>
      <c r="G483" s="47"/>
      <c r="H483" s="4"/>
      <c r="I483" s="4"/>
      <c r="J483" s="99"/>
      <c r="K483" s="4"/>
      <c r="L483" s="4"/>
      <c r="M483" s="4"/>
      <c r="N483" s="4"/>
      <c r="O483" s="4"/>
      <c r="P483" s="4"/>
      <c r="Q483" s="4"/>
      <c r="R483" s="4"/>
      <c r="S483" s="4"/>
      <c r="T483" s="4"/>
      <c r="U483" s="4"/>
      <c r="V483" s="4"/>
      <c r="W483" s="4"/>
      <c r="X483" s="4"/>
      <c r="Y483" s="4"/>
      <c r="Z483" s="4"/>
      <c r="AA483" s="4"/>
      <c r="AB483" s="4"/>
      <c r="AC483" s="4"/>
      <c r="AD483" s="4"/>
      <c r="AE483" s="4"/>
    </row>
    <row r="484" spans="1:31">
      <c r="A484" s="4"/>
      <c r="B484" s="4"/>
      <c r="C484" s="4"/>
      <c r="D484" s="4"/>
      <c r="E484" s="4"/>
      <c r="F484" s="4"/>
      <c r="G484" s="47"/>
      <c r="H484" s="4"/>
      <c r="I484" s="4"/>
      <c r="J484" s="4"/>
      <c r="K484" s="4"/>
      <c r="L484" s="4"/>
      <c r="M484" s="4"/>
      <c r="N484" s="4"/>
      <c r="O484" s="4"/>
      <c r="P484" s="4"/>
      <c r="Q484" s="4"/>
      <c r="R484" s="4"/>
      <c r="S484" s="4"/>
      <c r="T484" s="4"/>
      <c r="U484" s="4"/>
      <c r="V484" s="4"/>
      <c r="W484" s="4"/>
      <c r="X484" s="4"/>
      <c r="Y484" s="4"/>
      <c r="Z484" s="4"/>
      <c r="AA484" s="4"/>
      <c r="AB484" s="4"/>
      <c r="AC484" s="4"/>
      <c r="AD484" s="4"/>
      <c r="AE484" s="4"/>
    </row>
    <row r="485" spans="1:31">
      <c r="A485" s="4"/>
      <c r="B485" s="4"/>
      <c r="C485" s="4"/>
      <c r="D485" s="4"/>
      <c r="E485" s="4"/>
      <c r="F485" s="4"/>
      <c r="G485" s="47"/>
      <c r="H485" s="4"/>
      <c r="I485" s="4"/>
      <c r="J485" s="4"/>
      <c r="K485" s="4"/>
      <c r="L485" s="4"/>
      <c r="M485" s="4"/>
      <c r="N485" s="4"/>
      <c r="O485" s="4"/>
      <c r="P485" s="4"/>
      <c r="Q485" s="4"/>
      <c r="R485" s="4"/>
      <c r="S485" s="4"/>
      <c r="T485" s="4"/>
      <c r="U485" s="4"/>
      <c r="V485" s="4"/>
      <c r="W485" s="4"/>
      <c r="X485" s="4"/>
      <c r="Y485" s="4"/>
      <c r="Z485" s="4"/>
      <c r="AA485" s="4"/>
      <c r="AB485" s="4"/>
      <c r="AC485" s="4"/>
      <c r="AD485" s="4"/>
      <c r="AE485" s="4"/>
    </row>
    <row r="486" spans="1:31">
      <c r="A486" s="4"/>
      <c r="B486" s="4"/>
      <c r="C486" s="4"/>
      <c r="D486" s="4"/>
      <c r="E486" s="4"/>
      <c r="F486" s="4"/>
      <c r="G486" s="47"/>
      <c r="H486" s="4"/>
      <c r="I486" s="4"/>
      <c r="J486" s="4"/>
      <c r="K486" s="4"/>
      <c r="L486" s="4"/>
      <c r="M486" s="4"/>
      <c r="N486" s="4"/>
      <c r="O486" s="4"/>
      <c r="P486" s="4"/>
      <c r="Q486" s="4"/>
      <c r="R486" s="4"/>
      <c r="S486" s="4"/>
      <c r="T486" s="4"/>
      <c r="U486" s="4"/>
      <c r="V486" s="4"/>
      <c r="W486" s="4"/>
      <c r="X486" s="4"/>
      <c r="Y486" s="4"/>
      <c r="Z486" s="4"/>
      <c r="AA486" s="4"/>
      <c r="AB486" s="4"/>
      <c r="AC486" s="4"/>
      <c r="AD486" s="4"/>
      <c r="AE486" s="4"/>
    </row>
    <row r="487" spans="1:31">
      <c r="A487" s="4"/>
      <c r="B487" s="4"/>
      <c r="C487" s="4"/>
      <c r="D487" s="4"/>
      <c r="E487" s="4"/>
      <c r="F487" s="4"/>
      <c r="G487" s="47"/>
      <c r="H487" s="4"/>
      <c r="I487" s="4"/>
      <c r="J487" s="4"/>
      <c r="K487" s="4"/>
      <c r="L487" s="4"/>
      <c r="M487" s="4"/>
      <c r="N487" s="4"/>
      <c r="O487" s="4"/>
      <c r="P487" s="4"/>
      <c r="Q487" s="4"/>
      <c r="R487" s="4"/>
      <c r="S487" s="4"/>
      <c r="T487" s="4"/>
      <c r="U487" s="4"/>
      <c r="V487" s="4"/>
      <c r="W487" s="4"/>
      <c r="X487" s="4"/>
      <c r="Y487" s="4"/>
      <c r="Z487" s="4"/>
      <c r="AA487" s="4"/>
      <c r="AB487" s="4"/>
      <c r="AC487" s="4"/>
      <c r="AD487" s="4"/>
      <c r="AE487" s="4"/>
    </row>
    <row r="488" spans="1:31">
      <c r="A488" s="4"/>
      <c r="B488" s="4"/>
      <c r="C488" s="4"/>
      <c r="D488" s="4"/>
      <c r="E488" s="4"/>
      <c r="F488" s="4"/>
      <c r="G488" s="47"/>
      <c r="H488" s="4"/>
      <c r="I488" s="4"/>
      <c r="J488" s="4"/>
      <c r="K488" s="4"/>
      <c r="L488" s="4"/>
      <c r="M488" s="4"/>
      <c r="N488" s="4"/>
      <c r="O488" s="4"/>
      <c r="P488" s="4"/>
      <c r="Q488" s="4"/>
      <c r="R488" s="4"/>
      <c r="S488" s="4"/>
      <c r="T488" s="4"/>
      <c r="U488" s="4"/>
      <c r="V488" s="4"/>
      <c r="W488" s="4"/>
      <c r="X488" s="4"/>
      <c r="Y488" s="4"/>
      <c r="Z488" s="4"/>
      <c r="AA488" s="4"/>
      <c r="AB488" s="4"/>
      <c r="AC488" s="4"/>
      <c r="AD488" s="4"/>
      <c r="AE488" s="4"/>
    </row>
    <row r="489" spans="1:31">
      <c r="A489" s="4"/>
      <c r="B489" s="4"/>
      <c r="C489" s="4"/>
      <c r="D489" s="4"/>
      <c r="E489" s="4"/>
      <c r="F489" s="4"/>
      <c r="G489" s="47"/>
      <c r="H489" s="4"/>
      <c r="I489" s="4"/>
      <c r="J489" s="4"/>
      <c r="K489" s="4"/>
      <c r="L489" s="4"/>
      <c r="M489" s="4"/>
      <c r="N489" s="4"/>
      <c r="O489" s="4"/>
      <c r="P489" s="4"/>
      <c r="Q489" s="4"/>
      <c r="R489" s="4"/>
      <c r="S489" s="4"/>
      <c r="T489" s="4"/>
      <c r="U489" s="4"/>
      <c r="V489" s="4"/>
      <c r="W489" s="4"/>
      <c r="X489" s="4"/>
      <c r="Y489" s="4"/>
      <c r="Z489" s="4"/>
      <c r="AA489" s="4"/>
      <c r="AB489" s="4"/>
      <c r="AC489" s="4"/>
      <c r="AD489" s="4"/>
      <c r="AE489" s="4"/>
    </row>
    <row r="490" spans="1:31">
      <c r="A490" s="4"/>
      <c r="B490" s="4"/>
      <c r="C490" s="4"/>
      <c r="D490" s="4"/>
      <c r="E490" s="4"/>
      <c r="F490" s="4"/>
      <c r="G490" s="47"/>
      <c r="H490" s="4"/>
      <c r="I490" s="4"/>
      <c r="J490" s="4"/>
      <c r="K490" s="4"/>
      <c r="L490" s="4"/>
      <c r="M490" s="4"/>
      <c r="N490" s="4"/>
      <c r="O490" s="4"/>
      <c r="P490" s="4"/>
      <c r="Q490" s="4"/>
      <c r="R490" s="4"/>
      <c r="S490" s="4"/>
      <c r="T490" s="4"/>
      <c r="U490" s="4"/>
      <c r="V490" s="4"/>
      <c r="W490" s="4"/>
      <c r="X490" s="4"/>
      <c r="Y490" s="4"/>
      <c r="Z490" s="4"/>
      <c r="AA490" s="4"/>
      <c r="AB490" s="4"/>
      <c r="AC490" s="4"/>
      <c r="AD490" s="4"/>
      <c r="AE490" s="4"/>
    </row>
    <row r="491" spans="1:31">
      <c r="A491" s="4"/>
      <c r="B491" s="4"/>
      <c r="C491" s="4"/>
      <c r="D491" s="4"/>
      <c r="E491" s="4"/>
      <c r="F491" s="4"/>
      <c r="G491" s="47"/>
      <c r="H491" s="4"/>
      <c r="I491" s="4"/>
      <c r="J491" s="4"/>
      <c r="K491" s="4"/>
      <c r="L491" s="4"/>
      <c r="M491" s="4"/>
      <c r="N491" s="4"/>
      <c r="O491" s="4"/>
      <c r="P491" s="4"/>
      <c r="Q491" s="4"/>
      <c r="R491" s="4"/>
      <c r="S491" s="4"/>
      <c r="T491" s="4"/>
      <c r="U491" s="4"/>
      <c r="V491" s="4"/>
      <c r="W491" s="4"/>
      <c r="X491" s="4"/>
      <c r="Y491" s="4"/>
      <c r="Z491" s="4"/>
      <c r="AA491" s="4"/>
      <c r="AB491" s="4"/>
      <c r="AC491" s="4"/>
      <c r="AD491" s="4"/>
      <c r="AE491" s="4"/>
    </row>
    <row r="492" spans="1:31">
      <c r="A492" s="4"/>
      <c r="B492" s="4"/>
      <c r="C492" s="4"/>
      <c r="D492" s="4"/>
      <c r="E492" s="4"/>
      <c r="F492" s="4"/>
      <c r="G492" s="47"/>
      <c r="H492" s="4"/>
      <c r="I492" s="4"/>
      <c r="J492" s="4"/>
      <c r="K492" s="4"/>
      <c r="L492" s="4"/>
      <c r="M492" s="4"/>
      <c r="N492" s="4"/>
      <c r="O492" s="4"/>
      <c r="P492" s="4"/>
      <c r="Q492" s="4"/>
      <c r="R492" s="4"/>
      <c r="S492" s="4"/>
      <c r="T492" s="4"/>
      <c r="U492" s="4"/>
      <c r="V492" s="4"/>
      <c r="W492" s="4"/>
      <c r="X492" s="4"/>
      <c r="Y492" s="4"/>
      <c r="Z492" s="4"/>
      <c r="AA492" s="4"/>
      <c r="AB492" s="4"/>
      <c r="AC492" s="4"/>
      <c r="AD492" s="4"/>
      <c r="AE492" s="4"/>
    </row>
    <row r="493" spans="1:31">
      <c r="A493" s="4"/>
      <c r="B493" s="4"/>
      <c r="C493" s="4"/>
      <c r="D493" s="4"/>
      <c r="E493" s="4"/>
      <c r="F493" s="4"/>
      <c r="G493" s="47"/>
      <c r="H493" s="4"/>
      <c r="I493" s="4"/>
      <c r="J493" s="4"/>
      <c r="K493" s="4"/>
      <c r="L493" s="4"/>
      <c r="M493" s="4"/>
      <c r="N493" s="4"/>
      <c r="O493" s="4"/>
      <c r="P493" s="4"/>
      <c r="Q493" s="4"/>
      <c r="R493" s="4"/>
      <c r="S493" s="4"/>
      <c r="T493" s="4"/>
      <c r="U493" s="4"/>
      <c r="V493" s="4"/>
      <c r="W493" s="4"/>
      <c r="X493" s="4"/>
      <c r="Y493" s="4"/>
      <c r="Z493" s="4"/>
      <c r="AA493" s="4"/>
      <c r="AB493" s="4"/>
      <c r="AC493" s="4"/>
      <c r="AD493" s="4"/>
      <c r="AE493" s="4"/>
    </row>
    <row r="494" spans="1:31">
      <c r="A494" s="4"/>
      <c r="B494" s="4"/>
      <c r="C494" s="4"/>
      <c r="D494" s="4"/>
      <c r="E494" s="4"/>
      <c r="F494" s="4"/>
      <c r="G494" s="47"/>
      <c r="H494" s="4"/>
      <c r="I494" s="4"/>
      <c r="J494" s="4"/>
      <c r="K494" s="4"/>
      <c r="L494" s="4"/>
      <c r="M494" s="4"/>
      <c r="N494" s="4"/>
      <c r="O494" s="4"/>
      <c r="P494" s="4"/>
      <c r="Q494" s="4"/>
      <c r="R494" s="4"/>
      <c r="S494" s="4"/>
      <c r="T494" s="4"/>
      <c r="U494" s="4"/>
      <c r="V494" s="4"/>
      <c r="W494" s="4"/>
      <c r="X494" s="4"/>
      <c r="Y494" s="4"/>
      <c r="Z494" s="4"/>
      <c r="AA494" s="4"/>
      <c r="AB494" s="4"/>
      <c r="AC494" s="4"/>
      <c r="AD494" s="4"/>
      <c r="AE494" s="4"/>
    </row>
    <row r="495" spans="1:31">
      <c r="A495" s="4"/>
      <c r="B495" s="4"/>
      <c r="C495" s="4"/>
      <c r="D495" s="4"/>
      <c r="E495" s="4"/>
      <c r="F495" s="4"/>
      <c r="G495" s="47"/>
      <c r="H495" s="4"/>
      <c r="I495" s="4"/>
      <c r="J495" s="4"/>
      <c r="K495" s="4"/>
      <c r="L495" s="4"/>
      <c r="M495" s="4"/>
      <c r="N495" s="4"/>
      <c r="O495" s="4"/>
      <c r="P495" s="4"/>
      <c r="Q495" s="4"/>
      <c r="R495" s="4"/>
      <c r="S495" s="4"/>
      <c r="T495" s="4"/>
      <c r="U495" s="4"/>
      <c r="V495" s="4"/>
      <c r="W495" s="4"/>
      <c r="X495" s="4"/>
      <c r="Y495" s="4"/>
      <c r="Z495" s="4"/>
      <c r="AA495" s="4"/>
      <c r="AB495" s="4"/>
      <c r="AC495" s="4"/>
      <c r="AD495" s="4"/>
      <c r="AE495" s="4"/>
    </row>
    <row r="496" spans="1:31">
      <c r="A496" s="4"/>
      <c r="B496" s="4"/>
      <c r="C496" s="4"/>
      <c r="D496" s="4"/>
      <c r="E496" s="4"/>
      <c r="F496" s="4"/>
      <c r="G496" s="47"/>
      <c r="H496" s="4"/>
      <c r="I496" s="4"/>
      <c r="J496" s="4"/>
      <c r="K496" s="4"/>
      <c r="L496" s="4"/>
      <c r="M496" s="4"/>
      <c r="N496" s="4"/>
      <c r="O496" s="4"/>
      <c r="P496" s="4"/>
      <c r="Q496" s="4"/>
      <c r="R496" s="4"/>
      <c r="S496" s="4"/>
      <c r="T496" s="4"/>
      <c r="U496" s="4"/>
      <c r="V496" s="4"/>
      <c r="W496" s="4"/>
      <c r="X496" s="4"/>
      <c r="Y496" s="4"/>
      <c r="Z496" s="4"/>
      <c r="AA496" s="4"/>
      <c r="AB496" s="4"/>
      <c r="AC496" s="4"/>
      <c r="AD496" s="4"/>
      <c r="AE496" s="4"/>
    </row>
    <row r="497" spans="1:31">
      <c r="A497" s="4"/>
      <c r="B497" s="4"/>
      <c r="C497" s="4"/>
      <c r="D497" s="4"/>
      <c r="E497" s="4"/>
      <c r="F497" s="4"/>
      <c r="G497" s="47"/>
      <c r="H497" s="4"/>
      <c r="I497" s="4"/>
      <c r="J497" s="4"/>
      <c r="K497" s="4"/>
      <c r="L497" s="4"/>
      <c r="M497" s="4"/>
      <c r="N497" s="4"/>
      <c r="O497" s="4"/>
      <c r="P497" s="4"/>
      <c r="Q497" s="4"/>
      <c r="R497" s="4"/>
      <c r="S497" s="4"/>
      <c r="T497" s="4"/>
      <c r="U497" s="4"/>
      <c r="V497" s="4"/>
      <c r="W497" s="4"/>
      <c r="X497" s="4"/>
      <c r="Y497" s="4"/>
      <c r="Z497" s="4"/>
      <c r="AA497" s="4"/>
      <c r="AB497" s="4"/>
      <c r="AC497" s="4"/>
      <c r="AD497" s="4"/>
      <c r="AE497" s="4"/>
    </row>
    <row r="498" spans="1:31">
      <c r="A498" s="4"/>
      <c r="B498" s="4"/>
      <c r="C498" s="4"/>
      <c r="D498" s="4"/>
      <c r="E498" s="4"/>
      <c r="F498" s="4"/>
      <c r="G498" s="47"/>
      <c r="H498" s="4"/>
      <c r="I498" s="4"/>
      <c r="J498" s="4"/>
      <c r="K498" s="4"/>
      <c r="L498" s="4"/>
      <c r="M498" s="4"/>
      <c r="N498" s="4"/>
      <c r="O498" s="4"/>
      <c r="P498" s="4"/>
      <c r="Q498" s="4"/>
      <c r="R498" s="4"/>
      <c r="S498" s="4"/>
      <c r="T498" s="4"/>
      <c r="U498" s="4"/>
      <c r="V498" s="4"/>
      <c r="W498" s="4"/>
      <c r="X498" s="4"/>
      <c r="Y498" s="4"/>
      <c r="Z498" s="4"/>
      <c r="AA498" s="4"/>
      <c r="AB498" s="4"/>
      <c r="AC498" s="4"/>
      <c r="AD498" s="4"/>
      <c r="AE498" s="4"/>
    </row>
    <row r="499" spans="1:31">
      <c r="A499" s="4"/>
      <c r="B499" s="4"/>
      <c r="C499" s="4"/>
      <c r="D499" s="4"/>
      <c r="E499" s="4"/>
      <c r="F499" s="4"/>
      <c r="G499" s="47"/>
      <c r="H499" s="4"/>
      <c r="I499" s="4"/>
      <c r="J499" s="4"/>
      <c r="K499" s="4"/>
      <c r="L499" s="4"/>
      <c r="M499" s="4"/>
      <c r="N499" s="4"/>
      <c r="O499" s="4"/>
      <c r="P499" s="4"/>
      <c r="Q499" s="4"/>
      <c r="R499" s="4"/>
      <c r="S499" s="4"/>
      <c r="T499" s="4"/>
      <c r="U499" s="4"/>
      <c r="V499" s="4"/>
      <c r="W499" s="4"/>
      <c r="X499" s="4"/>
      <c r="Y499" s="4"/>
      <c r="Z499" s="4"/>
      <c r="AA499" s="4"/>
      <c r="AB499" s="4"/>
      <c r="AC499" s="4"/>
      <c r="AD499" s="4"/>
      <c r="AE499" s="4"/>
    </row>
    <row r="500" spans="1:31">
      <c r="A500" s="4"/>
      <c r="B500" s="4"/>
      <c r="C500" s="4"/>
      <c r="D500" s="4"/>
      <c r="E500" s="4"/>
      <c r="F500" s="4"/>
      <c r="G500" s="47"/>
      <c r="H500" s="4"/>
      <c r="I500" s="4"/>
      <c r="J500" s="4"/>
      <c r="K500" s="4"/>
      <c r="L500" s="4"/>
      <c r="M500" s="4"/>
      <c r="N500" s="4"/>
      <c r="O500" s="4"/>
      <c r="P500" s="4"/>
      <c r="Q500" s="4"/>
      <c r="R500" s="4"/>
      <c r="S500" s="4"/>
      <c r="T500" s="4"/>
      <c r="U500" s="4"/>
      <c r="V500" s="4"/>
      <c r="W500" s="4"/>
      <c r="X500" s="4"/>
      <c r="Y500" s="4"/>
      <c r="Z500" s="4"/>
      <c r="AA500" s="4"/>
      <c r="AB500" s="4"/>
      <c r="AC500" s="4"/>
      <c r="AD500" s="4"/>
      <c r="AE500" s="4"/>
    </row>
    <row r="501" spans="1:31">
      <c r="A501" s="4"/>
      <c r="B501" s="4"/>
      <c r="C501" s="4"/>
      <c r="D501" s="4"/>
      <c r="E501" s="4"/>
      <c r="F501" s="4"/>
      <c r="G501" s="47"/>
      <c r="H501" s="4"/>
      <c r="I501" s="4"/>
      <c r="J501" s="4"/>
      <c r="K501" s="4"/>
      <c r="L501" s="4"/>
      <c r="M501" s="4"/>
      <c r="N501" s="4"/>
      <c r="O501" s="4"/>
      <c r="P501" s="4"/>
      <c r="Q501" s="4"/>
      <c r="R501" s="4"/>
      <c r="S501" s="4"/>
      <c r="T501" s="4"/>
      <c r="U501" s="4"/>
      <c r="V501" s="4"/>
      <c r="W501" s="4"/>
      <c r="X501" s="4"/>
      <c r="Y501" s="4"/>
      <c r="Z501" s="4"/>
      <c r="AA501" s="4"/>
      <c r="AB501" s="4"/>
      <c r="AC501" s="4"/>
      <c r="AD501" s="4"/>
      <c r="AE501" s="4"/>
    </row>
    <row r="502" spans="1:31">
      <c r="A502" s="4"/>
      <c r="B502" s="4"/>
      <c r="C502" s="4"/>
      <c r="D502" s="4"/>
      <c r="E502" s="4"/>
      <c r="F502" s="4"/>
      <c r="G502" s="47"/>
      <c r="H502" s="4"/>
      <c r="I502" s="4"/>
      <c r="J502" s="4"/>
      <c r="K502" s="4"/>
      <c r="L502" s="4"/>
      <c r="M502" s="4"/>
      <c r="N502" s="4"/>
      <c r="O502" s="4"/>
      <c r="P502" s="4"/>
      <c r="Q502" s="4"/>
      <c r="R502" s="4"/>
      <c r="S502" s="4"/>
      <c r="T502" s="4"/>
      <c r="U502" s="4"/>
      <c r="V502" s="4"/>
      <c r="W502" s="4"/>
      <c r="X502" s="4"/>
      <c r="Y502" s="4"/>
      <c r="Z502" s="4"/>
      <c r="AA502" s="4"/>
      <c r="AB502" s="4"/>
      <c r="AC502" s="4"/>
      <c r="AD502" s="4"/>
      <c r="AE502" s="4"/>
    </row>
    <row r="503" spans="1:31">
      <c r="A503" s="4"/>
      <c r="B503" s="4"/>
      <c r="C503" s="4"/>
      <c r="D503" s="4"/>
      <c r="E503" s="4"/>
      <c r="F503" s="4"/>
      <c r="G503" s="47"/>
      <c r="H503" s="4"/>
      <c r="I503" s="4"/>
      <c r="J503" s="4"/>
      <c r="K503" s="4"/>
      <c r="L503" s="4"/>
      <c r="M503" s="4"/>
      <c r="N503" s="4"/>
      <c r="O503" s="4"/>
      <c r="P503" s="4"/>
      <c r="Q503" s="4"/>
      <c r="R503" s="4"/>
      <c r="S503" s="4"/>
      <c r="T503" s="4"/>
      <c r="U503" s="4"/>
      <c r="V503" s="4"/>
      <c r="W503" s="4"/>
      <c r="X503" s="4"/>
      <c r="Y503" s="4"/>
      <c r="Z503" s="4"/>
      <c r="AA503" s="4"/>
      <c r="AB503" s="4"/>
      <c r="AC503" s="4"/>
      <c r="AD503" s="4"/>
      <c r="AE503" s="4"/>
    </row>
    <row r="504" spans="1:31">
      <c r="A504" s="4"/>
      <c r="B504" s="4"/>
      <c r="C504" s="4"/>
      <c r="D504" s="4"/>
      <c r="E504" s="4"/>
      <c r="F504" s="4"/>
      <c r="G504" s="47"/>
      <c r="H504" s="4"/>
      <c r="I504" s="4"/>
      <c r="J504" s="4"/>
      <c r="K504" s="4"/>
      <c r="L504" s="4"/>
      <c r="M504" s="4"/>
      <c r="N504" s="4"/>
      <c r="O504" s="4"/>
      <c r="P504" s="4"/>
      <c r="Q504" s="4"/>
      <c r="R504" s="4"/>
      <c r="S504" s="4"/>
      <c r="T504" s="4"/>
      <c r="U504" s="4"/>
      <c r="V504" s="4"/>
      <c r="W504" s="4"/>
      <c r="X504" s="4"/>
      <c r="Y504" s="4"/>
      <c r="Z504" s="4"/>
      <c r="AA504" s="4"/>
      <c r="AB504" s="4"/>
      <c r="AC504" s="4"/>
      <c r="AD504" s="4"/>
      <c r="AE504" s="4"/>
    </row>
    <row r="505" spans="1:31">
      <c r="A505" s="4"/>
      <c r="B505" s="4"/>
      <c r="C505" s="4"/>
      <c r="D505" s="4"/>
      <c r="E505" s="4"/>
      <c r="F505" s="4"/>
      <c r="G505" s="47"/>
      <c r="H505" s="4"/>
      <c r="I505" s="4"/>
      <c r="J505" s="4"/>
      <c r="K505" s="4"/>
      <c r="L505" s="4"/>
      <c r="M505" s="4"/>
      <c r="N505" s="4"/>
      <c r="O505" s="4"/>
      <c r="P505" s="4"/>
      <c r="Q505" s="4"/>
      <c r="R505" s="4"/>
      <c r="S505" s="4"/>
      <c r="T505" s="4"/>
      <c r="U505" s="4"/>
      <c r="V505" s="4"/>
      <c r="W505" s="4"/>
      <c r="X505" s="4"/>
      <c r="Y505" s="4"/>
      <c r="Z505" s="4"/>
      <c r="AA505" s="4"/>
      <c r="AB505" s="4"/>
      <c r="AC505" s="4"/>
      <c r="AD505" s="4"/>
      <c r="AE505" s="4"/>
    </row>
    <row r="506" spans="1:31">
      <c r="A506" s="4"/>
      <c r="B506" s="4"/>
      <c r="C506" s="4"/>
      <c r="D506" s="4"/>
      <c r="E506" s="4"/>
      <c r="F506" s="4"/>
      <c r="G506" s="47"/>
      <c r="H506" s="4"/>
      <c r="I506" s="4"/>
      <c r="J506" s="4"/>
      <c r="K506" s="4"/>
      <c r="L506" s="4"/>
      <c r="M506" s="4"/>
      <c r="N506" s="4"/>
      <c r="O506" s="4"/>
      <c r="P506" s="4"/>
      <c r="Q506" s="4"/>
      <c r="R506" s="4"/>
      <c r="S506" s="4"/>
      <c r="T506" s="4"/>
      <c r="U506" s="4"/>
      <c r="V506" s="4"/>
      <c r="W506" s="4"/>
      <c r="X506" s="4"/>
      <c r="Y506" s="4"/>
      <c r="Z506" s="4"/>
      <c r="AA506" s="4"/>
      <c r="AB506" s="4"/>
      <c r="AC506" s="4"/>
      <c r="AD506" s="4"/>
      <c r="AE506" s="4"/>
    </row>
    <row r="507" spans="1:31">
      <c r="A507" s="4"/>
      <c r="B507" s="4"/>
      <c r="C507" s="4"/>
      <c r="D507" s="4"/>
      <c r="E507" s="4"/>
      <c r="F507" s="4"/>
      <c r="G507" s="47"/>
      <c r="H507" s="4"/>
      <c r="I507" s="4"/>
      <c r="J507" s="4"/>
      <c r="K507" s="4"/>
      <c r="L507" s="4"/>
      <c r="M507" s="4"/>
      <c r="N507" s="4"/>
      <c r="O507" s="4"/>
      <c r="P507" s="4"/>
      <c r="Q507" s="4"/>
      <c r="R507" s="4"/>
      <c r="S507" s="4"/>
      <c r="T507" s="4"/>
      <c r="U507" s="4"/>
      <c r="V507" s="4"/>
      <c r="W507" s="4"/>
      <c r="X507" s="4"/>
      <c r="Y507" s="4"/>
      <c r="Z507" s="4"/>
      <c r="AA507" s="4"/>
      <c r="AB507" s="4"/>
      <c r="AC507" s="4"/>
      <c r="AD507" s="4"/>
      <c r="AE507" s="4"/>
    </row>
    <row r="508" spans="1:31">
      <c r="A508" s="4"/>
      <c r="B508" s="4"/>
      <c r="C508" s="4"/>
      <c r="D508" s="4"/>
      <c r="E508" s="4"/>
      <c r="F508" s="4"/>
      <c r="G508" s="47"/>
      <c r="H508" s="4"/>
      <c r="I508" s="4"/>
      <c r="J508" s="4"/>
      <c r="K508" s="4"/>
      <c r="L508" s="4"/>
      <c r="M508" s="4"/>
      <c r="N508" s="4"/>
      <c r="O508" s="4"/>
      <c r="P508" s="4"/>
      <c r="Q508" s="4"/>
      <c r="R508" s="4"/>
      <c r="S508" s="4"/>
      <c r="T508" s="4"/>
      <c r="U508" s="4"/>
      <c r="V508" s="4"/>
      <c r="W508" s="4"/>
      <c r="X508" s="4"/>
      <c r="Y508" s="4"/>
      <c r="Z508" s="4"/>
      <c r="AA508" s="4"/>
      <c r="AB508" s="4"/>
      <c r="AC508" s="4"/>
      <c r="AD508" s="4"/>
      <c r="AE508" s="4"/>
    </row>
    <row r="509" spans="1:31">
      <c r="A509" s="4"/>
      <c r="B509" s="4"/>
      <c r="C509" s="4"/>
      <c r="D509" s="4"/>
      <c r="E509" s="4"/>
      <c r="F509" s="4"/>
      <c r="G509" s="47"/>
      <c r="H509" s="4"/>
      <c r="I509" s="4"/>
      <c r="J509" s="4"/>
      <c r="K509" s="4"/>
      <c r="L509" s="4"/>
      <c r="M509" s="4"/>
      <c r="N509" s="4"/>
      <c r="O509" s="4"/>
      <c r="P509" s="4"/>
      <c r="Q509" s="4"/>
      <c r="R509" s="4"/>
      <c r="S509" s="4"/>
      <c r="T509" s="4"/>
      <c r="U509" s="4"/>
      <c r="V509" s="4"/>
      <c r="W509" s="4"/>
      <c r="X509" s="4"/>
      <c r="Y509" s="4"/>
      <c r="Z509" s="4"/>
      <c r="AA509" s="4"/>
      <c r="AB509" s="4"/>
      <c r="AC509" s="4"/>
      <c r="AD509" s="4"/>
      <c r="AE509" s="4"/>
    </row>
    <row r="510" spans="1:31">
      <c r="A510" s="4"/>
      <c r="B510" s="4"/>
      <c r="C510" s="4"/>
      <c r="D510" s="4"/>
      <c r="E510" s="4"/>
      <c r="F510" s="4"/>
      <c r="G510" s="47"/>
      <c r="H510" s="4"/>
      <c r="I510" s="4"/>
      <c r="J510" s="4"/>
      <c r="K510" s="4"/>
      <c r="L510" s="4"/>
      <c r="M510" s="4"/>
      <c r="N510" s="4"/>
      <c r="O510" s="4"/>
      <c r="P510" s="4"/>
      <c r="Q510" s="4"/>
      <c r="R510" s="4"/>
      <c r="S510" s="4"/>
      <c r="T510" s="4"/>
      <c r="U510" s="4"/>
      <c r="V510" s="4"/>
      <c r="W510" s="4"/>
      <c r="X510" s="4"/>
      <c r="Y510" s="4"/>
      <c r="Z510" s="4"/>
      <c r="AA510" s="4"/>
      <c r="AB510" s="4"/>
      <c r="AC510" s="4"/>
      <c r="AD510" s="4"/>
      <c r="AE510" s="4"/>
    </row>
    <row r="511" spans="1:31">
      <c r="A511" s="4"/>
      <c r="B511" s="4"/>
      <c r="C511" s="4"/>
      <c r="D511" s="4"/>
      <c r="E511" s="4"/>
      <c r="F511" s="4"/>
      <c r="G511" s="47"/>
      <c r="H511" s="4"/>
      <c r="I511" s="4"/>
      <c r="J511" s="4"/>
      <c r="K511" s="4"/>
      <c r="L511" s="4"/>
      <c r="M511" s="4"/>
      <c r="N511" s="4"/>
      <c r="O511" s="4"/>
      <c r="P511" s="4"/>
      <c r="Q511" s="4"/>
      <c r="R511" s="4"/>
      <c r="S511" s="4"/>
      <c r="T511" s="4"/>
      <c r="U511" s="4"/>
      <c r="V511" s="4"/>
      <c r="W511" s="4"/>
      <c r="X511" s="4"/>
      <c r="Y511" s="4"/>
      <c r="Z511" s="4"/>
      <c r="AA511" s="4"/>
      <c r="AB511" s="4"/>
      <c r="AC511" s="4"/>
      <c r="AD511" s="4"/>
      <c r="AE511" s="4"/>
    </row>
    <row r="512" spans="1:31">
      <c r="A512" s="4"/>
      <c r="B512" s="4"/>
      <c r="C512" s="4"/>
      <c r="D512" s="4"/>
      <c r="E512" s="4"/>
      <c r="F512" s="4"/>
      <c r="G512" s="47"/>
      <c r="H512" s="4"/>
      <c r="I512" s="4"/>
      <c r="J512" s="4"/>
      <c r="K512" s="4"/>
      <c r="L512" s="4"/>
      <c r="M512" s="4"/>
      <c r="N512" s="4"/>
      <c r="O512" s="4"/>
      <c r="P512" s="4"/>
      <c r="Q512" s="4"/>
      <c r="R512" s="4"/>
      <c r="S512" s="4"/>
      <c r="T512" s="4"/>
      <c r="U512" s="4"/>
      <c r="V512" s="4"/>
      <c r="W512" s="4"/>
      <c r="X512" s="4"/>
      <c r="Y512" s="4"/>
      <c r="Z512" s="4"/>
      <c r="AA512" s="4"/>
      <c r="AB512" s="4"/>
      <c r="AC512" s="4"/>
      <c r="AD512" s="4"/>
      <c r="AE512" s="4"/>
    </row>
    <row r="513" spans="1:31">
      <c r="A513" s="4"/>
      <c r="B513" s="4"/>
      <c r="C513" s="4"/>
      <c r="D513" s="4"/>
      <c r="E513" s="4"/>
      <c r="F513" s="4"/>
      <c r="G513" s="47"/>
      <c r="H513" s="4"/>
      <c r="I513" s="4"/>
      <c r="J513" s="4"/>
      <c r="K513" s="4"/>
      <c r="L513" s="4"/>
      <c r="M513" s="4"/>
      <c r="N513" s="4"/>
      <c r="O513" s="4"/>
      <c r="P513" s="4"/>
      <c r="Q513" s="4"/>
      <c r="R513" s="4"/>
      <c r="S513" s="4"/>
      <c r="T513" s="4"/>
      <c r="U513" s="4"/>
      <c r="V513" s="4"/>
      <c r="W513" s="4"/>
      <c r="X513" s="4"/>
      <c r="Y513" s="4"/>
      <c r="Z513" s="4"/>
      <c r="AA513" s="4"/>
      <c r="AB513" s="4"/>
      <c r="AC513" s="4"/>
      <c r="AD513" s="4"/>
      <c r="AE513" s="4"/>
    </row>
    <row r="514" spans="1:31">
      <c r="A514" s="4"/>
      <c r="B514" s="4"/>
      <c r="C514" s="4"/>
      <c r="D514" s="4"/>
      <c r="E514" s="4"/>
      <c r="F514" s="4"/>
      <c r="G514" s="47"/>
      <c r="H514" s="4"/>
      <c r="I514" s="4"/>
      <c r="J514" s="4"/>
      <c r="K514" s="4"/>
      <c r="L514" s="4"/>
      <c r="M514" s="4"/>
      <c r="N514" s="4"/>
      <c r="O514" s="4"/>
      <c r="P514" s="4"/>
      <c r="Q514" s="4"/>
      <c r="R514" s="4"/>
      <c r="S514" s="4"/>
      <c r="T514" s="4"/>
      <c r="U514" s="4"/>
      <c r="V514" s="4"/>
      <c r="W514" s="4"/>
      <c r="X514" s="4"/>
      <c r="Y514" s="4"/>
      <c r="Z514" s="4"/>
      <c r="AA514" s="4"/>
      <c r="AB514" s="4"/>
      <c r="AC514" s="4"/>
      <c r="AD514" s="4"/>
      <c r="AE514" s="4"/>
    </row>
    <row r="515" spans="1:31">
      <c r="A515" s="4"/>
      <c r="B515" s="4"/>
      <c r="C515" s="4"/>
      <c r="D515" s="4"/>
      <c r="E515" s="4"/>
      <c r="F515" s="4"/>
      <c r="G515" s="47"/>
      <c r="H515" s="4"/>
      <c r="I515" s="4"/>
      <c r="J515" s="4"/>
      <c r="K515" s="4"/>
      <c r="L515" s="4"/>
      <c r="M515" s="4"/>
      <c r="N515" s="4"/>
      <c r="O515" s="4"/>
      <c r="P515" s="4"/>
      <c r="Q515" s="4"/>
      <c r="R515" s="4"/>
      <c r="S515" s="4"/>
      <c r="T515" s="4"/>
      <c r="U515" s="4"/>
      <c r="V515" s="4"/>
      <c r="W515" s="4"/>
      <c r="X515" s="4"/>
      <c r="Y515" s="4"/>
      <c r="Z515" s="4"/>
      <c r="AA515" s="4"/>
      <c r="AB515" s="4"/>
      <c r="AC515" s="4"/>
      <c r="AD515" s="4"/>
      <c r="AE515" s="4"/>
    </row>
    <row r="516" spans="1:31">
      <c r="A516" s="4"/>
      <c r="B516" s="4"/>
      <c r="C516" s="4"/>
      <c r="D516" s="4"/>
      <c r="E516" s="4"/>
      <c r="F516" s="4"/>
      <c r="G516" s="47"/>
      <c r="H516" s="4"/>
      <c r="I516" s="4"/>
      <c r="J516" s="4"/>
      <c r="K516" s="4"/>
      <c r="L516" s="4"/>
      <c r="M516" s="4"/>
      <c r="N516" s="4"/>
      <c r="O516" s="4"/>
      <c r="P516" s="4"/>
      <c r="Q516" s="4"/>
      <c r="R516" s="4"/>
      <c r="S516" s="4"/>
      <c r="T516" s="4"/>
      <c r="U516" s="4"/>
      <c r="V516" s="4"/>
      <c r="W516" s="4"/>
      <c r="X516" s="4"/>
      <c r="Y516" s="4"/>
      <c r="Z516" s="4"/>
      <c r="AA516" s="4"/>
      <c r="AB516" s="4"/>
      <c r="AC516" s="4"/>
      <c r="AD516" s="4"/>
      <c r="AE516" s="4"/>
    </row>
    <row r="517" spans="1:31">
      <c r="A517" s="4"/>
      <c r="B517" s="4"/>
      <c r="C517" s="4"/>
      <c r="D517" s="4"/>
      <c r="E517" s="4"/>
      <c r="F517" s="4"/>
      <c r="G517" s="47"/>
      <c r="H517" s="4"/>
      <c r="I517" s="4"/>
      <c r="J517" s="4"/>
      <c r="K517" s="4"/>
      <c r="L517" s="4"/>
      <c r="M517" s="4"/>
      <c r="N517" s="4"/>
      <c r="O517" s="4"/>
      <c r="P517" s="4"/>
      <c r="Q517" s="4"/>
      <c r="R517" s="4"/>
      <c r="S517" s="4"/>
      <c r="T517" s="4"/>
      <c r="U517" s="4"/>
      <c r="V517" s="4"/>
      <c r="W517" s="4"/>
      <c r="X517" s="4"/>
      <c r="Y517" s="4"/>
      <c r="Z517" s="4"/>
      <c r="AA517" s="4"/>
      <c r="AB517" s="4"/>
      <c r="AC517" s="4"/>
      <c r="AD517" s="4"/>
      <c r="AE517" s="4"/>
    </row>
    <row r="518" spans="1:31">
      <c r="A518" s="4"/>
      <c r="B518" s="4"/>
      <c r="C518" s="4"/>
      <c r="D518" s="4"/>
      <c r="E518" s="4"/>
      <c r="F518" s="4"/>
      <c r="G518" s="47"/>
      <c r="H518" s="4"/>
      <c r="I518" s="4"/>
      <c r="J518" s="4"/>
      <c r="K518" s="4"/>
      <c r="L518" s="4"/>
      <c r="M518" s="4"/>
      <c r="N518" s="4"/>
      <c r="O518" s="4"/>
      <c r="P518" s="4"/>
      <c r="Q518" s="4"/>
      <c r="R518" s="4"/>
      <c r="S518" s="4"/>
      <c r="T518" s="4"/>
      <c r="U518" s="4"/>
      <c r="V518" s="4"/>
      <c r="W518" s="4"/>
      <c r="X518" s="4"/>
      <c r="Y518" s="4"/>
      <c r="Z518" s="4"/>
      <c r="AA518" s="4"/>
      <c r="AB518" s="4"/>
      <c r="AC518" s="4"/>
      <c r="AD518" s="4"/>
      <c r="AE518" s="4"/>
    </row>
    <row r="519" spans="1:31">
      <c r="A519" s="4"/>
      <c r="B519" s="4"/>
      <c r="C519" s="4"/>
      <c r="D519" s="4"/>
      <c r="E519" s="4"/>
      <c r="F519" s="4"/>
      <c r="G519" s="47"/>
      <c r="H519" s="4"/>
      <c r="I519" s="4"/>
      <c r="J519" s="4"/>
      <c r="K519" s="4"/>
      <c r="L519" s="4"/>
      <c r="M519" s="4"/>
      <c r="N519" s="4"/>
      <c r="O519" s="4"/>
      <c r="P519" s="4"/>
      <c r="Q519" s="4"/>
      <c r="R519" s="4"/>
      <c r="S519" s="4"/>
      <c r="T519" s="4"/>
      <c r="U519" s="4"/>
      <c r="V519" s="4"/>
      <c r="W519" s="4"/>
      <c r="X519" s="4"/>
      <c r="Y519" s="4"/>
      <c r="Z519" s="4"/>
      <c r="AA519" s="4"/>
      <c r="AB519" s="4"/>
      <c r="AC519" s="4"/>
      <c r="AD519" s="4"/>
      <c r="AE519" s="4"/>
    </row>
    <row r="520" spans="1:31">
      <c r="A520" s="4"/>
      <c r="B520" s="4"/>
      <c r="C520" s="4"/>
      <c r="D520" s="4"/>
      <c r="E520" s="4"/>
      <c r="F520" s="4"/>
      <c r="G520" s="47"/>
      <c r="H520" s="4"/>
      <c r="I520" s="4"/>
      <c r="J520" s="4"/>
      <c r="K520" s="4"/>
      <c r="L520" s="4"/>
      <c r="M520" s="4"/>
      <c r="N520" s="4"/>
      <c r="O520" s="4"/>
      <c r="P520" s="4"/>
      <c r="Q520" s="4"/>
      <c r="R520" s="4"/>
      <c r="S520" s="4"/>
      <c r="T520" s="4"/>
      <c r="U520" s="4"/>
      <c r="V520" s="4"/>
      <c r="W520" s="4"/>
      <c r="X520" s="4"/>
      <c r="Y520" s="4"/>
      <c r="Z520" s="4"/>
      <c r="AA520" s="4"/>
      <c r="AB520" s="4"/>
      <c r="AC520" s="4"/>
      <c r="AD520" s="4"/>
      <c r="AE520" s="4"/>
    </row>
    <row r="521" spans="1:31">
      <c r="A521" s="4"/>
      <c r="B521" s="4"/>
      <c r="C521" s="4"/>
      <c r="D521" s="4"/>
      <c r="E521" s="4"/>
      <c r="F521" s="4"/>
      <c r="G521" s="47"/>
      <c r="H521" s="4"/>
      <c r="I521" s="4"/>
      <c r="J521" s="4"/>
      <c r="K521" s="4"/>
      <c r="L521" s="4"/>
      <c r="M521" s="4"/>
      <c r="N521" s="4"/>
      <c r="O521" s="4"/>
      <c r="P521" s="4"/>
      <c r="Q521" s="4"/>
      <c r="R521" s="4"/>
      <c r="S521" s="4"/>
      <c r="T521" s="4"/>
      <c r="U521" s="4"/>
      <c r="V521" s="4"/>
      <c r="W521" s="4"/>
      <c r="X521" s="4"/>
      <c r="Y521" s="4"/>
      <c r="Z521" s="4"/>
      <c r="AA521" s="4"/>
      <c r="AB521" s="4"/>
      <c r="AC521" s="4"/>
      <c r="AD521" s="4"/>
      <c r="AE521" s="4"/>
    </row>
    <row r="522" spans="1:31">
      <c r="A522" s="4"/>
      <c r="B522" s="4"/>
      <c r="C522" s="4"/>
      <c r="D522" s="4"/>
      <c r="E522" s="4"/>
      <c r="F522" s="4"/>
      <c r="G522" s="47"/>
      <c r="H522" s="4"/>
      <c r="I522" s="4"/>
      <c r="J522" s="4"/>
      <c r="K522" s="4"/>
      <c r="L522" s="4"/>
      <c r="M522" s="4"/>
      <c r="N522" s="4"/>
      <c r="O522" s="4"/>
      <c r="P522" s="4"/>
      <c r="Q522" s="4"/>
      <c r="R522" s="4"/>
      <c r="S522" s="4"/>
      <c r="T522" s="4"/>
      <c r="U522" s="4"/>
      <c r="V522" s="4"/>
      <c r="W522" s="4"/>
      <c r="X522" s="4"/>
      <c r="Y522" s="4"/>
      <c r="Z522" s="4"/>
      <c r="AA522" s="4"/>
      <c r="AB522" s="4"/>
      <c r="AC522" s="4"/>
      <c r="AD522" s="4"/>
      <c r="AE522" s="4"/>
    </row>
    <row r="523" spans="1:31">
      <c r="A523" s="4"/>
      <c r="B523" s="4"/>
      <c r="C523" s="4"/>
      <c r="D523" s="4"/>
      <c r="E523" s="4"/>
      <c r="F523" s="4"/>
      <c r="G523" s="47"/>
      <c r="H523" s="4"/>
      <c r="I523" s="4"/>
      <c r="J523" s="4"/>
      <c r="K523" s="4"/>
      <c r="L523" s="4"/>
      <c r="M523" s="4"/>
      <c r="N523" s="4"/>
      <c r="O523" s="4"/>
      <c r="P523" s="4"/>
      <c r="Q523" s="4"/>
      <c r="R523" s="4"/>
      <c r="S523" s="4"/>
      <c r="T523" s="4"/>
      <c r="U523" s="4"/>
      <c r="V523" s="4"/>
      <c r="W523" s="4"/>
      <c r="X523" s="4"/>
      <c r="Y523" s="4"/>
      <c r="Z523" s="4"/>
      <c r="AA523" s="4"/>
      <c r="AB523" s="4"/>
      <c r="AC523" s="4"/>
      <c r="AD523" s="4"/>
      <c r="AE523" s="4"/>
    </row>
    <row r="524" spans="1:31">
      <c r="A524" s="4"/>
      <c r="B524" s="4"/>
      <c r="C524" s="4"/>
      <c r="D524" s="4"/>
      <c r="E524" s="4"/>
      <c r="F524" s="4"/>
      <c r="G524" s="47"/>
      <c r="H524" s="4"/>
      <c r="I524" s="4"/>
      <c r="J524" s="4"/>
      <c r="K524" s="4"/>
      <c r="L524" s="4"/>
      <c r="M524" s="4"/>
      <c r="N524" s="4"/>
      <c r="O524" s="4"/>
      <c r="P524" s="4"/>
      <c r="Q524" s="4"/>
      <c r="R524" s="4"/>
      <c r="S524" s="4"/>
      <c r="T524" s="4"/>
      <c r="U524" s="4"/>
      <c r="V524" s="4"/>
      <c r="W524" s="4"/>
      <c r="X524" s="4"/>
      <c r="Y524" s="4"/>
      <c r="Z524" s="4"/>
      <c r="AA524" s="4"/>
      <c r="AB524" s="4"/>
      <c r="AC524" s="4"/>
      <c r="AD524" s="4"/>
      <c r="AE524" s="4"/>
    </row>
    <row r="525" spans="1:31">
      <c r="A525" s="4"/>
      <c r="B525" s="4"/>
      <c r="C525" s="4"/>
      <c r="D525" s="4"/>
      <c r="E525" s="4"/>
      <c r="F525" s="4"/>
      <c r="G525" s="47"/>
      <c r="H525" s="4"/>
      <c r="I525" s="4"/>
      <c r="J525" s="4"/>
      <c r="K525" s="4"/>
      <c r="L525" s="4"/>
      <c r="M525" s="4"/>
      <c r="N525" s="4"/>
      <c r="O525" s="4"/>
      <c r="P525" s="4"/>
      <c r="Q525" s="4"/>
      <c r="R525" s="4"/>
      <c r="S525" s="4"/>
      <c r="T525" s="4"/>
      <c r="U525" s="4"/>
      <c r="V525" s="4"/>
      <c r="W525" s="4"/>
      <c r="X525" s="4"/>
      <c r="Y525" s="4"/>
      <c r="Z525" s="4"/>
      <c r="AA525" s="4"/>
      <c r="AB525" s="4"/>
      <c r="AC525" s="4"/>
      <c r="AD525" s="4"/>
      <c r="AE525" s="4"/>
    </row>
    <row r="526" spans="1:31">
      <c r="A526" s="4"/>
      <c r="B526" s="4"/>
      <c r="C526" s="4"/>
      <c r="D526" s="4"/>
      <c r="E526" s="4"/>
      <c r="F526" s="4"/>
      <c r="G526" s="47"/>
      <c r="H526" s="4"/>
      <c r="I526" s="4"/>
      <c r="J526" s="4"/>
      <c r="K526" s="4"/>
      <c r="L526" s="4"/>
      <c r="M526" s="4"/>
      <c r="N526" s="4"/>
      <c r="O526" s="4"/>
      <c r="P526" s="4"/>
      <c r="Q526" s="4"/>
      <c r="R526" s="4"/>
      <c r="S526" s="4"/>
      <c r="T526" s="4"/>
      <c r="U526" s="4"/>
      <c r="V526" s="4"/>
      <c r="W526" s="4"/>
      <c r="X526" s="4"/>
      <c r="Y526" s="4"/>
      <c r="Z526" s="4"/>
      <c r="AA526" s="4"/>
      <c r="AB526" s="4"/>
      <c r="AC526" s="4"/>
      <c r="AD526" s="4"/>
      <c r="AE526" s="4"/>
    </row>
    <row r="527" spans="1:31">
      <c r="A527" s="4"/>
      <c r="B527" s="4"/>
      <c r="C527" s="4"/>
      <c r="D527" s="4"/>
      <c r="E527" s="4"/>
      <c r="F527" s="4"/>
      <c r="G527" s="47"/>
      <c r="H527" s="4"/>
      <c r="I527" s="4"/>
      <c r="J527" s="4"/>
      <c r="K527" s="4"/>
      <c r="L527" s="4"/>
      <c r="M527" s="4"/>
      <c r="N527" s="4"/>
      <c r="O527" s="4"/>
      <c r="P527" s="4"/>
      <c r="Q527" s="4"/>
      <c r="R527" s="4"/>
      <c r="S527" s="4"/>
      <c r="T527" s="4"/>
      <c r="U527" s="4"/>
      <c r="V527" s="4"/>
      <c r="W527" s="4"/>
      <c r="X527" s="4"/>
      <c r="Y527" s="4"/>
      <c r="Z527" s="4"/>
      <c r="AA527" s="4"/>
      <c r="AB527" s="4"/>
      <c r="AC527" s="4"/>
      <c r="AD527" s="4"/>
      <c r="AE527" s="4"/>
    </row>
    <row r="528" spans="1:31">
      <c r="A528" s="4"/>
      <c r="B528" s="4"/>
      <c r="C528" s="4"/>
      <c r="D528" s="4"/>
      <c r="E528" s="4"/>
      <c r="F528" s="4"/>
      <c r="G528" s="47"/>
      <c r="H528" s="4"/>
      <c r="I528" s="4"/>
      <c r="J528" s="4"/>
      <c r="K528" s="4"/>
      <c r="L528" s="4"/>
      <c r="M528" s="4"/>
      <c r="N528" s="4"/>
      <c r="O528" s="4"/>
      <c r="P528" s="4"/>
      <c r="Q528" s="4"/>
      <c r="R528" s="4"/>
      <c r="S528" s="4"/>
      <c r="T528" s="4"/>
      <c r="U528" s="4"/>
      <c r="V528" s="4"/>
      <c r="W528" s="4"/>
      <c r="X528" s="4"/>
      <c r="Y528" s="4"/>
      <c r="Z528" s="4"/>
      <c r="AA528" s="4"/>
      <c r="AB528" s="4"/>
      <c r="AC528" s="4"/>
      <c r="AD528" s="4"/>
      <c r="AE528" s="4"/>
    </row>
    <row r="529" spans="1:31">
      <c r="A529" s="4"/>
      <c r="B529" s="4"/>
      <c r="C529" s="4"/>
      <c r="D529" s="4"/>
      <c r="E529" s="4"/>
      <c r="F529" s="4"/>
      <c r="G529" s="47"/>
      <c r="H529" s="4"/>
      <c r="I529" s="4"/>
      <c r="J529" s="4"/>
      <c r="K529" s="4"/>
      <c r="L529" s="4"/>
      <c r="M529" s="4"/>
      <c r="N529" s="4"/>
      <c r="O529" s="4"/>
      <c r="P529" s="4"/>
      <c r="Q529" s="4"/>
      <c r="R529" s="4"/>
      <c r="S529" s="4"/>
      <c r="T529" s="4"/>
      <c r="U529" s="4"/>
      <c r="V529" s="4"/>
      <c r="W529" s="4"/>
      <c r="X529" s="4"/>
      <c r="Y529" s="4"/>
      <c r="Z529" s="4"/>
      <c r="AA529" s="4"/>
      <c r="AB529" s="4"/>
      <c r="AC529" s="4"/>
      <c r="AD529" s="4"/>
      <c r="AE529" s="4"/>
    </row>
    <row r="530" spans="1:31">
      <c r="A530" s="4"/>
      <c r="B530" s="4"/>
      <c r="C530" s="4"/>
      <c r="D530" s="4"/>
      <c r="E530" s="4"/>
      <c r="F530" s="4"/>
      <c r="G530" s="47"/>
      <c r="H530" s="4"/>
      <c r="I530" s="4"/>
      <c r="J530" s="4"/>
      <c r="K530" s="4"/>
      <c r="L530" s="4"/>
      <c r="M530" s="4"/>
      <c r="N530" s="4"/>
      <c r="O530" s="4"/>
      <c r="P530" s="4"/>
      <c r="Q530" s="4"/>
      <c r="R530" s="4"/>
      <c r="S530" s="4"/>
      <c r="T530" s="4"/>
      <c r="U530" s="4"/>
      <c r="V530" s="4"/>
      <c r="W530" s="4"/>
      <c r="X530" s="4"/>
      <c r="Y530" s="4"/>
      <c r="Z530" s="4"/>
      <c r="AA530" s="4"/>
      <c r="AB530" s="4"/>
      <c r="AC530" s="4"/>
      <c r="AD530" s="4"/>
      <c r="AE530" s="4"/>
    </row>
    <row r="531" spans="1:31">
      <c r="A531" s="4"/>
      <c r="B531" s="4"/>
      <c r="C531" s="4"/>
      <c r="D531" s="4"/>
      <c r="E531" s="4"/>
      <c r="F531" s="4"/>
      <c r="G531" s="47"/>
      <c r="H531" s="4"/>
      <c r="I531" s="4"/>
      <c r="J531" s="4"/>
      <c r="K531" s="4"/>
      <c r="L531" s="4"/>
      <c r="M531" s="4"/>
      <c r="N531" s="4"/>
      <c r="O531" s="4"/>
      <c r="P531" s="4"/>
      <c r="Q531" s="4"/>
      <c r="R531" s="4"/>
      <c r="S531" s="4"/>
      <c r="T531" s="4"/>
      <c r="U531" s="4"/>
      <c r="V531" s="4"/>
      <c r="W531" s="4"/>
      <c r="X531" s="4"/>
      <c r="Y531" s="4"/>
      <c r="Z531" s="4"/>
      <c r="AA531" s="4"/>
      <c r="AB531" s="4"/>
      <c r="AC531" s="4"/>
      <c r="AD531" s="4"/>
      <c r="AE531" s="4"/>
    </row>
    <row r="532" spans="1:31">
      <c r="A532" s="4"/>
      <c r="B532" s="4"/>
      <c r="C532" s="4"/>
      <c r="D532" s="4"/>
      <c r="E532" s="4"/>
      <c r="F532" s="4"/>
      <c r="G532" s="47"/>
      <c r="H532" s="4"/>
      <c r="I532" s="4"/>
      <c r="J532" s="4"/>
      <c r="K532" s="4"/>
      <c r="L532" s="4"/>
      <c r="M532" s="4"/>
      <c r="N532" s="4"/>
      <c r="O532" s="4"/>
      <c r="P532" s="4"/>
      <c r="Q532" s="4"/>
      <c r="R532" s="4"/>
      <c r="S532" s="4"/>
      <c r="T532" s="4"/>
      <c r="U532" s="4"/>
      <c r="V532" s="4"/>
      <c r="W532" s="4"/>
      <c r="X532" s="4"/>
      <c r="Y532" s="4"/>
      <c r="Z532" s="4"/>
      <c r="AA532" s="4"/>
      <c r="AB532" s="4"/>
      <c r="AC532" s="4"/>
      <c r="AD532" s="4"/>
      <c r="AE532" s="4"/>
    </row>
    <row r="533" spans="1:31">
      <c r="A533" s="4"/>
      <c r="B533" s="4"/>
      <c r="C533" s="4"/>
      <c r="D533" s="4"/>
      <c r="E533" s="4"/>
      <c r="F533" s="4"/>
      <c r="G533" s="47"/>
      <c r="H533" s="4"/>
      <c r="I533" s="4"/>
      <c r="J533" s="4"/>
      <c r="K533" s="4"/>
      <c r="L533" s="4"/>
      <c r="M533" s="4"/>
      <c r="N533" s="4"/>
      <c r="O533" s="4"/>
      <c r="P533" s="4"/>
      <c r="Q533" s="4"/>
      <c r="R533" s="4"/>
      <c r="S533" s="4"/>
      <c r="T533" s="4"/>
      <c r="U533" s="4"/>
      <c r="V533" s="4"/>
      <c r="W533" s="4"/>
      <c r="X533" s="4"/>
      <c r="Y533" s="4"/>
      <c r="Z533" s="4"/>
      <c r="AA533" s="4"/>
      <c r="AB533" s="4"/>
      <c r="AC533" s="4"/>
      <c r="AD533" s="4"/>
      <c r="AE533" s="4"/>
    </row>
    <row r="534" spans="1:31">
      <c r="A534" s="4"/>
      <c r="B534" s="4"/>
      <c r="C534" s="4"/>
      <c r="D534" s="4"/>
      <c r="E534" s="4"/>
      <c r="F534" s="4"/>
      <c r="G534" s="47"/>
      <c r="H534" s="4"/>
      <c r="I534" s="4"/>
      <c r="J534" s="4"/>
      <c r="K534" s="4"/>
      <c r="L534" s="4"/>
      <c r="M534" s="4"/>
      <c r="N534" s="4"/>
      <c r="O534" s="4"/>
      <c r="P534" s="4"/>
      <c r="Q534" s="4"/>
      <c r="R534" s="4"/>
      <c r="S534" s="4"/>
      <c r="T534" s="4"/>
      <c r="U534" s="4"/>
      <c r="V534" s="4"/>
      <c r="W534" s="4"/>
      <c r="X534" s="4"/>
      <c r="Y534" s="4"/>
      <c r="Z534" s="4"/>
      <c r="AA534" s="4"/>
      <c r="AB534" s="4"/>
      <c r="AC534" s="4"/>
      <c r="AD534" s="4"/>
      <c r="AE534" s="4"/>
    </row>
    <row r="535" spans="1:31">
      <c r="A535" s="4"/>
      <c r="B535" s="4"/>
      <c r="C535" s="4"/>
      <c r="D535" s="4"/>
      <c r="E535" s="4"/>
      <c r="F535" s="4"/>
      <c r="G535" s="47"/>
      <c r="H535" s="4"/>
      <c r="I535" s="4"/>
      <c r="J535" s="4"/>
      <c r="K535" s="4"/>
      <c r="L535" s="4"/>
      <c r="M535" s="4"/>
      <c r="N535" s="4"/>
      <c r="O535" s="4"/>
      <c r="P535" s="4"/>
      <c r="Q535" s="4"/>
      <c r="R535" s="4"/>
      <c r="S535" s="4"/>
      <c r="T535" s="4"/>
      <c r="U535" s="4"/>
      <c r="V535" s="4"/>
      <c r="W535" s="4"/>
      <c r="X535" s="4"/>
      <c r="Y535" s="4"/>
      <c r="Z535" s="4"/>
      <c r="AA535" s="4"/>
      <c r="AB535" s="4"/>
      <c r="AC535" s="4"/>
      <c r="AD535" s="4"/>
      <c r="AE535" s="4"/>
    </row>
    <row r="536" spans="1:31">
      <c r="A536" s="4"/>
      <c r="B536" s="4"/>
      <c r="C536" s="4"/>
      <c r="D536" s="4"/>
      <c r="E536" s="4"/>
      <c r="F536" s="4"/>
      <c r="G536" s="47"/>
      <c r="H536" s="4"/>
      <c r="I536" s="4"/>
      <c r="J536" s="4"/>
      <c r="K536" s="4"/>
      <c r="L536" s="4"/>
      <c r="M536" s="4"/>
      <c r="N536" s="4"/>
      <c r="O536" s="4"/>
      <c r="P536" s="4"/>
      <c r="Q536" s="4"/>
      <c r="R536" s="4"/>
      <c r="S536" s="4"/>
      <c r="T536" s="4"/>
      <c r="U536" s="4"/>
      <c r="V536" s="4"/>
      <c r="W536" s="4"/>
      <c r="X536" s="4"/>
      <c r="Y536" s="4"/>
      <c r="Z536" s="4"/>
      <c r="AA536" s="4"/>
      <c r="AB536" s="4"/>
      <c r="AC536" s="4"/>
      <c r="AD536" s="4"/>
      <c r="AE536" s="4"/>
    </row>
    <row r="537" spans="1:31">
      <c r="A537" s="4"/>
      <c r="B537" s="4"/>
      <c r="C537" s="4"/>
      <c r="D537" s="4"/>
      <c r="E537" s="4"/>
      <c r="F537" s="4"/>
      <c r="G537" s="47"/>
      <c r="H537" s="4"/>
      <c r="I537" s="4"/>
      <c r="J537" s="4"/>
      <c r="K537" s="4"/>
      <c r="L537" s="4"/>
      <c r="M537" s="4"/>
      <c r="N537" s="4"/>
      <c r="O537" s="4"/>
      <c r="P537" s="4"/>
      <c r="Q537" s="4"/>
      <c r="R537" s="4"/>
      <c r="S537" s="4"/>
      <c r="T537" s="4"/>
      <c r="U537" s="4"/>
      <c r="V537" s="4"/>
      <c r="W537" s="4"/>
      <c r="X537" s="4"/>
      <c r="Y537" s="4"/>
      <c r="Z537" s="4"/>
      <c r="AA537" s="4"/>
      <c r="AB537" s="4"/>
      <c r="AC537" s="4"/>
      <c r="AD537" s="4"/>
      <c r="AE537" s="4"/>
    </row>
    <row r="538" spans="1:31">
      <c r="A538" s="4"/>
      <c r="B538" s="4"/>
      <c r="C538" s="4"/>
      <c r="D538" s="4"/>
      <c r="E538" s="4"/>
      <c r="F538" s="4"/>
      <c r="G538" s="47"/>
      <c r="H538" s="4"/>
      <c r="I538" s="4"/>
      <c r="J538" s="4"/>
      <c r="K538" s="4"/>
      <c r="L538" s="4"/>
      <c r="M538" s="4"/>
      <c r="N538" s="4"/>
      <c r="O538" s="4"/>
      <c r="P538" s="4"/>
      <c r="Q538" s="4"/>
      <c r="R538" s="4"/>
      <c r="S538" s="4"/>
      <c r="T538" s="4"/>
      <c r="U538" s="4"/>
      <c r="V538" s="4"/>
      <c r="W538" s="4"/>
      <c r="X538" s="4"/>
      <c r="Y538" s="4"/>
      <c r="Z538" s="4"/>
      <c r="AA538" s="4"/>
      <c r="AB538" s="4"/>
      <c r="AC538" s="4"/>
      <c r="AD538" s="4"/>
      <c r="AE538" s="4"/>
    </row>
    <row r="539" spans="1:31">
      <c r="A539" s="4"/>
      <c r="B539" s="4"/>
      <c r="C539" s="4"/>
      <c r="D539" s="4"/>
      <c r="E539" s="4"/>
      <c r="F539" s="4"/>
      <c r="G539" s="47"/>
      <c r="H539" s="4"/>
      <c r="I539" s="4"/>
      <c r="J539" s="4"/>
      <c r="K539" s="4"/>
      <c r="L539" s="4"/>
      <c r="M539" s="4"/>
      <c r="N539" s="4"/>
      <c r="O539" s="4"/>
      <c r="P539" s="4"/>
      <c r="Q539" s="4"/>
      <c r="R539" s="4"/>
      <c r="S539" s="4"/>
      <c r="T539" s="4"/>
      <c r="U539" s="4"/>
      <c r="V539" s="4"/>
      <c r="W539" s="4"/>
      <c r="X539" s="4"/>
      <c r="Y539" s="4"/>
      <c r="Z539" s="4"/>
      <c r="AA539" s="4"/>
      <c r="AB539" s="4"/>
      <c r="AC539" s="4"/>
      <c r="AD539" s="4"/>
      <c r="AE539" s="4"/>
    </row>
    <row r="540" spans="1:31">
      <c r="A540" s="4"/>
      <c r="B540" s="4"/>
      <c r="C540" s="4"/>
      <c r="D540" s="4"/>
      <c r="E540" s="4"/>
      <c r="F540" s="4"/>
      <c r="G540" s="47"/>
      <c r="H540" s="4"/>
      <c r="I540" s="4"/>
      <c r="J540" s="4"/>
      <c r="K540" s="4"/>
      <c r="L540" s="4"/>
      <c r="M540" s="4"/>
      <c r="N540" s="4"/>
      <c r="O540" s="4"/>
      <c r="P540" s="4"/>
      <c r="Q540" s="4"/>
      <c r="R540" s="4"/>
      <c r="S540" s="4"/>
      <c r="T540" s="4"/>
      <c r="U540" s="4"/>
      <c r="V540" s="4"/>
      <c r="W540" s="4"/>
      <c r="X540" s="4"/>
      <c r="Y540" s="4"/>
      <c r="Z540" s="4"/>
      <c r="AA540" s="4"/>
      <c r="AB540" s="4"/>
      <c r="AC540" s="4"/>
      <c r="AD540" s="4"/>
      <c r="AE540" s="4"/>
    </row>
    <row r="541" spans="1:31">
      <c r="A541" s="4"/>
      <c r="B541" s="4"/>
      <c r="C541" s="4"/>
      <c r="D541" s="4"/>
      <c r="E541" s="4"/>
      <c r="F541" s="4"/>
      <c r="G541" s="47"/>
      <c r="H541" s="4"/>
      <c r="I541" s="4"/>
      <c r="J541" s="4"/>
      <c r="K541" s="4"/>
      <c r="L541" s="4"/>
      <c r="M541" s="4"/>
      <c r="N541" s="4"/>
      <c r="O541" s="4"/>
      <c r="P541" s="4"/>
      <c r="Q541" s="4"/>
      <c r="R541" s="4"/>
      <c r="S541" s="4"/>
      <c r="T541" s="4"/>
      <c r="U541" s="4"/>
      <c r="V541" s="4"/>
      <c r="W541" s="4"/>
      <c r="X541" s="4"/>
      <c r="Y541" s="4"/>
      <c r="Z541" s="4"/>
      <c r="AA541" s="4"/>
      <c r="AB541" s="4"/>
      <c r="AC541" s="4"/>
      <c r="AD541" s="4"/>
      <c r="AE541" s="4"/>
    </row>
    <row r="542" spans="1:31">
      <c r="A542" s="4"/>
      <c r="B542" s="4"/>
      <c r="C542" s="4"/>
      <c r="D542" s="4"/>
      <c r="E542" s="4"/>
      <c r="F542" s="4"/>
      <c r="G542" s="47"/>
      <c r="H542" s="4"/>
      <c r="I542" s="4"/>
      <c r="J542" s="4"/>
      <c r="K542" s="4"/>
      <c r="L542" s="4"/>
      <c r="M542" s="4"/>
      <c r="N542" s="4"/>
      <c r="O542" s="4"/>
      <c r="P542" s="4"/>
      <c r="Q542" s="4"/>
      <c r="R542" s="4"/>
      <c r="S542" s="4"/>
      <c r="T542" s="4"/>
      <c r="U542" s="4"/>
      <c r="V542" s="4"/>
      <c r="W542" s="4"/>
      <c r="X542" s="4"/>
      <c r="Y542" s="4"/>
      <c r="Z542" s="4"/>
      <c r="AA542" s="4"/>
      <c r="AB542" s="4"/>
      <c r="AC542" s="4"/>
      <c r="AD542" s="4"/>
      <c r="AE542" s="4"/>
    </row>
    <row r="543" spans="1:31">
      <c r="A543" s="4"/>
      <c r="B543" s="4"/>
      <c r="C543" s="4"/>
      <c r="D543" s="4"/>
      <c r="E543" s="4"/>
      <c r="F543" s="4"/>
      <c r="G543" s="47"/>
      <c r="H543" s="4"/>
      <c r="I543" s="4"/>
      <c r="J543" s="4"/>
      <c r="K543" s="4"/>
      <c r="L543" s="4"/>
      <c r="M543" s="4"/>
      <c r="N543" s="4"/>
      <c r="O543" s="4"/>
      <c r="P543" s="4"/>
      <c r="Q543" s="4"/>
      <c r="R543" s="4"/>
      <c r="S543" s="4"/>
      <c r="T543" s="4"/>
      <c r="U543" s="4"/>
      <c r="V543" s="4"/>
      <c r="W543" s="4"/>
      <c r="X543" s="4"/>
      <c r="Y543" s="4"/>
      <c r="Z543" s="4"/>
      <c r="AA543" s="4"/>
      <c r="AB543" s="4"/>
      <c r="AC543" s="4"/>
      <c r="AD543" s="4"/>
      <c r="AE543" s="4"/>
    </row>
    <row r="544" spans="1:31">
      <c r="A544" s="4"/>
      <c r="B544" s="4"/>
      <c r="C544" s="4"/>
      <c r="D544" s="4"/>
      <c r="E544" s="4"/>
      <c r="F544" s="4"/>
      <c r="G544" s="47"/>
      <c r="H544" s="4"/>
      <c r="I544" s="4"/>
      <c r="J544" s="4"/>
      <c r="K544" s="4"/>
      <c r="L544" s="4"/>
      <c r="M544" s="4"/>
      <c r="N544" s="4"/>
      <c r="O544" s="4"/>
      <c r="P544" s="4"/>
      <c r="Q544" s="4"/>
      <c r="R544" s="4"/>
      <c r="S544" s="4"/>
      <c r="T544" s="4"/>
      <c r="U544" s="4"/>
      <c r="V544" s="4"/>
      <c r="W544" s="4"/>
      <c r="X544" s="4"/>
      <c r="Y544" s="4"/>
      <c r="Z544" s="4"/>
      <c r="AA544" s="4"/>
      <c r="AB544" s="4"/>
      <c r="AC544" s="4"/>
      <c r="AD544" s="4"/>
      <c r="AE544" s="4"/>
    </row>
    <row r="545" spans="1:31">
      <c r="A545" s="4"/>
      <c r="B545" s="4"/>
      <c r="C545" s="4"/>
      <c r="D545" s="4"/>
      <c r="E545" s="4"/>
      <c r="F545" s="4"/>
      <c r="G545" s="47"/>
      <c r="H545" s="4"/>
      <c r="I545" s="4"/>
      <c r="J545" s="4"/>
      <c r="K545" s="4"/>
      <c r="L545" s="4"/>
      <c r="M545" s="4"/>
      <c r="N545" s="4"/>
      <c r="O545" s="4"/>
      <c r="P545" s="4"/>
      <c r="Q545" s="4"/>
      <c r="R545" s="4"/>
      <c r="S545" s="4"/>
      <c r="T545" s="4"/>
      <c r="U545" s="4"/>
      <c r="V545" s="4"/>
      <c r="W545" s="4"/>
      <c r="X545" s="4"/>
      <c r="Y545" s="4"/>
      <c r="Z545" s="4"/>
      <c r="AA545" s="4"/>
      <c r="AB545" s="4"/>
      <c r="AC545" s="4"/>
      <c r="AD545" s="4"/>
      <c r="AE545" s="4"/>
    </row>
    <row r="546" spans="1:31">
      <c r="A546" s="4"/>
      <c r="B546" s="4"/>
      <c r="C546" s="4"/>
      <c r="D546" s="4"/>
      <c r="E546" s="4"/>
      <c r="F546" s="4"/>
      <c r="G546" s="47"/>
      <c r="H546" s="4"/>
      <c r="I546" s="4"/>
      <c r="J546" s="4"/>
      <c r="K546" s="4"/>
      <c r="L546" s="4"/>
      <c r="M546" s="4"/>
      <c r="N546" s="4"/>
      <c r="O546" s="4"/>
      <c r="P546" s="4"/>
      <c r="Q546" s="4"/>
      <c r="R546" s="4"/>
      <c r="S546" s="4"/>
      <c r="T546" s="4"/>
      <c r="U546" s="4"/>
      <c r="V546" s="4"/>
      <c r="W546" s="4"/>
      <c r="X546" s="4"/>
      <c r="Y546" s="4"/>
      <c r="Z546" s="4"/>
      <c r="AA546" s="4"/>
      <c r="AB546" s="4"/>
      <c r="AC546" s="4"/>
      <c r="AD546" s="4"/>
      <c r="AE546" s="4"/>
    </row>
    <row r="547" spans="1:31">
      <c r="A547" s="4"/>
      <c r="B547" s="4"/>
      <c r="C547" s="4"/>
      <c r="D547" s="4"/>
      <c r="E547" s="4"/>
      <c r="F547" s="4"/>
      <c r="G547" s="47"/>
      <c r="H547" s="4"/>
      <c r="I547" s="4"/>
      <c r="J547" s="4"/>
      <c r="K547" s="4"/>
      <c r="L547" s="4"/>
      <c r="M547" s="4"/>
      <c r="N547" s="4"/>
      <c r="O547" s="4"/>
      <c r="P547" s="4"/>
      <c r="Q547" s="4"/>
      <c r="R547" s="4"/>
      <c r="S547" s="4"/>
      <c r="T547" s="4"/>
      <c r="U547" s="4"/>
      <c r="V547" s="4"/>
      <c r="W547" s="4"/>
      <c r="X547" s="4"/>
      <c r="Y547" s="4"/>
      <c r="Z547" s="4"/>
      <c r="AA547" s="4"/>
      <c r="AB547" s="4"/>
      <c r="AC547" s="4"/>
      <c r="AD547" s="4"/>
      <c r="AE547" s="4"/>
    </row>
    <row r="548" spans="1:31">
      <c r="A548" s="4"/>
      <c r="B548" s="4"/>
      <c r="C548" s="4"/>
      <c r="D548" s="4"/>
      <c r="E548" s="4"/>
      <c r="F548" s="4"/>
      <c r="G548" s="47"/>
      <c r="H548" s="4"/>
      <c r="I548" s="4"/>
      <c r="J548" s="4"/>
      <c r="K548" s="4"/>
      <c r="L548" s="4"/>
      <c r="M548" s="4"/>
      <c r="N548" s="4"/>
      <c r="O548" s="4"/>
      <c r="P548" s="4"/>
      <c r="Q548" s="4"/>
      <c r="R548" s="4"/>
      <c r="S548" s="4"/>
      <c r="T548" s="4"/>
      <c r="U548" s="4"/>
      <c r="V548" s="4"/>
      <c r="W548" s="4"/>
      <c r="X548" s="4"/>
      <c r="Y548" s="4"/>
      <c r="Z548" s="4"/>
      <c r="AA548" s="4"/>
      <c r="AB548" s="4"/>
      <c r="AC548" s="4"/>
      <c r="AD548" s="4"/>
      <c r="AE548" s="4"/>
    </row>
    <row r="549" spans="1:31">
      <c r="A549" s="4"/>
      <c r="B549" s="4"/>
      <c r="C549" s="4"/>
      <c r="D549" s="4"/>
      <c r="E549" s="4"/>
      <c r="F549" s="4"/>
      <c r="G549" s="47"/>
      <c r="H549" s="4"/>
      <c r="I549" s="4"/>
      <c r="J549" s="4"/>
      <c r="K549" s="4"/>
      <c r="L549" s="4"/>
      <c r="M549" s="4"/>
      <c r="N549" s="4"/>
      <c r="O549" s="4"/>
      <c r="P549" s="4"/>
      <c r="Q549" s="4"/>
      <c r="R549" s="4"/>
      <c r="S549" s="4"/>
      <c r="T549" s="4"/>
      <c r="U549" s="4"/>
      <c r="V549" s="4"/>
      <c r="W549" s="4"/>
      <c r="X549" s="4"/>
      <c r="Y549" s="4"/>
      <c r="Z549" s="4"/>
      <c r="AA549" s="4"/>
      <c r="AB549" s="4"/>
      <c r="AC549" s="4"/>
      <c r="AD549" s="4"/>
      <c r="AE549" s="4"/>
    </row>
    <row r="550" spans="1:31">
      <c r="A550" s="4"/>
      <c r="B550" s="4"/>
      <c r="C550" s="4"/>
      <c r="D550" s="4"/>
      <c r="E550" s="4"/>
      <c r="F550" s="4"/>
      <c r="G550" s="47"/>
      <c r="H550" s="4"/>
      <c r="I550" s="4"/>
      <c r="J550" s="4"/>
      <c r="K550" s="4"/>
      <c r="L550" s="4"/>
      <c r="M550" s="4"/>
      <c r="N550" s="4"/>
      <c r="O550" s="4"/>
      <c r="P550" s="4"/>
      <c r="Q550" s="4"/>
      <c r="R550" s="4"/>
      <c r="S550" s="4"/>
      <c r="T550" s="4"/>
      <c r="U550" s="4"/>
      <c r="V550" s="4"/>
      <c r="W550" s="4"/>
      <c r="X550" s="4"/>
      <c r="Y550" s="4"/>
      <c r="Z550" s="4"/>
      <c r="AA550" s="4"/>
      <c r="AB550" s="4"/>
      <c r="AC550" s="4"/>
      <c r="AD550" s="4"/>
      <c r="AE550" s="4"/>
    </row>
    <row r="551" spans="1:31">
      <c r="A551" s="4"/>
      <c r="B551" s="4"/>
      <c r="C551" s="4"/>
      <c r="D551" s="4"/>
      <c r="E551" s="4"/>
      <c r="F551" s="4"/>
      <c r="G551" s="47"/>
      <c r="H551" s="4"/>
      <c r="I551" s="4"/>
      <c r="J551" s="4"/>
      <c r="K551" s="4"/>
      <c r="L551" s="4"/>
      <c r="M551" s="4"/>
      <c r="N551" s="4"/>
      <c r="O551" s="4"/>
      <c r="P551" s="4"/>
      <c r="Q551" s="4"/>
      <c r="R551" s="4"/>
      <c r="S551" s="4"/>
      <c r="T551" s="4"/>
      <c r="U551" s="4"/>
      <c r="V551" s="4"/>
      <c r="W551" s="4"/>
      <c r="X551" s="4"/>
      <c r="Y551" s="4"/>
      <c r="Z551" s="4"/>
      <c r="AA551" s="4"/>
      <c r="AB551" s="4"/>
      <c r="AC551" s="4"/>
      <c r="AD551" s="4"/>
      <c r="AE551" s="4"/>
    </row>
    <row r="552" spans="1:31">
      <c r="A552" s="4"/>
      <c r="B552" s="4"/>
      <c r="C552" s="4"/>
      <c r="D552" s="4"/>
      <c r="E552" s="4"/>
      <c r="F552" s="4"/>
      <c r="G552" s="47"/>
      <c r="H552" s="4"/>
      <c r="I552" s="4"/>
      <c r="J552" s="4"/>
      <c r="K552" s="4"/>
      <c r="L552" s="4"/>
      <c r="M552" s="4"/>
      <c r="N552" s="4"/>
      <c r="O552" s="4"/>
      <c r="P552" s="4"/>
      <c r="Q552" s="4"/>
      <c r="R552" s="4"/>
      <c r="S552" s="4"/>
      <c r="T552" s="4"/>
      <c r="U552" s="4"/>
      <c r="V552" s="4"/>
      <c r="W552" s="4"/>
      <c r="X552" s="4"/>
      <c r="Y552" s="4"/>
      <c r="Z552" s="4"/>
      <c r="AA552" s="4"/>
      <c r="AB552" s="4"/>
      <c r="AC552" s="4"/>
      <c r="AD552" s="4"/>
      <c r="AE552" s="4"/>
    </row>
    <row r="553" spans="1:31">
      <c r="A553" s="4"/>
      <c r="B553" s="4"/>
      <c r="C553" s="4"/>
      <c r="D553" s="4"/>
      <c r="E553" s="4"/>
      <c r="F553" s="4"/>
      <c r="G553" s="47"/>
      <c r="H553" s="4"/>
      <c r="I553" s="4"/>
      <c r="J553" s="4"/>
      <c r="K553" s="4"/>
      <c r="L553" s="4"/>
      <c r="M553" s="4"/>
      <c r="N553" s="4"/>
      <c r="O553" s="4"/>
      <c r="P553" s="4"/>
      <c r="Q553" s="4"/>
      <c r="R553" s="4"/>
      <c r="S553" s="4"/>
      <c r="T553" s="4"/>
      <c r="U553" s="4"/>
      <c r="V553" s="4"/>
      <c r="W553" s="4"/>
      <c r="X553" s="4"/>
      <c r="Y553" s="4"/>
      <c r="Z553" s="4"/>
      <c r="AA553" s="4"/>
      <c r="AB553" s="4"/>
      <c r="AC553" s="4"/>
      <c r="AD553" s="4"/>
      <c r="AE553" s="4"/>
    </row>
    <row r="554" spans="1:31">
      <c r="A554" s="4"/>
      <c r="B554" s="4"/>
      <c r="C554" s="4"/>
      <c r="D554" s="4"/>
      <c r="E554" s="4"/>
      <c r="F554" s="4"/>
      <c r="G554" s="47"/>
      <c r="H554" s="4"/>
      <c r="I554" s="4"/>
      <c r="J554" s="4"/>
      <c r="K554" s="4"/>
      <c r="L554" s="4"/>
      <c r="M554" s="4"/>
      <c r="N554" s="4"/>
      <c r="O554" s="4"/>
      <c r="P554" s="4"/>
      <c r="Q554" s="4"/>
      <c r="R554" s="4"/>
      <c r="S554" s="4"/>
      <c r="T554" s="4"/>
      <c r="U554" s="4"/>
      <c r="V554" s="4"/>
      <c r="W554" s="4"/>
      <c r="X554" s="4"/>
      <c r="Y554" s="4"/>
      <c r="Z554" s="4"/>
      <c r="AA554" s="4"/>
      <c r="AB554" s="4"/>
      <c r="AC554" s="4"/>
      <c r="AD554" s="4"/>
      <c r="AE554" s="4"/>
    </row>
    <row r="555" spans="1:31">
      <c r="A555" s="4"/>
      <c r="B555" s="4"/>
      <c r="C555" s="4"/>
      <c r="D555" s="4"/>
      <c r="E555" s="4"/>
      <c r="F555" s="4"/>
      <c r="G555" s="47"/>
      <c r="H555" s="4"/>
      <c r="I555" s="4"/>
      <c r="J555" s="4"/>
      <c r="K555" s="4"/>
      <c r="L555" s="4"/>
      <c r="M555" s="4"/>
      <c r="N555" s="4"/>
      <c r="O555" s="4"/>
      <c r="P555" s="4"/>
      <c r="Q555" s="4"/>
      <c r="R555" s="4"/>
      <c r="S555" s="4"/>
      <c r="T555" s="4"/>
      <c r="U555" s="4"/>
      <c r="V555" s="4"/>
      <c r="W555" s="4"/>
      <c r="X555" s="4"/>
      <c r="Y555" s="4"/>
      <c r="Z555" s="4"/>
      <c r="AA555" s="4"/>
      <c r="AB555" s="4"/>
      <c r="AC555" s="4"/>
      <c r="AD555" s="4"/>
      <c r="AE555" s="4"/>
    </row>
    <row r="556" spans="1:31">
      <c r="A556" s="4"/>
      <c r="B556" s="4"/>
      <c r="C556" s="4"/>
      <c r="D556" s="4"/>
      <c r="E556" s="4"/>
      <c r="F556" s="4"/>
      <c r="G556" s="47"/>
      <c r="H556" s="4"/>
      <c r="I556" s="4"/>
      <c r="J556" s="4"/>
      <c r="K556" s="4"/>
      <c r="L556" s="4"/>
      <c r="M556" s="4"/>
      <c r="N556" s="4"/>
      <c r="O556" s="4"/>
      <c r="P556" s="4"/>
      <c r="Q556" s="4"/>
      <c r="R556" s="4"/>
      <c r="S556" s="4"/>
      <c r="T556" s="4"/>
      <c r="U556" s="4"/>
      <c r="V556" s="4"/>
      <c r="W556" s="4"/>
      <c r="X556" s="4"/>
      <c r="Y556" s="4"/>
      <c r="Z556" s="4"/>
      <c r="AA556" s="4"/>
      <c r="AB556" s="4"/>
      <c r="AC556" s="4"/>
      <c r="AD556" s="4"/>
      <c r="AE556" s="4"/>
    </row>
    <row r="557" spans="1:31">
      <c r="A557" s="4"/>
      <c r="B557" s="4"/>
      <c r="C557" s="4"/>
      <c r="D557" s="4"/>
      <c r="E557" s="4"/>
      <c r="F557" s="4"/>
      <c r="G557" s="47"/>
      <c r="H557" s="4"/>
      <c r="I557" s="4"/>
      <c r="J557" s="4"/>
      <c r="K557" s="4"/>
      <c r="L557" s="4"/>
      <c r="M557" s="4"/>
      <c r="N557" s="4"/>
      <c r="O557" s="4"/>
      <c r="P557" s="4"/>
      <c r="Q557" s="4"/>
      <c r="R557" s="4"/>
      <c r="S557" s="4"/>
      <c r="T557" s="4"/>
      <c r="U557" s="4"/>
      <c r="V557" s="4"/>
      <c r="W557" s="4"/>
      <c r="X557" s="4"/>
      <c r="Y557" s="4"/>
      <c r="Z557" s="4"/>
      <c r="AA557" s="4"/>
      <c r="AB557" s="4"/>
      <c r="AC557" s="4"/>
      <c r="AD557" s="4"/>
      <c r="AE557" s="4"/>
    </row>
    <row r="558" spans="1:31">
      <c r="A558" s="4"/>
      <c r="B558" s="4"/>
      <c r="C558" s="4"/>
      <c r="D558" s="4"/>
      <c r="E558" s="4"/>
      <c r="F558" s="4"/>
      <c r="G558" s="47"/>
      <c r="H558" s="4"/>
      <c r="I558" s="4"/>
      <c r="J558" s="4"/>
      <c r="K558" s="4"/>
      <c r="L558" s="4"/>
      <c r="M558" s="4"/>
      <c r="N558" s="4"/>
      <c r="O558" s="4"/>
      <c r="P558" s="4"/>
      <c r="Q558" s="4"/>
      <c r="R558" s="4"/>
      <c r="S558" s="4"/>
      <c r="T558" s="4"/>
      <c r="U558" s="4"/>
      <c r="V558" s="4"/>
      <c r="W558" s="4"/>
      <c r="X558" s="4"/>
      <c r="Y558" s="4"/>
      <c r="Z558" s="4"/>
      <c r="AA558" s="4"/>
      <c r="AB558" s="4"/>
      <c r="AC558" s="4"/>
      <c r="AD558" s="4"/>
      <c r="AE558" s="4"/>
    </row>
    <row r="559" spans="1:31">
      <c r="A559" s="4"/>
      <c r="B559" s="4"/>
      <c r="C559" s="4"/>
      <c r="D559" s="4"/>
      <c r="E559" s="4"/>
      <c r="F559" s="4"/>
      <c r="G559" s="47"/>
      <c r="H559" s="4"/>
      <c r="I559" s="4"/>
      <c r="J559" s="4"/>
      <c r="K559" s="4"/>
      <c r="L559" s="4"/>
      <c r="M559" s="4"/>
      <c r="N559" s="4"/>
      <c r="O559" s="4"/>
      <c r="P559" s="4"/>
      <c r="Q559" s="4"/>
      <c r="R559" s="4"/>
      <c r="S559" s="4"/>
      <c r="T559" s="4"/>
      <c r="U559" s="4"/>
      <c r="V559" s="4"/>
      <c r="W559" s="4"/>
      <c r="X559" s="4"/>
      <c r="Y559" s="4"/>
      <c r="Z559" s="4"/>
      <c r="AA559" s="4"/>
      <c r="AB559" s="4"/>
      <c r="AC559" s="4"/>
      <c r="AD559" s="4"/>
      <c r="AE559" s="4"/>
    </row>
    <row r="560" spans="1:31">
      <c r="A560" s="4"/>
      <c r="B560" s="4"/>
      <c r="C560" s="4"/>
      <c r="D560" s="4"/>
      <c r="E560" s="4"/>
      <c r="F560" s="4"/>
      <c r="G560" s="47"/>
      <c r="H560" s="4"/>
      <c r="I560" s="4"/>
      <c r="J560" s="4"/>
      <c r="K560" s="4"/>
      <c r="L560" s="4"/>
      <c r="M560" s="4"/>
      <c r="N560" s="4"/>
      <c r="O560" s="4"/>
      <c r="P560" s="4"/>
      <c r="Q560" s="4"/>
      <c r="R560" s="4"/>
      <c r="S560" s="4"/>
      <c r="T560" s="4"/>
      <c r="U560" s="4"/>
      <c r="V560" s="4"/>
      <c r="W560" s="4"/>
      <c r="X560" s="4"/>
      <c r="Y560" s="4"/>
      <c r="Z560" s="4"/>
      <c r="AA560" s="4"/>
      <c r="AB560" s="4"/>
      <c r="AC560" s="4"/>
      <c r="AD560" s="4"/>
      <c r="AE560" s="4"/>
    </row>
    <row r="561" spans="1:31">
      <c r="A561" s="4"/>
      <c r="B561" s="4"/>
      <c r="C561" s="4"/>
      <c r="D561" s="4"/>
      <c r="E561" s="4"/>
      <c r="F561" s="4"/>
      <c r="G561" s="47"/>
      <c r="H561" s="4"/>
      <c r="I561" s="4"/>
      <c r="J561" s="4"/>
      <c r="K561" s="4"/>
      <c r="L561" s="4"/>
      <c r="M561" s="4"/>
      <c r="N561" s="4"/>
      <c r="O561" s="4"/>
      <c r="P561" s="4"/>
      <c r="Q561" s="4"/>
      <c r="R561" s="4"/>
      <c r="S561" s="4"/>
      <c r="T561" s="4"/>
      <c r="U561" s="4"/>
      <c r="V561" s="4"/>
      <c r="W561" s="4"/>
      <c r="X561" s="4"/>
      <c r="Y561" s="4"/>
      <c r="Z561" s="4"/>
      <c r="AA561" s="4"/>
      <c r="AB561" s="4"/>
      <c r="AC561" s="4"/>
      <c r="AD561" s="4"/>
      <c r="AE561" s="4"/>
    </row>
    <row r="562" spans="1:31">
      <c r="A562" s="4"/>
      <c r="B562" s="4"/>
      <c r="C562" s="4"/>
      <c r="D562" s="4"/>
      <c r="E562" s="4"/>
      <c r="F562" s="4"/>
      <c r="G562" s="47"/>
      <c r="H562" s="4"/>
      <c r="I562" s="4"/>
      <c r="J562" s="4"/>
      <c r="K562" s="4"/>
      <c r="L562" s="4"/>
      <c r="M562" s="4"/>
      <c r="N562" s="4"/>
      <c r="O562" s="4"/>
      <c r="P562" s="4"/>
      <c r="Q562" s="4"/>
      <c r="R562" s="4"/>
      <c r="S562" s="4"/>
      <c r="T562" s="4"/>
      <c r="U562" s="4"/>
      <c r="V562" s="4"/>
      <c r="W562" s="4"/>
      <c r="X562" s="4"/>
      <c r="Y562" s="4"/>
      <c r="Z562" s="4"/>
      <c r="AA562" s="4"/>
      <c r="AB562" s="4"/>
      <c r="AC562" s="4"/>
      <c r="AD562" s="4"/>
      <c r="AE562" s="4"/>
    </row>
  </sheetData>
  <sheetProtection algorithmName="SHA-512" hashValue="SccLmiMN19d66/oCjxKz9QRHkIBQEvXniQWNd1+1HsEA1q5mkNOQZReOZhNqqVHwT2dtoR50wzJNWhBhEOjsXg==" saltValue="vVeAgGWrqSwBiBhPTZpmsg==" spinCount="100000" sheet="1" objects="1" scenarios="1"/>
  <autoFilter ref="A17:AC470" xr:uid="{00000000-0009-0000-0000-000002000000}"/>
  <mergeCells count="20">
    <mergeCell ref="J478:K478"/>
    <mergeCell ref="J475:K475"/>
    <mergeCell ref="B473:D473"/>
    <mergeCell ref="J473:K473"/>
    <mergeCell ref="J474:K474"/>
    <mergeCell ref="B474:G475"/>
    <mergeCell ref="B2:K6"/>
    <mergeCell ref="B15:B16"/>
    <mergeCell ref="C15:C16"/>
    <mergeCell ref="D15:D16"/>
    <mergeCell ref="E15:E16"/>
    <mergeCell ref="F15:F16"/>
    <mergeCell ref="G15:G16"/>
    <mergeCell ref="H15:H16"/>
    <mergeCell ref="K15:K16"/>
    <mergeCell ref="C8:E8"/>
    <mergeCell ref="C10:E10"/>
    <mergeCell ref="C13:E13"/>
    <mergeCell ref="I15:I16"/>
    <mergeCell ref="J15:J16"/>
  </mergeCells>
  <phoneticPr fontId="27" type="noConversion"/>
  <printOptions horizontalCentered="1"/>
  <pageMargins left="0.70866141732283472" right="0.70866141732283472" top="0.74803149606299213" bottom="0.74803149606299213" header="0.31496062992125984" footer="0.31496062992125984"/>
  <pageSetup paperSize="9" scale="36" fitToHeight="0" orientation="portrait" r:id="rId1"/>
  <rowBreaks count="5" manualBreakCount="5">
    <brk id="96" min="1" max="10" man="1"/>
    <brk id="173" min="1" max="10" man="1"/>
    <brk id="251" min="1" max="10" man="1"/>
    <brk id="324" min="1" max="10" man="1"/>
    <brk id="407" min="1"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51240-7741-46F0-A23F-A353DD23602E}">
  <sheetPr>
    <tabColor rgb="FF0070C0"/>
    <pageSetUpPr fitToPage="1"/>
  </sheetPr>
  <dimension ref="A1:T66"/>
  <sheetViews>
    <sheetView showGridLines="0" view="pageBreakPreview" zoomScaleNormal="100" zoomScaleSheetLayoutView="100" workbookViewId="0">
      <selection activeCell="I20" sqref="I20"/>
    </sheetView>
  </sheetViews>
  <sheetFormatPr defaultRowHeight="14.25"/>
  <cols>
    <col min="2" max="2" width="16" customWidth="1"/>
    <col min="6" max="6" width="15.625" bestFit="1" customWidth="1"/>
    <col min="7" max="8" width="14.25" bestFit="1" customWidth="1"/>
    <col min="9" max="9" width="15.625" bestFit="1" customWidth="1"/>
    <col min="10" max="10" width="14.25" bestFit="1" customWidth="1"/>
    <col min="11" max="11" width="16.625" bestFit="1" customWidth="1"/>
    <col min="12" max="19" width="15.625" bestFit="1" customWidth="1"/>
    <col min="20" max="20" width="14.125" bestFit="1" customWidth="1"/>
  </cols>
  <sheetData>
    <row r="1" spans="1:19" ht="15">
      <c r="A1" s="12"/>
      <c r="B1" s="13"/>
      <c r="C1" s="14"/>
      <c r="D1" s="14"/>
      <c r="E1" s="15"/>
      <c r="F1" s="46"/>
      <c r="G1" s="15"/>
      <c r="H1" s="17"/>
      <c r="I1" s="1"/>
      <c r="J1" s="1"/>
    </row>
    <row r="2" spans="1:19" ht="14.25" customHeight="1">
      <c r="A2" s="237" t="s">
        <v>3322</v>
      </c>
      <c r="B2" s="238"/>
      <c r="C2" s="238"/>
      <c r="D2" s="238"/>
      <c r="E2" s="238"/>
      <c r="F2" s="238"/>
      <c r="G2" s="238"/>
      <c r="H2" s="238"/>
      <c r="I2" s="238"/>
      <c r="J2" s="238"/>
      <c r="K2" s="238"/>
      <c r="L2" s="238"/>
      <c r="M2" s="238"/>
      <c r="N2" s="238"/>
      <c r="O2" s="238"/>
      <c r="P2" s="238"/>
      <c r="Q2" s="238"/>
      <c r="R2" s="238"/>
      <c r="S2" s="239"/>
    </row>
    <row r="3" spans="1:19">
      <c r="A3" s="240"/>
      <c r="B3" s="241"/>
      <c r="C3" s="241"/>
      <c r="D3" s="241"/>
      <c r="E3" s="241"/>
      <c r="F3" s="241"/>
      <c r="G3" s="241"/>
      <c r="H3" s="241"/>
      <c r="I3" s="241"/>
      <c r="J3" s="241"/>
      <c r="K3" s="241"/>
      <c r="L3" s="241"/>
      <c r="M3" s="241"/>
      <c r="N3" s="241"/>
      <c r="O3" s="241"/>
      <c r="P3" s="241"/>
      <c r="Q3" s="241"/>
      <c r="R3" s="241"/>
      <c r="S3" s="242"/>
    </row>
    <row r="4" spans="1:19">
      <c r="A4" s="240"/>
      <c r="B4" s="241"/>
      <c r="C4" s="241"/>
      <c r="D4" s="241"/>
      <c r="E4" s="241"/>
      <c r="F4" s="241"/>
      <c r="G4" s="241"/>
      <c r="H4" s="241"/>
      <c r="I4" s="241"/>
      <c r="J4" s="241"/>
      <c r="K4" s="241"/>
      <c r="L4" s="241"/>
      <c r="M4" s="241"/>
      <c r="N4" s="241"/>
      <c r="O4" s="241"/>
      <c r="P4" s="241"/>
      <c r="Q4" s="241"/>
      <c r="R4" s="241"/>
      <c r="S4" s="242"/>
    </row>
    <row r="5" spans="1:19">
      <c r="A5" s="240"/>
      <c r="B5" s="241"/>
      <c r="C5" s="241"/>
      <c r="D5" s="241"/>
      <c r="E5" s="241"/>
      <c r="F5" s="241"/>
      <c r="G5" s="241"/>
      <c r="H5" s="241"/>
      <c r="I5" s="241"/>
      <c r="J5" s="241"/>
      <c r="K5" s="241"/>
      <c r="L5" s="241"/>
      <c r="M5" s="241"/>
      <c r="N5" s="241"/>
      <c r="O5" s="241"/>
      <c r="P5" s="241"/>
      <c r="Q5" s="241"/>
      <c r="R5" s="241"/>
      <c r="S5" s="242"/>
    </row>
    <row r="6" spans="1:19">
      <c r="A6" s="243"/>
      <c r="B6" s="244"/>
      <c r="C6" s="244"/>
      <c r="D6" s="244"/>
      <c r="E6" s="244"/>
      <c r="F6" s="244"/>
      <c r="G6" s="244"/>
      <c r="H6" s="244"/>
      <c r="I6" s="244"/>
      <c r="J6" s="244"/>
      <c r="K6" s="244"/>
      <c r="L6" s="244"/>
      <c r="M6" s="244"/>
      <c r="N6" s="244"/>
      <c r="O6" s="244"/>
      <c r="P6" s="244"/>
      <c r="Q6" s="244"/>
      <c r="R6" s="244"/>
      <c r="S6" s="245"/>
    </row>
    <row r="7" spans="1:19" ht="15">
      <c r="A7" s="12"/>
      <c r="B7" s="13"/>
      <c r="C7" s="1"/>
      <c r="D7" s="14"/>
      <c r="E7" s="1"/>
      <c r="F7" s="46"/>
      <c r="G7" s="1"/>
      <c r="H7" s="15"/>
      <c r="I7" s="5"/>
      <c r="J7" s="5"/>
    </row>
    <row r="8" spans="1:19" ht="15" customHeight="1">
      <c r="A8" s="182" t="s">
        <v>2</v>
      </c>
      <c r="B8" s="247" t="s">
        <v>3</v>
      </c>
      <c r="C8" s="247"/>
      <c r="D8" s="247"/>
      <c r="E8" s="247"/>
      <c r="F8" s="247"/>
      <c r="G8" s="247"/>
      <c r="H8" s="247"/>
      <c r="I8" s="247"/>
      <c r="J8" s="247"/>
      <c r="K8" s="247"/>
      <c r="L8" s="247"/>
      <c r="M8" s="247"/>
      <c r="N8" s="247"/>
      <c r="O8" s="247"/>
      <c r="P8" s="247"/>
      <c r="Q8" s="247"/>
      <c r="R8" s="247"/>
      <c r="S8" s="248"/>
    </row>
    <row r="9" spans="1:19" ht="15">
      <c r="A9" s="183" t="s">
        <v>5</v>
      </c>
      <c r="B9" s="249">
        <v>46083</v>
      </c>
      <c r="C9" s="249"/>
      <c r="D9" s="249"/>
      <c r="E9" s="249"/>
      <c r="F9" s="249"/>
      <c r="G9" s="249"/>
      <c r="H9" s="249"/>
      <c r="I9" s="249"/>
      <c r="J9" s="249"/>
      <c r="K9" s="249"/>
      <c r="L9" s="249"/>
      <c r="M9" s="249"/>
      <c r="N9" s="249"/>
      <c r="O9" s="249"/>
      <c r="P9" s="249"/>
      <c r="Q9" s="249"/>
      <c r="R9" s="249"/>
      <c r="S9" s="250"/>
    </row>
    <row r="10" spans="1:19" ht="15" customHeight="1">
      <c r="A10" s="183" t="s">
        <v>0</v>
      </c>
      <c r="B10" s="249" t="s">
        <v>1</v>
      </c>
      <c r="C10" s="249"/>
      <c r="D10" s="249"/>
      <c r="E10" s="249"/>
      <c r="F10" s="249"/>
      <c r="G10" s="249"/>
      <c r="H10" s="249"/>
      <c r="I10" s="249"/>
      <c r="J10" s="249"/>
      <c r="K10" s="249"/>
      <c r="L10" s="249"/>
      <c r="M10" s="249"/>
      <c r="N10" s="249"/>
      <c r="O10" s="249"/>
      <c r="P10" s="249"/>
      <c r="Q10" s="249"/>
      <c r="R10" s="249"/>
      <c r="S10" s="250"/>
    </row>
    <row r="11" spans="1:19" ht="15">
      <c r="A11" s="184" t="s">
        <v>3294</v>
      </c>
      <c r="B11" s="251">
        <v>0.2354</v>
      </c>
      <c r="C11" s="251"/>
      <c r="D11" s="251"/>
      <c r="E11" s="251"/>
      <c r="F11" s="251"/>
      <c r="G11" s="251"/>
      <c r="H11" s="251"/>
      <c r="I11" s="251"/>
      <c r="J11" s="251"/>
      <c r="K11" s="251"/>
      <c r="L11" s="251"/>
      <c r="M11" s="251"/>
      <c r="N11" s="251"/>
      <c r="O11" s="251"/>
      <c r="P11" s="251"/>
      <c r="Q11" s="251"/>
      <c r="R11" s="251"/>
      <c r="S11" s="252"/>
    </row>
    <row r="12" spans="1:19" ht="15">
      <c r="A12" s="185" t="s">
        <v>6</v>
      </c>
      <c r="B12" s="253">
        <v>0</v>
      </c>
      <c r="C12" s="253"/>
      <c r="D12" s="253"/>
      <c r="E12" s="253"/>
      <c r="F12" s="253"/>
      <c r="G12" s="253"/>
      <c r="H12" s="253"/>
      <c r="I12" s="253"/>
      <c r="J12" s="253"/>
      <c r="K12" s="253"/>
      <c r="L12" s="253"/>
      <c r="M12" s="253"/>
      <c r="N12" s="253"/>
      <c r="O12" s="253"/>
      <c r="P12" s="253"/>
      <c r="Q12" s="253"/>
      <c r="R12" s="253"/>
      <c r="S12" s="254"/>
    </row>
    <row r="13" spans="1:19" ht="15" customHeight="1">
      <c r="A13" s="186" t="s">
        <v>4</v>
      </c>
      <c r="B13" s="255" t="s">
        <v>3295</v>
      </c>
      <c r="C13" s="255"/>
      <c r="D13" s="255"/>
      <c r="E13" s="255"/>
      <c r="F13" s="255"/>
      <c r="G13" s="255"/>
      <c r="H13" s="255"/>
      <c r="I13" s="255"/>
      <c r="J13" s="255"/>
      <c r="K13" s="255"/>
      <c r="L13" s="255"/>
      <c r="M13" s="255"/>
      <c r="N13" s="255"/>
      <c r="O13" s="255"/>
      <c r="P13" s="255"/>
      <c r="Q13" s="255"/>
      <c r="R13" s="255"/>
      <c r="S13" s="256"/>
    </row>
    <row r="14" spans="1:19" ht="15">
      <c r="A14" s="12"/>
      <c r="B14" s="28"/>
      <c r="C14" s="5"/>
      <c r="D14" s="29"/>
      <c r="E14" s="5"/>
      <c r="F14" s="49"/>
      <c r="G14" s="5"/>
      <c r="H14" s="1"/>
      <c r="I14" s="5"/>
      <c r="J14" s="5"/>
    </row>
    <row r="15" spans="1:19">
      <c r="A15" s="189" t="s">
        <v>7</v>
      </c>
      <c r="B15" s="257" t="s">
        <v>3323</v>
      </c>
      <c r="C15" s="257"/>
      <c r="D15" s="257"/>
      <c r="E15" s="257"/>
      <c r="F15" s="189" t="s">
        <v>3324</v>
      </c>
      <c r="G15" s="189">
        <v>1</v>
      </c>
      <c r="H15" s="189">
        <v>2</v>
      </c>
      <c r="I15" s="189">
        <v>3</v>
      </c>
      <c r="J15" s="189">
        <v>4</v>
      </c>
      <c r="K15" s="189">
        <v>5</v>
      </c>
      <c r="L15" s="189">
        <v>6</v>
      </c>
      <c r="M15" s="189">
        <v>7</v>
      </c>
      <c r="N15" s="189">
        <v>8</v>
      </c>
      <c r="O15" s="189">
        <v>9</v>
      </c>
      <c r="P15" s="189">
        <v>10</v>
      </c>
      <c r="Q15" s="189">
        <v>11</v>
      </c>
      <c r="R15" s="189">
        <v>12</v>
      </c>
      <c r="S15" s="189" t="s">
        <v>3325</v>
      </c>
    </row>
    <row r="16" spans="1:19">
      <c r="A16" s="246"/>
      <c r="B16" s="246"/>
      <c r="C16" s="246"/>
      <c r="D16" s="246"/>
      <c r="E16" s="246"/>
      <c r="F16" s="246"/>
      <c r="G16" s="246"/>
      <c r="H16" s="246"/>
      <c r="I16" s="246"/>
      <c r="J16" s="246"/>
      <c r="K16" s="246"/>
      <c r="L16" s="246"/>
      <c r="M16" s="246"/>
      <c r="N16" s="246"/>
      <c r="O16" s="246"/>
      <c r="P16" s="246"/>
      <c r="Q16" s="246"/>
      <c r="R16" s="246"/>
      <c r="S16" s="246"/>
    </row>
    <row r="17" spans="1:20">
      <c r="A17" s="258">
        <f>'ORC. SINTÉTICO'!B18</f>
        <v>1</v>
      </c>
      <c r="B17" s="259" t="str">
        <f>'ORC. SINTÉTICO'!E18</f>
        <v>SERVIÇOS PRELIMINARES E INDIRETOS</v>
      </c>
      <c r="C17" s="259"/>
      <c r="D17" s="259"/>
      <c r="E17" s="259"/>
      <c r="F17" s="260">
        <f>'ORC. SINTÉTICO'!J18</f>
        <v>274006.16000000003</v>
      </c>
      <c r="G17" s="190">
        <f>G18*$F$17</f>
        <v>177555.99168000004</v>
      </c>
      <c r="H17" s="190">
        <f t="shared" ref="H17:R17" si="0">H18*$F$17</f>
        <v>8768.1971200000007</v>
      </c>
      <c r="I17" s="190">
        <f t="shared" si="0"/>
        <v>8768.1971200000007</v>
      </c>
      <c r="J17" s="190">
        <f t="shared" si="0"/>
        <v>8768.1971200000007</v>
      </c>
      <c r="K17" s="190">
        <f t="shared" si="0"/>
        <v>8768.1971200000007</v>
      </c>
      <c r="L17" s="190">
        <f t="shared" si="0"/>
        <v>8768.1971200000007</v>
      </c>
      <c r="M17" s="190">
        <f t="shared" si="0"/>
        <v>8768.1971200000007</v>
      </c>
      <c r="N17" s="190">
        <f t="shared" si="0"/>
        <v>8768.1971200000007</v>
      </c>
      <c r="O17" s="190">
        <f t="shared" si="0"/>
        <v>8768.1971200000007</v>
      </c>
      <c r="P17" s="190">
        <f t="shared" si="0"/>
        <v>8768.1971200000007</v>
      </c>
      <c r="Q17" s="190">
        <f t="shared" si="0"/>
        <v>8768.1971200000007</v>
      </c>
      <c r="R17" s="190">
        <f t="shared" si="0"/>
        <v>8768.1971200000007</v>
      </c>
      <c r="S17" s="190">
        <f t="shared" ref="S17:S59" si="1">SUM(G17:R17)</f>
        <v>274006.16000000003</v>
      </c>
      <c r="T17" s="204">
        <f>S17-F17</f>
        <v>0</v>
      </c>
    </row>
    <row r="18" spans="1:20">
      <c r="A18" s="258"/>
      <c r="B18" s="259"/>
      <c r="C18" s="259"/>
      <c r="D18" s="259"/>
      <c r="E18" s="259"/>
      <c r="F18" s="258"/>
      <c r="G18" s="191">
        <f>3.2%+61.6%</f>
        <v>0.64800000000000002</v>
      </c>
      <c r="H18" s="191">
        <v>3.2000000000000001E-2</v>
      </c>
      <c r="I18" s="191">
        <v>3.2000000000000001E-2</v>
      </c>
      <c r="J18" s="191">
        <v>3.2000000000000001E-2</v>
      </c>
      <c r="K18" s="191">
        <v>3.2000000000000001E-2</v>
      </c>
      <c r="L18" s="191">
        <v>3.2000000000000001E-2</v>
      </c>
      <c r="M18" s="191">
        <v>3.2000000000000001E-2</v>
      </c>
      <c r="N18" s="191">
        <v>3.2000000000000001E-2</v>
      </c>
      <c r="O18" s="191">
        <v>3.2000000000000001E-2</v>
      </c>
      <c r="P18" s="191">
        <v>3.2000000000000001E-2</v>
      </c>
      <c r="Q18" s="191">
        <v>3.2000000000000001E-2</v>
      </c>
      <c r="R18" s="191">
        <v>3.2000000000000001E-2</v>
      </c>
      <c r="S18" s="191">
        <f t="shared" si="1"/>
        <v>1.0000000000000002</v>
      </c>
    </row>
    <row r="19" spans="1:20">
      <c r="A19" s="261">
        <f>'ORC. SINTÉTICO'!B40</f>
        <v>2</v>
      </c>
      <c r="B19" s="262" t="str">
        <f>'ORC. SINTÉTICO'!E40</f>
        <v>FUNDAÇÃO</v>
      </c>
      <c r="C19" s="262"/>
      <c r="D19" s="262"/>
      <c r="E19" s="262"/>
      <c r="F19" s="263">
        <f>'ORC. SINTÉTICO'!J40</f>
        <v>215106.61999999997</v>
      </c>
      <c r="G19" s="187">
        <f>G20*$F$19</f>
        <v>0</v>
      </c>
      <c r="H19" s="187">
        <f t="shared" ref="H19:R19" si="2">H20*$F$19</f>
        <v>215106.61999999997</v>
      </c>
      <c r="I19" s="187">
        <f t="shared" si="2"/>
        <v>0</v>
      </c>
      <c r="J19" s="187">
        <f t="shared" si="2"/>
        <v>0</v>
      </c>
      <c r="K19" s="187">
        <f t="shared" si="2"/>
        <v>0</v>
      </c>
      <c r="L19" s="187">
        <f t="shared" si="2"/>
        <v>0</v>
      </c>
      <c r="M19" s="187">
        <f t="shared" si="2"/>
        <v>0</v>
      </c>
      <c r="N19" s="187">
        <f t="shared" si="2"/>
        <v>0</v>
      </c>
      <c r="O19" s="187">
        <f t="shared" si="2"/>
        <v>0</v>
      </c>
      <c r="P19" s="187">
        <f t="shared" si="2"/>
        <v>0</v>
      </c>
      <c r="Q19" s="187">
        <f t="shared" si="2"/>
        <v>0</v>
      </c>
      <c r="R19" s="187">
        <f t="shared" si="2"/>
        <v>0</v>
      </c>
      <c r="S19" s="187">
        <f t="shared" si="1"/>
        <v>215106.61999999997</v>
      </c>
      <c r="T19" s="204">
        <f>S19-F19</f>
        <v>0</v>
      </c>
    </row>
    <row r="20" spans="1:20">
      <c r="A20" s="261"/>
      <c r="B20" s="262"/>
      <c r="C20" s="262"/>
      <c r="D20" s="262"/>
      <c r="E20" s="262"/>
      <c r="F20" s="261"/>
      <c r="G20" s="188"/>
      <c r="H20" s="188">
        <v>1</v>
      </c>
      <c r="I20" s="188"/>
      <c r="J20" s="188"/>
      <c r="K20" s="188"/>
      <c r="L20" s="188"/>
      <c r="M20" s="188"/>
      <c r="N20" s="188"/>
      <c r="O20" s="188"/>
      <c r="P20" s="188"/>
      <c r="Q20" s="188"/>
      <c r="R20" s="188"/>
      <c r="S20" s="188">
        <f t="shared" si="1"/>
        <v>1</v>
      </c>
    </row>
    <row r="21" spans="1:20">
      <c r="A21" s="258">
        <f>'ORC. SINTÉTICO'!B57</f>
        <v>3</v>
      </c>
      <c r="B21" s="259" t="str">
        <f>'ORC. SINTÉTICO'!E57</f>
        <v>ESTRUTURA</v>
      </c>
      <c r="C21" s="259"/>
      <c r="D21" s="259"/>
      <c r="E21" s="259"/>
      <c r="F21" s="260">
        <f>'ORC. SINTÉTICO'!J57</f>
        <v>388820.5</v>
      </c>
      <c r="G21" s="190">
        <f>G22*$F$21</f>
        <v>0</v>
      </c>
      <c r="H21" s="190">
        <f t="shared" ref="H21:R21" si="3">H22*$F$21</f>
        <v>0</v>
      </c>
      <c r="I21" s="190">
        <f t="shared" si="3"/>
        <v>129606.83333333333</v>
      </c>
      <c r="J21" s="190">
        <f t="shared" si="3"/>
        <v>129606.83333333333</v>
      </c>
      <c r="K21" s="190">
        <f t="shared" si="3"/>
        <v>129606.83333333333</v>
      </c>
      <c r="L21" s="190">
        <f t="shared" si="3"/>
        <v>0</v>
      </c>
      <c r="M21" s="190">
        <f t="shared" si="3"/>
        <v>0</v>
      </c>
      <c r="N21" s="190">
        <f t="shared" si="3"/>
        <v>0</v>
      </c>
      <c r="O21" s="190">
        <f t="shared" si="3"/>
        <v>0</v>
      </c>
      <c r="P21" s="190">
        <f t="shared" si="3"/>
        <v>0</v>
      </c>
      <c r="Q21" s="190">
        <f t="shared" si="3"/>
        <v>0</v>
      </c>
      <c r="R21" s="190">
        <f t="shared" si="3"/>
        <v>0</v>
      </c>
      <c r="S21" s="190">
        <f t="shared" si="1"/>
        <v>388820.5</v>
      </c>
      <c r="T21" s="204">
        <f>S21-F21</f>
        <v>0</v>
      </c>
    </row>
    <row r="22" spans="1:20">
      <c r="A22" s="258"/>
      <c r="B22" s="259"/>
      <c r="C22" s="259"/>
      <c r="D22" s="259"/>
      <c r="E22" s="259"/>
      <c r="F22" s="258"/>
      <c r="G22" s="191"/>
      <c r="H22" s="191"/>
      <c r="I22" s="191">
        <f>100%/3</f>
        <v>0.33333333333333331</v>
      </c>
      <c r="J22" s="191">
        <f>100%/3</f>
        <v>0.33333333333333331</v>
      </c>
      <c r="K22" s="191">
        <f>100%/3</f>
        <v>0.33333333333333331</v>
      </c>
      <c r="L22" s="191"/>
      <c r="M22" s="191"/>
      <c r="N22" s="191"/>
      <c r="O22" s="191"/>
      <c r="P22" s="191"/>
      <c r="Q22" s="191"/>
      <c r="R22" s="191"/>
      <c r="S22" s="191">
        <f t="shared" si="1"/>
        <v>1</v>
      </c>
    </row>
    <row r="23" spans="1:20">
      <c r="A23" s="261">
        <f>'ORC. SINTÉTICO'!B89</f>
        <v>4</v>
      </c>
      <c r="B23" s="262" t="str">
        <f>'ORC. SINTÉTICO'!E89</f>
        <v>ALVENARIA, VEDAÇÕES E DIVISÓRIAS</v>
      </c>
      <c r="C23" s="262"/>
      <c r="D23" s="262"/>
      <c r="E23" s="262"/>
      <c r="F23" s="263">
        <f>'ORC. SINTÉTICO'!J89</f>
        <v>190583.77000000002</v>
      </c>
      <c r="G23" s="187">
        <f>G24*$F$23</f>
        <v>0</v>
      </c>
      <c r="H23" s="187">
        <f t="shared" ref="H23:R23" si="4">H24*$F$23</f>
        <v>0</v>
      </c>
      <c r="I23" s="187">
        <f t="shared" si="4"/>
        <v>0</v>
      </c>
      <c r="J23" s="187">
        <f t="shared" si="4"/>
        <v>19058.377000000004</v>
      </c>
      <c r="K23" s="187">
        <f t="shared" si="4"/>
        <v>19058.377000000004</v>
      </c>
      <c r="L23" s="187">
        <f t="shared" si="4"/>
        <v>85762.696500000005</v>
      </c>
      <c r="M23" s="187">
        <f t="shared" si="4"/>
        <v>0</v>
      </c>
      <c r="N23" s="187">
        <f t="shared" si="4"/>
        <v>0</v>
      </c>
      <c r="O23" s="187">
        <f t="shared" si="4"/>
        <v>66704.319499999998</v>
      </c>
      <c r="P23" s="187">
        <f t="shared" si="4"/>
        <v>0</v>
      </c>
      <c r="Q23" s="187">
        <f t="shared" si="4"/>
        <v>0</v>
      </c>
      <c r="R23" s="187">
        <f t="shared" si="4"/>
        <v>0</v>
      </c>
      <c r="S23" s="187">
        <f t="shared" si="1"/>
        <v>190583.77000000002</v>
      </c>
    </row>
    <row r="24" spans="1:20">
      <c r="A24" s="261"/>
      <c r="B24" s="262"/>
      <c r="C24" s="262"/>
      <c r="D24" s="262"/>
      <c r="E24" s="262"/>
      <c r="F24" s="261"/>
      <c r="G24" s="188"/>
      <c r="H24" s="188"/>
      <c r="I24" s="188"/>
      <c r="J24" s="188">
        <v>0.1</v>
      </c>
      <c r="K24" s="188">
        <v>0.1</v>
      </c>
      <c r="L24" s="188">
        <v>0.45</v>
      </c>
      <c r="M24" s="188"/>
      <c r="N24" s="188"/>
      <c r="O24" s="188">
        <v>0.35</v>
      </c>
      <c r="P24" s="188"/>
      <c r="Q24" s="188"/>
      <c r="R24" s="188"/>
      <c r="S24" s="188">
        <f t="shared" si="1"/>
        <v>1</v>
      </c>
    </row>
    <row r="25" spans="1:20">
      <c r="A25" s="258">
        <f>'ORC. SINTÉTICO'!B104</f>
        <v>5</v>
      </c>
      <c r="B25" s="259" t="str">
        <f>'ORC. SINTÉTICO'!E104</f>
        <v>COBERTURA</v>
      </c>
      <c r="C25" s="259"/>
      <c r="D25" s="259"/>
      <c r="E25" s="259"/>
      <c r="F25" s="260">
        <f>'ORC. SINTÉTICO'!J104</f>
        <v>85865.36</v>
      </c>
      <c r="G25" s="190">
        <f>G26*$F$25</f>
        <v>0</v>
      </c>
      <c r="H25" s="190">
        <f t="shared" ref="H25:R25" si="5">H26*$F$25</f>
        <v>0</v>
      </c>
      <c r="I25" s="190">
        <f t="shared" si="5"/>
        <v>0</v>
      </c>
      <c r="J25" s="190">
        <f t="shared" si="5"/>
        <v>0</v>
      </c>
      <c r="K25" s="190">
        <f t="shared" si="5"/>
        <v>0</v>
      </c>
      <c r="L25" s="190">
        <f t="shared" si="5"/>
        <v>0</v>
      </c>
      <c r="M25" s="190">
        <f t="shared" si="5"/>
        <v>85865.36</v>
      </c>
      <c r="N25" s="190">
        <f t="shared" si="5"/>
        <v>0</v>
      </c>
      <c r="O25" s="190">
        <f t="shared" si="5"/>
        <v>0</v>
      </c>
      <c r="P25" s="190">
        <f t="shared" si="5"/>
        <v>0</v>
      </c>
      <c r="Q25" s="190">
        <f t="shared" si="5"/>
        <v>0</v>
      </c>
      <c r="R25" s="190">
        <f t="shared" si="5"/>
        <v>0</v>
      </c>
      <c r="S25" s="190">
        <f t="shared" si="1"/>
        <v>85865.36</v>
      </c>
      <c r="T25" s="204">
        <f>S25-F25</f>
        <v>0</v>
      </c>
    </row>
    <row r="26" spans="1:20">
      <c r="A26" s="258"/>
      <c r="B26" s="259"/>
      <c r="C26" s="259"/>
      <c r="D26" s="259"/>
      <c r="E26" s="259"/>
      <c r="F26" s="258"/>
      <c r="G26" s="191"/>
      <c r="H26" s="191"/>
      <c r="I26" s="191"/>
      <c r="J26" s="191"/>
      <c r="K26" s="191"/>
      <c r="L26" s="191"/>
      <c r="M26" s="191">
        <v>1</v>
      </c>
      <c r="N26" s="191"/>
      <c r="O26" s="191"/>
      <c r="P26" s="191"/>
      <c r="Q26" s="191"/>
      <c r="R26" s="191"/>
      <c r="S26" s="191">
        <f t="shared" si="1"/>
        <v>1</v>
      </c>
    </row>
    <row r="27" spans="1:20">
      <c r="A27" s="261">
        <f>'ORC. SINTÉTICO'!B116</f>
        <v>6</v>
      </c>
      <c r="B27" s="262" t="str">
        <f>'ORC. SINTÉTICO'!E116</f>
        <v>IMPERMEABILIZAÇÃO</v>
      </c>
      <c r="C27" s="262"/>
      <c r="D27" s="262"/>
      <c r="E27" s="262"/>
      <c r="F27" s="263">
        <f>'ORC. SINTÉTICO'!J116</f>
        <v>14370.75</v>
      </c>
      <c r="G27" s="187">
        <f>G28*$F$27</f>
        <v>0</v>
      </c>
      <c r="H27" s="187">
        <f t="shared" ref="H27:R27" si="6">H28*$F$27</f>
        <v>7185.375</v>
      </c>
      <c r="I27" s="187">
        <f t="shared" si="6"/>
        <v>0</v>
      </c>
      <c r="J27" s="187">
        <f t="shared" si="6"/>
        <v>0</v>
      </c>
      <c r="K27" s="187">
        <f t="shared" si="6"/>
        <v>7185.375</v>
      </c>
      <c r="L27" s="187">
        <f t="shared" si="6"/>
        <v>0</v>
      </c>
      <c r="M27" s="187">
        <f t="shared" si="6"/>
        <v>0</v>
      </c>
      <c r="N27" s="187">
        <f t="shared" si="6"/>
        <v>0</v>
      </c>
      <c r="O27" s="187">
        <f t="shared" si="6"/>
        <v>0</v>
      </c>
      <c r="P27" s="187">
        <f t="shared" si="6"/>
        <v>0</v>
      </c>
      <c r="Q27" s="187">
        <f t="shared" si="6"/>
        <v>0</v>
      </c>
      <c r="R27" s="187">
        <f t="shared" si="6"/>
        <v>0</v>
      </c>
      <c r="S27" s="187">
        <f t="shared" si="1"/>
        <v>14370.75</v>
      </c>
    </row>
    <row r="28" spans="1:20">
      <c r="A28" s="261"/>
      <c r="B28" s="262"/>
      <c r="C28" s="262"/>
      <c r="D28" s="262"/>
      <c r="E28" s="262"/>
      <c r="F28" s="261"/>
      <c r="G28" s="188"/>
      <c r="H28" s="188">
        <f>50%</f>
        <v>0.5</v>
      </c>
      <c r="I28" s="188"/>
      <c r="J28" s="188"/>
      <c r="K28" s="188">
        <f>50%</f>
        <v>0.5</v>
      </c>
      <c r="L28" s="188"/>
      <c r="M28" s="188"/>
      <c r="N28" s="188"/>
      <c r="O28" s="188"/>
      <c r="P28" s="188"/>
      <c r="Q28" s="188"/>
      <c r="R28" s="188"/>
      <c r="S28" s="188">
        <f t="shared" si="1"/>
        <v>1</v>
      </c>
    </row>
    <row r="29" spans="1:20">
      <c r="A29" s="258">
        <f>'ORC. SINTÉTICO'!B119</f>
        <v>7</v>
      </c>
      <c r="B29" s="259" t="str">
        <f>'ORC. SINTÉTICO'!E119</f>
        <v>ESQUADRIAS</v>
      </c>
      <c r="C29" s="259"/>
      <c r="D29" s="259"/>
      <c r="E29" s="259"/>
      <c r="F29" s="260">
        <f>'ORC. SINTÉTICO'!J119</f>
        <v>205234.86000000002</v>
      </c>
      <c r="G29" s="190">
        <f>G30*$F$29</f>
        <v>0</v>
      </c>
      <c r="H29" s="190">
        <f t="shared" ref="H29:R29" si="7">H30*$F$29</f>
        <v>0</v>
      </c>
      <c r="I29" s="190">
        <f t="shared" si="7"/>
        <v>0</v>
      </c>
      <c r="J29" s="190">
        <f t="shared" si="7"/>
        <v>0</v>
      </c>
      <c r="K29" s="190">
        <f t="shared" si="7"/>
        <v>0</v>
      </c>
      <c r="L29" s="190">
        <f t="shared" si="7"/>
        <v>51308.715000000004</v>
      </c>
      <c r="M29" s="190">
        <f t="shared" si="7"/>
        <v>0</v>
      </c>
      <c r="N29" s="190">
        <f t="shared" si="7"/>
        <v>0</v>
      </c>
      <c r="O29" s="190">
        <f t="shared" si="7"/>
        <v>51308.715000000004</v>
      </c>
      <c r="P29" s="190">
        <f t="shared" si="7"/>
        <v>102617.43000000001</v>
      </c>
      <c r="Q29" s="190">
        <f t="shared" si="7"/>
        <v>0</v>
      </c>
      <c r="R29" s="190">
        <f t="shared" si="7"/>
        <v>0</v>
      </c>
      <c r="S29" s="190">
        <f t="shared" si="1"/>
        <v>205234.86000000002</v>
      </c>
      <c r="T29" s="204">
        <f>S29-F29</f>
        <v>0</v>
      </c>
    </row>
    <row r="30" spans="1:20">
      <c r="A30" s="258"/>
      <c r="B30" s="259"/>
      <c r="C30" s="259"/>
      <c r="D30" s="259"/>
      <c r="E30" s="259"/>
      <c r="F30" s="258"/>
      <c r="G30" s="191"/>
      <c r="H30" s="191"/>
      <c r="I30" s="191"/>
      <c r="J30" s="191"/>
      <c r="K30" s="191"/>
      <c r="L30" s="191">
        <v>0.25</v>
      </c>
      <c r="M30" s="191"/>
      <c r="N30" s="191"/>
      <c r="O30" s="191">
        <v>0.25</v>
      </c>
      <c r="P30" s="191">
        <v>0.5</v>
      </c>
      <c r="Q30" s="191"/>
      <c r="R30" s="191"/>
      <c r="S30" s="191">
        <f t="shared" si="1"/>
        <v>1</v>
      </c>
    </row>
    <row r="31" spans="1:20">
      <c r="A31" s="261">
        <f>'ORC. SINTÉTICO'!B150</f>
        <v>8</v>
      </c>
      <c r="B31" s="262" t="str">
        <f>'ORC. SINTÉTICO'!E150</f>
        <v>REVESTIMENTO DE PAREDE</v>
      </c>
      <c r="C31" s="262"/>
      <c r="D31" s="262"/>
      <c r="E31" s="262"/>
      <c r="F31" s="263">
        <f>'ORC. SINTÉTICO'!J150</f>
        <v>74967.23</v>
      </c>
      <c r="G31" s="187">
        <f>G32*$F$31</f>
        <v>0</v>
      </c>
      <c r="H31" s="187">
        <f t="shared" ref="H31:R31" si="8">H32*$F$31</f>
        <v>0</v>
      </c>
      <c r="I31" s="187">
        <f t="shared" si="8"/>
        <v>0</v>
      </c>
      <c r="J31" s="187">
        <f t="shared" si="8"/>
        <v>0</v>
      </c>
      <c r="K31" s="187">
        <f t="shared" si="8"/>
        <v>0</v>
      </c>
      <c r="L31" s="187">
        <f t="shared" si="8"/>
        <v>29986.892</v>
      </c>
      <c r="M31" s="187">
        <f t="shared" si="8"/>
        <v>29986.892</v>
      </c>
      <c r="N31" s="187">
        <f t="shared" si="8"/>
        <v>14993.446</v>
      </c>
      <c r="O31" s="187">
        <f t="shared" si="8"/>
        <v>0</v>
      </c>
      <c r="P31" s="187">
        <f t="shared" si="8"/>
        <v>0</v>
      </c>
      <c r="Q31" s="187">
        <f t="shared" si="8"/>
        <v>0</v>
      </c>
      <c r="R31" s="187">
        <f t="shared" si="8"/>
        <v>0</v>
      </c>
      <c r="S31" s="187">
        <f t="shared" si="1"/>
        <v>74967.23</v>
      </c>
      <c r="T31" s="204">
        <f>S31-F31</f>
        <v>0</v>
      </c>
    </row>
    <row r="32" spans="1:20">
      <c r="A32" s="261"/>
      <c r="B32" s="262"/>
      <c r="C32" s="262"/>
      <c r="D32" s="262"/>
      <c r="E32" s="262"/>
      <c r="F32" s="261"/>
      <c r="G32" s="188"/>
      <c r="H32" s="188"/>
      <c r="I32" s="188"/>
      <c r="J32" s="188"/>
      <c r="K32" s="188"/>
      <c r="L32" s="188">
        <v>0.4</v>
      </c>
      <c r="M32" s="188">
        <v>0.4</v>
      </c>
      <c r="N32" s="188">
        <v>0.2</v>
      </c>
      <c r="O32" s="188"/>
      <c r="P32" s="188"/>
      <c r="Q32" s="188"/>
      <c r="R32" s="188"/>
      <c r="S32" s="188">
        <f t="shared" si="1"/>
        <v>1</v>
      </c>
    </row>
    <row r="33" spans="1:20">
      <c r="A33" s="258">
        <f>'ORC. SINTÉTICO'!B157</f>
        <v>9</v>
      </c>
      <c r="B33" s="259" t="str">
        <f>'ORC. SINTÉTICO'!E157</f>
        <v>REVESTIMENTO DE PISO INTERNO</v>
      </c>
      <c r="C33" s="259"/>
      <c r="D33" s="259"/>
      <c r="E33" s="259"/>
      <c r="F33" s="260">
        <f>'ORC. SINTÉTICO'!J157</f>
        <v>106331.45</v>
      </c>
      <c r="G33" s="190">
        <f>G34*$F$33</f>
        <v>0</v>
      </c>
      <c r="H33" s="190">
        <f t="shared" ref="H33:R33" si="9">H34*$F$33</f>
        <v>0</v>
      </c>
      <c r="I33" s="190">
        <f t="shared" si="9"/>
        <v>0</v>
      </c>
      <c r="J33" s="190">
        <f t="shared" si="9"/>
        <v>0</v>
      </c>
      <c r="K33" s="190">
        <f t="shared" si="9"/>
        <v>0</v>
      </c>
      <c r="L33" s="190">
        <f t="shared" si="9"/>
        <v>0</v>
      </c>
      <c r="M33" s="190">
        <f t="shared" si="9"/>
        <v>0</v>
      </c>
      <c r="N33" s="190">
        <f t="shared" si="9"/>
        <v>63798.869999999995</v>
      </c>
      <c r="O33" s="190">
        <f t="shared" si="9"/>
        <v>42532.58</v>
      </c>
      <c r="P33" s="190">
        <f t="shared" si="9"/>
        <v>0</v>
      </c>
      <c r="Q33" s="190">
        <f t="shared" si="9"/>
        <v>0</v>
      </c>
      <c r="R33" s="190">
        <f t="shared" si="9"/>
        <v>0</v>
      </c>
      <c r="S33" s="190">
        <f t="shared" si="1"/>
        <v>106331.45</v>
      </c>
      <c r="T33" s="204">
        <f>S33-F33</f>
        <v>0</v>
      </c>
    </row>
    <row r="34" spans="1:20">
      <c r="A34" s="258"/>
      <c r="B34" s="259"/>
      <c r="C34" s="259"/>
      <c r="D34" s="259"/>
      <c r="E34" s="259"/>
      <c r="F34" s="258"/>
      <c r="G34" s="191"/>
      <c r="H34" s="191"/>
      <c r="I34" s="191"/>
      <c r="J34" s="191"/>
      <c r="K34" s="191"/>
      <c r="L34" s="191"/>
      <c r="M34" s="191"/>
      <c r="N34" s="191">
        <v>0.6</v>
      </c>
      <c r="O34" s="191">
        <v>0.4</v>
      </c>
      <c r="P34" s="191"/>
      <c r="Q34" s="191"/>
      <c r="R34" s="191"/>
      <c r="S34" s="191">
        <f t="shared" si="1"/>
        <v>1</v>
      </c>
    </row>
    <row r="35" spans="1:20">
      <c r="A35" s="261">
        <f>'ORC. SINTÉTICO'!B165</f>
        <v>10</v>
      </c>
      <c r="B35" s="262" t="str">
        <f>'ORC. SINTÉTICO'!E165</f>
        <v>REVESTIMENTO DE PISO EXTERNO</v>
      </c>
      <c r="C35" s="262"/>
      <c r="D35" s="262"/>
      <c r="E35" s="262"/>
      <c r="F35" s="263">
        <f>'ORC. SINTÉTICO'!J165</f>
        <v>18599.11</v>
      </c>
      <c r="G35" s="187">
        <f>G36*$F$35</f>
        <v>0</v>
      </c>
      <c r="H35" s="187">
        <f t="shared" ref="H35:R35" si="10">H36*$F$35</f>
        <v>0</v>
      </c>
      <c r="I35" s="187">
        <f t="shared" si="10"/>
        <v>0</v>
      </c>
      <c r="J35" s="187">
        <f t="shared" si="10"/>
        <v>0</v>
      </c>
      <c r="K35" s="187">
        <f t="shared" si="10"/>
        <v>0</v>
      </c>
      <c r="L35" s="187">
        <f t="shared" si="10"/>
        <v>0</v>
      </c>
      <c r="M35" s="187">
        <f t="shared" si="10"/>
        <v>0</v>
      </c>
      <c r="N35" s="187">
        <f t="shared" si="10"/>
        <v>0</v>
      </c>
      <c r="O35" s="187">
        <f t="shared" si="10"/>
        <v>0</v>
      </c>
      <c r="P35" s="187">
        <f t="shared" si="10"/>
        <v>0</v>
      </c>
      <c r="Q35" s="187">
        <f t="shared" si="10"/>
        <v>9299.5550000000003</v>
      </c>
      <c r="R35" s="187">
        <f t="shared" si="10"/>
        <v>9299.5550000000003</v>
      </c>
      <c r="S35" s="187">
        <f t="shared" si="1"/>
        <v>18599.11</v>
      </c>
      <c r="T35" s="204">
        <f>S35-F35</f>
        <v>0</v>
      </c>
    </row>
    <row r="36" spans="1:20">
      <c r="A36" s="261"/>
      <c r="B36" s="262"/>
      <c r="C36" s="262"/>
      <c r="D36" s="262"/>
      <c r="E36" s="262"/>
      <c r="F36" s="261"/>
      <c r="G36" s="188"/>
      <c r="H36" s="188"/>
      <c r="I36" s="188"/>
      <c r="J36" s="188"/>
      <c r="K36" s="188"/>
      <c r="L36" s="188"/>
      <c r="M36" s="188"/>
      <c r="N36" s="188"/>
      <c r="O36" s="188"/>
      <c r="P36" s="188"/>
      <c r="Q36" s="188">
        <v>0.5</v>
      </c>
      <c r="R36" s="188">
        <v>0.5</v>
      </c>
      <c r="S36" s="188">
        <f t="shared" si="1"/>
        <v>1</v>
      </c>
    </row>
    <row r="37" spans="1:20">
      <c r="A37" s="258">
        <f>'ORC. SINTÉTICO'!B168</f>
        <v>11</v>
      </c>
      <c r="B37" s="259" t="str">
        <f>'ORC. SINTÉTICO'!E168</f>
        <v>REVESTIMENTO DE TETO</v>
      </c>
      <c r="C37" s="259"/>
      <c r="D37" s="259"/>
      <c r="E37" s="259"/>
      <c r="F37" s="260">
        <f>'ORC. SINTÉTICO'!J168</f>
        <v>31573.18</v>
      </c>
      <c r="G37" s="190">
        <f>G38*$F$37</f>
        <v>0</v>
      </c>
      <c r="H37" s="190">
        <f t="shared" ref="H37:Q37" si="11">H38*$F$37</f>
        <v>0</v>
      </c>
      <c r="I37" s="190">
        <f t="shared" si="11"/>
        <v>0</v>
      </c>
      <c r="J37" s="190">
        <f t="shared" si="11"/>
        <v>0</v>
      </c>
      <c r="K37" s="190">
        <f t="shared" si="11"/>
        <v>0</v>
      </c>
      <c r="L37" s="190">
        <f t="shared" si="11"/>
        <v>0</v>
      </c>
      <c r="M37" s="190">
        <f t="shared" si="11"/>
        <v>0</v>
      </c>
      <c r="N37" s="190">
        <f t="shared" si="11"/>
        <v>31573.18</v>
      </c>
      <c r="O37" s="190">
        <f t="shared" si="11"/>
        <v>0</v>
      </c>
      <c r="P37" s="190">
        <f t="shared" si="11"/>
        <v>0</v>
      </c>
      <c r="Q37" s="190">
        <f t="shared" si="11"/>
        <v>0</v>
      </c>
      <c r="R37" s="190">
        <f>R38*$F$37</f>
        <v>0</v>
      </c>
      <c r="S37" s="190">
        <f t="shared" si="1"/>
        <v>31573.18</v>
      </c>
      <c r="T37" s="204">
        <f>S37-F37</f>
        <v>0</v>
      </c>
    </row>
    <row r="38" spans="1:20">
      <c r="A38" s="258"/>
      <c r="B38" s="259"/>
      <c r="C38" s="259"/>
      <c r="D38" s="259"/>
      <c r="E38" s="259"/>
      <c r="F38" s="258"/>
      <c r="G38" s="191"/>
      <c r="H38" s="191"/>
      <c r="I38" s="191"/>
      <c r="J38" s="191"/>
      <c r="K38" s="191"/>
      <c r="L38" s="191"/>
      <c r="M38" s="191"/>
      <c r="N38" s="191">
        <v>1</v>
      </c>
      <c r="O38" s="191"/>
      <c r="P38" s="191"/>
      <c r="Q38" s="191"/>
      <c r="R38" s="191"/>
      <c r="S38" s="191">
        <f t="shared" si="1"/>
        <v>1</v>
      </c>
    </row>
    <row r="39" spans="1:20">
      <c r="A39" s="261">
        <f>'ORC. SINTÉTICO'!B174</f>
        <v>12</v>
      </c>
      <c r="B39" s="262" t="str">
        <f>'ORC. SINTÉTICO'!E174</f>
        <v>PINTURA</v>
      </c>
      <c r="C39" s="262"/>
      <c r="D39" s="262"/>
      <c r="E39" s="262"/>
      <c r="F39" s="263">
        <f>'ORC. SINTÉTICO'!J174</f>
        <v>81608.55</v>
      </c>
      <c r="G39" s="187">
        <f>G40*$F$39</f>
        <v>0</v>
      </c>
      <c r="H39" s="187">
        <f t="shared" ref="H39:R39" si="12">H40*$F$39</f>
        <v>0</v>
      </c>
      <c r="I39" s="187">
        <f t="shared" si="12"/>
        <v>0</v>
      </c>
      <c r="J39" s="187">
        <f t="shared" si="12"/>
        <v>0</v>
      </c>
      <c r="K39" s="187">
        <f t="shared" si="12"/>
        <v>0</v>
      </c>
      <c r="L39" s="187">
        <f t="shared" si="12"/>
        <v>0</v>
      </c>
      <c r="M39" s="187">
        <f t="shared" si="12"/>
        <v>0</v>
      </c>
      <c r="N39" s="187">
        <f t="shared" si="12"/>
        <v>0</v>
      </c>
      <c r="O39" s="187">
        <f t="shared" si="12"/>
        <v>0</v>
      </c>
      <c r="P39" s="187">
        <f t="shared" si="12"/>
        <v>27202.85</v>
      </c>
      <c r="Q39" s="187">
        <f t="shared" si="12"/>
        <v>27202.85</v>
      </c>
      <c r="R39" s="187">
        <f t="shared" si="12"/>
        <v>27202.85</v>
      </c>
      <c r="S39" s="187">
        <f t="shared" si="1"/>
        <v>81608.549999999988</v>
      </c>
      <c r="T39" s="204">
        <f>S39-F39</f>
        <v>0</v>
      </c>
    </row>
    <row r="40" spans="1:20">
      <c r="A40" s="261"/>
      <c r="B40" s="262"/>
      <c r="C40" s="262"/>
      <c r="D40" s="262"/>
      <c r="E40" s="262"/>
      <c r="F40" s="261"/>
      <c r="G40" s="188"/>
      <c r="H40" s="188"/>
      <c r="I40" s="188"/>
      <c r="J40" s="188"/>
      <c r="K40" s="188"/>
      <c r="L40" s="188"/>
      <c r="M40" s="188"/>
      <c r="N40" s="188"/>
      <c r="O40" s="188"/>
      <c r="P40" s="188">
        <f>100%/3</f>
        <v>0.33333333333333331</v>
      </c>
      <c r="Q40" s="188">
        <f t="shared" ref="Q40:R40" si="13">100%/3</f>
        <v>0.33333333333333331</v>
      </c>
      <c r="R40" s="188">
        <f t="shared" si="13"/>
        <v>0.33333333333333331</v>
      </c>
      <c r="S40" s="188">
        <f t="shared" si="1"/>
        <v>1</v>
      </c>
      <c r="T40" s="204"/>
    </row>
    <row r="41" spans="1:20">
      <c r="A41" s="258">
        <f>'ORC. SINTÉTICO'!B186</f>
        <v>13</v>
      </c>
      <c r="B41" s="259" t="str">
        <f>'ORC. SINTÉTICO'!E186</f>
        <v>MARMORARIA</v>
      </c>
      <c r="C41" s="259"/>
      <c r="D41" s="259"/>
      <c r="E41" s="259"/>
      <c r="F41" s="260">
        <f>'ORC. SINTÉTICO'!J186</f>
        <v>11194.56</v>
      </c>
      <c r="G41" s="190">
        <f>G42*$F$41</f>
        <v>0</v>
      </c>
      <c r="H41" s="190">
        <f t="shared" ref="H41:R41" si="14">H42*$F$41</f>
        <v>0</v>
      </c>
      <c r="I41" s="190">
        <f t="shared" si="14"/>
        <v>0</v>
      </c>
      <c r="J41" s="190">
        <f t="shared" si="14"/>
        <v>0</v>
      </c>
      <c r="K41" s="190">
        <f t="shared" si="14"/>
        <v>0</v>
      </c>
      <c r="L41" s="190">
        <f t="shared" si="14"/>
        <v>0</v>
      </c>
      <c r="M41" s="190">
        <f t="shared" si="14"/>
        <v>0</v>
      </c>
      <c r="N41" s="190">
        <f t="shared" si="14"/>
        <v>0</v>
      </c>
      <c r="O41" s="190">
        <f t="shared" si="14"/>
        <v>0</v>
      </c>
      <c r="P41" s="190">
        <f t="shared" si="14"/>
        <v>0</v>
      </c>
      <c r="Q41" s="190">
        <f t="shared" si="14"/>
        <v>0</v>
      </c>
      <c r="R41" s="190">
        <f t="shared" si="14"/>
        <v>11194.56</v>
      </c>
      <c r="S41" s="190">
        <f t="shared" si="1"/>
        <v>11194.56</v>
      </c>
      <c r="T41" s="204">
        <f>S41-F41</f>
        <v>0</v>
      </c>
    </row>
    <row r="42" spans="1:20">
      <c r="A42" s="258"/>
      <c r="B42" s="259"/>
      <c r="C42" s="259"/>
      <c r="D42" s="259"/>
      <c r="E42" s="259"/>
      <c r="F42" s="258"/>
      <c r="G42" s="191"/>
      <c r="H42" s="191"/>
      <c r="I42" s="191"/>
      <c r="J42" s="191"/>
      <c r="K42" s="191"/>
      <c r="L42" s="191"/>
      <c r="M42" s="191"/>
      <c r="N42" s="191"/>
      <c r="O42" s="191"/>
      <c r="P42" s="191"/>
      <c r="Q42" s="191"/>
      <c r="R42" s="191">
        <v>1</v>
      </c>
      <c r="S42" s="191">
        <f t="shared" si="1"/>
        <v>1</v>
      </c>
    </row>
    <row r="43" spans="1:20">
      <c r="A43" s="261">
        <f>'ORC. SINTÉTICO'!B188</f>
        <v>14</v>
      </c>
      <c r="B43" s="262" t="str">
        <f>'ORC. SINTÉTICO'!E188</f>
        <v>LOUÇAS, METAIS E ACESSÓRIOS</v>
      </c>
      <c r="C43" s="262"/>
      <c r="D43" s="262"/>
      <c r="E43" s="262"/>
      <c r="F43" s="263">
        <f>'ORC. SINTÉTICO'!J188</f>
        <v>65517.790000000008</v>
      </c>
      <c r="G43" s="187">
        <f>G44*$F$43</f>
        <v>0</v>
      </c>
      <c r="H43" s="187">
        <f t="shared" ref="H43:R43" si="15">H44*$F$43</f>
        <v>0</v>
      </c>
      <c r="I43" s="187">
        <f t="shared" si="15"/>
        <v>0</v>
      </c>
      <c r="J43" s="187">
        <f t="shared" si="15"/>
        <v>0</v>
      </c>
      <c r="K43" s="187">
        <f t="shared" si="15"/>
        <v>0</v>
      </c>
      <c r="L43" s="187">
        <f t="shared" si="15"/>
        <v>0</v>
      </c>
      <c r="M43" s="187">
        <f t="shared" si="15"/>
        <v>0</v>
      </c>
      <c r="N43" s="187">
        <f t="shared" si="15"/>
        <v>0</v>
      </c>
      <c r="O43" s="187">
        <f t="shared" si="15"/>
        <v>0</v>
      </c>
      <c r="P43" s="187">
        <f t="shared" si="15"/>
        <v>0</v>
      </c>
      <c r="Q43" s="187">
        <f t="shared" si="15"/>
        <v>32758.895000000004</v>
      </c>
      <c r="R43" s="187">
        <f t="shared" si="15"/>
        <v>32758.895000000004</v>
      </c>
      <c r="S43" s="187">
        <f t="shared" si="1"/>
        <v>65517.790000000008</v>
      </c>
      <c r="T43" s="204">
        <f>S43-F43</f>
        <v>0</v>
      </c>
    </row>
    <row r="44" spans="1:20">
      <c r="A44" s="261"/>
      <c r="B44" s="262"/>
      <c r="C44" s="262"/>
      <c r="D44" s="262"/>
      <c r="E44" s="262"/>
      <c r="F44" s="261"/>
      <c r="G44" s="188"/>
      <c r="H44" s="188"/>
      <c r="I44" s="188"/>
      <c r="J44" s="188"/>
      <c r="K44" s="188"/>
      <c r="L44" s="188"/>
      <c r="M44" s="188"/>
      <c r="N44" s="188"/>
      <c r="O44" s="188"/>
      <c r="P44" s="188"/>
      <c r="Q44" s="188">
        <v>0.5</v>
      </c>
      <c r="R44" s="188">
        <v>0.5</v>
      </c>
      <c r="S44" s="188">
        <f t="shared" si="1"/>
        <v>1</v>
      </c>
    </row>
    <row r="45" spans="1:20">
      <c r="A45" s="258">
        <f>'ORC. SINTÉTICO'!B214</f>
        <v>15</v>
      </c>
      <c r="B45" s="259" t="str">
        <f>'ORC. SINTÉTICO'!E214</f>
        <v>INSTALAÇÕES HIDROSSANITÁRIAS</v>
      </c>
      <c r="C45" s="259"/>
      <c r="D45" s="259"/>
      <c r="E45" s="259"/>
      <c r="F45" s="260">
        <f>'ORC. SINTÉTICO'!J214</f>
        <v>171470.47999999998</v>
      </c>
      <c r="G45" s="190">
        <f>G46*$F$45</f>
        <v>0</v>
      </c>
      <c r="H45" s="190">
        <f t="shared" ref="H45:R45" si="16">H46*$F$45</f>
        <v>0</v>
      </c>
      <c r="I45" s="190">
        <f t="shared" si="16"/>
        <v>27149.492666666662</v>
      </c>
      <c r="J45" s="190">
        <f t="shared" si="16"/>
        <v>27149.492666666662</v>
      </c>
      <c r="K45" s="190">
        <f t="shared" si="16"/>
        <v>27149.492666666662</v>
      </c>
      <c r="L45" s="190">
        <f t="shared" si="16"/>
        <v>27149.492666666662</v>
      </c>
      <c r="M45" s="190">
        <f t="shared" si="16"/>
        <v>27149.492666666662</v>
      </c>
      <c r="N45" s="190">
        <f t="shared" si="16"/>
        <v>27149.492666666662</v>
      </c>
      <c r="O45" s="190">
        <f t="shared" si="16"/>
        <v>0</v>
      </c>
      <c r="P45" s="190">
        <f t="shared" si="16"/>
        <v>0</v>
      </c>
      <c r="Q45" s="190">
        <f t="shared" si="16"/>
        <v>0</v>
      </c>
      <c r="R45" s="190">
        <f t="shared" si="16"/>
        <v>8573.5239999999994</v>
      </c>
      <c r="S45" s="190">
        <f t="shared" si="1"/>
        <v>171470.47999999998</v>
      </c>
      <c r="T45" s="204">
        <f>S45-F45</f>
        <v>0</v>
      </c>
    </row>
    <row r="46" spans="1:20">
      <c r="A46" s="258"/>
      <c r="B46" s="259"/>
      <c r="C46" s="259"/>
      <c r="D46" s="259"/>
      <c r="E46" s="259"/>
      <c r="F46" s="258"/>
      <c r="G46" s="191"/>
      <c r="H46" s="191"/>
      <c r="I46" s="191">
        <f t="shared" ref="I46:N46" si="17">95%/6</f>
        <v>0.15833333333333333</v>
      </c>
      <c r="J46" s="191">
        <f t="shared" si="17"/>
        <v>0.15833333333333333</v>
      </c>
      <c r="K46" s="191">
        <f t="shared" si="17"/>
        <v>0.15833333333333333</v>
      </c>
      <c r="L46" s="191">
        <f t="shared" si="17"/>
        <v>0.15833333333333333</v>
      </c>
      <c r="M46" s="191">
        <f t="shared" si="17"/>
        <v>0.15833333333333333</v>
      </c>
      <c r="N46" s="191">
        <f t="shared" si="17"/>
        <v>0.15833333333333333</v>
      </c>
      <c r="O46" s="191"/>
      <c r="P46" s="191"/>
      <c r="Q46" s="191"/>
      <c r="R46" s="191">
        <v>0.05</v>
      </c>
      <c r="S46" s="191">
        <f t="shared" si="1"/>
        <v>1</v>
      </c>
    </row>
    <row r="47" spans="1:20">
      <c r="A47" s="261">
        <f>'ORC. SINTÉTICO'!B329</f>
        <v>16</v>
      </c>
      <c r="B47" s="262" t="str">
        <f>'ORC. SINTÉTICO'!E329</f>
        <v>INSTALAÇÕES ELÉTRICAS</v>
      </c>
      <c r="C47" s="262"/>
      <c r="D47" s="262"/>
      <c r="E47" s="262"/>
      <c r="F47" s="263">
        <f>'ORC. SINTÉTICO'!J329</f>
        <v>234597.36</v>
      </c>
      <c r="G47" s="187">
        <f>G48*$F$47</f>
        <v>0</v>
      </c>
      <c r="H47" s="187">
        <f t="shared" ref="H47:R47" si="18">H48*$F$47</f>
        <v>0</v>
      </c>
      <c r="I47" s="187">
        <f t="shared" si="18"/>
        <v>23459.736000000001</v>
      </c>
      <c r="J47" s="187">
        <f t="shared" si="18"/>
        <v>0</v>
      </c>
      <c r="K47" s="187">
        <f t="shared" si="18"/>
        <v>0</v>
      </c>
      <c r="L47" s="187">
        <f t="shared" si="18"/>
        <v>0</v>
      </c>
      <c r="M47" s="187">
        <f t="shared" si="18"/>
        <v>11729.868</v>
      </c>
      <c r="N47" s="187">
        <f t="shared" si="18"/>
        <v>49851.938999999998</v>
      </c>
      <c r="O47" s="187">
        <f t="shared" si="18"/>
        <v>49851.938999999998</v>
      </c>
      <c r="P47" s="187">
        <f t="shared" si="18"/>
        <v>49851.938999999998</v>
      </c>
      <c r="Q47" s="187">
        <f t="shared" si="18"/>
        <v>49851.938999999998</v>
      </c>
      <c r="R47" s="187">
        <f t="shared" si="18"/>
        <v>0</v>
      </c>
      <c r="S47" s="187">
        <f t="shared" si="1"/>
        <v>234597.36000000004</v>
      </c>
      <c r="T47" s="204">
        <f>S47-F47</f>
        <v>0</v>
      </c>
    </row>
    <row r="48" spans="1:20">
      <c r="A48" s="261"/>
      <c r="B48" s="262"/>
      <c r="C48" s="262"/>
      <c r="D48" s="262"/>
      <c r="E48" s="262"/>
      <c r="F48" s="261"/>
      <c r="G48" s="188"/>
      <c r="H48" s="188"/>
      <c r="I48" s="188">
        <v>0.1</v>
      </c>
      <c r="J48" s="188"/>
      <c r="K48" s="188"/>
      <c r="L48" s="188"/>
      <c r="M48" s="188">
        <v>0.05</v>
      </c>
      <c r="N48" s="188">
        <f>85%/4</f>
        <v>0.21249999999999999</v>
      </c>
      <c r="O48" s="188">
        <f t="shared" ref="O48:Q48" si="19">85%/4</f>
        <v>0.21249999999999999</v>
      </c>
      <c r="P48" s="188">
        <f t="shared" si="19"/>
        <v>0.21249999999999999</v>
      </c>
      <c r="Q48" s="188">
        <f t="shared" si="19"/>
        <v>0.21249999999999999</v>
      </c>
      <c r="R48" s="188"/>
      <c r="S48" s="188">
        <f t="shared" si="1"/>
        <v>1</v>
      </c>
    </row>
    <row r="49" spans="1:20">
      <c r="A49" s="258">
        <f>'ORC. SINTÉTICO'!B422</f>
        <v>17</v>
      </c>
      <c r="B49" s="259" t="str">
        <f>'ORC. SINTÉTICO'!E422</f>
        <v>CLIMATIZAÇÃO</v>
      </c>
      <c r="C49" s="259"/>
      <c r="D49" s="259"/>
      <c r="E49" s="259"/>
      <c r="F49" s="260">
        <f>'ORC. SINTÉTICO'!J422</f>
        <v>121529.56999999998</v>
      </c>
      <c r="G49" s="190">
        <f>G50*$F$49</f>
        <v>0</v>
      </c>
      <c r="H49" s="190">
        <f t="shared" ref="H49:R49" si="20">H50*$F$49</f>
        <v>0</v>
      </c>
      <c r="I49" s="190">
        <f t="shared" si="20"/>
        <v>24305.913999999997</v>
      </c>
      <c r="J49" s="190">
        <f t="shared" si="20"/>
        <v>24305.913999999997</v>
      </c>
      <c r="K49" s="190">
        <f t="shared" si="20"/>
        <v>24305.913999999997</v>
      </c>
      <c r="L49" s="190">
        <f t="shared" si="20"/>
        <v>0</v>
      </c>
      <c r="M49" s="190">
        <f t="shared" si="20"/>
        <v>0</v>
      </c>
      <c r="N49" s="190">
        <f t="shared" si="20"/>
        <v>0</v>
      </c>
      <c r="O49" s="190">
        <f t="shared" si="20"/>
        <v>0</v>
      </c>
      <c r="P49" s="190">
        <f t="shared" si="20"/>
        <v>0</v>
      </c>
      <c r="Q49" s="190">
        <f t="shared" si="20"/>
        <v>24305.913999999997</v>
      </c>
      <c r="R49" s="190">
        <f t="shared" si="20"/>
        <v>24305.913999999997</v>
      </c>
      <c r="S49" s="190">
        <f t="shared" si="1"/>
        <v>121529.56999999998</v>
      </c>
      <c r="T49" s="204">
        <f>S49-F49</f>
        <v>0</v>
      </c>
    </row>
    <row r="50" spans="1:20">
      <c r="A50" s="258"/>
      <c r="B50" s="259"/>
      <c r="C50" s="259"/>
      <c r="D50" s="259"/>
      <c r="E50" s="259"/>
      <c r="F50" s="258"/>
      <c r="G50" s="191"/>
      <c r="H50" s="191"/>
      <c r="I50" s="191">
        <v>0.2</v>
      </c>
      <c r="J50" s="191">
        <v>0.2</v>
      </c>
      <c r="K50" s="191">
        <v>0.2</v>
      </c>
      <c r="L50" s="191"/>
      <c r="M50" s="191"/>
      <c r="N50" s="191"/>
      <c r="O50" s="191"/>
      <c r="P50" s="191"/>
      <c r="Q50" s="191">
        <v>0.2</v>
      </c>
      <c r="R50" s="191">
        <v>0.2</v>
      </c>
      <c r="S50" s="191">
        <f t="shared" si="1"/>
        <v>1</v>
      </c>
    </row>
    <row r="51" spans="1:20">
      <c r="A51" s="261">
        <f>'ORC. SINTÉTICO'!B441</f>
        <v>18</v>
      </c>
      <c r="B51" s="262" t="str">
        <f>'ORC. SINTÉTICO'!E441</f>
        <v>DADOS E VOZ</v>
      </c>
      <c r="C51" s="262"/>
      <c r="D51" s="262"/>
      <c r="E51" s="262"/>
      <c r="F51" s="263">
        <f>'ORC. SINTÉTICO'!J441</f>
        <v>9121.11</v>
      </c>
      <c r="G51" s="187">
        <f>G52*$F$51</f>
        <v>0</v>
      </c>
      <c r="H51" s="187">
        <f t="shared" ref="H51:R51" si="21">H52*$F$51</f>
        <v>0</v>
      </c>
      <c r="I51" s="187">
        <f t="shared" si="21"/>
        <v>0</v>
      </c>
      <c r="J51" s="187">
        <f t="shared" si="21"/>
        <v>0</v>
      </c>
      <c r="K51" s="187">
        <f t="shared" si="21"/>
        <v>1824.2220000000002</v>
      </c>
      <c r="L51" s="187">
        <f t="shared" si="21"/>
        <v>7296.8880000000008</v>
      </c>
      <c r="M51" s="187">
        <f t="shared" si="21"/>
        <v>0</v>
      </c>
      <c r="N51" s="187">
        <f t="shared" si="21"/>
        <v>0</v>
      </c>
      <c r="O51" s="187">
        <f t="shared" si="21"/>
        <v>0</v>
      </c>
      <c r="P51" s="187">
        <f t="shared" si="21"/>
        <v>0</v>
      </c>
      <c r="Q51" s="187">
        <f t="shared" si="21"/>
        <v>0</v>
      </c>
      <c r="R51" s="187">
        <f t="shared" si="21"/>
        <v>0</v>
      </c>
      <c r="S51" s="187">
        <f t="shared" si="1"/>
        <v>9121.11</v>
      </c>
      <c r="T51" s="204">
        <f>S51-F51</f>
        <v>0</v>
      </c>
    </row>
    <row r="52" spans="1:20">
      <c r="A52" s="261"/>
      <c r="B52" s="262"/>
      <c r="C52" s="262"/>
      <c r="D52" s="262"/>
      <c r="E52" s="262"/>
      <c r="F52" s="261"/>
      <c r="G52" s="188"/>
      <c r="H52" s="188"/>
      <c r="I52" s="188"/>
      <c r="J52" s="188"/>
      <c r="K52" s="188">
        <v>0.2</v>
      </c>
      <c r="L52" s="188">
        <v>0.8</v>
      </c>
      <c r="M52" s="188"/>
      <c r="N52" s="188"/>
      <c r="O52" s="188"/>
      <c r="P52" s="188"/>
      <c r="Q52" s="188"/>
      <c r="R52" s="188"/>
      <c r="S52" s="188">
        <f t="shared" si="1"/>
        <v>1</v>
      </c>
    </row>
    <row r="53" spans="1:20">
      <c r="A53" s="258">
        <f>'ORC. SINTÉTICO'!B450</f>
        <v>19</v>
      </c>
      <c r="B53" s="259" t="str">
        <f>'ORC. SINTÉTICO'!E450</f>
        <v>GASES MEDICINAIS</v>
      </c>
      <c r="C53" s="259"/>
      <c r="D53" s="259"/>
      <c r="E53" s="259"/>
      <c r="F53" s="260">
        <f>'ORC. SINTÉTICO'!J450</f>
        <v>16631.05</v>
      </c>
      <c r="G53" s="190">
        <f>G54*$F$53</f>
        <v>0</v>
      </c>
      <c r="H53" s="190">
        <f t="shared" ref="H53:R53" si="22">H54*$F$53</f>
        <v>0</v>
      </c>
      <c r="I53" s="190">
        <f t="shared" si="22"/>
        <v>0</v>
      </c>
      <c r="J53" s="190">
        <f t="shared" si="22"/>
        <v>0</v>
      </c>
      <c r="K53" s="190">
        <f t="shared" si="22"/>
        <v>3326.21</v>
      </c>
      <c r="L53" s="190">
        <f t="shared" si="22"/>
        <v>13304.84</v>
      </c>
      <c r="M53" s="190">
        <f t="shared" si="22"/>
        <v>0</v>
      </c>
      <c r="N53" s="190">
        <f t="shared" si="22"/>
        <v>0</v>
      </c>
      <c r="O53" s="190">
        <f t="shared" si="22"/>
        <v>0</v>
      </c>
      <c r="P53" s="190">
        <f t="shared" si="22"/>
        <v>0</v>
      </c>
      <c r="Q53" s="190">
        <f t="shared" si="22"/>
        <v>0</v>
      </c>
      <c r="R53" s="190">
        <f t="shared" si="22"/>
        <v>0</v>
      </c>
      <c r="S53" s="190">
        <f t="shared" si="1"/>
        <v>16631.05</v>
      </c>
      <c r="T53" s="204">
        <f>S53-F53</f>
        <v>0</v>
      </c>
    </row>
    <row r="54" spans="1:20">
      <c r="A54" s="258"/>
      <c r="B54" s="259"/>
      <c r="C54" s="259"/>
      <c r="D54" s="259"/>
      <c r="E54" s="259"/>
      <c r="F54" s="258"/>
      <c r="G54" s="191"/>
      <c r="H54" s="191"/>
      <c r="I54" s="191"/>
      <c r="J54" s="191"/>
      <c r="K54" s="191">
        <v>0.2</v>
      </c>
      <c r="L54" s="191">
        <v>0.8</v>
      </c>
      <c r="M54" s="191"/>
      <c r="N54" s="191"/>
      <c r="O54" s="191"/>
      <c r="P54" s="191"/>
      <c r="Q54" s="191"/>
      <c r="R54" s="191"/>
      <c r="S54" s="191">
        <f t="shared" si="1"/>
        <v>1</v>
      </c>
    </row>
    <row r="55" spans="1:20">
      <c r="A55" s="261">
        <f>'ORC. SINTÉTICO'!B462</f>
        <v>20</v>
      </c>
      <c r="B55" s="262" t="str">
        <f>'ORC. SINTÉTICO'!E462</f>
        <v>URBANIZAÇÃO</v>
      </c>
      <c r="C55" s="262"/>
      <c r="D55" s="262"/>
      <c r="E55" s="262"/>
      <c r="F55" s="263">
        <f>'ORC. SINTÉTICO'!J462</f>
        <v>5513.4400000000005</v>
      </c>
      <c r="G55" s="187">
        <f>G56*$F$55</f>
        <v>0</v>
      </c>
      <c r="H55" s="187">
        <f t="shared" ref="H55:R55" si="23">H56*$F$55</f>
        <v>0</v>
      </c>
      <c r="I55" s="187">
        <f t="shared" si="23"/>
        <v>0</v>
      </c>
      <c r="J55" s="187">
        <f t="shared" si="23"/>
        <v>0</v>
      </c>
      <c r="K55" s="187">
        <f t="shared" si="23"/>
        <v>0</v>
      </c>
      <c r="L55" s="187">
        <f t="shared" si="23"/>
        <v>0</v>
      </c>
      <c r="M55" s="187">
        <f t="shared" si="23"/>
        <v>0</v>
      </c>
      <c r="N55" s="187">
        <f t="shared" si="23"/>
        <v>0</v>
      </c>
      <c r="O55" s="187">
        <f t="shared" si="23"/>
        <v>0</v>
      </c>
      <c r="P55" s="187">
        <f t="shared" si="23"/>
        <v>0</v>
      </c>
      <c r="Q55" s="187">
        <f t="shared" si="23"/>
        <v>0</v>
      </c>
      <c r="R55" s="187">
        <f t="shared" si="23"/>
        <v>5513.4400000000005</v>
      </c>
      <c r="S55" s="187">
        <f t="shared" si="1"/>
        <v>5513.4400000000005</v>
      </c>
      <c r="T55" s="204">
        <f>S55-F55</f>
        <v>0</v>
      </c>
    </row>
    <row r="56" spans="1:20">
      <c r="A56" s="261"/>
      <c r="B56" s="262"/>
      <c r="C56" s="262"/>
      <c r="D56" s="262"/>
      <c r="E56" s="262"/>
      <c r="F56" s="261"/>
      <c r="G56" s="188"/>
      <c r="H56" s="188"/>
      <c r="I56" s="188"/>
      <c r="J56" s="188"/>
      <c r="K56" s="188"/>
      <c r="L56" s="188"/>
      <c r="M56" s="188"/>
      <c r="N56" s="188"/>
      <c r="O56" s="188"/>
      <c r="P56" s="188"/>
      <c r="Q56" s="188"/>
      <c r="R56" s="188">
        <v>1</v>
      </c>
      <c r="S56" s="188">
        <f t="shared" si="1"/>
        <v>1</v>
      </c>
    </row>
    <row r="57" spans="1:20">
      <c r="A57" s="258">
        <f>'ORC. SINTÉTICO'!B469</f>
        <v>21</v>
      </c>
      <c r="B57" s="259" t="str">
        <f>'ORC. SINTÉTICO'!E469</f>
        <v>SERVIÇOS COMPLEMENTARES</v>
      </c>
      <c r="C57" s="259"/>
      <c r="D57" s="259"/>
      <c r="E57" s="259"/>
      <c r="F57" s="260">
        <f>'ORC. SINTÉTICO'!J469</f>
        <v>6750.98</v>
      </c>
      <c r="G57" s="190">
        <f>G58*$F$57</f>
        <v>0</v>
      </c>
      <c r="H57" s="190">
        <f t="shared" ref="H57:R57" si="24">H58*$F$57</f>
        <v>0</v>
      </c>
      <c r="I57" s="190">
        <f t="shared" si="24"/>
        <v>0</v>
      </c>
      <c r="J57" s="190">
        <f t="shared" si="24"/>
        <v>0</v>
      </c>
      <c r="K57" s="190">
        <f t="shared" si="24"/>
        <v>0</v>
      </c>
      <c r="L57" s="190">
        <f t="shared" si="24"/>
        <v>0</v>
      </c>
      <c r="M57" s="190">
        <f t="shared" si="24"/>
        <v>0</v>
      </c>
      <c r="N57" s="190">
        <f t="shared" si="24"/>
        <v>0</v>
      </c>
      <c r="O57" s="190">
        <f t="shared" si="24"/>
        <v>0</v>
      </c>
      <c r="P57" s="190">
        <f t="shared" si="24"/>
        <v>0</v>
      </c>
      <c r="Q57" s="190">
        <f t="shared" si="24"/>
        <v>0</v>
      </c>
      <c r="R57" s="190">
        <f t="shared" si="24"/>
        <v>6750.98</v>
      </c>
      <c r="S57" s="190">
        <f t="shared" si="1"/>
        <v>6750.98</v>
      </c>
      <c r="T57" s="204">
        <f>S57-F57</f>
        <v>0</v>
      </c>
    </row>
    <row r="58" spans="1:20">
      <c r="A58" s="258"/>
      <c r="B58" s="259"/>
      <c r="C58" s="259"/>
      <c r="D58" s="259"/>
      <c r="E58" s="259"/>
      <c r="F58" s="258"/>
      <c r="G58" s="191"/>
      <c r="H58" s="191"/>
      <c r="I58" s="191"/>
      <c r="J58" s="191"/>
      <c r="K58" s="191"/>
      <c r="L58" s="191"/>
      <c r="M58" s="191"/>
      <c r="N58" s="191"/>
      <c r="O58" s="191"/>
      <c r="P58" s="191"/>
      <c r="Q58" s="191"/>
      <c r="R58" s="191">
        <v>1</v>
      </c>
      <c r="S58" s="191">
        <f t="shared" si="1"/>
        <v>1</v>
      </c>
    </row>
    <row r="59" spans="1:20" ht="15">
      <c r="A59" s="192"/>
      <c r="B59" s="264" t="s">
        <v>3326</v>
      </c>
      <c r="C59" s="264"/>
      <c r="D59" s="264"/>
      <c r="E59" s="264"/>
      <c r="F59" s="193">
        <f>SUM(F17:F58)</f>
        <v>2329393.88</v>
      </c>
      <c r="G59" s="194">
        <f>G55+G57+G53+G51+G49+G47+G45+G43+G41+G39+G37+G35+G33+G31+G29+G27+G25+G23+G21+G19+G17</f>
        <v>177555.99168000004</v>
      </c>
      <c r="H59" s="194">
        <f t="shared" ref="H59:R59" si="25">H55+H57+H53+H51+H49+H47+H45+H43+H41+H39+H37+H35+H33+H31+H29+H27+H25+H23+H21+H19+H17</f>
        <v>231060.19211999996</v>
      </c>
      <c r="I59" s="194">
        <f t="shared" si="25"/>
        <v>213290.17311999996</v>
      </c>
      <c r="J59" s="194">
        <f t="shared" si="25"/>
        <v>208888.81412</v>
      </c>
      <c r="K59" s="194">
        <f t="shared" si="25"/>
        <v>221224.62112</v>
      </c>
      <c r="L59" s="194">
        <f t="shared" si="25"/>
        <v>223577.72128666667</v>
      </c>
      <c r="M59" s="194">
        <f t="shared" si="25"/>
        <v>163499.80978666668</v>
      </c>
      <c r="N59" s="194">
        <f t="shared" si="25"/>
        <v>196135.12478666665</v>
      </c>
      <c r="O59" s="194">
        <f t="shared" si="25"/>
        <v>219165.75061999998</v>
      </c>
      <c r="P59" s="194">
        <f t="shared" si="25"/>
        <v>188440.41611999998</v>
      </c>
      <c r="Q59" s="194">
        <f t="shared" si="25"/>
        <v>152187.35011999999</v>
      </c>
      <c r="R59" s="194">
        <f t="shared" si="25"/>
        <v>134367.91511999999</v>
      </c>
      <c r="S59" s="194">
        <f t="shared" si="1"/>
        <v>2329393.88</v>
      </c>
    </row>
    <row r="60" spans="1:20" ht="15">
      <c r="A60" s="192"/>
      <c r="B60" s="264" t="s">
        <v>3327</v>
      </c>
      <c r="C60" s="264"/>
      <c r="D60" s="264"/>
      <c r="E60" s="264"/>
      <c r="F60" s="195" t="s">
        <v>3328</v>
      </c>
      <c r="G60" s="194">
        <f>G59</f>
        <v>177555.99168000004</v>
      </c>
      <c r="H60" s="194">
        <f>H59+G60</f>
        <v>408616.1838</v>
      </c>
      <c r="I60" s="194">
        <f t="shared" ref="I60:R60" si="26">I59+H60</f>
        <v>621906.35691999993</v>
      </c>
      <c r="J60" s="194">
        <f t="shared" si="26"/>
        <v>830795.17103999993</v>
      </c>
      <c r="K60" s="194">
        <f t="shared" si="26"/>
        <v>1052019.79216</v>
      </c>
      <c r="L60" s="194">
        <f t="shared" si="26"/>
        <v>1275597.5134466665</v>
      </c>
      <c r="M60" s="194">
        <f t="shared" si="26"/>
        <v>1439097.3232333332</v>
      </c>
      <c r="N60" s="194">
        <f t="shared" si="26"/>
        <v>1635232.4480199998</v>
      </c>
      <c r="O60" s="194">
        <f t="shared" si="26"/>
        <v>1854398.1986399998</v>
      </c>
      <c r="P60" s="194">
        <f t="shared" si="26"/>
        <v>2042838.6147599998</v>
      </c>
      <c r="Q60" s="194">
        <f t="shared" si="26"/>
        <v>2195025.9648799999</v>
      </c>
      <c r="R60" s="194">
        <f t="shared" si="26"/>
        <v>2329393.88</v>
      </c>
      <c r="S60" s="196">
        <f>R60</f>
        <v>2329393.88</v>
      </c>
    </row>
    <row r="61" spans="1:20" ht="15">
      <c r="A61" s="192"/>
      <c r="B61" s="264" t="s">
        <v>3329</v>
      </c>
      <c r="C61" s="264"/>
      <c r="D61" s="264"/>
      <c r="E61" s="264"/>
      <c r="F61" s="197" t="s">
        <v>3328</v>
      </c>
      <c r="G61" s="198">
        <f>G59/$F$59</f>
        <v>7.6224117013649936E-2</v>
      </c>
      <c r="H61" s="198">
        <f t="shared" ref="H61:R61" si="27">H59/$F$59</f>
        <v>9.9193268302052884E-2</v>
      </c>
      <c r="I61" s="198">
        <f t="shared" si="27"/>
        <v>9.1564666221240334E-2</v>
      </c>
      <c r="J61" s="198">
        <f t="shared" si="27"/>
        <v>8.9675179416200748E-2</v>
      </c>
      <c r="K61" s="198">
        <f t="shared" si="27"/>
        <v>9.4970894797748853E-2</v>
      </c>
      <c r="L61" s="198">
        <f t="shared" si="27"/>
        <v>9.598107181713153E-2</v>
      </c>
      <c r="M61" s="198">
        <f t="shared" si="27"/>
        <v>7.0189851184234542E-2</v>
      </c>
      <c r="N61" s="198">
        <f t="shared" si="27"/>
        <v>8.4200068726318911E-2</v>
      </c>
      <c r="O61" s="198">
        <f t="shared" si="27"/>
        <v>9.4087029463647429E-2</v>
      </c>
      <c r="P61" s="198">
        <f t="shared" si="27"/>
        <v>8.0896759340674487E-2</v>
      </c>
      <c r="Q61" s="198">
        <f t="shared" si="27"/>
        <v>6.533345495009199E-2</v>
      </c>
      <c r="R61" s="198">
        <f t="shared" si="27"/>
        <v>5.7683638767008348E-2</v>
      </c>
      <c r="S61" s="199">
        <f>SUM(G61:R61)</f>
        <v>1.0000000000000002</v>
      </c>
    </row>
    <row r="62" spans="1:20" ht="15">
      <c r="A62" s="192"/>
      <c r="B62" s="264" t="s">
        <v>3330</v>
      </c>
      <c r="C62" s="264"/>
      <c r="D62" s="264"/>
      <c r="E62" s="264"/>
      <c r="F62" s="197" t="s">
        <v>3328</v>
      </c>
      <c r="G62" s="199">
        <f>G61</f>
        <v>7.6224117013649936E-2</v>
      </c>
      <c r="H62" s="200">
        <f>H61+G62</f>
        <v>0.17541738531570283</v>
      </c>
      <c r="I62" s="200">
        <f t="shared" ref="I62:R62" si="28">I61+H62</f>
        <v>0.26698205153694315</v>
      </c>
      <c r="J62" s="200">
        <f t="shared" si="28"/>
        <v>0.35665723095314389</v>
      </c>
      <c r="K62" s="200">
        <f t="shared" si="28"/>
        <v>0.45162812575089273</v>
      </c>
      <c r="L62" s="200">
        <f t="shared" si="28"/>
        <v>0.54760919756802429</v>
      </c>
      <c r="M62" s="200">
        <f t="shared" si="28"/>
        <v>0.61779904875225888</v>
      </c>
      <c r="N62" s="200">
        <f t="shared" si="28"/>
        <v>0.70199911747857779</v>
      </c>
      <c r="O62" s="200">
        <f t="shared" si="28"/>
        <v>0.79608614694222524</v>
      </c>
      <c r="P62" s="200">
        <f t="shared" si="28"/>
        <v>0.87698290628289977</v>
      </c>
      <c r="Q62" s="200">
        <f t="shared" si="28"/>
        <v>0.94231636123299178</v>
      </c>
      <c r="R62" s="200">
        <f t="shared" si="28"/>
        <v>1.0000000000000002</v>
      </c>
      <c r="S62" s="199">
        <f>R62</f>
        <v>1.0000000000000002</v>
      </c>
    </row>
    <row r="65" spans="4:17" ht="14.25" customHeight="1">
      <c r="D65" s="265" t="s">
        <v>3334</v>
      </c>
      <c r="E65" s="265"/>
      <c r="F65" s="265"/>
      <c r="G65" s="265"/>
      <c r="H65" s="265"/>
      <c r="I65" s="265"/>
      <c r="J65" s="265"/>
      <c r="K65" s="265"/>
      <c r="L65" s="265"/>
      <c r="M65" s="265"/>
      <c r="N65" s="265"/>
      <c r="O65" s="265"/>
      <c r="P65" s="265"/>
      <c r="Q65" s="265"/>
    </row>
    <row r="66" spans="4:17">
      <c r="D66" s="265"/>
      <c r="E66" s="265"/>
      <c r="F66" s="265"/>
      <c r="G66" s="265"/>
      <c r="H66" s="265"/>
      <c r="I66" s="265"/>
      <c r="J66" s="265"/>
      <c r="K66" s="265"/>
      <c r="L66" s="265"/>
      <c r="M66" s="265"/>
      <c r="N66" s="265"/>
      <c r="O66" s="265"/>
      <c r="P66" s="265"/>
      <c r="Q66" s="265"/>
    </row>
  </sheetData>
  <sheetProtection algorithmName="SHA-512" hashValue="MaUfsvL12nd2XtvLbA3U3Y5t54p4I0vcYq1IvUULbdBdD49PoibRjGHFE3g18QWi7yT6SeN3k+u2f+4U4+CqWA==" saltValue="R7uYou7yVZcvptgDVS0+6Q==" spinCount="100000" sheet="1" objects="1" scenarios="1"/>
  <mergeCells count="78">
    <mergeCell ref="B61:E61"/>
    <mergeCell ref="B62:E62"/>
    <mergeCell ref="D65:Q66"/>
    <mergeCell ref="A57:A58"/>
    <mergeCell ref="B57:E58"/>
    <mergeCell ref="F57:F58"/>
    <mergeCell ref="B59:E59"/>
    <mergeCell ref="B60:E60"/>
    <mergeCell ref="A53:A54"/>
    <mergeCell ref="B53:E54"/>
    <mergeCell ref="F53:F54"/>
    <mergeCell ref="A55:A56"/>
    <mergeCell ref="B55:E56"/>
    <mergeCell ref="F55:F56"/>
    <mergeCell ref="A49:A50"/>
    <mergeCell ref="B49:E50"/>
    <mergeCell ref="F49:F50"/>
    <mergeCell ref="A51:A52"/>
    <mergeCell ref="B51:E52"/>
    <mergeCell ref="F51:F52"/>
    <mergeCell ref="A45:A46"/>
    <mergeCell ref="B45:E46"/>
    <mergeCell ref="F45:F46"/>
    <mergeCell ref="A47:A48"/>
    <mergeCell ref="B47:E48"/>
    <mergeCell ref="F47:F48"/>
    <mergeCell ref="A41:A42"/>
    <mergeCell ref="B41:E42"/>
    <mergeCell ref="F41:F42"/>
    <mergeCell ref="A43:A44"/>
    <mergeCell ref="B43:E44"/>
    <mergeCell ref="F43:F44"/>
    <mergeCell ref="A37:A38"/>
    <mergeCell ref="B37:E38"/>
    <mergeCell ref="F37:F38"/>
    <mergeCell ref="A39:A40"/>
    <mergeCell ref="B39:E40"/>
    <mergeCell ref="F39:F40"/>
    <mergeCell ref="A33:A34"/>
    <mergeCell ref="B33:E34"/>
    <mergeCell ref="F33:F34"/>
    <mergeCell ref="A35:A36"/>
    <mergeCell ref="B35:E36"/>
    <mergeCell ref="F35:F36"/>
    <mergeCell ref="A29:A30"/>
    <mergeCell ref="B29:E30"/>
    <mergeCell ref="F29:F30"/>
    <mergeCell ref="A31:A32"/>
    <mergeCell ref="B31:E32"/>
    <mergeCell ref="F31:F32"/>
    <mergeCell ref="A25:A26"/>
    <mergeCell ref="B25:E26"/>
    <mergeCell ref="F25:F26"/>
    <mergeCell ref="A27:A28"/>
    <mergeCell ref="B27:E28"/>
    <mergeCell ref="F27:F28"/>
    <mergeCell ref="A21:A22"/>
    <mergeCell ref="B21:E22"/>
    <mergeCell ref="F21:F22"/>
    <mergeCell ref="A23:A24"/>
    <mergeCell ref="B23:E24"/>
    <mergeCell ref="F23:F24"/>
    <mergeCell ref="A17:A18"/>
    <mergeCell ref="B17:E18"/>
    <mergeCell ref="F17:F18"/>
    <mergeCell ref="A19:A20"/>
    <mergeCell ref="B19:E20"/>
    <mergeCell ref="F19:F20"/>
    <mergeCell ref="A2:S6"/>
    <mergeCell ref="A16:F16"/>
    <mergeCell ref="G16:S16"/>
    <mergeCell ref="B8:S8"/>
    <mergeCell ref="B9:S9"/>
    <mergeCell ref="B10:S10"/>
    <mergeCell ref="B11:S11"/>
    <mergeCell ref="B12:S12"/>
    <mergeCell ref="B13:S13"/>
    <mergeCell ref="B15:E15"/>
  </mergeCells>
  <pageMargins left="0.511811024" right="0.511811024" top="0.78740157499999996" bottom="0.78740157499999996" header="0.31496062000000002" footer="0.31496062000000002"/>
  <pageSetup paperSize="9" scale="4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770FF-7BBB-41F1-A766-E0EBEF3EF0D6}">
  <sheetPr>
    <tabColor rgb="FF0070C0"/>
    <pageSetUpPr fitToPage="1"/>
  </sheetPr>
  <dimension ref="A1:L34"/>
  <sheetViews>
    <sheetView showGridLines="0" view="pageBreakPreview" zoomScaleNormal="100" zoomScaleSheetLayoutView="100" workbookViewId="0">
      <selection activeCell="N23" sqref="N23"/>
    </sheetView>
  </sheetViews>
  <sheetFormatPr defaultRowHeight="14.25"/>
  <cols>
    <col min="1" max="1" width="13.125" bestFit="1" customWidth="1"/>
    <col min="2" max="2" width="10.375" bestFit="1" customWidth="1"/>
  </cols>
  <sheetData>
    <row r="1" spans="1:10">
      <c r="A1" s="282" t="s">
        <v>3321</v>
      </c>
      <c r="B1" s="283"/>
      <c r="C1" s="283"/>
      <c r="D1" s="283"/>
      <c r="E1" s="283"/>
      <c r="F1" s="283"/>
      <c r="G1" s="283"/>
      <c r="H1" s="283"/>
      <c r="I1" s="283"/>
      <c r="J1" s="284"/>
    </row>
    <row r="2" spans="1:10">
      <c r="A2" s="285"/>
      <c r="B2" s="286"/>
      <c r="C2" s="286"/>
      <c r="D2" s="286"/>
      <c r="E2" s="286"/>
      <c r="F2" s="286"/>
      <c r="G2" s="286"/>
      <c r="H2" s="286"/>
      <c r="I2" s="286"/>
      <c r="J2" s="287"/>
    </row>
    <row r="3" spans="1:10">
      <c r="A3" s="285"/>
      <c r="B3" s="286"/>
      <c r="C3" s="286"/>
      <c r="D3" s="286"/>
      <c r="E3" s="286"/>
      <c r="F3" s="286"/>
      <c r="G3" s="286"/>
      <c r="H3" s="286"/>
      <c r="I3" s="286"/>
      <c r="J3" s="287"/>
    </row>
    <row r="4" spans="1:10">
      <c r="A4" s="285"/>
      <c r="B4" s="286"/>
      <c r="C4" s="286"/>
      <c r="D4" s="286"/>
      <c r="E4" s="286"/>
      <c r="F4" s="286"/>
      <c r="G4" s="286"/>
      <c r="H4" s="286"/>
      <c r="I4" s="286"/>
      <c r="J4" s="287"/>
    </row>
    <row r="5" spans="1:10">
      <c r="A5" s="288"/>
      <c r="B5" s="289"/>
      <c r="C5" s="289"/>
      <c r="D5" s="289"/>
      <c r="E5" s="289"/>
      <c r="F5" s="289"/>
      <c r="G5" s="289"/>
      <c r="H5" s="289"/>
      <c r="I5" s="289"/>
      <c r="J5" s="290"/>
    </row>
    <row r="6" spans="1:10" ht="15">
      <c r="A6" s="156"/>
      <c r="B6" s="157"/>
      <c r="C6" s="158"/>
      <c r="D6" s="159"/>
      <c r="E6" s="158"/>
      <c r="F6" s="160"/>
      <c r="G6" s="158"/>
      <c r="H6" s="161"/>
      <c r="I6" s="162"/>
      <c r="J6" s="163"/>
    </row>
    <row r="7" spans="1:10" ht="15" customHeight="1">
      <c r="A7" s="144" t="s">
        <v>2</v>
      </c>
      <c r="B7" s="247" t="s">
        <v>3</v>
      </c>
      <c r="C7" s="247"/>
      <c r="D7" s="247"/>
      <c r="E7" s="247"/>
      <c r="F7" s="247"/>
      <c r="G7" s="247"/>
      <c r="H7" s="247"/>
      <c r="I7" s="247"/>
      <c r="J7" s="248"/>
    </row>
    <row r="8" spans="1:10" ht="15">
      <c r="A8" s="145" t="s">
        <v>5</v>
      </c>
      <c r="B8" s="249">
        <v>46083</v>
      </c>
      <c r="C8" s="249"/>
      <c r="D8" s="249"/>
      <c r="E8" s="249"/>
      <c r="F8" s="249"/>
      <c r="G8" s="249"/>
      <c r="H8" s="249"/>
      <c r="I8" s="249"/>
      <c r="J8" s="250"/>
    </row>
    <row r="9" spans="1:10" ht="33" customHeight="1">
      <c r="A9" s="145" t="s">
        <v>0</v>
      </c>
      <c r="B9" s="249" t="s">
        <v>1</v>
      </c>
      <c r="C9" s="249"/>
      <c r="D9" s="249"/>
      <c r="E9" s="249"/>
      <c r="F9" s="249"/>
      <c r="G9" s="249"/>
      <c r="H9" s="249"/>
      <c r="I9" s="249"/>
      <c r="J9" s="250"/>
    </row>
    <row r="10" spans="1:10" ht="15">
      <c r="A10" s="146" t="s">
        <v>3294</v>
      </c>
      <c r="B10" s="251">
        <v>0.2354</v>
      </c>
      <c r="C10" s="251"/>
      <c r="D10" s="251"/>
      <c r="E10" s="251"/>
      <c r="F10" s="251"/>
      <c r="G10" s="251"/>
      <c r="H10" s="251"/>
      <c r="I10" s="251"/>
      <c r="J10" s="252"/>
    </row>
    <row r="11" spans="1:10" ht="15">
      <c r="A11" s="147" t="s">
        <v>6</v>
      </c>
      <c r="B11" s="253">
        <v>0</v>
      </c>
      <c r="C11" s="253"/>
      <c r="D11" s="253"/>
      <c r="E11" s="253"/>
      <c r="F11" s="253"/>
      <c r="G11" s="253"/>
      <c r="H11" s="253"/>
      <c r="I11" s="253"/>
      <c r="J11" s="254"/>
    </row>
    <row r="12" spans="1:10" ht="15">
      <c r="A12" s="148" t="s">
        <v>5</v>
      </c>
      <c r="B12" s="181">
        <v>46083</v>
      </c>
      <c r="C12" s="102" t="s">
        <v>4</v>
      </c>
      <c r="D12" s="300" t="s">
        <v>3272</v>
      </c>
      <c r="E12" s="300"/>
      <c r="F12" s="300"/>
      <c r="G12" s="300"/>
      <c r="H12" s="300"/>
      <c r="I12" s="300"/>
      <c r="J12" s="301"/>
    </row>
    <row r="13" spans="1:10" ht="15">
      <c r="A13" s="149" t="s">
        <v>3269</v>
      </c>
      <c r="B13" s="294" t="s">
        <v>3273</v>
      </c>
      <c r="C13" s="294"/>
      <c r="D13" s="294"/>
      <c r="E13" s="294"/>
      <c r="F13" s="294"/>
      <c r="G13" s="294"/>
      <c r="H13" s="294"/>
      <c r="I13" s="294"/>
      <c r="J13" s="295"/>
    </row>
    <row r="14" spans="1:10" ht="15">
      <c r="A14" s="296" t="s">
        <v>3270</v>
      </c>
      <c r="B14" s="297"/>
      <c r="C14" s="297"/>
      <c r="D14" s="297"/>
      <c r="E14" s="297"/>
      <c r="F14" s="297"/>
      <c r="G14" s="297"/>
      <c r="H14" s="297"/>
      <c r="I14" s="297"/>
      <c r="J14" s="150">
        <v>1</v>
      </c>
    </row>
    <row r="15" spans="1:10" ht="15">
      <c r="A15" s="298" t="s">
        <v>3271</v>
      </c>
      <c r="B15" s="299"/>
      <c r="C15" s="299"/>
      <c r="D15" s="299"/>
      <c r="E15" s="299"/>
      <c r="F15" s="299"/>
      <c r="G15" s="299"/>
      <c r="H15" s="299"/>
      <c r="I15" s="299"/>
      <c r="J15" s="151">
        <v>0.03</v>
      </c>
    </row>
    <row r="16" spans="1:10" ht="15">
      <c r="A16" s="268" t="s">
        <v>3279</v>
      </c>
      <c r="B16" s="267"/>
      <c r="C16" s="267"/>
      <c r="D16" s="267"/>
      <c r="E16" s="152" t="s">
        <v>3278</v>
      </c>
      <c r="F16" s="267" t="s">
        <v>3277</v>
      </c>
      <c r="G16" s="267"/>
      <c r="H16" s="152" t="s">
        <v>3276</v>
      </c>
      <c r="I16" s="152" t="s">
        <v>3275</v>
      </c>
      <c r="J16" s="153" t="s">
        <v>3274</v>
      </c>
    </row>
    <row r="17" spans="1:12">
      <c r="A17" s="269" t="s">
        <v>8</v>
      </c>
      <c r="B17" s="270"/>
      <c r="C17" s="270"/>
      <c r="D17" s="270"/>
      <c r="E17" s="101" t="s">
        <v>9</v>
      </c>
      <c r="F17" s="266">
        <v>0.04</v>
      </c>
      <c r="G17" s="266"/>
      <c r="H17" s="164">
        <v>0.03</v>
      </c>
      <c r="I17" s="164">
        <v>0.04</v>
      </c>
      <c r="J17" s="165">
        <v>5.5E-2</v>
      </c>
    </row>
    <row r="18" spans="1:12">
      <c r="A18" s="269" t="s">
        <v>3280</v>
      </c>
      <c r="B18" s="270"/>
      <c r="C18" s="270"/>
      <c r="D18" s="270"/>
      <c r="E18" s="101" t="s">
        <v>11</v>
      </c>
      <c r="F18" s="266">
        <f t="shared" ref="F18:F24" si="0">I18</f>
        <v>8.0000000000000002E-3</v>
      </c>
      <c r="G18" s="266"/>
      <c r="H18" s="164">
        <v>8.0000000000000002E-3</v>
      </c>
      <c r="I18" s="164">
        <v>8.0000000000000002E-3</v>
      </c>
      <c r="J18" s="165">
        <v>0.01</v>
      </c>
    </row>
    <row r="19" spans="1:12">
      <c r="A19" s="269" t="s">
        <v>3281</v>
      </c>
      <c r="B19" s="270"/>
      <c r="C19" s="270"/>
      <c r="D19" s="270"/>
      <c r="E19" s="101" t="s">
        <v>10</v>
      </c>
      <c r="F19" s="266">
        <v>1.2699999999999999E-2</v>
      </c>
      <c r="G19" s="266"/>
      <c r="H19" s="164">
        <v>9.7000000000000003E-3</v>
      </c>
      <c r="I19" s="164">
        <v>1.2699999999999999E-2</v>
      </c>
      <c r="J19" s="165">
        <v>1.2699999999999999E-2</v>
      </c>
    </row>
    <row r="20" spans="1:12">
      <c r="A20" s="269" t="s">
        <v>12</v>
      </c>
      <c r="B20" s="270"/>
      <c r="C20" s="270"/>
      <c r="D20" s="270"/>
      <c r="E20" s="101" t="s">
        <v>13</v>
      </c>
      <c r="F20" s="266">
        <f t="shared" si="0"/>
        <v>1.23E-2</v>
      </c>
      <c r="G20" s="266"/>
      <c r="H20" s="164">
        <v>5.8999999999999999E-3</v>
      </c>
      <c r="I20" s="164">
        <v>1.23E-2</v>
      </c>
      <c r="J20" s="165">
        <v>1.3899999999999999E-2</v>
      </c>
    </row>
    <row r="21" spans="1:12">
      <c r="A21" s="269" t="s">
        <v>14</v>
      </c>
      <c r="B21" s="270"/>
      <c r="C21" s="270"/>
      <c r="D21" s="270"/>
      <c r="E21" s="101" t="s">
        <v>15</v>
      </c>
      <c r="F21" s="266">
        <v>7.3999999999999996E-2</v>
      </c>
      <c r="G21" s="266"/>
      <c r="H21" s="164">
        <v>6.1600000000000002E-2</v>
      </c>
      <c r="I21" s="164">
        <v>7.3999999999999996E-2</v>
      </c>
      <c r="J21" s="165">
        <v>8.9599999999999999E-2</v>
      </c>
    </row>
    <row r="22" spans="1:12">
      <c r="A22" s="269" t="s">
        <v>3282</v>
      </c>
      <c r="B22" s="270"/>
      <c r="C22" s="270"/>
      <c r="D22" s="270"/>
      <c r="E22" s="101" t="s">
        <v>3283</v>
      </c>
      <c r="F22" s="266">
        <f t="shared" si="0"/>
        <v>3.6499999999999998E-2</v>
      </c>
      <c r="G22" s="266"/>
      <c r="H22" s="164">
        <f>0.03+0.0065</f>
        <v>3.6499999999999998E-2</v>
      </c>
      <c r="I22" s="164">
        <f t="shared" ref="I22:J22" si="1">0.03+0.0065</f>
        <v>3.6499999999999998E-2</v>
      </c>
      <c r="J22" s="165">
        <f t="shared" si="1"/>
        <v>3.6499999999999998E-2</v>
      </c>
    </row>
    <row r="23" spans="1:12">
      <c r="A23" s="269" t="s">
        <v>3285</v>
      </c>
      <c r="B23" s="270"/>
      <c r="C23" s="270"/>
      <c r="D23" s="270"/>
      <c r="E23" s="101" t="s">
        <v>3284</v>
      </c>
      <c r="F23" s="266">
        <f t="shared" si="0"/>
        <v>0.03</v>
      </c>
      <c r="G23" s="266"/>
      <c r="H23" s="164">
        <v>0.03</v>
      </c>
      <c r="I23" s="164">
        <v>0.03</v>
      </c>
      <c r="J23" s="165">
        <v>0.03</v>
      </c>
    </row>
    <row r="24" spans="1:12">
      <c r="A24" s="269" t="s">
        <v>3292</v>
      </c>
      <c r="B24" s="270"/>
      <c r="C24" s="270"/>
      <c r="D24" s="270"/>
      <c r="E24" s="101" t="s">
        <v>16</v>
      </c>
      <c r="F24" s="266">
        <f t="shared" si="0"/>
        <v>0</v>
      </c>
      <c r="G24" s="266"/>
      <c r="H24" s="164">
        <v>0</v>
      </c>
      <c r="I24" s="164">
        <v>0</v>
      </c>
      <c r="J24" s="165">
        <v>0</v>
      </c>
    </row>
    <row r="25" spans="1:12" ht="15">
      <c r="A25" s="276" t="s">
        <v>3286</v>
      </c>
      <c r="B25" s="277"/>
      <c r="C25" s="277"/>
      <c r="D25" s="277"/>
      <c r="E25" s="277"/>
      <c r="F25" s="274">
        <f>(((1+F17+F18+F19)*(1+F20)*(1+F21)/(1-F22-F23-F24))-1)</f>
        <v>0.23535496426352442</v>
      </c>
      <c r="G25" s="274"/>
      <c r="H25" s="154">
        <f>(((1+H17+H18+H19)*(1+H20)*(1+H21)/(1-H22-H23-H24))-1)</f>
        <v>0.19850083137439767</v>
      </c>
      <c r="I25" s="154">
        <f>(((1+I17+I18+I19)*(1+I20)*(1+I21)/(1-I22-I23-I24))-1)</f>
        <v>0.23535496426352442</v>
      </c>
      <c r="J25" s="155">
        <f>(((1+J17+J18+J19)*(1+J20)*(1+J21)/(1-J22-J23-J24))-1)</f>
        <v>0.2753981367841456</v>
      </c>
      <c r="L25" s="98"/>
    </row>
    <row r="26" spans="1:12">
      <c r="A26" s="281"/>
      <c r="B26" s="270"/>
      <c r="C26" s="270"/>
      <c r="D26" s="270"/>
      <c r="E26" s="166"/>
      <c r="F26" s="275"/>
      <c r="G26" s="275"/>
      <c r="H26" s="166"/>
      <c r="I26" s="166"/>
      <c r="J26" s="167"/>
    </row>
    <row r="27" spans="1:12" ht="14.25" customHeight="1">
      <c r="A27" s="278" t="s">
        <v>3287</v>
      </c>
      <c r="B27" s="279"/>
      <c r="C27" s="279"/>
      <c r="D27" s="279"/>
      <c r="E27" s="279"/>
      <c r="F27" s="279"/>
      <c r="G27" s="279"/>
      <c r="H27" s="279"/>
      <c r="I27" s="279"/>
      <c r="J27" s="280"/>
    </row>
    <row r="28" spans="1:12">
      <c r="A28" s="278"/>
      <c r="B28" s="279"/>
      <c r="C28" s="279"/>
      <c r="D28" s="279"/>
      <c r="E28" s="279"/>
      <c r="F28" s="279"/>
      <c r="G28" s="279"/>
      <c r="H28" s="279"/>
      <c r="I28" s="279"/>
      <c r="J28" s="280"/>
    </row>
    <row r="29" spans="1:12">
      <c r="A29" s="169"/>
      <c r="B29" s="168"/>
      <c r="C29" s="168"/>
      <c r="D29" s="168"/>
      <c r="E29" s="168"/>
      <c r="F29" s="168"/>
      <c r="G29" s="168"/>
      <c r="H29" s="168"/>
      <c r="I29" s="168"/>
      <c r="J29" s="170"/>
    </row>
    <row r="30" spans="1:12" ht="14.25" customHeight="1">
      <c r="A30" s="171" t="s">
        <v>3288</v>
      </c>
      <c r="B30" s="172" t="s">
        <v>3289</v>
      </c>
      <c r="C30" s="291" t="s">
        <v>3290</v>
      </c>
      <c r="D30" s="291"/>
      <c r="E30" s="291"/>
      <c r="F30" s="292">
        <v>-1</v>
      </c>
      <c r="G30" s="173"/>
      <c r="H30" s="173"/>
      <c r="I30" s="173"/>
      <c r="J30" s="174"/>
    </row>
    <row r="31" spans="1:12">
      <c r="A31" s="175"/>
      <c r="B31" s="176"/>
      <c r="C31" s="293" t="s">
        <v>3291</v>
      </c>
      <c r="D31" s="293"/>
      <c r="E31" s="293"/>
      <c r="F31" s="292"/>
      <c r="G31" s="176"/>
      <c r="H31" s="176"/>
      <c r="I31" s="176"/>
      <c r="J31" s="177"/>
    </row>
    <row r="32" spans="1:12">
      <c r="A32" s="175"/>
      <c r="B32" s="176"/>
      <c r="C32" s="176"/>
      <c r="D32" s="176"/>
      <c r="E32" s="176"/>
      <c r="F32" s="176"/>
      <c r="G32" s="176"/>
      <c r="H32" s="176"/>
      <c r="I32" s="176"/>
      <c r="J32" s="177"/>
    </row>
    <row r="33" spans="1:10" ht="31.5" customHeight="1">
      <c r="A33" s="271" t="s">
        <v>3331</v>
      </c>
      <c r="B33" s="272"/>
      <c r="C33" s="272"/>
      <c r="D33" s="272"/>
      <c r="E33" s="272"/>
      <c r="F33" s="272"/>
      <c r="G33" s="272"/>
      <c r="H33" s="272"/>
      <c r="I33" s="272"/>
      <c r="J33" s="273"/>
    </row>
    <row r="34" spans="1:10">
      <c r="A34" s="178"/>
      <c r="B34" s="179"/>
      <c r="C34" s="179"/>
      <c r="D34" s="179"/>
      <c r="E34" s="179"/>
      <c r="F34" s="179"/>
      <c r="G34" s="179"/>
      <c r="H34" s="179"/>
      <c r="I34" s="179"/>
      <c r="J34" s="180"/>
    </row>
  </sheetData>
  <sheetProtection algorithmName="SHA-512" hashValue="/udnHH4QZYsgnMcnNUwzGs6wNuVlFWCx4abpJpeEn6plFwZKCW9Q2xClk5piJAg8I4wmmvMI8vJrfHzKwCuZ8g==" saltValue="6IsL8X0vfPSErbCMb+k+fQ==" spinCount="100000" sheet="1" objects="1" scenarios="1"/>
  <mergeCells count="37">
    <mergeCell ref="D12:J12"/>
    <mergeCell ref="B7:J7"/>
    <mergeCell ref="B8:J8"/>
    <mergeCell ref="B9:J9"/>
    <mergeCell ref="B10:J10"/>
    <mergeCell ref="B11:J11"/>
    <mergeCell ref="A1:J5"/>
    <mergeCell ref="C30:E30"/>
    <mergeCell ref="F30:F31"/>
    <mergeCell ref="C31:E31"/>
    <mergeCell ref="F22:G22"/>
    <mergeCell ref="F23:G23"/>
    <mergeCell ref="F24:G24"/>
    <mergeCell ref="A21:D21"/>
    <mergeCell ref="A22:D22"/>
    <mergeCell ref="A23:D23"/>
    <mergeCell ref="A24:D24"/>
    <mergeCell ref="F21:G21"/>
    <mergeCell ref="A20:D20"/>
    <mergeCell ref="B13:J13"/>
    <mergeCell ref="A14:I14"/>
    <mergeCell ref="A15:I15"/>
    <mergeCell ref="A33:J33"/>
    <mergeCell ref="F25:G25"/>
    <mergeCell ref="F26:G26"/>
    <mergeCell ref="A25:E25"/>
    <mergeCell ref="A27:J28"/>
    <mergeCell ref="A26:D26"/>
    <mergeCell ref="F20:G20"/>
    <mergeCell ref="F16:G16"/>
    <mergeCell ref="A16:D16"/>
    <mergeCell ref="A17:D17"/>
    <mergeCell ref="A18:D18"/>
    <mergeCell ref="A19:D19"/>
    <mergeCell ref="F17:G17"/>
    <mergeCell ref="F18:G18"/>
    <mergeCell ref="F19:G19"/>
  </mergeCells>
  <pageMargins left="0.511811024" right="0.511811024" top="0.78740157499999996" bottom="0.78740157499999996" header="0.31496062000000002" footer="0.31496062000000002"/>
  <pageSetup paperSize="9" scale="89" orientation="portrait" r:id="rId1"/>
  <colBreaks count="1" manualBreakCount="1">
    <brk id="10" max="33"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outlinePr summaryBelow="0"/>
    <pageSetUpPr fitToPage="1"/>
  </sheetPr>
  <dimension ref="A1:Y6112"/>
  <sheetViews>
    <sheetView showGridLines="0" view="pageBreakPreview" zoomScale="90" zoomScaleNormal="70" zoomScaleSheetLayoutView="90" workbookViewId="0">
      <pane ySplit="16" topLeftCell="A92" activePane="bottomLeft" state="frozen"/>
      <selection activeCell="C23" sqref="C23"/>
      <selection pane="bottomLeft" activeCell="C131" sqref="C131"/>
    </sheetView>
  </sheetViews>
  <sheetFormatPr defaultColWidth="12.625" defaultRowHeight="15" customHeight="1"/>
  <cols>
    <col min="1" max="1" width="2.875" customWidth="1"/>
    <col min="2" max="2" width="10.625" customWidth="1"/>
    <col min="3" max="3" width="14.25" customWidth="1"/>
    <col min="4" max="4" width="11" customWidth="1"/>
    <col min="5" max="5" width="104.125" customWidth="1"/>
    <col min="6" max="6" width="8.5" customWidth="1"/>
    <col min="7" max="7" width="11.375" customWidth="1"/>
    <col min="8" max="8" width="13.5" customWidth="1"/>
    <col min="9" max="9" width="14.75" customWidth="1"/>
    <col min="10" max="10" width="12" customWidth="1"/>
    <col min="11" max="11" width="14.25" customWidth="1"/>
    <col min="12" max="12" width="22.875" customWidth="1"/>
    <col min="13" max="25" width="7.625" customWidth="1"/>
  </cols>
  <sheetData>
    <row r="1" spans="1:24" ht="18.75" customHeight="1">
      <c r="A1" s="86"/>
      <c r="B1" s="12"/>
      <c r="C1" s="13"/>
      <c r="D1" s="14"/>
      <c r="E1" s="14"/>
      <c r="F1" s="16"/>
      <c r="G1" s="15"/>
      <c r="H1" s="17"/>
      <c r="I1" s="17"/>
      <c r="J1" s="18"/>
      <c r="K1" s="5"/>
      <c r="L1" s="5"/>
      <c r="M1" s="5"/>
      <c r="N1" s="5"/>
      <c r="O1" s="5"/>
      <c r="P1" s="5"/>
      <c r="Q1" s="5"/>
      <c r="R1" s="5"/>
      <c r="S1" s="5"/>
      <c r="T1" s="5"/>
      <c r="U1" s="5"/>
      <c r="V1" s="5"/>
      <c r="W1" s="5"/>
      <c r="X1" s="5"/>
    </row>
    <row r="2" spans="1:24" ht="18.75" customHeight="1">
      <c r="A2" s="86"/>
      <c r="B2" s="314" t="s">
        <v>2540</v>
      </c>
      <c r="C2" s="315"/>
      <c r="D2" s="315"/>
      <c r="E2" s="315"/>
      <c r="F2" s="315"/>
      <c r="G2" s="315"/>
      <c r="H2" s="315"/>
      <c r="I2" s="315"/>
      <c r="J2" s="315"/>
      <c r="K2" s="316"/>
      <c r="L2" s="5"/>
      <c r="M2" s="5"/>
      <c r="N2" s="5"/>
      <c r="O2" s="5"/>
      <c r="P2" s="5"/>
      <c r="Q2" s="5"/>
      <c r="R2" s="5"/>
      <c r="S2" s="5"/>
      <c r="T2" s="5"/>
      <c r="U2" s="5"/>
      <c r="V2" s="5"/>
      <c r="W2" s="5"/>
      <c r="X2" s="4"/>
    </row>
    <row r="3" spans="1:24" ht="18.75" customHeight="1">
      <c r="A3" s="86"/>
      <c r="B3" s="317"/>
      <c r="C3" s="318"/>
      <c r="D3" s="318"/>
      <c r="E3" s="318"/>
      <c r="F3" s="318"/>
      <c r="G3" s="318"/>
      <c r="H3" s="318"/>
      <c r="I3" s="318"/>
      <c r="J3" s="318"/>
      <c r="K3" s="319"/>
      <c r="L3" s="5"/>
      <c r="M3" s="5"/>
      <c r="N3" s="5"/>
      <c r="O3" s="5"/>
      <c r="P3" s="5"/>
      <c r="Q3" s="5"/>
      <c r="R3" s="5"/>
      <c r="S3" s="5"/>
      <c r="T3" s="5"/>
      <c r="U3" s="5"/>
      <c r="V3" s="5"/>
      <c r="W3" s="5"/>
      <c r="X3" s="4"/>
    </row>
    <row r="4" spans="1:24" ht="18.75" customHeight="1">
      <c r="A4" s="86"/>
      <c r="B4" s="317"/>
      <c r="C4" s="318"/>
      <c r="D4" s="318"/>
      <c r="E4" s="318"/>
      <c r="F4" s="318"/>
      <c r="G4" s="318"/>
      <c r="H4" s="318"/>
      <c r="I4" s="318"/>
      <c r="J4" s="318"/>
      <c r="K4" s="319"/>
      <c r="L4" s="5"/>
      <c r="M4" s="5"/>
      <c r="N4" s="5"/>
      <c r="O4" s="5"/>
      <c r="P4" s="5"/>
      <c r="Q4" s="5"/>
      <c r="R4" s="5"/>
      <c r="S4" s="5"/>
      <c r="T4" s="5"/>
      <c r="U4" s="5"/>
      <c r="V4" s="5"/>
      <c r="W4" s="5"/>
      <c r="X4" s="4"/>
    </row>
    <row r="5" spans="1:24" ht="18.75" customHeight="1">
      <c r="A5" s="86"/>
      <c r="B5" s="317"/>
      <c r="C5" s="318"/>
      <c r="D5" s="318"/>
      <c r="E5" s="318"/>
      <c r="F5" s="318"/>
      <c r="G5" s="318"/>
      <c r="H5" s="318"/>
      <c r="I5" s="318"/>
      <c r="J5" s="318"/>
      <c r="K5" s="319"/>
      <c r="L5" s="5"/>
      <c r="M5" s="5"/>
      <c r="N5" s="5"/>
      <c r="O5" s="5"/>
      <c r="P5" s="5"/>
      <c r="Q5" s="5"/>
      <c r="R5" s="5"/>
      <c r="S5" s="5"/>
      <c r="T5" s="5"/>
      <c r="U5" s="5"/>
      <c r="V5" s="5"/>
      <c r="W5" s="5"/>
      <c r="X5" s="4"/>
    </row>
    <row r="6" spans="1:24" ht="18.75" customHeight="1">
      <c r="A6" s="86"/>
      <c r="B6" s="320"/>
      <c r="C6" s="321"/>
      <c r="D6" s="321"/>
      <c r="E6" s="321"/>
      <c r="F6" s="321"/>
      <c r="G6" s="321"/>
      <c r="H6" s="321"/>
      <c r="I6" s="321"/>
      <c r="J6" s="321"/>
      <c r="K6" s="322"/>
      <c r="L6" s="5"/>
      <c r="M6" s="5"/>
      <c r="N6" s="5"/>
      <c r="O6" s="5"/>
      <c r="P6" s="5"/>
      <c r="Q6" s="5"/>
      <c r="R6" s="5"/>
      <c r="S6" s="5"/>
      <c r="T6" s="5"/>
      <c r="U6" s="5"/>
      <c r="V6" s="5"/>
      <c r="W6" s="5"/>
      <c r="X6" s="4"/>
    </row>
    <row r="7" spans="1:24" ht="15" customHeight="1">
      <c r="A7" s="86"/>
      <c r="B7" s="12"/>
      <c r="C7" s="13"/>
      <c r="D7" s="1"/>
      <c r="E7" s="14"/>
      <c r="F7" s="5"/>
      <c r="G7" s="5"/>
      <c r="H7" s="5"/>
      <c r="I7" s="5"/>
      <c r="J7" s="5"/>
      <c r="K7" s="5"/>
      <c r="L7" s="5"/>
      <c r="M7" s="5"/>
      <c r="N7" s="5"/>
      <c r="O7" s="5"/>
      <c r="P7" s="5"/>
      <c r="Q7" s="5"/>
      <c r="R7" s="5"/>
      <c r="S7" s="5"/>
      <c r="T7" s="5"/>
      <c r="U7" s="5"/>
      <c r="V7" s="5"/>
      <c r="W7" s="5"/>
      <c r="X7" s="4"/>
    </row>
    <row r="8" spans="1:24" ht="15" customHeight="1">
      <c r="A8" s="86"/>
      <c r="B8" s="103" t="s">
        <v>2</v>
      </c>
      <c r="C8" s="228" t="s">
        <v>3</v>
      </c>
      <c r="D8" s="228"/>
      <c r="E8" s="228"/>
      <c r="F8" s="84"/>
      <c r="G8" s="87"/>
      <c r="H8" s="84"/>
      <c r="I8" s="84"/>
      <c r="J8" s="88"/>
      <c r="K8" s="6"/>
      <c r="L8" s="5"/>
      <c r="M8" s="5"/>
      <c r="N8" s="5"/>
      <c r="O8" s="5"/>
      <c r="P8" s="5"/>
      <c r="Q8" s="5"/>
      <c r="R8" s="5"/>
      <c r="S8" s="5"/>
      <c r="T8" s="5"/>
      <c r="U8" s="5"/>
      <c r="V8" s="5"/>
      <c r="W8" s="5"/>
      <c r="X8" s="4"/>
    </row>
    <row r="9" spans="1:24" ht="15" customHeight="1">
      <c r="A9" s="86"/>
      <c r="B9" s="104" t="s">
        <v>5</v>
      </c>
      <c r="C9" s="105">
        <v>46083</v>
      </c>
      <c r="D9" s="2"/>
      <c r="E9" s="19"/>
      <c r="F9" s="4"/>
      <c r="G9" s="47"/>
      <c r="H9" s="4"/>
      <c r="I9" s="20"/>
      <c r="J9" s="19"/>
      <c r="K9" s="8"/>
      <c r="L9" s="5"/>
      <c r="M9" s="5"/>
      <c r="N9" s="5"/>
      <c r="O9" s="5"/>
      <c r="P9" s="5"/>
      <c r="Q9" s="5"/>
      <c r="R9" s="5"/>
      <c r="S9" s="5"/>
      <c r="T9" s="5"/>
      <c r="U9" s="5"/>
      <c r="V9" s="5"/>
      <c r="W9" s="5"/>
      <c r="X9" s="4"/>
    </row>
    <row r="10" spans="1:24" ht="15" customHeight="1">
      <c r="A10" s="86"/>
      <c r="B10" s="104" t="s">
        <v>0</v>
      </c>
      <c r="C10" s="229" t="s">
        <v>1</v>
      </c>
      <c r="D10" s="229"/>
      <c r="E10" s="229"/>
      <c r="F10" s="2"/>
      <c r="G10" s="48"/>
      <c r="H10" s="2"/>
      <c r="I10" s="2"/>
      <c r="J10" s="4"/>
      <c r="K10" s="21"/>
      <c r="L10" s="5"/>
      <c r="M10" s="5"/>
      <c r="N10" s="5"/>
      <c r="O10" s="5"/>
      <c r="P10" s="5"/>
      <c r="Q10" s="5"/>
      <c r="R10" s="5"/>
      <c r="S10" s="5"/>
      <c r="T10" s="5"/>
      <c r="U10" s="5"/>
      <c r="V10" s="5"/>
      <c r="W10" s="5"/>
      <c r="X10" s="4"/>
    </row>
    <row r="11" spans="1:24" ht="15" customHeight="1">
      <c r="A11" s="86"/>
      <c r="B11" s="106" t="s">
        <v>3294</v>
      </c>
      <c r="C11" s="107">
        <v>0.2354</v>
      </c>
      <c r="D11" s="2"/>
      <c r="E11" s="19"/>
      <c r="F11" s="2"/>
      <c r="G11" s="48"/>
      <c r="H11" s="2"/>
      <c r="I11" s="2"/>
      <c r="J11" s="4"/>
      <c r="K11" s="9"/>
      <c r="L11" s="5"/>
      <c r="M11" s="5"/>
      <c r="N11" s="5"/>
      <c r="O11" s="5"/>
      <c r="P11" s="5"/>
      <c r="Q11" s="5"/>
      <c r="R11" s="5"/>
      <c r="S11" s="5"/>
      <c r="T11" s="5"/>
      <c r="U11" s="5"/>
      <c r="V11" s="5"/>
      <c r="W11" s="5"/>
      <c r="X11" s="4"/>
    </row>
    <row r="12" spans="1:24" ht="15" customHeight="1">
      <c r="A12" s="86"/>
      <c r="B12" s="108" t="s">
        <v>6</v>
      </c>
      <c r="C12" s="109">
        <v>0</v>
      </c>
      <c r="D12" s="2"/>
      <c r="E12" s="19"/>
      <c r="F12" s="2"/>
      <c r="G12" s="48"/>
      <c r="H12" s="2"/>
      <c r="I12" s="20"/>
      <c r="J12" s="22"/>
      <c r="K12" s="23"/>
      <c r="L12" s="5"/>
      <c r="M12" s="5"/>
      <c r="N12" s="5"/>
      <c r="O12" s="5"/>
      <c r="P12" s="5"/>
      <c r="Q12" s="5"/>
      <c r="R12" s="5"/>
      <c r="S12" s="5"/>
      <c r="T12" s="5"/>
      <c r="U12" s="5"/>
      <c r="V12" s="5"/>
      <c r="W12" s="5"/>
      <c r="X12" s="4"/>
    </row>
    <row r="13" spans="1:24" ht="15" customHeight="1">
      <c r="A13" s="86"/>
      <c r="B13" s="110" t="s">
        <v>4</v>
      </c>
      <c r="C13" s="230" t="s">
        <v>3295</v>
      </c>
      <c r="D13" s="230"/>
      <c r="E13" s="230"/>
      <c r="F13" s="85"/>
      <c r="G13" s="89"/>
      <c r="H13" s="85"/>
      <c r="I13" s="85"/>
      <c r="J13" s="90"/>
      <c r="K13" s="24"/>
      <c r="L13" s="5"/>
      <c r="M13" s="5"/>
      <c r="N13" s="5"/>
      <c r="O13" s="5"/>
      <c r="P13" s="5"/>
      <c r="Q13" s="5"/>
      <c r="R13" s="5"/>
      <c r="S13" s="5"/>
      <c r="T13" s="5"/>
      <c r="U13" s="5"/>
      <c r="V13" s="5"/>
      <c r="W13" s="5"/>
      <c r="X13" s="4"/>
    </row>
    <row r="14" spans="1:24" ht="15" customHeight="1">
      <c r="A14" s="86"/>
      <c r="B14" s="12"/>
      <c r="C14" s="28"/>
      <c r="D14" s="5"/>
      <c r="E14" s="29"/>
      <c r="F14" s="5"/>
      <c r="G14" s="5"/>
      <c r="H14" s="5"/>
      <c r="I14" s="5"/>
      <c r="J14" s="5"/>
      <c r="K14" s="5"/>
      <c r="L14" s="5"/>
      <c r="M14" s="5"/>
      <c r="N14" s="5"/>
      <c r="O14" s="5"/>
      <c r="P14" s="5"/>
      <c r="Q14" s="5"/>
      <c r="R14" s="5"/>
      <c r="S14" s="5"/>
      <c r="T14" s="5"/>
      <c r="U14" s="5"/>
      <c r="V14" s="5"/>
      <c r="W14" s="5"/>
      <c r="X14" s="4"/>
    </row>
    <row r="15" spans="1:24" ht="15" customHeight="1">
      <c r="A15" s="91"/>
      <c r="B15" s="41" t="s">
        <v>18</v>
      </c>
      <c r="C15" s="30" t="s">
        <v>19</v>
      </c>
      <c r="D15" s="41" t="s">
        <v>20</v>
      </c>
      <c r="E15" s="41" t="s">
        <v>21</v>
      </c>
      <c r="F15" s="42" t="s">
        <v>22</v>
      </c>
      <c r="G15" s="42" t="s">
        <v>22</v>
      </c>
      <c r="H15" s="42" t="s">
        <v>23</v>
      </c>
      <c r="I15" s="42"/>
      <c r="J15" s="42"/>
      <c r="K15" s="42" t="s">
        <v>17</v>
      </c>
      <c r="L15" s="28"/>
      <c r="M15" s="28"/>
      <c r="N15" s="28"/>
      <c r="O15" s="28"/>
      <c r="P15" s="28"/>
      <c r="Q15" s="28"/>
      <c r="R15" s="28"/>
      <c r="S15" s="28"/>
      <c r="T15" s="28"/>
      <c r="U15" s="28"/>
      <c r="V15" s="28"/>
      <c r="W15" s="28"/>
      <c r="X15" s="28"/>
    </row>
    <row r="16" spans="1:24" ht="15.75">
      <c r="A16" s="86"/>
      <c r="B16" s="31"/>
      <c r="C16" s="32"/>
      <c r="D16" s="32"/>
      <c r="E16" s="32"/>
      <c r="F16" s="34"/>
      <c r="G16" s="32"/>
      <c r="H16" s="35"/>
      <c r="I16" s="35"/>
      <c r="J16" s="18"/>
      <c r="K16" s="5"/>
      <c r="L16" s="5"/>
      <c r="M16" s="5"/>
      <c r="N16" s="5"/>
      <c r="O16" s="5"/>
      <c r="P16" s="5"/>
      <c r="Q16" s="5"/>
      <c r="R16" s="5"/>
      <c r="S16" s="5"/>
      <c r="T16" s="5"/>
      <c r="U16" s="5"/>
      <c r="V16" s="5"/>
      <c r="W16" s="5"/>
      <c r="X16" s="5"/>
    </row>
    <row r="17" spans="1:25">
      <c r="A17" s="86"/>
      <c r="B17" s="323" t="s">
        <v>2541</v>
      </c>
      <c r="C17" s="324"/>
      <c r="D17" s="324"/>
      <c r="E17" s="324"/>
      <c r="F17" s="324"/>
      <c r="G17" s="324"/>
      <c r="H17" s="324"/>
      <c r="I17" s="324"/>
      <c r="J17" s="324"/>
      <c r="L17" s="5"/>
      <c r="M17" s="5"/>
      <c r="N17" s="5"/>
      <c r="O17" s="5"/>
      <c r="P17" s="5"/>
      <c r="Q17" s="5"/>
      <c r="R17" s="5"/>
      <c r="S17" s="5"/>
      <c r="T17" s="5"/>
      <c r="U17" s="5"/>
      <c r="V17" s="5"/>
      <c r="W17" s="5"/>
      <c r="X17" s="5"/>
      <c r="Y17" s="5"/>
    </row>
    <row r="18" spans="1:25">
      <c r="A18" s="86"/>
      <c r="B18" s="43" t="s">
        <v>29</v>
      </c>
      <c r="C18" s="44" t="s">
        <v>19</v>
      </c>
      <c r="D18" s="43" t="s">
        <v>20</v>
      </c>
      <c r="E18" s="43" t="s">
        <v>21</v>
      </c>
      <c r="F18" s="325" t="s">
        <v>1242</v>
      </c>
      <c r="G18" s="325"/>
      <c r="H18" s="45" t="s">
        <v>22</v>
      </c>
      <c r="I18" s="44" t="s">
        <v>23</v>
      </c>
      <c r="J18" s="44" t="s">
        <v>24</v>
      </c>
      <c r="K18" s="44" t="s">
        <v>17</v>
      </c>
      <c r="O18" s="5"/>
      <c r="P18" s="5"/>
      <c r="Q18" s="5"/>
      <c r="R18" s="5"/>
      <c r="S18" s="5"/>
      <c r="T18" s="5"/>
      <c r="U18" s="5"/>
      <c r="V18" s="5"/>
      <c r="W18" s="5"/>
      <c r="X18" s="5"/>
      <c r="Y18" s="5"/>
    </row>
    <row r="19" spans="1:25" ht="26.25" customHeight="1">
      <c r="A19" s="86"/>
      <c r="B19" s="58" t="s">
        <v>1243</v>
      </c>
      <c r="C19" s="69" t="s">
        <v>30</v>
      </c>
      <c r="D19" s="58" t="s">
        <v>31</v>
      </c>
      <c r="E19" s="58" t="s">
        <v>32</v>
      </c>
      <c r="F19" s="304" t="s">
        <v>1244</v>
      </c>
      <c r="G19" s="304"/>
      <c r="H19" s="68" t="s">
        <v>33</v>
      </c>
      <c r="I19" s="71">
        <v>1</v>
      </c>
      <c r="J19" s="70">
        <v>964.66</v>
      </c>
      <c r="K19" s="70">
        <v>964.66</v>
      </c>
      <c r="O19" s="5"/>
      <c r="P19" s="5"/>
      <c r="Q19" s="5"/>
      <c r="R19" s="5"/>
      <c r="S19" s="5"/>
      <c r="T19" s="5"/>
      <c r="U19" s="5"/>
      <c r="V19" s="5"/>
      <c r="W19" s="5"/>
      <c r="X19" s="5"/>
      <c r="Y19" s="5"/>
    </row>
    <row r="20" spans="1:25" ht="26.25" customHeight="1">
      <c r="A20" s="86"/>
      <c r="B20" s="59" t="s">
        <v>1245</v>
      </c>
      <c r="C20" s="74" t="s">
        <v>1246</v>
      </c>
      <c r="D20" s="59" t="s">
        <v>47</v>
      </c>
      <c r="E20" s="59" t="s">
        <v>1247</v>
      </c>
      <c r="F20" s="308" t="s">
        <v>1248</v>
      </c>
      <c r="G20" s="308"/>
      <c r="H20" s="73" t="s">
        <v>1249</v>
      </c>
      <c r="I20" s="76">
        <v>1.32</v>
      </c>
      <c r="J20" s="75">
        <v>22.64</v>
      </c>
      <c r="K20" s="75">
        <v>29.88</v>
      </c>
      <c r="O20" s="5"/>
      <c r="P20" s="5"/>
      <c r="Q20" s="5"/>
      <c r="R20" s="5"/>
      <c r="S20" s="5"/>
      <c r="T20" s="5"/>
      <c r="U20" s="5"/>
      <c r="V20" s="5"/>
      <c r="W20" s="5"/>
      <c r="X20" s="5"/>
      <c r="Y20" s="5"/>
    </row>
    <row r="21" spans="1:25" ht="26.25" customHeight="1">
      <c r="A21" s="86"/>
      <c r="B21" s="59" t="s">
        <v>1245</v>
      </c>
      <c r="C21" s="74" t="s">
        <v>1250</v>
      </c>
      <c r="D21" s="59" t="s">
        <v>47</v>
      </c>
      <c r="E21" s="59" t="s">
        <v>1251</v>
      </c>
      <c r="F21" s="308" t="s">
        <v>1248</v>
      </c>
      <c r="G21" s="308"/>
      <c r="H21" s="73" t="s">
        <v>1249</v>
      </c>
      <c r="I21" s="76">
        <v>1.32</v>
      </c>
      <c r="J21" s="75">
        <v>25.52</v>
      </c>
      <c r="K21" s="75">
        <v>33.68</v>
      </c>
      <c r="O21" s="5"/>
      <c r="P21" s="5"/>
      <c r="Q21" s="5"/>
      <c r="R21" s="5"/>
      <c r="S21" s="5"/>
      <c r="T21" s="5"/>
      <c r="U21" s="5"/>
      <c r="V21" s="5"/>
      <c r="W21" s="5"/>
      <c r="X21" s="5"/>
      <c r="Y21" s="5"/>
    </row>
    <row r="22" spans="1:25" ht="26.25" customHeight="1">
      <c r="A22" s="86"/>
      <c r="B22" s="59" t="s">
        <v>1245</v>
      </c>
      <c r="C22" s="74" t="s">
        <v>1252</v>
      </c>
      <c r="D22" s="59" t="s">
        <v>47</v>
      </c>
      <c r="E22" s="59" t="s">
        <v>1253</v>
      </c>
      <c r="F22" s="308" t="s">
        <v>1248</v>
      </c>
      <c r="G22" s="308"/>
      <c r="H22" s="73" t="s">
        <v>1249</v>
      </c>
      <c r="I22" s="76">
        <v>0.99</v>
      </c>
      <c r="J22" s="75">
        <v>31.63</v>
      </c>
      <c r="K22" s="75">
        <v>31.31</v>
      </c>
      <c r="O22" s="5"/>
      <c r="P22" s="5"/>
      <c r="Q22" s="5"/>
      <c r="R22" s="5"/>
      <c r="S22" s="5"/>
      <c r="T22" s="5"/>
      <c r="U22" s="5"/>
      <c r="V22" s="5"/>
      <c r="W22" s="5"/>
      <c r="X22" s="5"/>
      <c r="Y22" s="5"/>
    </row>
    <row r="23" spans="1:25" ht="26.25" customHeight="1">
      <c r="A23" s="86"/>
      <c r="B23" s="57" t="s">
        <v>1254</v>
      </c>
      <c r="C23" s="78" t="s">
        <v>1255</v>
      </c>
      <c r="D23" s="57" t="s">
        <v>1256</v>
      </c>
      <c r="E23" s="57" t="s">
        <v>1257</v>
      </c>
      <c r="F23" s="305" t="s">
        <v>1258</v>
      </c>
      <c r="G23" s="305"/>
      <c r="H23" s="77" t="s">
        <v>1259</v>
      </c>
      <c r="I23" s="80">
        <v>1</v>
      </c>
      <c r="J23" s="79">
        <v>869.79</v>
      </c>
      <c r="K23" s="79">
        <v>869.79</v>
      </c>
      <c r="O23" s="5"/>
      <c r="P23" s="5"/>
      <c r="Q23" s="5"/>
      <c r="R23" s="5"/>
      <c r="S23" s="5"/>
      <c r="T23" s="5"/>
      <c r="U23" s="5"/>
      <c r="V23" s="5"/>
      <c r="W23" s="5"/>
      <c r="X23" s="5"/>
      <c r="Y23" s="5"/>
    </row>
    <row r="24" spans="1:25" ht="15.75" customHeight="1">
      <c r="A24" s="86"/>
      <c r="B24" s="60"/>
      <c r="C24" s="60"/>
      <c r="D24" s="60"/>
      <c r="E24" s="60"/>
      <c r="F24" s="60" t="s">
        <v>1260</v>
      </c>
      <c r="G24" s="82">
        <v>71.03</v>
      </c>
      <c r="H24" s="60" t="s">
        <v>1261</v>
      </c>
      <c r="I24" s="82">
        <v>0</v>
      </c>
      <c r="J24" s="60" t="s">
        <v>1262</v>
      </c>
      <c r="K24" s="82">
        <v>71.03</v>
      </c>
      <c r="O24" s="5"/>
      <c r="P24" s="5"/>
      <c r="Q24" s="5"/>
      <c r="R24" s="5"/>
      <c r="S24" s="5"/>
      <c r="T24" s="5"/>
      <c r="U24" s="5"/>
      <c r="V24" s="5"/>
      <c r="W24" s="5"/>
      <c r="X24" s="5"/>
      <c r="Y24" s="5"/>
    </row>
    <row r="25" spans="1:25" ht="15.75" customHeight="1">
      <c r="A25" s="86"/>
      <c r="B25" s="60"/>
      <c r="C25" s="60"/>
      <c r="D25" s="60"/>
      <c r="E25" s="60"/>
      <c r="F25" s="60" t="s">
        <v>1263</v>
      </c>
      <c r="G25" s="82">
        <v>182.51</v>
      </c>
      <c r="H25" s="60"/>
      <c r="I25" s="306" t="s">
        <v>1264</v>
      </c>
      <c r="J25" s="306"/>
      <c r="K25" s="82">
        <v>1147.17</v>
      </c>
      <c r="O25" s="5"/>
      <c r="P25" s="5"/>
      <c r="Q25" s="5"/>
      <c r="R25" s="5"/>
      <c r="S25" s="5"/>
      <c r="T25" s="5"/>
      <c r="U25" s="5"/>
      <c r="V25" s="5"/>
      <c r="W25" s="5"/>
      <c r="X25" s="5"/>
      <c r="Y25" s="5"/>
    </row>
    <row r="26" spans="1:25" ht="15.75" customHeight="1">
      <c r="A26" s="86"/>
      <c r="B26" s="307" t="s">
        <v>2542</v>
      </c>
      <c r="C26" s="307"/>
      <c r="D26" s="307"/>
      <c r="E26" s="307"/>
      <c r="F26" s="307"/>
      <c r="G26" s="307"/>
      <c r="H26" s="307"/>
      <c r="I26" s="307"/>
      <c r="J26" s="307"/>
      <c r="K26" s="307"/>
      <c r="O26" s="5"/>
      <c r="P26" s="5"/>
      <c r="Q26" s="5"/>
      <c r="R26" s="5"/>
      <c r="S26" s="5"/>
      <c r="T26" s="5"/>
      <c r="U26" s="5"/>
      <c r="V26" s="5"/>
      <c r="W26" s="5"/>
      <c r="X26" s="5"/>
      <c r="Y26" s="5"/>
    </row>
    <row r="27" spans="1:25" ht="45.6" customHeight="1" thickBot="1">
      <c r="A27" s="86"/>
      <c r="B27" s="302" t="s">
        <v>2543</v>
      </c>
      <c r="C27" s="302"/>
      <c r="D27" s="302"/>
      <c r="E27" s="302"/>
      <c r="F27" s="302"/>
      <c r="G27" s="302"/>
      <c r="H27" s="302"/>
      <c r="I27" s="302"/>
      <c r="J27" s="302"/>
      <c r="K27" s="302"/>
      <c r="O27" s="5"/>
      <c r="P27" s="5"/>
      <c r="Q27" s="5"/>
      <c r="R27" s="5"/>
      <c r="S27" s="5"/>
      <c r="T27" s="5"/>
      <c r="U27" s="5"/>
      <c r="V27" s="5"/>
      <c r="W27" s="5"/>
      <c r="X27" s="5"/>
      <c r="Y27" s="5"/>
    </row>
    <row r="28" spans="1:25" ht="15.75" customHeight="1" thickTop="1">
      <c r="A28" s="86"/>
      <c r="B28" s="72"/>
      <c r="C28" s="72"/>
      <c r="D28" s="72"/>
      <c r="E28" s="72"/>
      <c r="F28" s="72"/>
      <c r="G28" s="72"/>
      <c r="H28" s="72"/>
      <c r="I28" s="72"/>
      <c r="J28" s="72"/>
      <c r="K28" s="72"/>
      <c r="O28" s="5"/>
      <c r="P28" s="5"/>
      <c r="Q28" s="5"/>
      <c r="R28" s="5"/>
      <c r="S28" s="5"/>
      <c r="T28" s="5"/>
      <c r="U28" s="5"/>
      <c r="V28" s="5"/>
      <c r="W28" s="5"/>
      <c r="X28" s="5"/>
      <c r="Y28" s="5"/>
    </row>
    <row r="29" spans="1:25" ht="26.25" customHeight="1">
      <c r="A29" s="86"/>
      <c r="B29" s="61" t="s">
        <v>34</v>
      </c>
      <c r="C29" s="62" t="s">
        <v>19</v>
      </c>
      <c r="D29" s="61" t="s">
        <v>20</v>
      </c>
      <c r="E29" s="61" t="s">
        <v>21</v>
      </c>
      <c r="F29" s="303" t="s">
        <v>1242</v>
      </c>
      <c r="G29" s="303"/>
      <c r="H29" s="67" t="s">
        <v>22</v>
      </c>
      <c r="I29" s="62" t="s">
        <v>23</v>
      </c>
      <c r="J29" s="62" t="s">
        <v>24</v>
      </c>
      <c r="K29" s="62" t="s">
        <v>17</v>
      </c>
      <c r="O29" s="5"/>
      <c r="P29" s="5"/>
      <c r="Q29" s="5"/>
      <c r="R29" s="5"/>
      <c r="S29" s="5"/>
      <c r="T29" s="5"/>
      <c r="U29" s="5"/>
      <c r="V29" s="5"/>
      <c r="W29" s="5"/>
      <c r="X29" s="5"/>
      <c r="Y29" s="5"/>
    </row>
    <row r="30" spans="1:25" ht="26.25" customHeight="1">
      <c r="A30" s="86"/>
      <c r="B30" s="58" t="s">
        <v>1243</v>
      </c>
      <c r="C30" s="69" t="s">
        <v>35</v>
      </c>
      <c r="D30" s="58" t="s">
        <v>31</v>
      </c>
      <c r="E30" s="58" t="s">
        <v>36</v>
      </c>
      <c r="F30" s="304" t="s">
        <v>1244</v>
      </c>
      <c r="G30" s="304"/>
      <c r="H30" s="68" t="s">
        <v>37</v>
      </c>
      <c r="I30" s="71">
        <v>1</v>
      </c>
      <c r="J30" s="70">
        <v>249.8</v>
      </c>
      <c r="K30" s="70">
        <v>249.8</v>
      </c>
      <c r="O30" s="5"/>
      <c r="P30" s="5"/>
      <c r="Q30" s="5"/>
      <c r="R30" s="5"/>
      <c r="S30" s="5"/>
      <c r="T30" s="5"/>
      <c r="U30" s="5"/>
      <c r="V30" s="5"/>
      <c r="W30" s="5"/>
      <c r="X30" s="5"/>
      <c r="Y30" s="5"/>
    </row>
    <row r="31" spans="1:25" ht="26.25" customHeight="1">
      <c r="A31" s="86"/>
      <c r="B31" s="59" t="s">
        <v>1245</v>
      </c>
      <c r="C31" s="74" t="s">
        <v>263</v>
      </c>
      <c r="D31" s="59" t="s">
        <v>47</v>
      </c>
      <c r="E31" s="59" t="s">
        <v>264</v>
      </c>
      <c r="F31" s="308" t="s">
        <v>1265</v>
      </c>
      <c r="G31" s="308"/>
      <c r="H31" s="73" t="s">
        <v>37</v>
      </c>
      <c r="I31" s="76">
        <v>1</v>
      </c>
      <c r="J31" s="75">
        <v>45.16</v>
      </c>
      <c r="K31" s="75">
        <v>45.16</v>
      </c>
      <c r="O31" s="5"/>
      <c r="P31" s="5"/>
      <c r="Q31" s="5"/>
      <c r="R31" s="5"/>
      <c r="S31" s="5"/>
      <c r="T31" s="5"/>
      <c r="U31" s="5"/>
      <c r="V31" s="5"/>
      <c r="W31" s="5"/>
      <c r="X31" s="5"/>
      <c r="Y31" s="5"/>
    </row>
    <row r="32" spans="1:25" ht="26.25" customHeight="1">
      <c r="A32" s="86"/>
      <c r="B32" s="59" t="s">
        <v>1245</v>
      </c>
      <c r="C32" s="74" t="s">
        <v>1266</v>
      </c>
      <c r="D32" s="59" t="s">
        <v>47</v>
      </c>
      <c r="E32" s="59" t="s">
        <v>1267</v>
      </c>
      <c r="F32" s="308" t="s">
        <v>1268</v>
      </c>
      <c r="G32" s="308"/>
      <c r="H32" s="73" t="s">
        <v>37</v>
      </c>
      <c r="I32" s="76">
        <v>1</v>
      </c>
      <c r="J32" s="75">
        <v>29.85</v>
      </c>
      <c r="K32" s="75">
        <v>29.85</v>
      </c>
      <c r="O32" s="5"/>
      <c r="P32" s="5"/>
      <c r="Q32" s="5"/>
      <c r="R32" s="5"/>
      <c r="S32" s="5"/>
      <c r="T32" s="5"/>
      <c r="U32" s="5"/>
      <c r="V32" s="5"/>
      <c r="W32" s="5"/>
      <c r="X32" s="5"/>
      <c r="Y32" s="5"/>
    </row>
    <row r="33" spans="1:25" ht="26.25" customHeight="1">
      <c r="A33" s="86"/>
      <c r="B33" s="59" t="s">
        <v>1245</v>
      </c>
      <c r="C33" s="74" t="s">
        <v>1269</v>
      </c>
      <c r="D33" s="59" t="s">
        <v>47</v>
      </c>
      <c r="E33" s="59" t="s">
        <v>1270</v>
      </c>
      <c r="F33" s="308" t="s">
        <v>1271</v>
      </c>
      <c r="G33" s="308"/>
      <c r="H33" s="73" t="s">
        <v>37</v>
      </c>
      <c r="I33" s="76">
        <v>1</v>
      </c>
      <c r="J33" s="75">
        <v>78.53</v>
      </c>
      <c r="K33" s="75">
        <v>78.53</v>
      </c>
      <c r="O33" s="5"/>
      <c r="P33" s="5"/>
      <c r="Q33" s="5"/>
      <c r="R33" s="5"/>
      <c r="S33" s="5"/>
      <c r="T33" s="5"/>
      <c r="U33" s="5"/>
      <c r="V33" s="5"/>
      <c r="W33" s="5"/>
      <c r="X33" s="5"/>
      <c r="Y33" s="5"/>
    </row>
    <row r="34" spans="1:25" ht="26.25" customHeight="1">
      <c r="A34" s="86"/>
      <c r="B34" s="59" t="s">
        <v>1245</v>
      </c>
      <c r="C34" s="74" t="s">
        <v>1272</v>
      </c>
      <c r="D34" s="59" t="s">
        <v>47</v>
      </c>
      <c r="E34" s="59" t="s">
        <v>1273</v>
      </c>
      <c r="F34" s="308" t="s">
        <v>1268</v>
      </c>
      <c r="G34" s="308"/>
      <c r="H34" s="73" t="s">
        <v>49</v>
      </c>
      <c r="I34" s="76">
        <v>0.03</v>
      </c>
      <c r="J34" s="75">
        <v>3089.43</v>
      </c>
      <c r="K34" s="75">
        <v>92.68</v>
      </c>
      <c r="O34" s="5"/>
      <c r="P34" s="5"/>
      <c r="Q34" s="5"/>
      <c r="R34" s="5"/>
      <c r="S34" s="5"/>
      <c r="T34" s="5"/>
      <c r="U34" s="5"/>
      <c r="V34" s="5"/>
      <c r="W34" s="5"/>
      <c r="X34" s="5"/>
      <c r="Y34" s="5"/>
    </row>
    <row r="35" spans="1:25" ht="26.25" customHeight="1">
      <c r="A35" s="86"/>
      <c r="B35" s="59" t="s">
        <v>1245</v>
      </c>
      <c r="C35" s="74" t="s">
        <v>1274</v>
      </c>
      <c r="D35" s="59" t="s">
        <v>47</v>
      </c>
      <c r="E35" s="59" t="s">
        <v>1275</v>
      </c>
      <c r="F35" s="308" t="s">
        <v>1276</v>
      </c>
      <c r="G35" s="308"/>
      <c r="H35" s="73" t="s">
        <v>37</v>
      </c>
      <c r="I35" s="76">
        <v>1</v>
      </c>
      <c r="J35" s="75">
        <v>3.58</v>
      </c>
      <c r="K35" s="75">
        <v>3.58</v>
      </c>
      <c r="O35" s="5"/>
      <c r="P35" s="5"/>
      <c r="Q35" s="5"/>
      <c r="R35" s="5"/>
      <c r="S35" s="5"/>
      <c r="T35" s="5"/>
      <c r="U35" s="5"/>
      <c r="V35" s="5"/>
      <c r="W35" s="5"/>
      <c r="X35" s="5"/>
      <c r="Y35" s="5"/>
    </row>
    <row r="36" spans="1:25" ht="26.25" customHeight="1">
      <c r="A36" s="86"/>
      <c r="B36" s="60"/>
      <c r="C36" s="60"/>
      <c r="D36" s="60"/>
      <c r="E36" s="60"/>
      <c r="F36" s="60" t="s">
        <v>1260</v>
      </c>
      <c r="G36" s="82">
        <v>41.73</v>
      </c>
      <c r="H36" s="60" t="s">
        <v>1261</v>
      </c>
      <c r="I36" s="82">
        <v>0</v>
      </c>
      <c r="J36" s="60" t="s">
        <v>1262</v>
      </c>
      <c r="K36" s="82">
        <v>41.73</v>
      </c>
      <c r="O36" s="5"/>
      <c r="P36" s="5"/>
      <c r="Q36" s="5"/>
      <c r="R36" s="5"/>
      <c r="S36" s="5"/>
      <c r="T36" s="5"/>
      <c r="U36" s="5"/>
      <c r="V36" s="5"/>
      <c r="W36" s="5"/>
      <c r="X36" s="5"/>
      <c r="Y36" s="5"/>
    </row>
    <row r="37" spans="1:25" ht="26.25" customHeight="1">
      <c r="A37" s="86"/>
      <c r="B37" s="60"/>
      <c r="C37" s="60"/>
      <c r="D37" s="60"/>
      <c r="E37" s="60"/>
      <c r="F37" s="60" t="s">
        <v>1263</v>
      </c>
      <c r="G37" s="82">
        <v>47.26</v>
      </c>
      <c r="H37" s="60"/>
      <c r="I37" s="306" t="s">
        <v>1264</v>
      </c>
      <c r="J37" s="306"/>
      <c r="K37" s="82">
        <v>297.06</v>
      </c>
      <c r="O37" s="5"/>
      <c r="P37" s="5"/>
      <c r="Q37" s="5"/>
      <c r="R37" s="5"/>
      <c r="S37" s="5"/>
      <c r="T37" s="5"/>
      <c r="U37" s="5"/>
      <c r="V37" s="5"/>
      <c r="W37" s="5"/>
      <c r="X37" s="5"/>
      <c r="Y37" s="5"/>
    </row>
    <row r="38" spans="1:25" ht="26.25" customHeight="1">
      <c r="A38" s="86"/>
      <c r="B38" s="307" t="s">
        <v>2542</v>
      </c>
      <c r="C38" s="307"/>
      <c r="D38" s="307"/>
      <c r="E38" s="307"/>
      <c r="F38" s="307"/>
      <c r="G38" s="307"/>
      <c r="H38" s="307"/>
      <c r="I38" s="307"/>
      <c r="J38" s="307"/>
      <c r="K38" s="307"/>
      <c r="O38" s="5"/>
      <c r="P38" s="5"/>
      <c r="Q38" s="5"/>
      <c r="R38" s="5"/>
      <c r="S38" s="5"/>
      <c r="T38" s="5"/>
      <c r="U38" s="5"/>
      <c r="V38" s="5"/>
      <c r="W38" s="5"/>
      <c r="X38" s="5"/>
      <c r="Y38" s="5"/>
    </row>
    <row r="39" spans="1:25" ht="45.6" customHeight="1" thickBot="1">
      <c r="A39" s="86"/>
      <c r="B39" s="302" t="s">
        <v>2544</v>
      </c>
      <c r="C39" s="302"/>
      <c r="D39" s="302"/>
      <c r="E39" s="302"/>
      <c r="F39" s="302"/>
      <c r="G39" s="302"/>
      <c r="H39" s="302"/>
      <c r="I39" s="302"/>
      <c r="J39" s="302"/>
      <c r="K39" s="302"/>
      <c r="O39" s="5"/>
      <c r="P39" s="5"/>
      <c r="Q39" s="5"/>
      <c r="R39" s="5"/>
      <c r="S39" s="5"/>
      <c r="T39" s="5"/>
      <c r="U39" s="5"/>
      <c r="V39" s="5"/>
      <c r="W39" s="5"/>
      <c r="X39" s="5"/>
      <c r="Y39" s="5"/>
    </row>
    <row r="40" spans="1:25" ht="26.25" customHeight="1" thickTop="1">
      <c r="A40" s="86"/>
      <c r="B40" s="72"/>
      <c r="C40" s="72"/>
      <c r="D40" s="72"/>
      <c r="E40" s="72"/>
      <c r="F40" s="72"/>
      <c r="G40" s="72"/>
      <c r="H40" s="72"/>
      <c r="I40" s="72"/>
      <c r="J40" s="72"/>
      <c r="K40" s="72"/>
      <c r="O40" s="5"/>
      <c r="P40" s="5"/>
      <c r="Q40" s="5"/>
      <c r="R40" s="5"/>
      <c r="S40" s="5"/>
      <c r="T40" s="5"/>
      <c r="U40" s="5"/>
      <c r="V40" s="5"/>
      <c r="W40" s="5"/>
      <c r="X40" s="5"/>
      <c r="Y40" s="5"/>
    </row>
    <row r="41" spans="1:25" ht="26.25" customHeight="1">
      <c r="A41" s="86"/>
      <c r="B41" s="61" t="s">
        <v>38</v>
      </c>
      <c r="C41" s="62" t="s">
        <v>19</v>
      </c>
      <c r="D41" s="61" t="s">
        <v>20</v>
      </c>
      <c r="E41" s="61" t="s">
        <v>21</v>
      </c>
      <c r="F41" s="303" t="s">
        <v>1242</v>
      </c>
      <c r="G41" s="303"/>
      <c r="H41" s="67" t="s">
        <v>22</v>
      </c>
      <c r="I41" s="62" t="s">
        <v>23</v>
      </c>
      <c r="J41" s="62" t="s">
        <v>24</v>
      </c>
      <c r="K41" s="62" t="s">
        <v>17</v>
      </c>
      <c r="O41" s="5"/>
      <c r="P41" s="5"/>
      <c r="Q41" s="5"/>
      <c r="R41" s="5"/>
      <c r="S41" s="5"/>
      <c r="T41" s="5"/>
      <c r="U41" s="5"/>
      <c r="V41" s="5"/>
      <c r="W41" s="5"/>
      <c r="X41" s="5"/>
      <c r="Y41" s="5"/>
    </row>
    <row r="42" spans="1:25" ht="26.25" customHeight="1">
      <c r="A42" s="86"/>
      <c r="B42" s="58" t="s">
        <v>1243</v>
      </c>
      <c r="C42" s="69" t="s">
        <v>39</v>
      </c>
      <c r="D42" s="58" t="s">
        <v>31</v>
      </c>
      <c r="E42" s="58" t="s">
        <v>40</v>
      </c>
      <c r="F42" s="304" t="s">
        <v>1244</v>
      </c>
      <c r="G42" s="304"/>
      <c r="H42" s="68" t="s">
        <v>41</v>
      </c>
      <c r="I42" s="71">
        <v>1</v>
      </c>
      <c r="J42" s="70">
        <v>1146.77</v>
      </c>
      <c r="K42" s="70">
        <v>1146.77</v>
      </c>
      <c r="O42" s="5"/>
      <c r="P42" s="5"/>
      <c r="Q42" s="5"/>
      <c r="R42" s="5"/>
      <c r="S42" s="5"/>
      <c r="T42" s="5"/>
      <c r="U42" s="5"/>
      <c r="V42" s="5"/>
      <c r="W42" s="5"/>
      <c r="X42" s="5"/>
      <c r="Y42" s="5"/>
    </row>
    <row r="43" spans="1:25" ht="26.25" customHeight="1">
      <c r="A43" s="86"/>
      <c r="B43" s="57" t="s">
        <v>1254</v>
      </c>
      <c r="C43" s="78" t="s">
        <v>1277</v>
      </c>
      <c r="D43" s="57" t="s">
        <v>47</v>
      </c>
      <c r="E43" s="57" t="s">
        <v>1278</v>
      </c>
      <c r="F43" s="305" t="s">
        <v>1279</v>
      </c>
      <c r="G43" s="305"/>
      <c r="H43" s="77" t="s">
        <v>71</v>
      </c>
      <c r="I43" s="80">
        <v>1</v>
      </c>
      <c r="J43" s="79">
        <v>1146.77</v>
      </c>
      <c r="K43" s="79">
        <v>1146.77</v>
      </c>
      <c r="O43" s="5"/>
      <c r="P43" s="5"/>
      <c r="Q43" s="5"/>
      <c r="R43" s="5"/>
      <c r="S43" s="5"/>
      <c r="T43" s="5"/>
      <c r="U43" s="5"/>
      <c r="V43" s="5"/>
      <c r="W43" s="5"/>
      <c r="X43" s="5"/>
      <c r="Y43" s="5"/>
    </row>
    <row r="44" spans="1:25" ht="26.25" customHeight="1">
      <c r="A44" s="86"/>
      <c r="B44" s="60"/>
      <c r="C44" s="60"/>
      <c r="D44" s="60"/>
      <c r="E44" s="60"/>
      <c r="F44" s="60" t="s">
        <v>1260</v>
      </c>
      <c r="G44" s="82">
        <v>0</v>
      </c>
      <c r="H44" s="60" t="s">
        <v>1261</v>
      </c>
      <c r="I44" s="82">
        <v>0</v>
      </c>
      <c r="J44" s="60" t="s">
        <v>1262</v>
      </c>
      <c r="K44" s="82">
        <v>0</v>
      </c>
      <c r="O44" s="5"/>
      <c r="P44" s="5"/>
      <c r="Q44" s="5"/>
      <c r="R44" s="5"/>
      <c r="S44" s="5"/>
      <c r="T44" s="5"/>
      <c r="U44" s="5"/>
      <c r="V44" s="5"/>
      <c r="W44" s="5"/>
      <c r="X44" s="5"/>
      <c r="Y44" s="5"/>
    </row>
    <row r="45" spans="1:25" ht="26.25" customHeight="1">
      <c r="A45" s="86"/>
      <c r="B45" s="60"/>
      <c r="C45" s="60"/>
      <c r="D45" s="60"/>
      <c r="E45" s="60"/>
      <c r="F45" s="60" t="s">
        <v>1263</v>
      </c>
      <c r="G45" s="82">
        <v>216.96</v>
      </c>
      <c r="H45" s="60"/>
      <c r="I45" s="306" t="s">
        <v>1264</v>
      </c>
      <c r="J45" s="306"/>
      <c r="K45" s="82">
        <v>1363.73</v>
      </c>
      <c r="O45" s="5"/>
      <c r="P45" s="5"/>
      <c r="Q45" s="5"/>
      <c r="R45" s="5"/>
      <c r="S45" s="5"/>
      <c r="T45" s="5"/>
      <c r="U45" s="5"/>
      <c r="V45" s="5"/>
      <c r="W45" s="5"/>
      <c r="X45" s="5"/>
      <c r="Y45" s="5"/>
    </row>
    <row r="46" spans="1:25" ht="26.25" customHeight="1">
      <c r="A46" s="86"/>
      <c r="B46" s="307" t="s">
        <v>2542</v>
      </c>
      <c r="C46" s="307"/>
      <c r="D46" s="307"/>
      <c r="E46" s="307"/>
      <c r="F46" s="307"/>
      <c r="G46" s="307"/>
      <c r="H46" s="307"/>
      <c r="I46" s="307"/>
      <c r="J46" s="307"/>
      <c r="K46" s="307"/>
      <c r="O46" s="5"/>
      <c r="P46" s="5"/>
      <c r="Q46" s="5"/>
      <c r="R46" s="5"/>
      <c r="S46" s="5"/>
      <c r="T46" s="5"/>
      <c r="U46" s="5"/>
      <c r="V46" s="5"/>
      <c r="W46" s="5"/>
      <c r="X46" s="5"/>
      <c r="Y46" s="4"/>
    </row>
    <row r="47" spans="1:25" ht="45.6" customHeight="1" thickBot="1">
      <c r="A47" s="86"/>
      <c r="B47" s="302" t="s">
        <v>2545</v>
      </c>
      <c r="C47" s="302"/>
      <c r="D47" s="302"/>
      <c r="E47" s="302"/>
      <c r="F47" s="302"/>
      <c r="G47" s="302"/>
      <c r="H47" s="302"/>
      <c r="I47" s="302"/>
      <c r="J47" s="302"/>
      <c r="K47" s="302"/>
      <c r="O47" s="5"/>
      <c r="P47" s="5"/>
      <c r="Q47" s="5"/>
      <c r="R47" s="5"/>
      <c r="S47" s="5"/>
      <c r="T47" s="5"/>
      <c r="U47" s="5"/>
      <c r="V47" s="5"/>
      <c r="W47" s="5"/>
      <c r="X47" s="5"/>
      <c r="Y47" s="4"/>
    </row>
    <row r="48" spans="1:25" ht="26.25" customHeight="1" thickTop="1">
      <c r="A48" s="86"/>
      <c r="B48" s="72"/>
      <c r="C48" s="72"/>
      <c r="D48" s="72"/>
      <c r="E48" s="72"/>
      <c r="F48" s="72"/>
      <c r="G48" s="72"/>
      <c r="H48" s="72"/>
      <c r="I48" s="72"/>
      <c r="J48" s="72"/>
      <c r="K48" s="72"/>
      <c r="O48" s="5"/>
      <c r="P48" s="5"/>
      <c r="Q48" s="5"/>
      <c r="R48" s="5"/>
      <c r="S48" s="5"/>
      <c r="T48" s="5"/>
      <c r="U48" s="5"/>
      <c r="V48" s="5"/>
      <c r="W48" s="5"/>
      <c r="X48" s="5"/>
      <c r="Y48" s="4"/>
    </row>
    <row r="49" spans="1:25" ht="39" customHeight="1">
      <c r="A49" s="86"/>
      <c r="B49" s="61" t="s">
        <v>42</v>
      </c>
      <c r="C49" s="62" t="s">
        <v>19</v>
      </c>
      <c r="D49" s="61" t="s">
        <v>20</v>
      </c>
      <c r="E49" s="61" t="s">
        <v>21</v>
      </c>
      <c r="F49" s="303" t="s">
        <v>1242</v>
      </c>
      <c r="G49" s="303"/>
      <c r="H49" s="67" t="s">
        <v>22</v>
      </c>
      <c r="I49" s="62" t="s">
        <v>23</v>
      </c>
      <c r="J49" s="62" t="s">
        <v>24</v>
      </c>
      <c r="K49" s="62" t="s">
        <v>17</v>
      </c>
      <c r="O49" s="5"/>
      <c r="P49" s="5"/>
      <c r="Q49" s="5"/>
      <c r="R49" s="5"/>
      <c r="S49" s="5"/>
      <c r="T49" s="5"/>
      <c r="U49" s="5"/>
      <c r="V49" s="5"/>
      <c r="W49" s="5"/>
      <c r="X49" s="5"/>
      <c r="Y49" s="4"/>
    </row>
    <row r="50" spans="1:25" ht="26.25" customHeight="1">
      <c r="A50" s="86"/>
      <c r="B50" s="58" t="s">
        <v>1243</v>
      </c>
      <c r="C50" s="69" t="s">
        <v>43</v>
      </c>
      <c r="D50" s="58" t="s">
        <v>31</v>
      </c>
      <c r="E50" s="58" t="s">
        <v>44</v>
      </c>
      <c r="F50" s="304" t="s">
        <v>1244</v>
      </c>
      <c r="G50" s="304"/>
      <c r="H50" s="68" t="s">
        <v>37</v>
      </c>
      <c r="I50" s="71">
        <v>1</v>
      </c>
      <c r="J50" s="70">
        <v>1149.45</v>
      </c>
      <c r="K50" s="70">
        <v>1149.45</v>
      </c>
      <c r="O50" s="5"/>
      <c r="P50" s="5"/>
      <c r="Q50" s="5"/>
      <c r="R50" s="5"/>
      <c r="S50" s="5"/>
      <c r="T50" s="5"/>
      <c r="U50" s="5"/>
      <c r="V50" s="5"/>
      <c r="W50" s="5"/>
      <c r="X50" s="5"/>
      <c r="Y50" s="4"/>
    </row>
    <row r="51" spans="1:25" ht="26.25" customHeight="1">
      <c r="A51" s="86"/>
      <c r="B51" s="59" t="s">
        <v>1245</v>
      </c>
      <c r="C51" s="74" t="s">
        <v>1280</v>
      </c>
      <c r="D51" s="59" t="s">
        <v>47</v>
      </c>
      <c r="E51" s="59" t="s">
        <v>1281</v>
      </c>
      <c r="F51" s="308" t="s">
        <v>1248</v>
      </c>
      <c r="G51" s="308"/>
      <c r="H51" s="73" t="s">
        <v>1249</v>
      </c>
      <c r="I51" s="76">
        <v>8.4190000000000005</v>
      </c>
      <c r="J51" s="75">
        <v>30.75</v>
      </c>
      <c r="K51" s="75">
        <v>258.88</v>
      </c>
      <c r="O51" s="5"/>
      <c r="P51" s="5"/>
      <c r="Q51" s="5"/>
      <c r="R51" s="5"/>
      <c r="S51" s="5"/>
      <c r="T51" s="5"/>
      <c r="U51" s="5"/>
      <c r="V51" s="5"/>
      <c r="W51" s="5"/>
      <c r="X51" s="5"/>
      <c r="Y51" s="4"/>
    </row>
    <row r="52" spans="1:25" ht="26.25" customHeight="1">
      <c r="A52" s="86"/>
      <c r="B52" s="59" t="s">
        <v>1245</v>
      </c>
      <c r="C52" s="74" t="s">
        <v>1246</v>
      </c>
      <c r="D52" s="59" t="s">
        <v>47</v>
      </c>
      <c r="E52" s="59" t="s">
        <v>1247</v>
      </c>
      <c r="F52" s="308" t="s">
        <v>1248</v>
      </c>
      <c r="G52" s="308"/>
      <c r="H52" s="73" t="s">
        <v>1249</v>
      </c>
      <c r="I52" s="76">
        <v>13.053000000000001</v>
      </c>
      <c r="J52" s="75">
        <v>22.64</v>
      </c>
      <c r="K52" s="75">
        <v>295.51</v>
      </c>
      <c r="O52" s="5"/>
      <c r="P52" s="5"/>
      <c r="Q52" s="5"/>
      <c r="R52" s="5"/>
      <c r="S52" s="5"/>
      <c r="T52" s="5"/>
      <c r="U52" s="5"/>
      <c r="V52" s="5"/>
      <c r="W52" s="5"/>
      <c r="X52" s="5"/>
      <c r="Y52" s="4"/>
    </row>
    <row r="53" spans="1:25" ht="26.25" customHeight="1">
      <c r="A53" s="93"/>
      <c r="B53" s="59" t="s">
        <v>1245</v>
      </c>
      <c r="C53" s="74" t="s">
        <v>1282</v>
      </c>
      <c r="D53" s="59" t="s">
        <v>47</v>
      </c>
      <c r="E53" s="59" t="s">
        <v>1283</v>
      </c>
      <c r="F53" s="308" t="s">
        <v>1248</v>
      </c>
      <c r="G53" s="308"/>
      <c r="H53" s="73" t="s">
        <v>1249</v>
      </c>
      <c r="I53" s="76">
        <v>12.074999999999999</v>
      </c>
      <c r="J53" s="75">
        <v>24.85</v>
      </c>
      <c r="K53" s="75">
        <v>300.06</v>
      </c>
      <c r="O53" s="10"/>
      <c r="P53" s="10"/>
      <c r="Q53" s="10"/>
      <c r="R53" s="10"/>
      <c r="S53" s="10"/>
      <c r="T53" s="10"/>
      <c r="U53" s="10"/>
      <c r="V53" s="10"/>
      <c r="W53" s="10"/>
      <c r="X53" s="10"/>
      <c r="Y53" s="2"/>
    </row>
    <row r="54" spans="1:25" ht="26.25" customHeight="1">
      <c r="A54" s="86"/>
      <c r="B54" s="57" t="s">
        <v>1254</v>
      </c>
      <c r="C54" s="78" t="s">
        <v>1284</v>
      </c>
      <c r="D54" s="57" t="s">
        <v>47</v>
      </c>
      <c r="E54" s="57" t="s">
        <v>1285</v>
      </c>
      <c r="F54" s="305" t="s">
        <v>1258</v>
      </c>
      <c r="G54" s="305"/>
      <c r="H54" s="77" t="s">
        <v>37</v>
      </c>
      <c r="I54" s="80">
        <v>0.84</v>
      </c>
      <c r="J54" s="79">
        <v>16.38</v>
      </c>
      <c r="K54" s="79">
        <v>13.75</v>
      </c>
      <c r="O54" s="5"/>
      <c r="P54" s="5"/>
      <c r="Q54" s="5"/>
      <c r="R54" s="5"/>
      <c r="S54" s="5"/>
      <c r="T54" s="5"/>
      <c r="U54" s="5"/>
      <c r="V54" s="5"/>
      <c r="W54" s="5"/>
      <c r="X54" s="5"/>
      <c r="Y54" s="4"/>
    </row>
    <row r="55" spans="1:25" ht="26.25" customHeight="1">
      <c r="A55" s="86"/>
      <c r="B55" s="57" t="s">
        <v>1254</v>
      </c>
      <c r="C55" s="78" t="s">
        <v>1286</v>
      </c>
      <c r="D55" s="57" t="s">
        <v>47</v>
      </c>
      <c r="E55" s="57" t="s">
        <v>1287</v>
      </c>
      <c r="F55" s="305" t="s">
        <v>1258</v>
      </c>
      <c r="G55" s="305"/>
      <c r="H55" s="77" t="s">
        <v>87</v>
      </c>
      <c r="I55" s="80">
        <v>4.9489999999999998</v>
      </c>
      <c r="J55" s="79">
        <v>4.58</v>
      </c>
      <c r="K55" s="79">
        <v>22.66</v>
      </c>
      <c r="O55" s="5"/>
      <c r="P55" s="5"/>
      <c r="Q55" s="5"/>
      <c r="R55" s="5"/>
      <c r="S55" s="5"/>
      <c r="T55" s="5"/>
      <c r="U55" s="5"/>
      <c r="V55" s="5"/>
      <c r="W55" s="5"/>
      <c r="X55" s="5"/>
      <c r="Y55" s="4"/>
    </row>
    <row r="56" spans="1:25" ht="26.25" customHeight="1">
      <c r="A56" s="86"/>
      <c r="B56" s="57" t="s">
        <v>1254</v>
      </c>
      <c r="C56" s="78" t="s">
        <v>1288</v>
      </c>
      <c r="D56" s="57" t="s">
        <v>47</v>
      </c>
      <c r="E56" s="57" t="s">
        <v>1289</v>
      </c>
      <c r="F56" s="305" t="s">
        <v>1258</v>
      </c>
      <c r="G56" s="305"/>
      <c r="H56" s="77" t="s">
        <v>87</v>
      </c>
      <c r="I56" s="80">
        <v>10.119999999999999</v>
      </c>
      <c r="J56" s="79">
        <v>8.36</v>
      </c>
      <c r="K56" s="79">
        <v>84.6</v>
      </c>
      <c r="O56" s="5"/>
      <c r="P56" s="5"/>
      <c r="Q56" s="5"/>
      <c r="R56" s="5"/>
      <c r="S56" s="5"/>
      <c r="T56" s="5"/>
      <c r="U56" s="5"/>
      <c r="V56" s="5"/>
      <c r="W56" s="5"/>
      <c r="X56" s="5"/>
      <c r="Y56" s="4"/>
    </row>
    <row r="57" spans="1:25" ht="26.25" customHeight="1">
      <c r="A57" s="86"/>
      <c r="B57" s="57" t="s">
        <v>1254</v>
      </c>
      <c r="C57" s="78" t="s">
        <v>1290</v>
      </c>
      <c r="D57" s="57" t="s">
        <v>47</v>
      </c>
      <c r="E57" s="57" t="s">
        <v>1291</v>
      </c>
      <c r="F57" s="305" t="s">
        <v>1258</v>
      </c>
      <c r="G57" s="305"/>
      <c r="H57" s="77" t="s">
        <v>49</v>
      </c>
      <c r="I57" s="80">
        <v>0.48</v>
      </c>
      <c r="J57" s="79">
        <v>13.12</v>
      </c>
      <c r="K57" s="79">
        <v>6.29</v>
      </c>
      <c r="O57" s="5"/>
      <c r="P57" s="5"/>
      <c r="Q57" s="5"/>
      <c r="R57" s="5"/>
      <c r="S57" s="5"/>
      <c r="T57" s="5"/>
      <c r="U57" s="5"/>
      <c r="V57" s="5"/>
      <c r="W57" s="5"/>
      <c r="X57" s="5"/>
      <c r="Y57" s="4"/>
    </row>
    <row r="58" spans="1:25" ht="26.25" customHeight="1">
      <c r="A58" s="86"/>
      <c r="B58" s="57" t="s">
        <v>1254</v>
      </c>
      <c r="C58" s="78" t="s">
        <v>1292</v>
      </c>
      <c r="D58" s="57" t="s">
        <v>47</v>
      </c>
      <c r="E58" s="57" t="s">
        <v>1293</v>
      </c>
      <c r="F58" s="305" t="s">
        <v>1258</v>
      </c>
      <c r="G58" s="305"/>
      <c r="H58" s="77" t="s">
        <v>103</v>
      </c>
      <c r="I58" s="80">
        <v>1.68</v>
      </c>
      <c r="J58" s="79">
        <v>17.55</v>
      </c>
      <c r="K58" s="79">
        <v>29.48</v>
      </c>
      <c r="O58" s="5"/>
      <c r="P58" s="5"/>
      <c r="Q58" s="5"/>
      <c r="R58" s="5"/>
      <c r="S58" s="5"/>
      <c r="T58" s="5"/>
      <c r="U58" s="5"/>
      <c r="V58" s="5"/>
      <c r="W58" s="5"/>
      <c r="X58" s="5"/>
      <c r="Y58" s="4"/>
    </row>
    <row r="59" spans="1:25" ht="26.25" customHeight="1">
      <c r="A59" s="86"/>
      <c r="B59" s="57" t="s">
        <v>1254</v>
      </c>
      <c r="C59" s="78" t="s">
        <v>1294</v>
      </c>
      <c r="D59" s="57" t="s">
        <v>47</v>
      </c>
      <c r="E59" s="57" t="s">
        <v>1295</v>
      </c>
      <c r="F59" s="305" t="s">
        <v>1258</v>
      </c>
      <c r="G59" s="305"/>
      <c r="H59" s="77" t="s">
        <v>87</v>
      </c>
      <c r="I59" s="80">
        <v>6.26</v>
      </c>
      <c r="J59" s="79">
        <v>20.9</v>
      </c>
      <c r="K59" s="79">
        <v>130.83000000000001</v>
      </c>
      <c r="O59" s="5"/>
      <c r="P59" s="5"/>
      <c r="Q59" s="5"/>
      <c r="R59" s="5"/>
      <c r="S59" s="5"/>
      <c r="T59" s="5"/>
      <c r="U59" s="5"/>
      <c r="V59" s="5"/>
      <c r="W59" s="5"/>
      <c r="X59" s="5"/>
      <c r="Y59" s="4"/>
    </row>
    <row r="60" spans="1:25" ht="26.25" customHeight="1">
      <c r="A60" s="86"/>
      <c r="B60" s="57" t="s">
        <v>1254</v>
      </c>
      <c r="C60" s="78" t="s">
        <v>1296</v>
      </c>
      <c r="D60" s="57" t="s">
        <v>47</v>
      </c>
      <c r="E60" s="57" t="s">
        <v>1297</v>
      </c>
      <c r="F60" s="305" t="s">
        <v>1258</v>
      </c>
      <c r="G60" s="305"/>
      <c r="H60" s="77" t="s">
        <v>103</v>
      </c>
      <c r="I60" s="80">
        <v>0.42099999999999999</v>
      </c>
      <c r="J60" s="79">
        <v>17.57</v>
      </c>
      <c r="K60" s="79">
        <v>7.39</v>
      </c>
      <c r="O60" s="5"/>
      <c r="P60" s="5"/>
      <c r="Q60" s="5"/>
      <c r="R60" s="5"/>
      <c r="S60" s="5"/>
      <c r="T60" s="5"/>
      <c r="U60" s="5"/>
      <c r="V60" s="5"/>
      <c r="W60" s="5"/>
      <c r="X60" s="5"/>
      <c r="Y60" s="4"/>
    </row>
    <row r="61" spans="1:25" ht="26.25" customHeight="1">
      <c r="A61" s="93"/>
      <c r="B61" s="60"/>
      <c r="C61" s="60"/>
      <c r="D61" s="60"/>
      <c r="E61" s="60"/>
      <c r="F61" s="60" t="s">
        <v>1260</v>
      </c>
      <c r="G61" s="82">
        <v>639.39</v>
      </c>
      <c r="H61" s="60" t="s">
        <v>1261</v>
      </c>
      <c r="I61" s="82">
        <v>0</v>
      </c>
      <c r="J61" s="60" t="s">
        <v>1262</v>
      </c>
      <c r="K61" s="82">
        <v>639.39</v>
      </c>
      <c r="O61" s="10"/>
      <c r="P61" s="10"/>
      <c r="Q61" s="10"/>
      <c r="R61" s="10"/>
      <c r="S61" s="10"/>
      <c r="T61" s="10"/>
      <c r="U61" s="10"/>
      <c r="V61" s="10"/>
      <c r="W61" s="10"/>
      <c r="X61" s="10"/>
      <c r="Y61" s="2"/>
    </row>
    <row r="62" spans="1:25" ht="26.25" customHeight="1">
      <c r="A62" s="86"/>
      <c r="B62" s="60"/>
      <c r="C62" s="60"/>
      <c r="D62" s="60"/>
      <c r="E62" s="60"/>
      <c r="F62" s="60" t="s">
        <v>1263</v>
      </c>
      <c r="G62" s="82">
        <v>217.47</v>
      </c>
      <c r="H62" s="60"/>
      <c r="I62" s="306" t="s">
        <v>1264</v>
      </c>
      <c r="J62" s="306"/>
      <c r="K62" s="82">
        <v>1366.92</v>
      </c>
      <c r="O62" s="5"/>
      <c r="P62" s="5"/>
      <c r="Q62" s="5"/>
      <c r="R62" s="5"/>
      <c r="S62" s="5"/>
      <c r="T62" s="5"/>
      <c r="U62" s="5"/>
      <c r="V62" s="5"/>
      <c r="W62" s="5"/>
      <c r="X62" s="5"/>
      <c r="Y62" s="4"/>
    </row>
    <row r="63" spans="1:25" ht="26.25" customHeight="1">
      <c r="A63" s="86"/>
      <c r="B63" s="307" t="s">
        <v>2542</v>
      </c>
      <c r="C63" s="307"/>
      <c r="D63" s="307"/>
      <c r="E63" s="307"/>
      <c r="F63" s="307"/>
      <c r="G63" s="307"/>
      <c r="H63" s="307"/>
      <c r="I63" s="307"/>
      <c r="J63" s="307"/>
      <c r="K63" s="307"/>
      <c r="O63" s="5"/>
      <c r="P63" s="5"/>
      <c r="Q63" s="5"/>
      <c r="R63" s="5"/>
      <c r="S63" s="5"/>
      <c r="T63" s="5"/>
      <c r="U63" s="5"/>
      <c r="V63" s="5"/>
      <c r="W63" s="5"/>
      <c r="X63" s="5"/>
      <c r="Y63" s="4"/>
    </row>
    <row r="64" spans="1:25" ht="45.6" customHeight="1" thickBot="1">
      <c r="A64" s="86"/>
      <c r="B64" s="302" t="s">
        <v>2546</v>
      </c>
      <c r="C64" s="302"/>
      <c r="D64" s="302"/>
      <c r="E64" s="302"/>
      <c r="F64" s="302"/>
      <c r="G64" s="302"/>
      <c r="H64" s="302"/>
      <c r="I64" s="302"/>
      <c r="J64" s="302"/>
      <c r="K64" s="302"/>
      <c r="O64" s="5"/>
      <c r="P64" s="5"/>
      <c r="Q64" s="5"/>
      <c r="R64" s="5"/>
      <c r="S64" s="5"/>
      <c r="T64" s="5"/>
      <c r="U64" s="5"/>
      <c r="V64" s="5"/>
      <c r="W64" s="5"/>
      <c r="X64" s="5"/>
      <c r="Y64" s="4"/>
    </row>
    <row r="65" spans="1:25" ht="26.25" customHeight="1" thickTop="1">
      <c r="A65" s="86"/>
      <c r="B65" s="72"/>
      <c r="C65" s="72"/>
      <c r="D65" s="72"/>
      <c r="E65" s="72"/>
      <c r="F65" s="72"/>
      <c r="G65" s="72"/>
      <c r="H65" s="72"/>
      <c r="I65" s="72"/>
      <c r="J65" s="72"/>
      <c r="K65" s="72"/>
      <c r="O65" s="5"/>
      <c r="P65" s="5"/>
      <c r="Q65" s="5"/>
      <c r="R65" s="5"/>
      <c r="S65" s="5"/>
      <c r="T65" s="5"/>
      <c r="U65" s="5"/>
      <c r="V65" s="5"/>
      <c r="W65" s="5"/>
      <c r="X65" s="5"/>
      <c r="Y65" s="4"/>
    </row>
    <row r="66" spans="1:25" ht="26.25" customHeight="1">
      <c r="A66" s="86"/>
      <c r="B66" s="61" t="s">
        <v>45</v>
      </c>
      <c r="C66" s="62" t="s">
        <v>19</v>
      </c>
      <c r="D66" s="61" t="s">
        <v>20</v>
      </c>
      <c r="E66" s="61" t="s">
        <v>21</v>
      </c>
      <c r="F66" s="303" t="s">
        <v>1242</v>
      </c>
      <c r="G66" s="303"/>
      <c r="H66" s="67" t="s">
        <v>22</v>
      </c>
      <c r="I66" s="62" t="s">
        <v>23</v>
      </c>
      <c r="J66" s="62" t="s">
        <v>24</v>
      </c>
      <c r="K66" s="62" t="s">
        <v>17</v>
      </c>
      <c r="O66" s="5"/>
      <c r="P66" s="5"/>
      <c r="Q66" s="5"/>
      <c r="R66" s="5"/>
      <c r="S66" s="5"/>
      <c r="T66" s="5"/>
      <c r="U66" s="5"/>
      <c r="V66" s="5"/>
      <c r="W66" s="5"/>
      <c r="X66" s="5"/>
      <c r="Y66" s="4"/>
    </row>
    <row r="67" spans="1:25" ht="26.25" customHeight="1">
      <c r="A67" s="86"/>
      <c r="B67" s="58" t="s">
        <v>1243</v>
      </c>
      <c r="C67" s="69" t="s">
        <v>46</v>
      </c>
      <c r="D67" s="58" t="s">
        <v>47</v>
      </c>
      <c r="E67" s="58" t="s">
        <v>48</v>
      </c>
      <c r="F67" s="304" t="s">
        <v>1298</v>
      </c>
      <c r="G67" s="304"/>
      <c r="H67" s="68" t="s">
        <v>49</v>
      </c>
      <c r="I67" s="71">
        <v>1</v>
      </c>
      <c r="J67" s="70">
        <v>652.78</v>
      </c>
      <c r="K67" s="70">
        <v>652.78</v>
      </c>
      <c r="O67" s="5"/>
      <c r="P67" s="5"/>
      <c r="Q67" s="5"/>
      <c r="R67" s="5"/>
      <c r="S67" s="5"/>
      <c r="T67" s="5"/>
      <c r="U67" s="5"/>
      <c r="V67" s="5"/>
      <c r="W67" s="5"/>
      <c r="X67" s="5"/>
      <c r="Y67" s="4"/>
    </row>
    <row r="68" spans="1:25" ht="26.25" customHeight="1">
      <c r="A68" s="86"/>
      <c r="B68" s="59" t="s">
        <v>1245</v>
      </c>
      <c r="C68" s="74" t="s">
        <v>1299</v>
      </c>
      <c r="D68" s="59" t="s">
        <v>47</v>
      </c>
      <c r="E68" s="59" t="s">
        <v>1300</v>
      </c>
      <c r="F68" s="308" t="s">
        <v>1248</v>
      </c>
      <c r="G68" s="308"/>
      <c r="H68" s="73" t="s">
        <v>1249</v>
      </c>
      <c r="I68" s="76">
        <v>1.6420999999999999</v>
      </c>
      <c r="J68" s="75">
        <v>24.48</v>
      </c>
      <c r="K68" s="75">
        <v>40.19</v>
      </c>
      <c r="O68" s="5"/>
      <c r="P68" s="5"/>
      <c r="Q68" s="5"/>
      <c r="R68" s="5"/>
      <c r="S68" s="5"/>
      <c r="T68" s="5"/>
      <c r="U68" s="5"/>
      <c r="V68" s="5"/>
      <c r="W68" s="5"/>
      <c r="X68" s="5"/>
      <c r="Y68" s="4"/>
    </row>
    <row r="69" spans="1:25" ht="26.25" customHeight="1">
      <c r="A69" s="86"/>
      <c r="B69" s="59" t="s">
        <v>1245</v>
      </c>
      <c r="C69" s="74" t="s">
        <v>1301</v>
      </c>
      <c r="D69" s="59" t="s">
        <v>47</v>
      </c>
      <c r="E69" s="59" t="s">
        <v>1302</v>
      </c>
      <c r="F69" s="308" t="s">
        <v>1248</v>
      </c>
      <c r="G69" s="308"/>
      <c r="H69" s="73" t="s">
        <v>1249</v>
      </c>
      <c r="I69" s="76">
        <v>1.6420999999999999</v>
      </c>
      <c r="J69" s="75">
        <v>30.48</v>
      </c>
      <c r="K69" s="75">
        <v>50.05</v>
      </c>
      <c r="O69" s="5"/>
      <c r="P69" s="5"/>
      <c r="Q69" s="5"/>
      <c r="R69" s="5"/>
      <c r="S69" s="5"/>
      <c r="T69" s="5"/>
      <c r="U69" s="5"/>
      <c r="V69" s="5"/>
      <c r="W69" s="5"/>
      <c r="X69" s="5"/>
      <c r="Y69" s="4"/>
    </row>
    <row r="70" spans="1:25" ht="26.25" customHeight="1">
      <c r="A70" s="86"/>
      <c r="B70" s="57" t="s">
        <v>1254</v>
      </c>
      <c r="C70" s="78" t="s">
        <v>1303</v>
      </c>
      <c r="D70" s="57" t="s">
        <v>47</v>
      </c>
      <c r="E70" s="57" t="s">
        <v>1304</v>
      </c>
      <c r="F70" s="305" t="s">
        <v>1258</v>
      </c>
      <c r="G70" s="305"/>
      <c r="H70" s="77" t="s">
        <v>49</v>
      </c>
      <c r="I70" s="80">
        <v>2</v>
      </c>
      <c r="J70" s="79">
        <v>69.7</v>
      </c>
      <c r="K70" s="79">
        <v>139.4</v>
      </c>
      <c r="O70" s="5"/>
      <c r="P70" s="5"/>
      <c r="Q70" s="5"/>
      <c r="R70" s="5"/>
      <c r="S70" s="5"/>
      <c r="T70" s="5"/>
      <c r="U70" s="5"/>
      <c r="V70" s="5"/>
      <c r="W70" s="5"/>
      <c r="X70" s="5"/>
      <c r="Y70" s="4"/>
    </row>
    <row r="71" spans="1:25" ht="26.25" customHeight="1">
      <c r="A71" s="86"/>
      <c r="B71" s="57" t="s">
        <v>1254</v>
      </c>
      <c r="C71" s="78" t="s">
        <v>1305</v>
      </c>
      <c r="D71" s="57" t="s">
        <v>47</v>
      </c>
      <c r="E71" s="57" t="s">
        <v>1306</v>
      </c>
      <c r="F71" s="305" t="s">
        <v>1258</v>
      </c>
      <c r="G71" s="305"/>
      <c r="H71" s="77" t="s">
        <v>49</v>
      </c>
      <c r="I71" s="80">
        <v>0.98</v>
      </c>
      <c r="J71" s="79">
        <v>32.979999999999997</v>
      </c>
      <c r="K71" s="79">
        <v>32.32</v>
      </c>
      <c r="O71" s="5"/>
      <c r="P71" s="5"/>
      <c r="Q71" s="5"/>
      <c r="R71" s="5"/>
      <c r="S71" s="5"/>
      <c r="T71" s="5"/>
      <c r="U71" s="5"/>
      <c r="V71" s="5"/>
      <c r="W71" s="5"/>
      <c r="X71" s="5"/>
      <c r="Y71" s="4"/>
    </row>
    <row r="72" spans="1:25" ht="26.25" customHeight="1">
      <c r="A72" s="86"/>
      <c r="B72" s="57" t="s">
        <v>1254</v>
      </c>
      <c r="C72" s="78" t="s">
        <v>1307</v>
      </c>
      <c r="D72" s="57" t="s">
        <v>47</v>
      </c>
      <c r="E72" s="57" t="s">
        <v>1308</v>
      </c>
      <c r="F72" s="305" t="s">
        <v>1258</v>
      </c>
      <c r="G72" s="305"/>
      <c r="H72" s="77" t="s">
        <v>87</v>
      </c>
      <c r="I72" s="80">
        <v>0.94440000000000002</v>
      </c>
      <c r="J72" s="79">
        <v>88.72</v>
      </c>
      <c r="K72" s="79">
        <v>83.78</v>
      </c>
      <c r="O72" s="5"/>
      <c r="P72" s="5"/>
      <c r="Q72" s="5"/>
      <c r="R72" s="5"/>
      <c r="S72" s="5"/>
      <c r="T72" s="5"/>
      <c r="U72" s="5"/>
      <c r="V72" s="5"/>
      <c r="W72" s="5"/>
      <c r="X72" s="5"/>
      <c r="Y72" s="4"/>
    </row>
    <row r="73" spans="1:25" ht="26.25" customHeight="1">
      <c r="A73" s="86"/>
      <c r="B73" s="57" t="s">
        <v>1254</v>
      </c>
      <c r="C73" s="78" t="s">
        <v>1309</v>
      </c>
      <c r="D73" s="57" t="s">
        <v>47</v>
      </c>
      <c r="E73" s="57" t="s">
        <v>1310</v>
      </c>
      <c r="F73" s="305" t="s">
        <v>1258</v>
      </c>
      <c r="G73" s="305"/>
      <c r="H73" s="77" t="s">
        <v>49</v>
      </c>
      <c r="I73" s="80">
        <v>2</v>
      </c>
      <c r="J73" s="79">
        <v>9.8000000000000007</v>
      </c>
      <c r="K73" s="79">
        <v>19.600000000000001</v>
      </c>
      <c r="O73" s="5"/>
      <c r="P73" s="5"/>
      <c r="Q73" s="5"/>
      <c r="R73" s="5"/>
      <c r="S73" s="5"/>
      <c r="T73" s="5"/>
      <c r="U73" s="5"/>
      <c r="V73" s="5"/>
      <c r="W73" s="5"/>
      <c r="X73" s="5"/>
      <c r="Y73" s="4"/>
    </row>
    <row r="74" spans="1:25" ht="26.25" customHeight="1">
      <c r="A74" s="86"/>
      <c r="B74" s="57" t="s">
        <v>1254</v>
      </c>
      <c r="C74" s="78" t="s">
        <v>1311</v>
      </c>
      <c r="D74" s="57" t="s">
        <v>47</v>
      </c>
      <c r="E74" s="57" t="s">
        <v>1312</v>
      </c>
      <c r="F74" s="305" t="s">
        <v>1258</v>
      </c>
      <c r="G74" s="305"/>
      <c r="H74" s="77" t="s">
        <v>87</v>
      </c>
      <c r="I74" s="80">
        <v>2.9904999999999999</v>
      </c>
      <c r="J74" s="79">
        <v>34.67</v>
      </c>
      <c r="K74" s="79">
        <v>103.68</v>
      </c>
      <c r="O74" s="5"/>
      <c r="P74" s="5"/>
      <c r="Q74" s="5"/>
      <c r="R74" s="5"/>
      <c r="S74" s="5"/>
      <c r="T74" s="5"/>
      <c r="U74" s="5"/>
      <c r="V74" s="5"/>
      <c r="W74" s="5"/>
      <c r="X74" s="5"/>
      <c r="Y74" s="4"/>
    </row>
    <row r="75" spans="1:25" ht="26.25" customHeight="1">
      <c r="A75" s="86"/>
      <c r="B75" s="57" t="s">
        <v>1254</v>
      </c>
      <c r="C75" s="78" t="s">
        <v>1313</v>
      </c>
      <c r="D75" s="57" t="s">
        <v>47</v>
      </c>
      <c r="E75" s="57" t="s">
        <v>1314</v>
      </c>
      <c r="F75" s="305" t="s">
        <v>1258</v>
      </c>
      <c r="G75" s="305"/>
      <c r="H75" s="77" t="s">
        <v>49</v>
      </c>
      <c r="I75" s="80">
        <v>1.32E-2</v>
      </c>
      <c r="J75" s="79">
        <v>14.71</v>
      </c>
      <c r="K75" s="79">
        <v>0.19</v>
      </c>
      <c r="O75" s="5"/>
      <c r="P75" s="5"/>
      <c r="Q75" s="5"/>
      <c r="R75" s="5"/>
      <c r="S75" s="5"/>
      <c r="T75" s="5"/>
      <c r="U75" s="5"/>
      <c r="V75" s="5"/>
      <c r="W75" s="5"/>
      <c r="X75" s="5"/>
      <c r="Y75" s="4"/>
    </row>
    <row r="76" spans="1:25" ht="26.25" customHeight="1">
      <c r="A76" s="86"/>
      <c r="B76" s="57" t="s">
        <v>1254</v>
      </c>
      <c r="C76" s="78" t="s">
        <v>1315</v>
      </c>
      <c r="D76" s="57" t="s">
        <v>47</v>
      </c>
      <c r="E76" s="57" t="s">
        <v>1316</v>
      </c>
      <c r="F76" s="305" t="s">
        <v>1258</v>
      </c>
      <c r="G76" s="305"/>
      <c r="H76" s="77" t="s">
        <v>49</v>
      </c>
      <c r="I76" s="80">
        <v>2</v>
      </c>
      <c r="J76" s="79">
        <v>30.49</v>
      </c>
      <c r="K76" s="79">
        <v>60.98</v>
      </c>
      <c r="O76" s="5"/>
      <c r="P76" s="5"/>
      <c r="Q76" s="5"/>
      <c r="R76" s="5"/>
      <c r="S76" s="5"/>
      <c r="T76" s="5"/>
      <c r="U76" s="5"/>
      <c r="V76" s="5"/>
      <c r="W76" s="5"/>
      <c r="X76" s="5"/>
      <c r="Y76" s="4"/>
    </row>
    <row r="77" spans="1:25" ht="26.25" customHeight="1">
      <c r="A77" s="86"/>
      <c r="B77" s="57" t="s">
        <v>1254</v>
      </c>
      <c r="C77" s="78" t="s">
        <v>1317</v>
      </c>
      <c r="D77" s="57" t="s">
        <v>47</v>
      </c>
      <c r="E77" s="57" t="s">
        <v>1318</v>
      </c>
      <c r="F77" s="305" t="s">
        <v>1258</v>
      </c>
      <c r="G77" s="305"/>
      <c r="H77" s="77" t="s">
        <v>49</v>
      </c>
      <c r="I77" s="80">
        <v>1</v>
      </c>
      <c r="J77" s="79">
        <v>88.96</v>
      </c>
      <c r="K77" s="79">
        <v>88.96</v>
      </c>
      <c r="O77" s="5"/>
      <c r="P77" s="5"/>
      <c r="Q77" s="5"/>
      <c r="R77" s="5"/>
      <c r="S77" s="5"/>
      <c r="T77" s="5"/>
      <c r="U77" s="5"/>
      <c r="V77" s="5"/>
      <c r="W77" s="5"/>
      <c r="X77" s="5"/>
      <c r="Y77" s="4"/>
    </row>
    <row r="78" spans="1:25" ht="26.25" customHeight="1">
      <c r="A78" s="86"/>
      <c r="B78" s="57" t="s">
        <v>1254</v>
      </c>
      <c r="C78" s="78" t="s">
        <v>1319</v>
      </c>
      <c r="D78" s="57" t="s">
        <v>47</v>
      </c>
      <c r="E78" s="57" t="s">
        <v>1320</v>
      </c>
      <c r="F78" s="305" t="s">
        <v>1258</v>
      </c>
      <c r="G78" s="305"/>
      <c r="H78" s="77" t="s">
        <v>49</v>
      </c>
      <c r="I78" s="80">
        <v>1</v>
      </c>
      <c r="J78" s="79">
        <v>33.630000000000003</v>
      </c>
      <c r="K78" s="79">
        <v>33.630000000000003</v>
      </c>
      <c r="O78" s="5"/>
      <c r="P78" s="5"/>
      <c r="Q78" s="5"/>
      <c r="R78" s="5"/>
      <c r="S78" s="5"/>
      <c r="T78" s="5"/>
      <c r="U78" s="5"/>
      <c r="V78" s="5"/>
      <c r="W78" s="5"/>
      <c r="X78" s="5"/>
      <c r="Y78" s="4"/>
    </row>
    <row r="79" spans="1:25" ht="26.25" customHeight="1">
      <c r="A79" s="86"/>
      <c r="B79" s="60"/>
      <c r="C79" s="60"/>
      <c r="D79" s="60"/>
      <c r="E79" s="60"/>
      <c r="F79" s="60" t="s">
        <v>1260</v>
      </c>
      <c r="G79" s="82">
        <v>70.77</v>
      </c>
      <c r="H79" s="60" t="s">
        <v>1261</v>
      </c>
      <c r="I79" s="82">
        <v>0</v>
      </c>
      <c r="J79" s="60" t="s">
        <v>1262</v>
      </c>
      <c r="K79" s="82">
        <v>70.77</v>
      </c>
      <c r="O79" s="5"/>
      <c r="P79" s="5"/>
      <c r="Q79" s="5"/>
      <c r="R79" s="5"/>
      <c r="S79" s="5"/>
      <c r="T79" s="5"/>
      <c r="U79" s="5"/>
      <c r="V79" s="5"/>
      <c r="W79" s="5"/>
      <c r="X79" s="5"/>
      <c r="Y79" s="4"/>
    </row>
    <row r="80" spans="1:25" ht="26.25" customHeight="1" thickBot="1">
      <c r="A80" s="86"/>
      <c r="B80" s="60"/>
      <c r="C80" s="60"/>
      <c r="D80" s="60"/>
      <c r="E80" s="60"/>
      <c r="F80" s="60" t="s">
        <v>1263</v>
      </c>
      <c r="G80" s="82">
        <v>123.5</v>
      </c>
      <c r="H80" s="60"/>
      <c r="I80" s="306" t="s">
        <v>1264</v>
      </c>
      <c r="J80" s="306"/>
      <c r="K80" s="82">
        <v>776.28</v>
      </c>
      <c r="O80" s="5"/>
      <c r="P80" s="5"/>
      <c r="Q80" s="5"/>
      <c r="R80" s="5"/>
      <c r="S80" s="5"/>
      <c r="T80" s="5"/>
      <c r="U80" s="5"/>
      <c r="V80" s="5"/>
      <c r="W80" s="5"/>
      <c r="X80" s="5"/>
      <c r="Y80" s="4"/>
    </row>
    <row r="81" spans="1:25" ht="26.25" customHeight="1" thickTop="1">
      <c r="A81" s="86"/>
      <c r="B81" s="72"/>
      <c r="C81" s="72"/>
      <c r="D81" s="72"/>
      <c r="E81" s="72"/>
      <c r="F81" s="72"/>
      <c r="G81" s="72"/>
      <c r="H81" s="72"/>
      <c r="I81" s="72"/>
      <c r="J81" s="72"/>
      <c r="K81" s="72"/>
      <c r="O81" s="5"/>
      <c r="P81" s="5"/>
      <c r="Q81" s="5"/>
      <c r="R81" s="5"/>
      <c r="S81" s="5"/>
      <c r="T81" s="5"/>
      <c r="U81" s="5"/>
      <c r="V81" s="5"/>
      <c r="W81" s="5"/>
      <c r="X81" s="5"/>
      <c r="Y81" s="4"/>
    </row>
    <row r="82" spans="1:25" ht="26.25" customHeight="1">
      <c r="A82" s="86"/>
      <c r="B82" s="61" t="s">
        <v>50</v>
      </c>
      <c r="C82" s="62" t="s">
        <v>19</v>
      </c>
      <c r="D82" s="61" t="s">
        <v>20</v>
      </c>
      <c r="E82" s="61" t="s">
        <v>21</v>
      </c>
      <c r="F82" s="303" t="s">
        <v>1242</v>
      </c>
      <c r="G82" s="303"/>
      <c r="H82" s="67" t="s">
        <v>22</v>
      </c>
      <c r="I82" s="62" t="s">
        <v>23</v>
      </c>
      <c r="J82" s="62" t="s">
        <v>24</v>
      </c>
      <c r="K82" s="62" t="s">
        <v>17</v>
      </c>
      <c r="O82" s="5"/>
      <c r="P82" s="5"/>
      <c r="Q82" s="5"/>
      <c r="R82" s="5"/>
      <c r="S82" s="5"/>
      <c r="T82" s="5"/>
      <c r="U82" s="5"/>
      <c r="V82" s="5"/>
      <c r="W82" s="5"/>
      <c r="X82" s="5"/>
      <c r="Y82" s="4"/>
    </row>
    <row r="83" spans="1:25" ht="26.25" customHeight="1">
      <c r="A83" s="86"/>
      <c r="B83" s="58" t="s">
        <v>1243</v>
      </c>
      <c r="C83" s="69" t="s">
        <v>51</v>
      </c>
      <c r="D83" s="58" t="s">
        <v>47</v>
      </c>
      <c r="E83" s="58" t="s">
        <v>52</v>
      </c>
      <c r="F83" s="304" t="s">
        <v>1298</v>
      </c>
      <c r="G83" s="304"/>
      <c r="H83" s="68" t="s">
        <v>49</v>
      </c>
      <c r="I83" s="71">
        <v>1</v>
      </c>
      <c r="J83" s="70">
        <v>161.06</v>
      </c>
      <c r="K83" s="70">
        <v>161.06</v>
      </c>
      <c r="O83" s="5"/>
      <c r="P83" s="5"/>
      <c r="Q83" s="5"/>
      <c r="R83" s="5"/>
      <c r="S83" s="5"/>
      <c r="T83" s="5"/>
      <c r="U83" s="5"/>
      <c r="V83" s="5"/>
      <c r="W83" s="5"/>
      <c r="X83" s="5"/>
      <c r="Y83" s="4"/>
    </row>
    <row r="84" spans="1:25" ht="26.25" customHeight="1">
      <c r="A84" s="86"/>
      <c r="B84" s="59" t="s">
        <v>1245</v>
      </c>
      <c r="C84" s="74" t="s">
        <v>1301</v>
      </c>
      <c r="D84" s="59" t="s">
        <v>47</v>
      </c>
      <c r="E84" s="59" t="s">
        <v>1302</v>
      </c>
      <c r="F84" s="308" t="s">
        <v>1248</v>
      </c>
      <c r="G84" s="308"/>
      <c r="H84" s="73" t="s">
        <v>1249</v>
      </c>
      <c r="I84" s="76">
        <v>0.43149999999999999</v>
      </c>
      <c r="J84" s="75">
        <v>30.48</v>
      </c>
      <c r="K84" s="75">
        <v>13.15</v>
      </c>
      <c r="O84" s="5"/>
      <c r="P84" s="5"/>
      <c r="Q84" s="5"/>
      <c r="R84" s="5"/>
      <c r="S84" s="5"/>
      <c r="T84" s="5"/>
      <c r="U84" s="5"/>
      <c r="V84" s="5"/>
      <c r="W84" s="5"/>
      <c r="X84" s="5"/>
      <c r="Y84" s="4"/>
    </row>
    <row r="85" spans="1:25" ht="26.25" customHeight="1">
      <c r="A85" s="86"/>
      <c r="B85" s="59" t="s">
        <v>1245</v>
      </c>
      <c r="C85" s="74" t="s">
        <v>1299</v>
      </c>
      <c r="D85" s="59" t="s">
        <v>47</v>
      </c>
      <c r="E85" s="59" t="s">
        <v>1300</v>
      </c>
      <c r="F85" s="308" t="s">
        <v>1248</v>
      </c>
      <c r="G85" s="308"/>
      <c r="H85" s="73" t="s">
        <v>1249</v>
      </c>
      <c r="I85" s="76">
        <v>0.43149999999999999</v>
      </c>
      <c r="J85" s="75">
        <v>24.48</v>
      </c>
      <c r="K85" s="75">
        <v>10.56</v>
      </c>
      <c r="O85" s="5"/>
      <c r="P85" s="5"/>
      <c r="Q85" s="5"/>
      <c r="R85" s="5"/>
      <c r="S85" s="5"/>
      <c r="T85" s="5"/>
      <c r="U85" s="5"/>
      <c r="V85" s="5"/>
      <c r="W85" s="5"/>
      <c r="X85" s="5"/>
      <c r="Y85" s="4"/>
    </row>
    <row r="86" spans="1:25" ht="26.25" customHeight="1">
      <c r="A86" s="86"/>
      <c r="B86" s="57" t="s">
        <v>1254</v>
      </c>
      <c r="C86" s="78" t="s">
        <v>1321</v>
      </c>
      <c r="D86" s="57" t="s">
        <v>47</v>
      </c>
      <c r="E86" s="57" t="s">
        <v>1322</v>
      </c>
      <c r="F86" s="305" t="s">
        <v>1258</v>
      </c>
      <c r="G86" s="305"/>
      <c r="H86" s="77" t="s">
        <v>49</v>
      </c>
      <c r="I86" s="80">
        <v>1</v>
      </c>
      <c r="J86" s="79">
        <v>137.19999999999999</v>
      </c>
      <c r="K86" s="79">
        <v>137.19999999999999</v>
      </c>
      <c r="O86" s="5"/>
      <c r="P86" s="5"/>
      <c r="Q86" s="5"/>
      <c r="R86" s="5"/>
      <c r="S86" s="5"/>
      <c r="T86" s="5"/>
      <c r="U86" s="5"/>
      <c r="V86" s="5"/>
      <c r="W86" s="5"/>
      <c r="X86" s="5"/>
      <c r="Y86" s="4"/>
    </row>
    <row r="87" spans="1:25" ht="26.25" customHeight="1">
      <c r="A87" s="86"/>
      <c r="B87" s="57" t="s">
        <v>1254</v>
      </c>
      <c r="C87" s="78" t="s">
        <v>1313</v>
      </c>
      <c r="D87" s="57" t="s">
        <v>47</v>
      </c>
      <c r="E87" s="57" t="s">
        <v>1314</v>
      </c>
      <c r="F87" s="305" t="s">
        <v>1258</v>
      </c>
      <c r="G87" s="305"/>
      <c r="H87" s="77" t="s">
        <v>49</v>
      </c>
      <c r="I87" s="80">
        <v>1.06E-2</v>
      </c>
      <c r="J87" s="79">
        <v>14.71</v>
      </c>
      <c r="K87" s="79">
        <v>0.15</v>
      </c>
      <c r="O87" s="5"/>
      <c r="P87" s="5"/>
      <c r="Q87" s="5"/>
      <c r="R87" s="5"/>
      <c r="S87" s="5"/>
      <c r="T87" s="5"/>
      <c r="U87" s="5"/>
      <c r="V87" s="5"/>
      <c r="W87" s="5"/>
      <c r="X87" s="5"/>
      <c r="Y87" s="4"/>
    </row>
    <row r="88" spans="1:25" ht="26.25" customHeight="1">
      <c r="A88" s="86"/>
      <c r="B88" s="60"/>
      <c r="C88" s="60"/>
      <c r="D88" s="60"/>
      <c r="E88" s="60"/>
      <c r="F88" s="60" t="s">
        <v>1260</v>
      </c>
      <c r="G88" s="82">
        <v>18.59</v>
      </c>
      <c r="H88" s="60" t="s">
        <v>1261</v>
      </c>
      <c r="I88" s="82">
        <v>0</v>
      </c>
      <c r="J88" s="60" t="s">
        <v>1262</v>
      </c>
      <c r="K88" s="82">
        <v>18.59</v>
      </c>
      <c r="O88" s="5"/>
      <c r="P88" s="5"/>
      <c r="Q88" s="5"/>
      <c r="R88" s="5"/>
      <c r="S88" s="5"/>
      <c r="T88" s="5"/>
      <c r="U88" s="5"/>
      <c r="V88" s="5"/>
      <c r="W88" s="5"/>
      <c r="X88" s="5"/>
      <c r="Y88" s="4"/>
    </row>
    <row r="89" spans="1:25" ht="26.25" customHeight="1" thickBot="1">
      <c r="A89" s="86"/>
      <c r="B89" s="60"/>
      <c r="C89" s="60"/>
      <c r="D89" s="60"/>
      <c r="E89" s="60"/>
      <c r="F89" s="60" t="s">
        <v>1263</v>
      </c>
      <c r="G89" s="82">
        <v>30.47</v>
      </c>
      <c r="H89" s="60"/>
      <c r="I89" s="306" t="s">
        <v>1264</v>
      </c>
      <c r="J89" s="306"/>
      <c r="K89" s="82">
        <v>191.53</v>
      </c>
      <c r="O89" s="5"/>
      <c r="P89" s="5"/>
      <c r="Q89" s="5"/>
      <c r="R89" s="5"/>
      <c r="S89" s="5"/>
      <c r="T89" s="5"/>
      <c r="U89" s="5"/>
      <c r="V89" s="5"/>
      <c r="W89" s="5"/>
      <c r="X89" s="5"/>
      <c r="Y89" s="4"/>
    </row>
    <row r="90" spans="1:25" ht="26.25" customHeight="1" thickTop="1">
      <c r="A90" s="86"/>
      <c r="B90" s="72"/>
      <c r="C90" s="72"/>
      <c r="D90" s="72"/>
      <c r="E90" s="72"/>
      <c r="F90" s="72"/>
      <c r="G90" s="72"/>
      <c r="H90" s="72"/>
      <c r="I90" s="72"/>
      <c r="J90" s="72"/>
      <c r="K90" s="72"/>
      <c r="O90" s="5"/>
      <c r="P90" s="5"/>
      <c r="Q90" s="5"/>
      <c r="R90" s="5"/>
      <c r="S90" s="5"/>
      <c r="T90" s="5"/>
      <c r="U90" s="5"/>
      <c r="V90" s="5"/>
      <c r="W90" s="5"/>
      <c r="X90" s="5"/>
      <c r="Y90" s="4"/>
    </row>
    <row r="91" spans="1:25" ht="26.25" customHeight="1">
      <c r="A91" s="86"/>
      <c r="B91" s="61" t="s">
        <v>53</v>
      </c>
      <c r="C91" s="62" t="s">
        <v>19</v>
      </c>
      <c r="D91" s="61" t="s">
        <v>20</v>
      </c>
      <c r="E91" s="61" t="s">
        <v>21</v>
      </c>
      <c r="F91" s="303" t="s">
        <v>1242</v>
      </c>
      <c r="G91" s="303"/>
      <c r="H91" s="67" t="s">
        <v>22</v>
      </c>
      <c r="I91" s="62" t="s">
        <v>23</v>
      </c>
      <c r="J91" s="62" t="s">
        <v>24</v>
      </c>
      <c r="K91" s="62" t="s">
        <v>17</v>
      </c>
      <c r="O91" s="5"/>
      <c r="P91" s="5"/>
      <c r="Q91" s="5"/>
      <c r="R91" s="5"/>
      <c r="S91" s="5"/>
      <c r="T91" s="5"/>
      <c r="U91" s="5"/>
      <c r="V91" s="5"/>
      <c r="W91" s="5"/>
      <c r="X91" s="5"/>
      <c r="Y91" s="4"/>
    </row>
    <row r="92" spans="1:25" ht="26.25" customHeight="1">
      <c r="A92" s="86"/>
      <c r="B92" s="58" t="s">
        <v>1243</v>
      </c>
      <c r="C92" s="69" t="s">
        <v>54</v>
      </c>
      <c r="D92" s="58" t="s">
        <v>47</v>
      </c>
      <c r="E92" s="58" t="s">
        <v>55</v>
      </c>
      <c r="F92" s="304" t="s">
        <v>1323</v>
      </c>
      <c r="G92" s="304"/>
      <c r="H92" s="68" t="s">
        <v>49</v>
      </c>
      <c r="I92" s="71">
        <v>1</v>
      </c>
      <c r="J92" s="70">
        <v>2120.7399999999998</v>
      </c>
      <c r="K92" s="70">
        <v>2120.7399999999998</v>
      </c>
      <c r="O92" s="5"/>
      <c r="P92" s="5"/>
      <c r="Q92" s="5"/>
      <c r="R92" s="5"/>
      <c r="S92" s="5"/>
      <c r="T92" s="5"/>
      <c r="U92" s="5"/>
      <c r="V92" s="5"/>
      <c r="W92" s="5"/>
      <c r="X92" s="5"/>
      <c r="Y92" s="4"/>
    </row>
    <row r="93" spans="1:25" ht="26.25" customHeight="1">
      <c r="A93" s="86"/>
      <c r="B93" s="59" t="s">
        <v>1245</v>
      </c>
      <c r="C93" s="74" t="s">
        <v>1324</v>
      </c>
      <c r="D93" s="59" t="s">
        <v>47</v>
      </c>
      <c r="E93" s="59" t="s">
        <v>1325</v>
      </c>
      <c r="F93" s="308" t="s">
        <v>1326</v>
      </c>
      <c r="G93" s="308"/>
      <c r="H93" s="73" t="s">
        <v>87</v>
      </c>
      <c r="I93" s="76">
        <v>1.95</v>
      </c>
      <c r="J93" s="75">
        <v>60.81</v>
      </c>
      <c r="K93" s="75">
        <v>118.57</v>
      </c>
      <c r="O93" s="5"/>
      <c r="P93" s="5"/>
      <c r="Q93" s="5"/>
      <c r="R93" s="5"/>
      <c r="S93" s="5"/>
      <c r="T93" s="5"/>
      <c r="U93" s="5"/>
      <c r="V93" s="5"/>
      <c r="W93" s="5"/>
      <c r="X93" s="5"/>
      <c r="Y93" s="4"/>
    </row>
    <row r="94" spans="1:25" ht="26.25" customHeight="1">
      <c r="A94" s="86"/>
      <c r="B94" s="59" t="s">
        <v>1245</v>
      </c>
      <c r="C94" s="74" t="s">
        <v>1250</v>
      </c>
      <c r="D94" s="59" t="s">
        <v>47</v>
      </c>
      <c r="E94" s="59" t="s">
        <v>1251</v>
      </c>
      <c r="F94" s="308" t="s">
        <v>1248</v>
      </c>
      <c r="G94" s="308"/>
      <c r="H94" s="73" t="s">
        <v>1249</v>
      </c>
      <c r="I94" s="76">
        <v>0.32329999999999998</v>
      </c>
      <c r="J94" s="75">
        <v>25.52</v>
      </c>
      <c r="K94" s="75">
        <v>8.25</v>
      </c>
      <c r="O94" s="5"/>
      <c r="P94" s="5"/>
      <c r="Q94" s="5"/>
      <c r="R94" s="5"/>
      <c r="S94" s="5"/>
      <c r="T94" s="5"/>
      <c r="U94" s="5"/>
      <c r="V94" s="5"/>
      <c r="W94" s="5"/>
      <c r="X94" s="5"/>
      <c r="Y94" s="4"/>
    </row>
    <row r="95" spans="1:25" ht="26.25" customHeight="1">
      <c r="A95" s="86"/>
      <c r="B95" s="59" t="s">
        <v>1245</v>
      </c>
      <c r="C95" s="74" t="s">
        <v>1327</v>
      </c>
      <c r="D95" s="59" t="s">
        <v>47</v>
      </c>
      <c r="E95" s="59" t="s">
        <v>1328</v>
      </c>
      <c r="F95" s="308" t="s">
        <v>1329</v>
      </c>
      <c r="G95" s="308"/>
      <c r="H95" s="73" t="s">
        <v>49</v>
      </c>
      <c r="I95" s="76">
        <v>1</v>
      </c>
      <c r="J95" s="75">
        <v>606.21</v>
      </c>
      <c r="K95" s="75">
        <v>606.21</v>
      </c>
      <c r="O95" s="5"/>
      <c r="P95" s="5"/>
      <c r="Q95" s="5"/>
      <c r="R95" s="5"/>
      <c r="S95" s="5"/>
      <c r="T95" s="5"/>
      <c r="U95" s="5"/>
      <c r="V95" s="5"/>
      <c r="W95" s="5"/>
      <c r="X95" s="5"/>
      <c r="Y95" s="4"/>
    </row>
    <row r="96" spans="1:25" ht="26.25" customHeight="1">
      <c r="A96" s="86"/>
      <c r="B96" s="59" t="s">
        <v>1245</v>
      </c>
      <c r="C96" s="74" t="s">
        <v>1330</v>
      </c>
      <c r="D96" s="59" t="s">
        <v>47</v>
      </c>
      <c r="E96" s="59" t="s">
        <v>1331</v>
      </c>
      <c r="F96" s="308" t="s">
        <v>1332</v>
      </c>
      <c r="G96" s="308"/>
      <c r="H96" s="73" t="s">
        <v>49</v>
      </c>
      <c r="I96" s="76">
        <v>1</v>
      </c>
      <c r="J96" s="75">
        <v>23.82</v>
      </c>
      <c r="K96" s="75">
        <v>23.82</v>
      </c>
      <c r="O96" s="5"/>
      <c r="P96" s="5"/>
      <c r="Q96" s="5"/>
      <c r="R96" s="5"/>
      <c r="S96" s="5"/>
      <c r="T96" s="5"/>
      <c r="U96" s="5"/>
      <c r="V96" s="5"/>
      <c r="W96" s="5"/>
      <c r="X96" s="5"/>
      <c r="Y96" s="4"/>
    </row>
    <row r="97" spans="1:25" ht="26.25" customHeight="1">
      <c r="A97" s="86"/>
      <c r="B97" s="59" t="s">
        <v>1245</v>
      </c>
      <c r="C97" s="74" t="s">
        <v>1333</v>
      </c>
      <c r="D97" s="59" t="s">
        <v>47</v>
      </c>
      <c r="E97" s="59" t="s">
        <v>1334</v>
      </c>
      <c r="F97" s="308" t="s">
        <v>1332</v>
      </c>
      <c r="G97" s="308"/>
      <c r="H97" s="73" t="s">
        <v>87</v>
      </c>
      <c r="I97" s="76">
        <v>22.2</v>
      </c>
      <c r="J97" s="75">
        <v>17.22</v>
      </c>
      <c r="K97" s="75">
        <v>382.28</v>
      </c>
      <c r="O97" s="5"/>
      <c r="P97" s="5"/>
      <c r="Q97" s="5"/>
      <c r="R97" s="5"/>
      <c r="S97" s="5"/>
      <c r="T97" s="5"/>
      <c r="U97" s="5"/>
      <c r="V97" s="5"/>
      <c r="W97" s="5"/>
      <c r="X97" s="5"/>
      <c r="Y97" s="4"/>
    </row>
    <row r="98" spans="1:25" ht="26.25" customHeight="1">
      <c r="A98" s="86"/>
      <c r="B98" s="59" t="s">
        <v>1245</v>
      </c>
      <c r="C98" s="74" t="s">
        <v>1252</v>
      </c>
      <c r="D98" s="59" t="s">
        <v>47</v>
      </c>
      <c r="E98" s="59" t="s">
        <v>1253</v>
      </c>
      <c r="F98" s="308" t="s">
        <v>1248</v>
      </c>
      <c r="G98" s="308"/>
      <c r="H98" s="73" t="s">
        <v>1249</v>
      </c>
      <c r="I98" s="76">
        <v>2.9102000000000001</v>
      </c>
      <c r="J98" s="75">
        <v>31.63</v>
      </c>
      <c r="K98" s="75">
        <v>92.04</v>
      </c>
      <c r="O98" s="5"/>
      <c r="P98" s="5"/>
      <c r="Q98" s="5"/>
      <c r="R98" s="5"/>
      <c r="S98" s="5"/>
      <c r="T98" s="5"/>
      <c r="U98" s="5"/>
      <c r="V98" s="5"/>
      <c r="W98" s="5"/>
      <c r="X98" s="5"/>
      <c r="Y98" s="4"/>
    </row>
    <row r="99" spans="1:25" ht="26.25" customHeight="1">
      <c r="A99" s="86"/>
      <c r="B99" s="59" t="s">
        <v>1245</v>
      </c>
      <c r="C99" s="74" t="s">
        <v>1335</v>
      </c>
      <c r="D99" s="59" t="s">
        <v>47</v>
      </c>
      <c r="E99" s="59" t="s">
        <v>1336</v>
      </c>
      <c r="F99" s="308" t="s">
        <v>1337</v>
      </c>
      <c r="G99" s="308"/>
      <c r="H99" s="73" t="s">
        <v>62</v>
      </c>
      <c r="I99" s="76">
        <v>1.9400000000000001E-2</v>
      </c>
      <c r="J99" s="75">
        <v>785.51</v>
      </c>
      <c r="K99" s="75">
        <v>15.23</v>
      </c>
      <c r="O99" s="5"/>
      <c r="P99" s="5"/>
      <c r="Q99" s="5"/>
      <c r="R99" s="5"/>
      <c r="S99" s="5"/>
      <c r="T99" s="5"/>
      <c r="U99" s="5"/>
      <c r="V99" s="5"/>
      <c r="W99" s="5"/>
      <c r="X99" s="5"/>
      <c r="Y99" s="4"/>
    </row>
    <row r="100" spans="1:25" ht="26.25" customHeight="1">
      <c r="A100" s="86"/>
      <c r="B100" s="59" t="s">
        <v>1245</v>
      </c>
      <c r="C100" s="74" t="s">
        <v>1338</v>
      </c>
      <c r="D100" s="59" t="s">
        <v>47</v>
      </c>
      <c r="E100" s="59" t="s">
        <v>1339</v>
      </c>
      <c r="F100" s="308" t="s">
        <v>1326</v>
      </c>
      <c r="G100" s="308"/>
      <c r="H100" s="73" t="s">
        <v>49</v>
      </c>
      <c r="I100" s="76">
        <v>1</v>
      </c>
      <c r="J100" s="75">
        <v>26.37</v>
      </c>
      <c r="K100" s="75">
        <v>26.37</v>
      </c>
      <c r="O100" s="5"/>
      <c r="P100" s="5"/>
      <c r="Q100" s="5"/>
      <c r="R100" s="5"/>
      <c r="S100" s="5"/>
      <c r="T100" s="5"/>
      <c r="U100" s="5"/>
      <c r="V100" s="5"/>
      <c r="W100" s="5"/>
      <c r="X100" s="5"/>
      <c r="Y100" s="4"/>
    </row>
    <row r="101" spans="1:25" ht="26.25" customHeight="1">
      <c r="A101" s="86"/>
      <c r="B101" s="59" t="s">
        <v>1245</v>
      </c>
      <c r="C101" s="74" t="s">
        <v>1340</v>
      </c>
      <c r="D101" s="59" t="s">
        <v>47</v>
      </c>
      <c r="E101" s="59" t="s">
        <v>1341</v>
      </c>
      <c r="F101" s="308" t="s">
        <v>1332</v>
      </c>
      <c r="G101" s="308"/>
      <c r="H101" s="73" t="s">
        <v>49</v>
      </c>
      <c r="I101" s="76">
        <v>1</v>
      </c>
      <c r="J101" s="75">
        <v>26.26</v>
      </c>
      <c r="K101" s="75">
        <v>26.26</v>
      </c>
      <c r="O101" s="5"/>
      <c r="P101" s="5"/>
      <c r="Q101" s="5"/>
      <c r="R101" s="5"/>
      <c r="S101" s="5"/>
      <c r="T101" s="5"/>
      <c r="U101" s="5"/>
      <c r="V101" s="5"/>
      <c r="W101" s="5"/>
      <c r="X101" s="5"/>
      <c r="Y101" s="4"/>
    </row>
    <row r="102" spans="1:25" ht="26.25" customHeight="1">
      <c r="A102" s="86"/>
      <c r="B102" s="59" t="s">
        <v>1245</v>
      </c>
      <c r="C102" s="74" t="s">
        <v>1093</v>
      </c>
      <c r="D102" s="59" t="s">
        <v>47</v>
      </c>
      <c r="E102" s="59" t="s">
        <v>1094</v>
      </c>
      <c r="F102" s="308" t="s">
        <v>1326</v>
      </c>
      <c r="G102" s="308"/>
      <c r="H102" s="73" t="s">
        <v>49</v>
      </c>
      <c r="I102" s="76">
        <v>1</v>
      </c>
      <c r="J102" s="75">
        <v>174.24</v>
      </c>
      <c r="K102" s="75">
        <v>174.24</v>
      </c>
      <c r="O102" s="5"/>
      <c r="P102" s="5"/>
      <c r="Q102" s="5"/>
      <c r="R102" s="5"/>
      <c r="S102" s="5"/>
      <c r="T102" s="5"/>
      <c r="U102" s="5"/>
      <c r="V102" s="5"/>
      <c r="W102" s="5"/>
      <c r="X102" s="5"/>
      <c r="Y102" s="4"/>
    </row>
    <row r="103" spans="1:25" ht="26.25" customHeight="1">
      <c r="A103" s="86"/>
      <c r="B103" s="59" t="s">
        <v>1245</v>
      </c>
      <c r="C103" s="74" t="s">
        <v>1342</v>
      </c>
      <c r="D103" s="59" t="s">
        <v>47</v>
      </c>
      <c r="E103" s="59" t="s">
        <v>1343</v>
      </c>
      <c r="F103" s="308" t="s">
        <v>1344</v>
      </c>
      <c r="G103" s="308"/>
      <c r="H103" s="73" t="s">
        <v>49</v>
      </c>
      <c r="I103" s="76">
        <v>1</v>
      </c>
      <c r="J103" s="75">
        <v>117.25</v>
      </c>
      <c r="K103" s="75">
        <v>117.25</v>
      </c>
      <c r="O103" s="5"/>
      <c r="P103" s="5"/>
      <c r="Q103" s="5"/>
      <c r="R103" s="5"/>
      <c r="S103" s="5"/>
      <c r="T103" s="5"/>
      <c r="U103" s="5"/>
      <c r="V103" s="5"/>
      <c r="W103" s="5"/>
      <c r="X103" s="5"/>
      <c r="Y103" s="4"/>
    </row>
    <row r="104" spans="1:25" ht="26.25" customHeight="1">
      <c r="A104" s="86"/>
      <c r="B104" s="59" t="s">
        <v>1245</v>
      </c>
      <c r="C104" s="74" t="s">
        <v>1345</v>
      </c>
      <c r="D104" s="59" t="s">
        <v>47</v>
      </c>
      <c r="E104" s="59" t="s">
        <v>1346</v>
      </c>
      <c r="F104" s="308" t="s">
        <v>1332</v>
      </c>
      <c r="G104" s="308"/>
      <c r="H104" s="73" t="s">
        <v>87</v>
      </c>
      <c r="I104" s="76">
        <v>6.05</v>
      </c>
      <c r="J104" s="75">
        <v>20.309999999999999</v>
      </c>
      <c r="K104" s="75">
        <v>122.87</v>
      </c>
      <c r="O104" s="5"/>
      <c r="P104" s="5"/>
      <c r="Q104" s="5"/>
      <c r="R104" s="5"/>
      <c r="S104" s="5"/>
      <c r="T104" s="5"/>
      <c r="U104" s="5"/>
      <c r="V104" s="5"/>
      <c r="W104" s="5"/>
      <c r="X104" s="5"/>
      <c r="Y104" s="4"/>
    </row>
    <row r="105" spans="1:25" ht="26.25" customHeight="1">
      <c r="A105" s="86"/>
      <c r="B105" s="59" t="s">
        <v>1245</v>
      </c>
      <c r="C105" s="74" t="s">
        <v>1347</v>
      </c>
      <c r="D105" s="59" t="s">
        <v>47</v>
      </c>
      <c r="E105" s="59" t="s">
        <v>1348</v>
      </c>
      <c r="F105" s="308" t="s">
        <v>1332</v>
      </c>
      <c r="G105" s="308"/>
      <c r="H105" s="73" t="s">
        <v>49</v>
      </c>
      <c r="I105" s="76">
        <v>1</v>
      </c>
      <c r="J105" s="75">
        <v>14.53</v>
      </c>
      <c r="K105" s="75">
        <v>14.53</v>
      </c>
      <c r="O105" s="5"/>
      <c r="P105" s="5"/>
      <c r="Q105" s="5"/>
      <c r="R105" s="5"/>
      <c r="S105" s="5"/>
      <c r="T105" s="5"/>
      <c r="U105" s="5"/>
      <c r="V105" s="5"/>
      <c r="W105" s="5"/>
      <c r="X105" s="5"/>
      <c r="Y105" s="4"/>
    </row>
    <row r="106" spans="1:25" ht="26.25" customHeight="1">
      <c r="A106" s="86"/>
      <c r="B106" s="57" t="s">
        <v>1254</v>
      </c>
      <c r="C106" s="78" t="s">
        <v>1349</v>
      </c>
      <c r="D106" s="57" t="s">
        <v>47</v>
      </c>
      <c r="E106" s="57" t="s">
        <v>1350</v>
      </c>
      <c r="F106" s="305" t="s">
        <v>1258</v>
      </c>
      <c r="G106" s="305"/>
      <c r="H106" s="77" t="s">
        <v>49</v>
      </c>
      <c r="I106" s="80">
        <v>2</v>
      </c>
      <c r="J106" s="79">
        <v>0.4</v>
      </c>
      <c r="K106" s="79">
        <v>0.8</v>
      </c>
      <c r="O106" s="5"/>
      <c r="P106" s="5"/>
      <c r="Q106" s="5"/>
      <c r="R106" s="5"/>
      <c r="S106" s="5"/>
      <c r="T106" s="5"/>
      <c r="U106" s="5"/>
      <c r="V106" s="5"/>
      <c r="W106" s="5"/>
      <c r="X106" s="5"/>
      <c r="Y106" s="4"/>
    </row>
    <row r="107" spans="1:25" ht="26.25" customHeight="1">
      <c r="A107" s="86"/>
      <c r="B107" s="57" t="s">
        <v>1254</v>
      </c>
      <c r="C107" s="78" t="s">
        <v>1351</v>
      </c>
      <c r="D107" s="57" t="s">
        <v>47</v>
      </c>
      <c r="E107" s="57" t="s">
        <v>1352</v>
      </c>
      <c r="F107" s="305" t="s">
        <v>1258</v>
      </c>
      <c r="G107" s="305"/>
      <c r="H107" s="77" t="s">
        <v>49</v>
      </c>
      <c r="I107" s="80">
        <v>2</v>
      </c>
      <c r="J107" s="79">
        <v>1.42</v>
      </c>
      <c r="K107" s="79">
        <v>2.84</v>
      </c>
      <c r="O107" s="5"/>
      <c r="P107" s="5"/>
      <c r="Q107" s="5"/>
      <c r="R107" s="5"/>
      <c r="S107" s="5"/>
      <c r="T107" s="5"/>
      <c r="U107" s="5"/>
      <c r="V107" s="5"/>
      <c r="W107" s="5"/>
      <c r="X107" s="5"/>
      <c r="Y107" s="4"/>
    </row>
    <row r="108" spans="1:25" ht="26.25" customHeight="1">
      <c r="A108" s="86"/>
      <c r="B108" s="57" t="s">
        <v>1254</v>
      </c>
      <c r="C108" s="78" t="s">
        <v>1353</v>
      </c>
      <c r="D108" s="57" t="s">
        <v>47</v>
      </c>
      <c r="E108" s="57" t="s">
        <v>1354</v>
      </c>
      <c r="F108" s="305" t="s">
        <v>1258</v>
      </c>
      <c r="G108" s="305"/>
      <c r="H108" s="77" t="s">
        <v>87</v>
      </c>
      <c r="I108" s="80">
        <v>0.16639999999999999</v>
      </c>
      <c r="J108" s="79">
        <v>3.65</v>
      </c>
      <c r="K108" s="79">
        <v>0.6</v>
      </c>
      <c r="O108" s="5"/>
      <c r="P108" s="5"/>
      <c r="Q108" s="5"/>
      <c r="R108" s="5"/>
      <c r="S108" s="5"/>
      <c r="T108" s="5"/>
      <c r="U108" s="5"/>
      <c r="V108" s="5"/>
      <c r="W108" s="5"/>
      <c r="X108" s="5"/>
      <c r="Y108" s="4"/>
    </row>
    <row r="109" spans="1:25" ht="26.25" customHeight="1">
      <c r="A109" s="86"/>
      <c r="B109" s="57" t="s">
        <v>1254</v>
      </c>
      <c r="C109" s="78" t="s">
        <v>1355</v>
      </c>
      <c r="D109" s="57" t="s">
        <v>47</v>
      </c>
      <c r="E109" s="57" t="s">
        <v>1356</v>
      </c>
      <c r="F109" s="305" t="s">
        <v>1258</v>
      </c>
      <c r="G109" s="305"/>
      <c r="H109" s="77" t="s">
        <v>49</v>
      </c>
      <c r="I109" s="80">
        <v>1</v>
      </c>
      <c r="J109" s="79">
        <v>38.79</v>
      </c>
      <c r="K109" s="79">
        <v>38.79</v>
      </c>
      <c r="O109" s="5"/>
      <c r="P109" s="5"/>
      <c r="Q109" s="5"/>
      <c r="R109" s="5"/>
      <c r="S109" s="5"/>
      <c r="T109" s="5"/>
      <c r="U109" s="5"/>
      <c r="V109" s="5"/>
      <c r="W109" s="5"/>
      <c r="X109" s="5"/>
      <c r="Y109" s="4"/>
    </row>
    <row r="110" spans="1:25" ht="26.25" customHeight="1">
      <c r="A110" s="86"/>
      <c r="B110" s="57" t="s">
        <v>1254</v>
      </c>
      <c r="C110" s="78" t="s">
        <v>1357</v>
      </c>
      <c r="D110" s="57" t="s">
        <v>47</v>
      </c>
      <c r="E110" s="57" t="s">
        <v>1358</v>
      </c>
      <c r="F110" s="305" t="s">
        <v>1258</v>
      </c>
      <c r="G110" s="305"/>
      <c r="H110" s="77" t="s">
        <v>49</v>
      </c>
      <c r="I110" s="80">
        <v>1</v>
      </c>
      <c r="J110" s="79">
        <v>278.27</v>
      </c>
      <c r="K110" s="79">
        <v>278.27</v>
      </c>
      <c r="O110" s="5"/>
      <c r="P110" s="5"/>
      <c r="Q110" s="5"/>
      <c r="R110" s="5"/>
      <c r="S110" s="5"/>
      <c r="T110" s="5"/>
      <c r="U110" s="5"/>
      <c r="V110" s="5"/>
      <c r="W110" s="5"/>
      <c r="X110" s="5"/>
      <c r="Y110" s="4"/>
    </row>
    <row r="111" spans="1:25" ht="26.25" customHeight="1">
      <c r="A111" s="86"/>
      <c r="B111" s="57" t="s">
        <v>1254</v>
      </c>
      <c r="C111" s="78" t="s">
        <v>1359</v>
      </c>
      <c r="D111" s="57" t="s">
        <v>47</v>
      </c>
      <c r="E111" s="57" t="s">
        <v>1360</v>
      </c>
      <c r="F111" s="305" t="s">
        <v>1258</v>
      </c>
      <c r="G111" s="305"/>
      <c r="H111" s="77" t="s">
        <v>49</v>
      </c>
      <c r="I111" s="80">
        <v>1</v>
      </c>
      <c r="J111" s="79">
        <v>5.92</v>
      </c>
      <c r="K111" s="79">
        <v>5.92</v>
      </c>
      <c r="O111" s="5"/>
      <c r="P111" s="5"/>
      <c r="Q111" s="5"/>
      <c r="R111" s="5"/>
      <c r="S111" s="5"/>
      <c r="T111" s="5"/>
      <c r="U111" s="5"/>
      <c r="V111" s="5"/>
      <c r="W111" s="5"/>
      <c r="X111" s="5"/>
      <c r="Y111" s="4"/>
    </row>
    <row r="112" spans="1:25" ht="26.25" customHeight="1">
      <c r="A112" s="86"/>
      <c r="B112" s="57" t="s">
        <v>1254</v>
      </c>
      <c r="C112" s="78" t="s">
        <v>1361</v>
      </c>
      <c r="D112" s="57" t="s">
        <v>47</v>
      </c>
      <c r="E112" s="57" t="s">
        <v>1362</v>
      </c>
      <c r="F112" s="305" t="s">
        <v>1258</v>
      </c>
      <c r="G112" s="305"/>
      <c r="H112" s="77" t="s">
        <v>49</v>
      </c>
      <c r="I112" s="80">
        <v>0.06</v>
      </c>
      <c r="J112" s="79">
        <v>121.87</v>
      </c>
      <c r="K112" s="79">
        <v>7.31</v>
      </c>
      <c r="O112" s="5"/>
      <c r="P112" s="5"/>
      <c r="Q112" s="5"/>
      <c r="R112" s="5"/>
      <c r="S112" s="5"/>
      <c r="T112" s="5"/>
      <c r="U112" s="5"/>
      <c r="V112" s="5"/>
      <c r="W112" s="5"/>
      <c r="X112" s="5"/>
      <c r="Y112" s="4"/>
    </row>
    <row r="113" spans="1:25" ht="26.25" customHeight="1">
      <c r="A113" s="86"/>
      <c r="B113" s="57" t="s">
        <v>1254</v>
      </c>
      <c r="C113" s="78" t="s">
        <v>1363</v>
      </c>
      <c r="D113" s="57" t="s">
        <v>47</v>
      </c>
      <c r="E113" s="57" t="s">
        <v>1364</v>
      </c>
      <c r="F113" s="305" t="s">
        <v>1258</v>
      </c>
      <c r="G113" s="305"/>
      <c r="H113" s="77" t="s">
        <v>49</v>
      </c>
      <c r="I113" s="80">
        <v>1</v>
      </c>
      <c r="J113" s="79">
        <v>18.239999999999998</v>
      </c>
      <c r="K113" s="79">
        <v>18.239999999999998</v>
      </c>
      <c r="O113" s="5"/>
      <c r="P113" s="5"/>
      <c r="Q113" s="5"/>
      <c r="R113" s="5"/>
      <c r="S113" s="5"/>
      <c r="T113" s="5"/>
      <c r="U113" s="5"/>
      <c r="V113" s="5"/>
      <c r="W113" s="5"/>
      <c r="X113" s="5"/>
      <c r="Y113" s="4"/>
    </row>
    <row r="114" spans="1:25" ht="26.25" customHeight="1">
      <c r="A114" s="86"/>
      <c r="B114" s="57" t="s">
        <v>1254</v>
      </c>
      <c r="C114" s="78" t="s">
        <v>1365</v>
      </c>
      <c r="D114" s="57" t="s">
        <v>47</v>
      </c>
      <c r="E114" s="57" t="s">
        <v>1366</v>
      </c>
      <c r="F114" s="305" t="s">
        <v>1258</v>
      </c>
      <c r="G114" s="305"/>
      <c r="H114" s="77" t="s">
        <v>49</v>
      </c>
      <c r="I114" s="80">
        <v>3</v>
      </c>
      <c r="J114" s="79">
        <v>13.35</v>
      </c>
      <c r="K114" s="79">
        <v>40.049999999999997</v>
      </c>
      <c r="O114" s="5"/>
      <c r="P114" s="5"/>
      <c r="Q114" s="5"/>
      <c r="R114" s="5"/>
      <c r="S114" s="5"/>
      <c r="T114" s="5"/>
      <c r="U114" s="5"/>
      <c r="V114" s="5"/>
      <c r="W114" s="5"/>
      <c r="X114" s="5"/>
      <c r="Y114" s="4"/>
    </row>
    <row r="115" spans="1:25" ht="26.25" customHeight="1">
      <c r="A115" s="86"/>
      <c r="B115" s="60"/>
      <c r="C115" s="60"/>
      <c r="D115" s="60"/>
      <c r="E115" s="60"/>
      <c r="F115" s="60" t="s">
        <v>1260</v>
      </c>
      <c r="G115" s="82">
        <v>451.73</v>
      </c>
      <c r="H115" s="60" t="s">
        <v>1261</v>
      </c>
      <c r="I115" s="82">
        <v>0</v>
      </c>
      <c r="J115" s="60" t="s">
        <v>1262</v>
      </c>
      <c r="K115" s="82">
        <v>451.73</v>
      </c>
      <c r="O115" s="5"/>
      <c r="P115" s="5"/>
      <c r="Q115" s="5"/>
      <c r="R115" s="5"/>
      <c r="S115" s="5"/>
      <c r="T115" s="5"/>
      <c r="U115" s="5"/>
      <c r="V115" s="5"/>
      <c r="W115" s="5"/>
      <c r="X115" s="5"/>
      <c r="Y115" s="4"/>
    </row>
    <row r="116" spans="1:25" ht="26.25" customHeight="1" thickBot="1">
      <c r="A116" s="86"/>
      <c r="B116" s="60"/>
      <c r="C116" s="60"/>
      <c r="D116" s="60"/>
      <c r="E116" s="60"/>
      <c r="F116" s="60" t="s">
        <v>1263</v>
      </c>
      <c r="G116" s="82">
        <v>401.24</v>
      </c>
      <c r="H116" s="60"/>
      <c r="I116" s="306" t="s">
        <v>1264</v>
      </c>
      <c r="J116" s="306"/>
      <c r="K116" s="82">
        <v>2521.98</v>
      </c>
      <c r="O116" s="5"/>
      <c r="P116" s="5"/>
      <c r="Q116" s="5"/>
      <c r="R116" s="5"/>
      <c r="S116" s="5"/>
      <c r="T116" s="5"/>
      <c r="U116" s="5"/>
      <c r="V116" s="5"/>
      <c r="W116" s="5"/>
      <c r="X116" s="5"/>
      <c r="Y116" s="4"/>
    </row>
    <row r="117" spans="1:25" ht="26.25" customHeight="1" thickTop="1">
      <c r="A117" s="86"/>
      <c r="B117" s="72"/>
      <c r="C117" s="72"/>
      <c r="D117" s="72"/>
      <c r="E117" s="72"/>
      <c r="F117" s="72"/>
      <c r="G117" s="72"/>
      <c r="H117" s="72"/>
      <c r="I117" s="72"/>
      <c r="J117" s="72"/>
      <c r="K117" s="72"/>
      <c r="O117" s="5"/>
      <c r="P117" s="5"/>
      <c r="Q117" s="5"/>
      <c r="R117" s="5"/>
      <c r="S117" s="5"/>
      <c r="T117" s="5"/>
      <c r="U117" s="5"/>
      <c r="V117" s="5"/>
      <c r="W117" s="5"/>
      <c r="X117" s="5"/>
      <c r="Y117" s="4"/>
    </row>
    <row r="118" spans="1:25" ht="26.25" customHeight="1">
      <c r="A118" s="86"/>
      <c r="B118" s="61" t="s">
        <v>56</v>
      </c>
      <c r="C118" s="62" t="s">
        <v>19</v>
      </c>
      <c r="D118" s="61" t="s">
        <v>20</v>
      </c>
      <c r="E118" s="61" t="s">
        <v>21</v>
      </c>
      <c r="F118" s="303" t="s">
        <v>1242</v>
      </c>
      <c r="G118" s="303"/>
      <c r="H118" s="67" t="s">
        <v>22</v>
      </c>
      <c r="I118" s="62" t="s">
        <v>23</v>
      </c>
      <c r="J118" s="62" t="s">
        <v>24</v>
      </c>
      <c r="K118" s="62" t="s">
        <v>17</v>
      </c>
      <c r="O118" s="5"/>
      <c r="P118" s="5"/>
      <c r="Q118" s="5"/>
      <c r="R118" s="5"/>
      <c r="S118" s="5"/>
      <c r="T118" s="5"/>
      <c r="U118" s="5"/>
      <c r="V118" s="5"/>
      <c r="W118" s="5"/>
      <c r="X118" s="5"/>
      <c r="Y118" s="4"/>
    </row>
    <row r="119" spans="1:25" ht="26.25" customHeight="1">
      <c r="A119" s="86"/>
      <c r="B119" s="58" t="s">
        <v>1243</v>
      </c>
      <c r="C119" s="69" t="s">
        <v>57</v>
      </c>
      <c r="D119" s="58" t="s">
        <v>47</v>
      </c>
      <c r="E119" s="58" t="s">
        <v>58</v>
      </c>
      <c r="F119" s="304" t="s">
        <v>1367</v>
      </c>
      <c r="G119" s="304"/>
      <c r="H119" s="68" t="s">
        <v>37</v>
      </c>
      <c r="I119" s="71">
        <v>1</v>
      </c>
      <c r="J119" s="70">
        <v>502.02</v>
      </c>
      <c r="K119" s="70">
        <v>502.02</v>
      </c>
      <c r="O119" s="5"/>
      <c r="P119" s="5"/>
      <c r="Q119" s="5"/>
      <c r="R119" s="5"/>
      <c r="S119" s="5"/>
      <c r="T119" s="5"/>
      <c r="U119" s="5"/>
      <c r="V119" s="5"/>
      <c r="W119" s="5"/>
      <c r="X119" s="5"/>
      <c r="Y119" s="4"/>
    </row>
    <row r="120" spans="1:25" ht="26.25" customHeight="1">
      <c r="A120" s="86"/>
      <c r="B120" s="59" t="s">
        <v>1245</v>
      </c>
      <c r="C120" s="74" t="s">
        <v>1368</v>
      </c>
      <c r="D120" s="59" t="s">
        <v>47</v>
      </c>
      <c r="E120" s="59" t="s">
        <v>1369</v>
      </c>
      <c r="F120" s="308" t="s">
        <v>1370</v>
      </c>
      <c r="G120" s="308"/>
      <c r="H120" s="73" t="s">
        <v>37</v>
      </c>
      <c r="I120" s="76">
        <v>0.5</v>
      </c>
      <c r="J120" s="75">
        <v>23.08</v>
      </c>
      <c r="K120" s="75">
        <v>11.54</v>
      </c>
      <c r="O120" s="5"/>
      <c r="P120" s="5"/>
      <c r="Q120" s="5"/>
      <c r="R120" s="5"/>
      <c r="S120" s="5"/>
      <c r="T120" s="5"/>
      <c r="U120" s="5"/>
      <c r="V120" s="5"/>
      <c r="W120" s="5"/>
      <c r="X120" s="5"/>
      <c r="Y120" s="4"/>
    </row>
    <row r="121" spans="1:25" ht="26.25" customHeight="1">
      <c r="A121" s="86"/>
      <c r="B121" s="59" t="s">
        <v>1245</v>
      </c>
      <c r="C121" s="74" t="s">
        <v>1246</v>
      </c>
      <c r="D121" s="59" t="s">
        <v>47</v>
      </c>
      <c r="E121" s="59" t="s">
        <v>1247</v>
      </c>
      <c r="F121" s="308" t="s">
        <v>1248</v>
      </c>
      <c r="G121" s="308"/>
      <c r="H121" s="73" t="s">
        <v>1249</v>
      </c>
      <c r="I121" s="76">
        <v>1.1186</v>
      </c>
      <c r="J121" s="75">
        <v>22.64</v>
      </c>
      <c r="K121" s="75">
        <v>25.32</v>
      </c>
      <c r="O121" s="5"/>
      <c r="P121" s="5"/>
      <c r="Q121" s="5"/>
      <c r="R121" s="5"/>
      <c r="S121" s="5"/>
      <c r="T121" s="5"/>
      <c r="U121" s="5"/>
      <c r="V121" s="5"/>
      <c r="W121" s="5"/>
      <c r="X121" s="5"/>
      <c r="Y121" s="4"/>
    </row>
    <row r="122" spans="1:25" ht="26.25" customHeight="1">
      <c r="A122" s="86"/>
      <c r="B122" s="59" t="s">
        <v>1245</v>
      </c>
      <c r="C122" s="74" t="s">
        <v>1280</v>
      </c>
      <c r="D122" s="59" t="s">
        <v>47</v>
      </c>
      <c r="E122" s="59" t="s">
        <v>1281</v>
      </c>
      <c r="F122" s="308" t="s">
        <v>1248</v>
      </c>
      <c r="G122" s="308"/>
      <c r="H122" s="73" t="s">
        <v>1249</v>
      </c>
      <c r="I122" s="76">
        <v>0.37290000000000001</v>
      </c>
      <c r="J122" s="75">
        <v>30.75</v>
      </c>
      <c r="K122" s="75">
        <v>11.46</v>
      </c>
      <c r="O122" s="5"/>
      <c r="P122" s="5"/>
      <c r="Q122" s="5"/>
      <c r="R122" s="5"/>
      <c r="S122" s="5"/>
      <c r="T122" s="5"/>
      <c r="U122" s="5"/>
      <c r="V122" s="5"/>
      <c r="W122" s="5"/>
      <c r="X122" s="5"/>
      <c r="Y122" s="4"/>
    </row>
    <row r="123" spans="1:25" ht="26.25" customHeight="1">
      <c r="A123" s="86"/>
      <c r="B123" s="57" t="s">
        <v>1254</v>
      </c>
      <c r="C123" s="78" t="s">
        <v>1371</v>
      </c>
      <c r="D123" s="57" t="s">
        <v>47</v>
      </c>
      <c r="E123" s="57" t="s">
        <v>1372</v>
      </c>
      <c r="F123" s="305" t="s">
        <v>1258</v>
      </c>
      <c r="G123" s="305"/>
      <c r="H123" s="77" t="s">
        <v>103</v>
      </c>
      <c r="I123" s="80">
        <v>1.32E-2</v>
      </c>
      <c r="J123" s="79">
        <v>17.899999999999999</v>
      </c>
      <c r="K123" s="79">
        <v>0.23</v>
      </c>
      <c r="O123" s="5"/>
      <c r="P123" s="5"/>
      <c r="Q123" s="5"/>
      <c r="R123" s="5"/>
      <c r="S123" s="5"/>
      <c r="T123" s="5"/>
      <c r="U123" s="5"/>
      <c r="V123" s="5"/>
      <c r="W123" s="5"/>
      <c r="X123" s="5"/>
      <c r="Y123" s="4"/>
    </row>
    <row r="124" spans="1:25" ht="26.25" customHeight="1">
      <c r="A124" s="86"/>
      <c r="B124" s="57" t="s">
        <v>1254</v>
      </c>
      <c r="C124" s="78" t="s">
        <v>1373</v>
      </c>
      <c r="D124" s="57" t="s">
        <v>47</v>
      </c>
      <c r="E124" s="57" t="s">
        <v>1374</v>
      </c>
      <c r="F124" s="305" t="s">
        <v>1258</v>
      </c>
      <c r="G124" s="305"/>
      <c r="H124" s="77" t="s">
        <v>87</v>
      </c>
      <c r="I124" s="80">
        <v>3.2082999999999999</v>
      </c>
      <c r="J124" s="79">
        <v>4.24</v>
      </c>
      <c r="K124" s="79">
        <v>13.6</v>
      </c>
      <c r="O124" s="5"/>
      <c r="P124" s="5"/>
      <c r="Q124" s="5"/>
      <c r="R124" s="5"/>
      <c r="S124" s="5"/>
      <c r="T124" s="5"/>
      <c r="U124" s="5"/>
      <c r="V124" s="5"/>
      <c r="W124" s="5"/>
      <c r="X124" s="5"/>
      <c r="Y124" s="4"/>
    </row>
    <row r="125" spans="1:25" ht="26.25" customHeight="1">
      <c r="A125" s="86"/>
      <c r="B125" s="57" t="s">
        <v>1254</v>
      </c>
      <c r="C125" s="78" t="s">
        <v>1375</v>
      </c>
      <c r="D125" s="57" t="s">
        <v>47</v>
      </c>
      <c r="E125" s="57" t="s">
        <v>1376</v>
      </c>
      <c r="F125" s="305" t="s">
        <v>1258</v>
      </c>
      <c r="G125" s="305"/>
      <c r="H125" s="77" t="s">
        <v>103</v>
      </c>
      <c r="I125" s="80">
        <v>1.1299999999999999E-2</v>
      </c>
      <c r="J125" s="79">
        <v>33.42</v>
      </c>
      <c r="K125" s="79">
        <v>0.37</v>
      </c>
      <c r="O125" s="5"/>
      <c r="P125" s="5"/>
      <c r="Q125" s="5"/>
      <c r="R125" s="5"/>
      <c r="S125" s="5"/>
      <c r="T125" s="5"/>
      <c r="U125" s="5"/>
      <c r="V125" s="5"/>
      <c r="W125" s="5"/>
      <c r="X125" s="5"/>
      <c r="Y125" s="4"/>
    </row>
    <row r="126" spans="1:25" ht="26.25" customHeight="1">
      <c r="A126" s="86"/>
      <c r="B126" s="57" t="s">
        <v>1254</v>
      </c>
      <c r="C126" s="78" t="s">
        <v>1377</v>
      </c>
      <c r="D126" s="57" t="s">
        <v>47</v>
      </c>
      <c r="E126" s="57" t="s">
        <v>1378</v>
      </c>
      <c r="F126" s="305" t="s">
        <v>1258</v>
      </c>
      <c r="G126" s="305"/>
      <c r="H126" s="77" t="s">
        <v>37</v>
      </c>
      <c r="I126" s="80">
        <v>1</v>
      </c>
      <c r="J126" s="79">
        <v>439.5</v>
      </c>
      <c r="K126" s="79">
        <v>439.5</v>
      </c>
      <c r="O126" s="5"/>
      <c r="P126" s="5"/>
      <c r="Q126" s="5"/>
      <c r="R126" s="5"/>
      <c r="S126" s="5"/>
      <c r="T126" s="5"/>
      <c r="U126" s="5"/>
      <c r="V126" s="5"/>
      <c r="W126" s="5"/>
      <c r="X126" s="5"/>
      <c r="Y126" s="4"/>
    </row>
    <row r="127" spans="1:25" ht="26.25" customHeight="1">
      <c r="A127" s="86"/>
      <c r="B127" s="60"/>
      <c r="C127" s="60"/>
      <c r="D127" s="60"/>
      <c r="E127" s="60"/>
      <c r="F127" s="60" t="s">
        <v>1260</v>
      </c>
      <c r="G127" s="82">
        <v>32.69</v>
      </c>
      <c r="H127" s="60" t="s">
        <v>1261</v>
      </c>
      <c r="I127" s="82">
        <v>0</v>
      </c>
      <c r="J127" s="60" t="s">
        <v>1262</v>
      </c>
      <c r="K127" s="82">
        <v>32.69</v>
      </c>
      <c r="O127" s="5"/>
      <c r="P127" s="5"/>
      <c r="Q127" s="5"/>
      <c r="R127" s="5"/>
      <c r="S127" s="5"/>
      <c r="T127" s="5"/>
      <c r="U127" s="5"/>
      <c r="V127" s="5"/>
      <c r="W127" s="5"/>
      <c r="X127" s="5"/>
      <c r="Y127" s="4"/>
    </row>
    <row r="128" spans="1:25" ht="26.25" customHeight="1" thickBot="1">
      <c r="A128" s="86"/>
      <c r="B128" s="60"/>
      <c r="C128" s="60"/>
      <c r="D128" s="60"/>
      <c r="E128" s="60"/>
      <c r="F128" s="60" t="s">
        <v>1263</v>
      </c>
      <c r="G128" s="82">
        <v>94.98</v>
      </c>
      <c r="H128" s="60"/>
      <c r="I128" s="306" t="s">
        <v>1264</v>
      </c>
      <c r="J128" s="306"/>
      <c r="K128" s="82">
        <v>597</v>
      </c>
      <c r="O128" s="5"/>
      <c r="P128" s="5"/>
      <c r="Q128" s="5"/>
      <c r="R128" s="5"/>
      <c r="S128" s="5"/>
      <c r="T128" s="5"/>
      <c r="U128" s="5"/>
      <c r="V128" s="5"/>
      <c r="W128" s="5"/>
      <c r="X128" s="5"/>
      <c r="Y128" s="4"/>
    </row>
    <row r="129" spans="1:25" ht="26.25" customHeight="1" thickTop="1">
      <c r="A129" s="86"/>
      <c r="B129" s="72"/>
      <c r="C129" s="72"/>
      <c r="D129" s="72"/>
      <c r="E129" s="72"/>
      <c r="F129" s="72"/>
      <c r="G129" s="72"/>
      <c r="H129" s="72"/>
      <c r="I129" s="72"/>
      <c r="J129" s="72"/>
      <c r="K129" s="72"/>
      <c r="O129" s="5"/>
      <c r="P129" s="5"/>
      <c r="Q129" s="5"/>
      <c r="R129" s="5"/>
      <c r="S129" s="5"/>
      <c r="T129" s="5"/>
      <c r="U129" s="5"/>
      <c r="V129" s="5"/>
      <c r="W129" s="5"/>
      <c r="X129" s="5"/>
      <c r="Y129" s="4"/>
    </row>
    <row r="130" spans="1:25" ht="26.25" customHeight="1">
      <c r="A130" s="86"/>
      <c r="B130" s="61" t="s">
        <v>59</v>
      </c>
      <c r="C130" s="62" t="s">
        <v>19</v>
      </c>
      <c r="D130" s="61" t="s">
        <v>20</v>
      </c>
      <c r="E130" s="61" t="s">
        <v>21</v>
      </c>
      <c r="F130" s="303" t="s">
        <v>1242</v>
      </c>
      <c r="G130" s="303"/>
      <c r="H130" s="67" t="s">
        <v>22</v>
      </c>
      <c r="I130" s="62" t="s">
        <v>23</v>
      </c>
      <c r="J130" s="62" t="s">
        <v>24</v>
      </c>
      <c r="K130" s="62" t="s">
        <v>17</v>
      </c>
      <c r="O130" s="5"/>
      <c r="P130" s="5"/>
      <c r="Q130" s="5"/>
      <c r="R130" s="5"/>
      <c r="S130" s="5"/>
      <c r="T130" s="5"/>
      <c r="U130" s="5"/>
      <c r="V130" s="5"/>
      <c r="W130" s="5"/>
      <c r="X130" s="5"/>
      <c r="Y130" s="4"/>
    </row>
    <row r="131" spans="1:25" ht="39" customHeight="1">
      <c r="A131" s="86"/>
      <c r="B131" s="58" t="s">
        <v>1243</v>
      </c>
      <c r="C131" s="69" t="s">
        <v>60</v>
      </c>
      <c r="D131" s="58" t="s">
        <v>31</v>
      </c>
      <c r="E131" s="58" t="s">
        <v>61</v>
      </c>
      <c r="F131" s="304" t="s">
        <v>1244</v>
      </c>
      <c r="G131" s="304"/>
      <c r="H131" s="68" t="s">
        <v>62</v>
      </c>
      <c r="I131" s="71">
        <v>1</v>
      </c>
      <c r="J131" s="70">
        <v>111.41</v>
      </c>
      <c r="K131" s="70">
        <v>111.41</v>
      </c>
      <c r="O131" s="5"/>
      <c r="P131" s="5"/>
      <c r="Q131" s="5"/>
      <c r="R131" s="5"/>
      <c r="S131" s="5"/>
      <c r="T131" s="5"/>
      <c r="U131" s="5"/>
      <c r="V131" s="5"/>
      <c r="W131" s="5"/>
      <c r="X131" s="5"/>
      <c r="Y131" s="4"/>
    </row>
    <row r="132" spans="1:25" ht="39" customHeight="1">
      <c r="A132" s="86"/>
      <c r="B132" s="59" t="s">
        <v>1245</v>
      </c>
      <c r="C132" s="74" t="s">
        <v>1246</v>
      </c>
      <c r="D132" s="59" t="s">
        <v>47</v>
      </c>
      <c r="E132" s="59" t="s">
        <v>1247</v>
      </c>
      <c r="F132" s="308" t="s">
        <v>1248</v>
      </c>
      <c r="G132" s="308"/>
      <c r="H132" s="73" t="s">
        <v>1249</v>
      </c>
      <c r="I132" s="76">
        <v>0.6</v>
      </c>
      <c r="J132" s="75">
        <v>22.64</v>
      </c>
      <c r="K132" s="75">
        <v>13.58</v>
      </c>
      <c r="O132" s="5"/>
      <c r="P132" s="5"/>
      <c r="Q132" s="5"/>
      <c r="R132" s="5"/>
      <c r="S132" s="5"/>
      <c r="T132" s="5"/>
      <c r="U132" s="5"/>
      <c r="V132" s="5"/>
      <c r="W132" s="5"/>
      <c r="X132" s="5"/>
      <c r="Y132" s="4"/>
    </row>
    <row r="133" spans="1:25" ht="26.25" customHeight="1">
      <c r="A133" s="86"/>
      <c r="B133" s="57" t="s">
        <v>1254</v>
      </c>
      <c r="C133" s="78" t="s">
        <v>1379</v>
      </c>
      <c r="D133" s="57" t="s">
        <v>1256</v>
      </c>
      <c r="E133" s="57" t="s">
        <v>1380</v>
      </c>
      <c r="F133" s="305" t="s">
        <v>1258</v>
      </c>
      <c r="G133" s="305"/>
      <c r="H133" s="77" t="s">
        <v>62</v>
      </c>
      <c r="I133" s="80">
        <v>1</v>
      </c>
      <c r="J133" s="79">
        <v>97.83</v>
      </c>
      <c r="K133" s="79">
        <v>97.83</v>
      </c>
      <c r="O133" s="5"/>
      <c r="P133" s="5"/>
      <c r="Q133" s="5"/>
      <c r="R133" s="5"/>
      <c r="S133" s="5"/>
      <c r="T133" s="5"/>
      <c r="U133" s="5"/>
      <c r="V133" s="5"/>
      <c r="W133" s="5"/>
      <c r="X133" s="5"/>
      <c r="Y133" s="4"/>
    </row>
    <row r="134" spans="1:25" ht="39" customHeight="1">
      <c r="A134" s="86"/>
      <c r="B134" s="60"/>
      <c r="C134" s="60"/>
      <c r="D134" s="60"/>
      <c r="E134" s="60"/>
      <c r="F134" s="60" t="s">
        <v>1260</v>
      </c>
      <c r="G134" s="82">
        <v>9.69</v>
      </c>
      <c r="H134" s="60" t="s">
        <v>1261</v>
      </c>
      <c r="I134" s="82">
        <v>0</v>
      </c>
      <c r="J134" s="60" t="s">
        <v>1262</v>
      </c>
      <c r="K134" s="82">
        <v>9.69</v>
      </c>
      <c r="O134" s="5"/>
      <c r="P134" s="5"/>
      <c r="Q134" s="5"/>
      <c r="R134" s="5"/>
      <c r="S134" s="5"/>
      <c r="T134" s="5"/>
      <c r="U134" s="5"/>
      <c r="V134" s="5"/>
      <c r="W134" s="5"/>
      <c r="X134" s="5"/>
      <c r="Y134" s="4"/>
    </row>
    <row r="135" spans="1:25" ht="26.25" customHeight="1">
      <c r="A135" s="86"/>
      <c r="B135" s="60"/>
      <c r="C135" s="60"/>
      <c r="D135" s="60"/>
      <c r="E135" s="60"/>
      <c r="F135" s="60" t="s">
        <v>1263</v>
      </c>
      <c r="G135" s="82">
        <v>21.07</v>
      </c>
      <c r="H135" s="60"/>
      <c r="I135" s="306" t="s">
        <v>1264</v>
      </c>
      <c r="J135" s="306"/>
      <c r="K135" s="82">
        <v>132.47999999999999</v>
      </c>
      <c r="O135" s="5"/>
      <c r="P135" s="5"/>
      <c r="Q135" s="5"/>
      <c r="R135" s="5"/>
      <c r="S135" s="5"/>
      <c r="T135" s="5"/>
      <c r="U135" s="5"/>
      <c r="V135" s="5"/>
      <c r="W135" s="5"/>
      <c r="X135" s="5"/>
      <c r="Y135" s="4"/>
    </row>
    <row r="136" spans="1:25" ht="26.25" customHeight="1">
      <c r="A136" s="86"/>
      <c r="B136" s="307" t="s">
        <v>2542</v>
      </c>
      <c r="C136" s="307"/>
      <c r="D136" s="307"/>
      <c r="E136" s="307"/>
      <c r="F136" s="307"/>
      <c r="G136" s="307"/>
      <c r="H136" s="307"/>
      <c r="I136" s="307"/>
      <c r="J136" s="307"/>
      <c r="K136" s="307"/>
      <c r="O136" s="5"/>
      <c r="P136" s="5"/>
      <c r="Q136" s="5"/>
      <c r="R136" s="5"/>
      <c r="S136" s="5"/>
      <c r="T136" s="5"/>
      <c r="U136" s="5"/>
      <c r="V136" s="5"/>
      <c r="W136" s="5"/>
      <c r="X136" s="5"/>
      <c r="Y136" s="4"/>
    </row>
    <row r="137" spans="1:25" ht="45.6" customHeight="1" thickBot="1">
      <c r="A137" s="86"/>
      <c r="B137" s="302" t="s">
        <v>2547</v>
      </c>
      <c r="C137" s="302"/>
      <c r="D137" s="302"/>
      <c r="E137" s="302"/>
      <c r="F137" s="302"/>
      <c r="G137" s="302"/>
      <c r="H137" s="302"/>
      <c r="I137" s="302"/>
      <c r="J137" s="302"/>
      <c r="K137" s="302"/>
      <c r="O137" s="5"/>
      <c r="P137" s="5"/>
      <c r="Q137" s="5"/>
      <c r="R137" s="5"/>
      <c r="S137" s="5"/>
      <c r="T137" s="5"/>
      <c r="U137" s="5"/>
      <c r="V137" s="5"/>
      <c r="W137" s="5"/>
      <c r="X137" s="5"/>
      <c r="Y137" s="4"/>
    </row>
    <row r="138" spans="1:25" ht="26.25" customHeight="1" thickTop="1">
      <c r="A138" s="86"/>
      <c r="B138" s="72"/>
      <c r="C138" s="72"/>
      <c r="D138" s="72"/>
      <c r="E138" s="72"/>
      <c r="F138" s="72"/>
      <c r="G138" s="72"/>
      <c r="H138" s="72"/>
      <c r="I138" s="72"/>
      <c r="J138" s="72"/>
      <c r="K138" s="72"/>
      <c r="O138" s="5"/>
      <c r="P138" s="5"/>
      <c r="Q138" s="5"/>
      <c r="R138" s="5"/>
      <c r="S138" s="5"/>
      <c r="T138" s="5"/>
      <c r="U138" s="5"/>
      <c r="V138" s="5"/>
      <c r="W138" s="5"/>
      <c r="X138" s="5"/>
      <c r="Y138" s="4"/>
    </row>
    <row r="139" spans="1:25" ht="26.25" customHeight="1">
      <c r="A139" s="86"/>
      <c r="B139" s="61" t="s">
        <v>63</v>
      </c>
      <c r="C139" s="62" t="s">
        <v>19</v>
      </c>
      <c r="D139" s="61" t="s">
        <v>20</v>
      </c>
      <c r="E139" s="61" t="s">
        <v>21</v>
      </c>
      <c r="F139" s="303" t="s">
        <v>1242</v>
      </c>
      <c r="G139" s="303"/>
      <c r="H139" s="67" t="s">
        <v>22</v>
      </c>
      <c r="I139" s="62" t="s">
        <v>23</v>
      </c>
      <c r="J139" s="62" t="s">
        <v>24</v>
      </c>
      <c r="K139" s="62" t="s">
        <v>17</v>
      </c>
      <c r="O139" s="5"/>
      <c r="P139" s="5"/>
      <c r="Q139" s="5"/>
      <c r="R139" s="5"/>
      <c r="S139" s="5"/>
      <c r="T139" s="5"/>
      <c r="U139" s="5"/>
      <c r="V139" s="5"/>
      <c r="W139" s="5"/>
      <c r="X139" s="5"/>
      <c r="Y139" s="4"/>
    </row>
    <row r="140" spans="1:25" ht="26.25" customHeight="1">
      <c r="A140" s="86"/>
      <c r="B140" s="58" t="s">
        <v>1243</v>
      </c>
      <c r="C140" s="69" t="s">
        <v>64</v>
      </c>
      <c r="D140" s="58" t="s">
        <v>47</v>
      </c>
      <c r="E140" s="58" t="s">
        <v>65</v>
      </c>
      <c r="F140" s="304" t="s">
        <v>1381</v>
      </c>
      <c r="G140" s="304"/>
      <c r="H140" s="68" t="s">
        <v>37</v>
      </c>
      <c r="I140" s="71">
        <v>1</v>
      </c>
      <c r="J140" s="70">
        <v>86.13</v>
      </c>
      <c r="K140" s="70">
        <v>86.13</v>
      </c>
      <c r="O140" s="5"/>
      <c r="P140" s="5"/>
      <c r="Q140" s="5"/>
      <c r="R140" s="5"/>
      <c r="S140" s="5"/>
      <c r="T140" s="5"/>
      <c r="U140" s="5"/>
      <c r="V140" s="5"/>
      <c r="W140" s="5"/>
      <c r="X140" s="5"/>
      <c r="Y140" s="4"/>
    </row>
    <row r="141" spans="1:25" ht="26.25" customHeight="1">
      <c r="A141" s="86"/>
      <c r="B141" s="59" t="s">
        <v>1245</v>
      </c>
      <c r="C141" s="74" t="s">
        <v>1382</v>
      </c>
      <c r="D141" s="59" t="s">
        <v>47</v>
      </c>
      <c r="E141" s="59" t="s">
        <v>1383</v>
      </c>
      <c r="F141" s="308" t="s">
        <v>1384</v>
      </c>
      <c r="G141" s="308"/>
      <c r="H141" s="73" t="s">
        <v>62</v>
      </c>
      <c r="I141" s="76">
        <v>6.1000000000000004E-3</v>
      </c>
      <c r="J141" s="75">
        <v>525.34</v>
      </c>
      <c r="K141" s="75">
        <v>3.2</v>
      </c>
      <c r="O141" s="5"/>
      <c r="P141" s="5"/>
      <c r="Q141" s="5"/>
      <c r="R141" s="5"/>
      <c r="S141" s="5"/>
      <c r="T141" s="5"/>
      <c r="U141" s="5"/>
      <c r="V141" s="5"/>
      <c r="W141" s="5"/>
      <c r="X141" s="5"/>
      <c r="Y141" s="4"/>
    </row>
    <row r="142" spans="1:25" ht="26.25" customHeight="1">
      <c r="A142" s="86"/>
      <c r="B142" s="59" t="s">
        <v>1245</v>
      </c>
      <c r="C142" s="74" t="s">
        <v>1280</v>
      </c>
      <c r="D142" s="59" t="s">
        <v>47</v>
      </c>
      <c r="E142" s="59" t="s">
        <v>1281</v>
      </c>
      <c r="F142" s="308" t="s">
        <v>1248</v>
      </c>
      <c r="G142" s="308"/>
      <c r="H142" s="73" t="s">
        <v>1249</v>
      </c>
      <c r="I142" s="76">
        <v>0.73499999999999999</v>
      </c>
      <c r="J142" s="75">
        <v>30.75</v>
      </c>
      <c r="K142" s="75">
        <v>22.6</v>
      </c>
      <c r="O142" s="5"/>
      <c r="P142" s="5"/>
      <c r="Q142" s="5"/>
      <c r="R142" s="5"/>
      <c r="S142" s="5"/>
      <c r="T142" s="5"/>
      <c r="U142" s="5"/>
      <c r="V142" s="5"/>
      <c r="W142" s="5"/>
      <c r="X142" s="5"/>
      <c r="Y142" s="4"/>
    </row>
    <row r="143" spans="1:25" ht="26.25" customHeight="1">
      <c r="A143" s="86"/>
      <c r="B143" s="59" t="s">
        <v>1245</v>
      </c>
      <c r="C143" s="74" t="s">
        <v>1282</v>
      </c>
      <c r="D143" s="59" t="s">
        <v>47</v>
      </c>
      <c r="E143" s="59" t="s">
        <v>1283</v>
      </c>
      <c r="F143" s="308" t="s">
        <v>1248</v>
      </c>
      <c r="G143" s="308"/>
      <c r="H143" s="73" t="s">
        <v>1249</v>
      </c>
      <c r="I143" s="76">
        <v>0.49199999999999999</v>
      </c>
      <c r="J143" s="75">
        <v>24.85</v>
      </c>
      <c r="K143" s="75">
        <v>12.22</v>
      </c>
      <c r="O143" s="5"/>
      <c r="P143" s="5"/>
      <c r="Q143" s="5"/>
      <c r="R143" s="5"/>
      <c r="S143" s="5"/>
      <c r="T143" s="5"/>
      <c r="U143" s="5"/>
      <c r="V143" s="5"/>
      <c r="W143" s="5"/>
      <c r="X143" s="5"/>
      <c r="Y143" s="4"/>
    </row>
    <row r="144" spans="1:25" ht="26.25" customHeight="1">
      <c r="A144" s="86"/>
      <c r="B144" s="59" t="s">
        <v>1245</v>
      </c>
      <c r="C144" s="74" t="s">
        <v>1385</v>
      </c>
      <c r="D144" s="59" t="s">
        <v>47</v>
      </c>
      <c r="E144" s="59" t="s">
        <v>1386</v>
      </c>
      <c r="F144" s="308" t="s">
        <v>1387</v>
      </c>
      <c r="G144" s="308"/>
      <c r="H144" s="73" t="s">
        <v>1388</v>
      </c>
      <c r="I144" s="76">
        <v>2.64E-2</v>
      </c>
      <c r="J144" s="75">
        <v>36.770000000000003</v>
      </c>
      <c r="K144" s="75">
        <v>0.97</v>
      </c>
      <c r="O144" s="5"/>
      <c r="P144" s="5"/>
      <c r="Q144" s="5"/>
      <c r="R144" s="5"/>
      <c r="S144" s="5"/>
      <c r="T144" s="5"/>
      <c r="U144" s="5"/>
      <c r="V144" s="5"/>
      <c r="W144" s="5"/>
      <c r="X144" s="5"/>
      <c r="Y144" s="4"/>
    </row>
    <row r="145" spans="1:25" ht="26.25" customHeight="1">
      <c r="A145" s="86"/>
      <c r="B145" s="59" t="s">
        <v>1245</v>
      </c>
      <c r="C145" s="74" t="s">
        <v>1389</v>
      </c>
      <c r="D145" s="59" t="s">
        <v>47</v>
      </c>
      <c r="E145" s="59" t="s">
        <v>1390</v>
      </c>
      <c r="F145" s="308" t="s">
        <v>1387</v>
      </c>
      <c r="G145" s="308"/>
      <c r="H145" s="73" t="s">
        <v>1391</v>
      </c>
      <c r="I145" s="76">
        <v>6.6E-3</v>
      </c>
      <c r="J145" s="75">
        <v>38.36</v>
      </c>
      <c r="K145" s="75">
        <v>0.25</v>
      </c>
      <c r="O145" s="5"/>
      <c r="P145" s="5"/>
      <c r="Q145" s="5"/>
      <c r="R145" s="5"/>
      <c r="S145" s="5"/>
      <c r="T145" s="5"/>
      <c r="U145" s="5"/>
      <c r="V145" s="5"/>
      <c r="W145" s="5"/>
      <c r="X145" s="5"/>
      <c r="Y145" s="4"/>
    </row>
    <row r="146" spans="1:25" ht="26.25" customHeight="1">
      <c r="A146" s="86"/>
      <c r="B146" s="57" t="s">
        <v>1254</v>
      </c>
      <c r="C146" s="78" t="s">
        <v>1392</v>
      </c>
      <c r="D146" s="57" t="s">
        <v>47</v>
      </c>
      <c r="E146" s="57" t="s">
        <v>1393</v>
      </c>
      <c r="F146" s="305" t="s">
        <v>1258</v>
      </c>
      <c r="G146" s="305"/>
      <c r="H146" s="77" t="s">
        <v>37</v>
      </c>
      <c r="I146" s="80">
        <v>0.58530000000000004</v>
      </c>
      <c r="J146" s="79">
        <v>40.229999999999997</v>
      </c>
      <c r="K146" s="79">
        <v>23.54</v>
      </c>
      <c r="O146" s="5"/>
      <c r="P146" s="5"/>
      <c r="Q146" s="5"/>
      <c r="R146" s="5"/>
      <c r="S146" s="5"/>
      <c r="T146" s="5"/>
      <c r="U146" s="5"/>
      <c r="V146" s="5"/>
      <c r="W146" s="5"/>
      <c r="X146" s="5"/>
      <c r="Y146" s="4"/>
    </row>
    <row r="147" spans="1:25" ht="26.25" customHeight="1">
      <c r="A147" s="86"/>
      <c r="B147" s="57" t="s">
        <v>1254</v>
      </c>
      <c r="C147" s="78" t="s">
        <v>1394</v>
      </c>
      <c r="D147" s="57" t="s">
        <v>47</v>
      </c>
      <c r="E147" s="57" t="s">
        <v>1395</v>
      </c>
      <c r="F147" s="305" t="s">
        <v>1258</v>
      </c>
      <c r="G147" s="305"/>
      <c r="H147" s="77" t="s">
        <v>87</v>
      </c>
      <c r="I147" s="80">
        <v>2</v>
      </c>
      <c r="J147" s="79">
        <v>5.96</v>
      </c>
      <c r="K147" s="79">
        <v>11.92</v>
      </c>
      <c r="O147" s="5"/>
      <c r="P147" s="5"/>
      <c r="Q147" s="5"/>
      <c r="R147" s="5"/>
      <c r="S147" s="5"/>
      <c r="T147" s="5"/>
      <c r="U147" s="5"/>
      <c r="V147" s="5"/>
      <c r="W147" s="5"/>
      <c r="X147" s="5"/>
      <c r="Y147" s="4"/>
    </row>
    <row r="148" spans="1:25" ht="26.25" customHeight="1">
      <c r="A148" s="86"/>
      <c r="B148" s="57" t="s">
        <v>1254</v>
      </c>
      <c r="C148" s="78" t="s">
        <v>1396</v>
      </c>
      <c r="D148" s="57" t="s">
        <v>47</v>
      </c>
      <c r="E148" s="57" t="s">
        <v>1397</v>
      </c>
      <c r="F148" s="305" t="s">
        <v>1258</v>
      </c>
      <c r="G148" s="305"/>
      <c r="H148" s="77" t="s">
        <v>103</v>
      </c>
      <c r="I148" s="80">
        <v>6.8000000000000005E-2</v>
      </c>
      <c r="J148" s="79">
        <v>17.27</v>
      </c>
      <c r="K148" s="79">
        <v>1.17</v>
      </c>
      <c r="O148" s="5"/>
      <c r="P148" s="5"/>
      <c r="Q148" s="5"/>
      <c r="R148" s="5"/>
      <c r="S148" s="5"/>
      <c r="T148" s="5"/>
      <c r="U148" s="5"/>
      <c r="V148" s="5"/>
      <c r="W148" s="5"/>
      <c r="X148" s="5"/>
      <c r="Y148" s="4"/>
    </row>
    <row r="149" spans="1:25" ht="26.25" customHeight="1">
      <c r="A149" s="86"/>
      <c r="B149" s="57" t="s">
        <v>1254</v>
      </c>
      <c r="C149" s="78" t="s">
        <v>1288</v>
      </c>
      <c r="D149" s="57" t="s">
        <v>47</v>
      </c>
      <c r="E149" s="57" t="s">
        <v>1289</v>
      </c>
      <c r="F149" s="305" t="s">
        <v>1258</v>
      </c>
      <c r="G149" s="305"/>
      <c r="H149" s="77" t="s">
        <v>87</v>
      </c>
      <c r="I149" s="80">
        <v>1.2273000000000001</v>
      </c>
      <c r="J149" s="79">
        <v>8.36</v>
      </c>
      <c r="K149" s="79">
        <v>10.26</v>
      </c>
      <c r="O149" s="5"/>
      <c r="P149" s="5"/>
      <c r="Q149" s="5"/>
      <c r="R149" s="5"/>
      <c r="S149" s="5"/>
      <c r="T149" s="5"/>
      <c r="U149" s="5"/>
      <c r="V149" s="5"/>
      <c r="W149" s="5"/>
      <c r="X149" s="5"/>
      <c r="Y149" s="4"/>
    </row>
    <row r="150" spans="1:25" ht="26.25" customHeight="1">
      <c r="A150" s="86"/>
      <c r="B150" s="60"/>
      <c r="C150" s="60"/>
      <c r="D150" s="60"/>
      <c r="E150" s="60"/>
      <c r="F150" s="60" t="s">
        <v>1260</v>
      </c>
      <c r="G150" s="82">
        <v>28.64</v>
      </c>
      <c r="H150" s="60" t="s">
        <v>1261</v>
      </c>
      <c r="I150" s="82">
        <v>0</v>
      </c>
      <c r="J150" s="60" t="s">
        <v>1262</v>
      </c>
      <c r="K150" s="82">
        <v>28.64</v>
      </c>
      <c r="O150" s="5"/>
      <c r="P150" s="5"/>
      <c r="Q150" s="5"/>
      <c r="R150" s="5"/>
      <c r="S150" s="5"/>
      <c r="T150" s="5"/>
      <c r="U150" s="5"/>
      <c r="V150" s="5"/>
      <c r="W150" s="5"/>
      <c r="X150" s="5"/>
      <c r="Y150" s="4"/>
    </row>
    <row r="151" spans="1:25" ht="26.25" customHeight="1" thickBot="1">
      <c r="A151" s="86"/>
      <c r="B151" s="60"/>
      <c r="C151" s="60"/>
      <c r="D151" s="60"/>
      <c r="E151" s="60"/>
      <c r="F151" s="60" t="s">
        <v>1263</v>
      </c>
      <c r="G151" s="82">
        <v>16.29</v>
      </c>
      <c r="H151" s="60"/>
      <c r="I151" s="306" t="s">
        <v>1264</v>
      </c>
      <c r="J151" s="306"/>
      <c r="K151" s="82">
        <v>102.42</v>
      </c>
      <c r="O151" s="5"/>
      <c r="P151" s="5"/>
      <c r="Q151" s="5"/>
      <c r="R151" s="5"/>
      <c r="S151" s="5"/>
      <c r="T151" s="5"/>
      <c r="U151" s="5"/>
      <c r="V151" s="5"/>
      <c r="W151" s="5"/>
      <c r="X151" s="5"/>
      <c r="Y151" s="4"/>
    </row>
    <row r="152" spans="1:25" ht="26.25" customHeight="1" thickTop="1">
      <c r="A152" s="86"/>
      <c r="B152" s="72"/>
      <c r="C152" s="72"/>
      <c r="D152" s="72"/>
      <c r="E152" s="72"/>
      <c r="F152" s="72"/>
      <c r="G152" s="72"/>
      <c r="H152" s="72"/>
      <c r="I152" s="72"/>
      <c r="J152" s="72"/>
      <c r="K152" s="72"/>
      <c r="O152" s="5"/>
      <c r="P152" s="5"/>
      <c r="Q152" s="5"/>
      <c r="R152" s="5"/>
      <c r="S152" s="5"/>
      <c r="T152" s="5"/>
      <c r="U152" s="5"/>
      <c r="V152" s="5"/>
      <c r="W152" s="5"/>
      <c r="X152" s="5"/>
      <c r="Y152" s="4"/>
    </row>
    <row r="153" spans="1:25" ht="26.25" customHeight="1">
      <c r="A153" s="86"/>
      <c r="B153" s="61" t="s">
        <v>68</v>
      </c>
      <c r="C153" s="62" t="s">
        <v>19</v>
      </c>
      <c r="D153" s="61" t="s">
        <v>20</v>
      </c>
      <c r="E153" s="61" t="s">
        <v>21</v>
      </c>
      <c r="F153" s="303" t="s">
        <v>1242</v>
      </c>
      <c r="G153" s="303"/>
      <c r="H153" s="67" t="s">
        <v>22</v>
      </c>
      <c r="I153" s="62" t="s">
        <v>23</v>
      </c>
      <c r="J153" s="62" t="s">
        <v>24</v>
      </c>
      <c r="K153" s="62" t="s">
        <v>17</v>
      </c>
      <c r="O153" s="5"/>
      <c r="P153" s="5"/>
      <c r="Q153" s="5"/>
      <c r="R153" s="5"/>
      <c r="S153" s="5"/>
      <c r="T153" s="5"/>
      <c r="U153" s="5"/>
      <c r="V153" s="5"/>
      <c r="W153" s="5"/>
      <c r="X153" s="5"/>
      <c r="Y153" s="4"/>
    </row>
    <row r="154" spans="1:25" ht="26.25" customHeight="1">
      <c r="A154" s="86"/>
      <c r="B154" s="58" t="s">
        <v>1243</v>
      </c>
      <c r="C154" s="69" t="s">
        <v>69</v>
      </c>
      <c r="D154" s="58" t="s">
        <v>47</v>
      </c>
      <c r="E154" s="58" t="s">
        <v>70</v>
      </c>
      <c r="F154" s="304" t="s">
        <v>1248</v>
      </c>
      <c r="G154" s="304"/>
      <c r="H154" s="68" t="s">
        <v>71</v>
      </c>
      <c r="I154" s="71">
        <v>1</v>
      </c>
      <c r="J154" s="70">
        <v>23126.05</v>
      </c>
      <c r="K154" s="70">
        <v>23126.05</v>
      </c>
      <c r="O154" s="5"/>
      <c r="P154" s="5"/>
      <c r="Q154" s="5"/>
      <c r="R154" s="5"/>
      <c r="S154" s="5"/>
      <c r="T154" s="5"/>
      <c r="U154" s="5"/>
      <c r="V154" s="5"/>
      <c r="W154" s="5"/>
      <c r="X154" s="5"/>
      <c r="Y154" s="4"/>
    </row>
    <row r="155" spans="1:25" ht="26.25" customHeight="1">
      <c r="A155" s="86"/>
      <c r="B155" s="59" t="s">
        <v>1245</v>
      </c>
      <c r="C155" s="74" t="s">
        <v>1398</v>
      </c>
      <c r="D155" s="59" t="s">
        <v>47</v>
      </c>
      <c r="E155" s="59" t="s">
        <v>1399</v>
      </c>
      <c r="F155" s="308" t="s">
        <v>1248</v>
      </c>
      <c r="G155" s="308"/>
      <c r="H155" s="73" t="s">
        <v>71</v>
      </c>
      <c r="I155" s="76">
        <v>1</v>
      </c>
      <c r="J155" s="75">
        <v>249.55</v>
      </c>
      <c r="K155" s="75">
        <v>249.55</v>
      </c>
      <c r="O155" s="5"/>
      <c r="P155" s="5"/>
      <c r="Q155" s="5"/>
      <c r="R155" s="5"/>
      <c r="S155" s="5"/>
      <c r="T155" s="5"/>
      <c r="U155" s="5"/>
      <c r="V155" s="5"/>
      <c r="W155" s="5"/>
      <c r="X155" s="5"/>
      <c r="Y155" s="4"/>
    </row>
    <row r="156" spans="1:25" ht="26.25" customHeight="1">
      <c r="A156" s="86"/>
      <c r="B156" s="57" t="s">
        <v>1254</v>
      </c>
      <c r="C156" s="78" t="s">
        <v>1400</v>
      </c>
      <c r="D156" s="57" t="s">
        <v>47</v>
      </c>
      <c r="E156" s="57" t="s">
        <v>1401</v>
      </c>
      <c r="F156" s="305" t="s">
        <v>1402</v>
      </c>
      <c r="G156" s="305"/>
      <c r="H156" s="77" t="s">
        <v>71</v>
      </c>
      <c r="I156" s="80">
        <v>1</v>
      </c>
      <c r="J156" s="79">
        <v>22442.18</v>
      </c>
      <c r="K156" s="79">
        <v>22442.18</v>
      </c>
      <c r="O156" s="5"/>
      <c r="P156" s="5"/>
      <c r="Q156" s="5"/>
      <c r="R156" s="5"/>
      <c r="S156" s="5"/>
      <c r="T156" s="5"/>
      <c r="U156" s="5"/>
      <c r="V156" s="5"/>
      <c r="W156" s="5"/>
      <c r="X156" s="5"/>
      <c r="Y156" s="4"/>
    </row>
    <row r="157" spans="1:25" ht="26.25" customHeight="1">
      <c r="A157" s="86"/>
      <c r="B157" s="57" t="s">
        <v>1254</v>
      </c>
      <c r="C157" s="78" t="s">
        <v>1403</v>
      </c>
      <c r="D157" s="57" t="s">
        <v>47</v>
      </c>
      <c r="E157" s="57" t="s">
        <v>1404</v>
      </c>
      <c r="F157" s="305" t="s">
        <v>1258</v>
      </c>
      <c r="G157" s="305"/>
      <c r="H157" s="77" t="s">
        <v>71</v>
      </c>
      <c r="I157" s="80">
        <v>1</v>
      </c>
      <c r="J157" s="79">
        <v>146</v>
      </c>
      <c r="K157" s="79">
        <v>146</v>
      </c>
      <c r="O157" s="5"/>
      <c r="P157" s="5"/>
      <c r="Q157" s="5"/>
      <c r="R157" s="5"/>
      <c r="S157" s="5"/>
      <c r="T157" s="5"/>
      <c r="U157" s="5"/>
      <c r="V157" s="5"/>
      <c r="W157" s="5"/>
      <c r="X157" s="5"/>
      <c r="Y157" s="4"/>
    </row>
    <row r="158" spans="1:25" ht="26.25" customHeight="1">
      <c r="A158" s="86"/>
      <c r="B158" s="57" t="s">
        <v>1254</v>
      </c>
      <c r="C158" s="78" t="s">
        <v>1405</v>
      </c>
      <c r="D158" s="57" t="s">
        <v>47</v>
      </c>
      <c r="E158" s="57" t="s">
        <v>1406</v>
      </c>
      <c r="F158" s="305" t="s">
        <v>1258</v>
      </c>
      <c r="G158" s="305"/>
      <c r="H158" s="77" t="s">
        <v>71</v>
      </c>
      <c r="I158" s="80">
        <v>1</v>
      </c>
      <c r="J158" s="79">
        <v>2.35</v>
      </c>
      <c r="K158" s="79">
        <v>2.35</v>
      </c>
      <c r="O158" s="5"/>
      <c r="P158" s="5"/>
      <c r="Q158" s="5"/>
      <c r="R158" s="5"/>
      <c r="S158" s="5"/>
      <c r="T158" s="5"/>
      <c r="U158" s="5"/>
      <c r="V158" s="5"/>
      <c r="W158" s="5"/>
      <c r="X158" s="5"/>
      <c r="Y158" s="4"/>
    </row>
    <row r="159" spans="1:25" ht="26.25" customHeight="1">
      <c r="A159" s="86"/>
      <c r="B159" s="57" t="s">
        <v>1254</v>
      </c>
      <c r="C159" s="78" t="s">
        <v>1407</v>
      </c>
      <c r="D159" s="57" t="s">
        <v>47</v>
      </c>
      <c r="E159" s="57" t="s">
        <v>1408</v>
      </c>
      <c r="F159" s="305" t="s">
        <v>1258</v>
      </c>
      <c r="G159" s="305"/>
      <c r="H159" s="77" t="s">
        <v>71</v>
      </c>
      <c r="I159" s="80">
        <v>1</v>
      </c>
      <c r="J159" s="79">
        <v>270.51</v>
      </c>
      <c r="K159" s="79">
        <v>270.51</v>
      </c>
      <c r="O159" s="5"/>
      <c r="P159" s="5"/>
      <c r="Q159" s="5"/>
      <c r="R159" s="5"/>
      <c r="S159" s="5"/>
      <c r="T159" s="5"/>
      <c r="U159" s="5"/>
      <c r="V159" s="5"/>
      <c r="W159" s="5"/>
      <c r="X159" s="5"/>
      <c r="Y159" s="4"/>
    </row>
    <row r="160" spans="1:25" ht="26.25" customHeight="1">
      <c r="A160" s="86"/>
      <c r="B160" s="57" t="s">
        <v>1254</v>
      </c>
      <c r="C160" s="78" t="s">
        <v>1409</v>
      </c>
      <c r="D160" s="57" t="s">
        <v>47</v>
      </c>
      <c r="E160" s="57" t="s">
        <v>1410</v>
      </c>
      <c r="F160" s="305" t="s">
        <v>1258</v>
      </c>
      <c r="G160" s="305"/>
      <c r="H160" s="77" t="s">
        <v>71</v>
      </c>
      <c r="I160" s="80">
        <v>1</v>
      </c>
      <c r="J160" s="79">
        <v>15.46</v>
      </c>
      <c r="K160" s="79">
        <v>15.46</v>
      </c>
      <c r="O160" s="5"/>
      <c r="P160" s="5"/>
      <c r="Q160" s="5"/>
      <c r="R160" s="5"/>
      <c r="S160" s="5"/>
      <c r="T160" s="5"/>
      <c r="U160" s="5"/>
      <c r="V160" s="5"/>
      <c r="W160" s="5"/>
      <c r="X160" s="5"/>
      <c r="Y160" s="4"/>
    </row>
    <row r="161" spans="1:25" ht="26.25" customHeight="1">
      <c r="A161" s="86"/>
      <c r="B161" s="60"/>
      <c r="C161" s="60"/>
      <c r="D161" s="60"/>
      <c r="E161" s="60"/>
      <c r="F161" s="60" t="s">
        <v>1260</v>
      </c>
      <c r="G161" s="82">
        <v>22691.73</v>
      </c>
      <c r="H161" s="60" t="s">
        <v>1261</v>
      </c>
      <c r="I161" s="82">
        <v>0</v>
      </c>
      <c r="J161" s="60" t="s">
        <v>1262</v>
      </c>
      <c r="K161" s="82">
        <v>22691.73</v>
      </c>
      <c r="O161" s="5"/>
      <c r="P161" s="5"/>
      <c r="Q161" s="5"/>
      <c r="R161" s="5"/>
      <c r="S161" s="5"/>
      <c r="T161" s="5"/>
      <c r="U161" s="5"/>
      <c r="V161" s="5"/>
      <c r="W161" s="5"/>
      <c r="X161" s="5"/>
      <c r="Y161" s="4"/>
    </row>
    <row r="162" spans="1:25" ht="26.25" customHeight="1" thickBot="1">
      <c r="A162" s="86"/>
      <c r="B162" s="60"/>
      <c r="C162" s="60"/>
      <c r="D162" s="60"/>
      <c r="E162" s="60"/>
      <c r="F162" s="60" t="s">
        <v>1263</v>
      </c>
      <c r="G162" s="82">
        <v>4375.4399999999996</v>
      </c>
      <c r="H162" s="60"/>
      <c r="I162" s="306" t="s">
        <v>1264</v>
      </c>
      <c r="J162" s="306"/>
      <c r="K162" s="82">
        <v>27501.49</v>
      </c>
      <c r="O162" s="5"/>
      <c r="P162" s="5"/>
      <c r="Q162" s="5"/>
      <c r="R162" s="5"/>
      <c r="S162" s="5"/>
      <c r="T162" s="5"/>
      <c r="U162" s="5"/>
      <c r="V162" s="5"/>
      <c r="W162" s="5"/>
      <c r="X162" s="5"/>
      <c r="Y162" s="4"/>
    </row>
    <row r="163" spans="1:25" ht="26.25" customHeight="1" thickTop="1">
      <c r="A163" s="86"/>
      <c r="B163" s="72"/>
      <c r="C163" s="72"/>
      <c r="D163" s="72"/>
      <c r="E163" s="72"/>
      <c r="F163" s="72"/>
      <c r="G163" s="72"/>
      <c r="H163" s="72"/>
      <c r="I163" s="72"/>
      <c r="J163" s="72"/>
      <c r="K163" s="72"/>
      <c r="O163" s="5"/>
      <c r="P163" s="5"/>
      <c r="Q163" s="5"/>
      <c r="R163" s="5"/>
      <c r="S163" s="5"/>
      <c r="T163" s="5"/>
      <c r="U163" s="5"/>
      <c r="V163" s="5"/>
      <c r="W163" s="5"/>
      <c r="X163" s="5"/>
      <c r="Y163" s="4"/>
    </row>
    <row r="164" spans="1:25" ht="26.25" customHeight="1">
      <c r="A164" s="86"/>
      <c r="B164" s="61" t="s">
        <v>74</v>
      </c>
      <c r="C164" s="62" t="s">
        <v>19</v>
      </c>
      <c r="D164" s="61" t="s">
        <v>20</v>
      </c>
      <c r="E164" s="61" t="s">
        <v>21</v>
      </c>
      <c r="F164" s="303" t="s">
        <v>1242</v>
      </c>
      <c r="G164" s="303"/>
      <c r="H164" s="67" t="s">
        <v>22</v>
      </c>
      <c r="I164" s="62" t="s">
        <v>23</v>
      </c>
      <c r="J164" s="62" t="s">
        <v>24</v>
      </c>
      <c r="K164" s="62" t="s">
        <v>17</v>
      </c>
      <c r="O164" s="5"/>
      <c r="P164" s="5"/>
      <c r="Q164" s="5"/>
      <c r="R164" s="5"/>
      <c r="S164" s="5"/>
      <c r="T164" s="5"/>
      <c r="U164" s="5"/>
      <c r="V164" s="5"/>
      <c r="W164" s="5"/>
      <c r="X164" s="5"/>
      <c r="Y164" s="4"/>
    </row>
    <row r="165" spans="1:25" ht="26.25" customHeight="1">
      <c r="A165" s="86"/>
      <c r="B165" s="58" t="s">
        <v>1243</v>
      </c>
      <c r="C165" s="69" t="s">
        <v>75</v>
      </c>
      <c r="D165" s="58" t="s">
        <v>31</v>
      </c>
      <c r="E165" s="58" t="s">
        <v>76</v>
      </c>
      <c r="F165" s="304" t="s">
        <v>1244</v>
      </c>
      <c r="G165" s="304"/>
      <c r="H165" s="68" t="s">
        <v>49</v>
      </c>
      <c r="I165" s="71">
        <v>1</v>
      </c>
      <c r="J165" s="70">
        <v>7319.88</v>
      </c>
      <c r="K165" s="70">
        <v>7319.88</v>
      </c>
      <c r="O165" s="5"/>
      <c r="P165" s="5"/>
      <c r="Q165" s="5"/>
      <c r="R165" s="5"/>
      <c r="S165" s="5"/>
      <c r="T165" s="5"/>
      <c r="U165" s="5"/>
      <c r="V165" s="5"/>
      <c r="W165" s="5"/>
      <c r="X165" s="5"/>
      <c r="Y165" s="4"/>
    </row>
    <row r="166" spans="1:25" ht="26.25" customHeight="1">
      <c r="A166" s="86"/>
      <c r="B166" s="59" t="s">
        <v>1245</v>
      </c>
      <c r="C166" s="74" t="s">
        <v>1411</v>
      </c>
      <c r="D166" s="59" t="s">
        <v>47</v>
      </c>
      <c r="E166" s="59" t="s">
        <v>1412</v>
      </c>
      <c r="F166" s="308" t="s">
        <v>1248</v>
      </c>
      <c r="G166" s="308"/>
      <c r="H166" s="73" t="s">
        <v>1249</v>
      </c>
      <c r="I166" s="76">
        <v>12.756</v>
      </c>
      <c r="J166" s="75">
        <v>25.05</v>
      </c>
      <c r="K166" s="75">
        <v>319.52999999999997</v>
      </c>
      <c r="O166" s="5"/>
      <c r="P166" s="5"/>
      <c r="Q166" s="5"/>
      <c r="R166" s="5"/>
      <c r="S166" s="5"/>
      <c r="T166" s="5"/>
      <c r="U166" s="5"/>
      <c r="V166" s="5"/>
      <c r="W166" s="5"/>
      <c r="X166" s="5"/>
      <c r="Y166" s="4"/>
    </row>
    <row r="167" spans="1:25" ht="26.25" customHeight="1">
      <c r="A167" s="86"/>
      <c r="B167" s="59" t="s">
        <v>1245</v>
      </c>
      <c r="C167" s="74" t="s">
        <v>1413</v>
      </c>
      <c r="D167" s="59" t="s">
        <v>47</v>
      </c>
      <c r="E167" s="59" t="s">
        <v>1414</v>
      </c>
      <c r="F167" s="308" t="s">
        <v>1248</v>
      </c>
      <c r="G167" s="308"/>
      <c r="H167" s="73" t="s">
        <v>1249</v>
      </c>
      <c r="I167" s="76">
        <v>18.07</v>
      </c>
      <c r="J167" s="75">
        <v>34.729999999999997</v>
      </c>
      <c r="K167" s="75">
        <v>627.57000000000005</v>
      </c>
      <c r="O167" s="5"/>
      <c r="P167" s="5"/>
      <c r="Q167" s="5"/>
      <c r="R167" s="5"/>
      <c r="S167" s="5"/>
      <c r="T167" s="5"/>
      <c r="U167" s="5"/>
      <c r="V167" s="5"/>
      <c r="W167" s="5"/>
      <c r="X167" s="5"/>
      <c r="Y167" s="4"/>
    </row>
    <row r="168" spans="1:25" ht="26.25" customHeight="1">
      <c r="A168" s="86"/>
      <c r="B168" s="59" t="s">
        <v>1245</v>
      </c>
      <c r="C168" s="74" t="s">
        <v>1415</v>
      </c>
      <c r="D168" s="59" t="s">
        <v>47</v>
      </c>
      <c r="E168" s="59" t="s">
        <v>1416</v>
      </c>
      <c r="F168" s="308" t="s">
        <v>1248</v>
      </c>
      <c r="G168" s="308"/>
      <c r="H168" s="73" t="s">
        <v>1249</v>
      </c>
      <c r="I168" s="76">
        <v>6.3780000000000001</v>
      </c>
      <c r="J168" s="75">
        <v>30.86</v>
      </c>
      <c r="K168" s="75">
        <v>196.82</v>
      </c>
      <c r="O168" s="5"/>
      <c r="P168" s="5"/>
      <c r="Q168" s="5"/>
      <c r="R168" s="5"/>
      <c r="S168" s="5"/>
      <c r="T168" s="5"/>
      <c r="U168" s="5"/>
      <c r="V168" s="5"/>
      <c r="W168" s="5"/>
      <c r="X168" s="5"/>
      <c r="Y168" s="4"/>
    </row>
    <row r="169" spans="1:25" ht="26.25" customHeight="1">
      <c r="A169" s="86"/>
      <c r="B169" s="59" t="s">
        <v>1245</v>
      </c>
      <c r="C169" s="74" t="s">
        <v>1417</v>
      </c>
      <c r="D169" s="59" t="s">
        <v>47</v>
      </c>
      <c r="E169" s="59" t="s">
        <v>1418</v>
      </c>
      <c r="F169" s="308" t="s">
        <v>1248</v>
      </c>
      <c r="G169" s="308"/>
      <c r="H169" s="73" t="s">
        <v>1249</v>
      </c>
      <c r="I169" s="76">
        <v>13.818</v>
      </c>
      <c r="J169" s="75">
        <v>32.86</v>
      </c>
      <c r="K169" s="75">
        <v>454.05</v>
      </c>
      <c r="O169" s="5"/>
      <c r="P169" s="5"/>
      <c r="Q169" s="5"/>
      <c r="R169" s="5"/>
      <c r="S169" s="5"/>
      <c r="T169" s="5"/>
      <c r="U169" s="5"/>
      <c r="V169" s="5"/>
      <c r="W169" s="5"/>
      <c r="X169" s="5"/>
      <c r="Y169" s="4"/>
    </row>
    <row r="170" spans="1:25" ht="26.25" customHeight="1">
      <c r="A170" s="86"/>
      <c r="B170" s="59" t="s">
        <v>1245</v>
      </c>
      <c r="C170" s="74" t="s">
        <v>1252</v>
      </c>
      <c r="D170" s="59" t="s">
        <v>47</v>
      </c>
      <c r="E170" s="59" t="s">
        <v>1253</v>
      </c>
      <c r="F170" s="308" t="s">
        <v>1248</v>
      </c>
      <c r="G170" s="308"/>
      <c r="H170" s="73" t="s">
        <v>1249</v>
      </c>
      <c r="I170" s="76">
        <v>28.7</v>
      </c>
      <c r="J170" s="75">
        <v>31.63</v>
      </c>
      <c r="K170" s="75">
        <v>907.78</v>
      </c>
      <c r="O170" s="5"/>
      <c r="P170" s="5"/>
      <c r="Q170" s="5"/>
      <c r="R170" s="5"/>
      <c r="S170" s="5"/>
      <c r="T170" s="5"/>
      <c r="U170" s="5"/>
      <c r="V170" s="5"/>
      <c r="W170" s="5"/>
      <c r="X170" s="5"/>
      <c r="Y170" s="4"/>
    </row>
    <row r="171" spans="1:25" ht="26.25" customHeight="1">
      <c r="A171" s="86"/>
      <c r="B171" s="59" t="s">
        <v>1245</v>
      </c>
      <c r="C171" s="74" t="s">
        <v>1246</v>
      </c>
      <c r="D171" s="59" t="s">
        <v>47</v>
      </c>
      <c r="E171" s="59" t="s">
        <v>1247</v>
      </c>
      <c r="F171" s="308" t="s">
        <v>1248</v>
      </c>
      <c r="G171" s="308"/>
      <c r="H171" s="73" t="s">
        <v>1249</v>
      </c>
      <c r="I171" s="76">
        <v>100.914</v>
      </c>
      <c r="J171" s="75">
        <v>22.64</v>
      </c>
      <c r="K171" s="75">
        <v>2284.69</v>
      </c>
      <c r="O171" s="5"/>
      <c r="P171" s="5"/>
      <c r="Q171" s="5"/>
      <c r="R171" s="5"/>
      <c r="S171" s="5"/>
      <c r="T171" s="5"/>
      <c r="U171" s="5"/>
      <c r="V171" s="5"/>
      <c r="W171" s="5"/>
      <c r="X171" s="5"/>
      <c r="Y171" s="4"/>
    </row>
    <row r="172" spans="1:25" ht="26.25" customHeight="1">
      <c r="A172" s="86"/>
      <c r="B172" s="59" t="s">
        <v>1245</v>
      </c>
      <c r="C172" s="74" t="s">
        <v>1250</v>
      </c>
      <c r="D172" s="59" t="s">
        <v>47</v>
      </c>
      <c r="E172" s="59" t="s">
        <v>1251</v>
      </c>
      <c r="F172" s="308" t="s">
        <v>1248</v>
      </c>
      <c r="G172" s="308"/>
      <c r="H172" s="73" t="s">
        <v>1249</v>
      </c>
      <c r="I172" s="76">
        <v>57.4</v>
      </c>
      <c r="J172" s="75">
        <v>25.52</v>
      </c>
      <c r="K172" s="75">
        <v>1464.84</v>
      </c>
      <c r="O172" s="5"/>
      <c r="P172" s="5"/>
      <c r="Q172" s="5"/>
      <c r="R172" s="5"/>
      <c r="S172" s="5"/>
      <c r="T172" s="5"/>
      <c r="U172" s="5"/>
      <c r="V172" s="5"/>
      <c r="W172" s="5"/>
      <c r="X172" s="5"/>
      <c r="Y172" s="4"/>
    </row>
    <row r="173" spans="1:25" ht="26.25" customHeight="1">
      <c r="A173" s="86"/>
      <c r="B173" s="59" t="s">
        <v>1245</v>
      </c>
      <c r="C173" s="74" t="s">
        <v>1282</v>
      </c>
      <c r="D173" s="59" t="s">
        <v>47</v>
      </c>
      <c r="E173" s="59" t="s">
        <v>1283</v>
      </c>
      <c r="F173" s="308" t="s">
        <v>1248</v>
      </c>
      <c r="G173" s="308"/>
      <c r="H173" s="73" t="s">
        <v>1249</v>
      </c>
      <c r="I173" s="76">
        <v>18.07</v>
      </c>
      <c r="J173" s="75">
        <v>24.85</v>
      </c>
      <c r="K173" s="75">
        <v>449.03</v>
      </c>
      <c r="O173" s="5"/>
      <c r="P173" s="5"/>
      <c r="Q173" s="5"/>
      <c r="R173" s="5"/>
      <c r="S173" s="5"/>
      <c r="T173" s="5"/>
      <c r="U173" s="5"/>
      <c r="V173" s="5"/>
      <c r="W173" s="5"/>
      <c r="X173" s="5"/>
      <c r="Y173" s="4"/>
    </row>
    <row r="174" spans="1:25" ht="26.25" customHeight="1">
      <c r="A174" s="86"/>
      <c r="B174" s="59" t="s">
        <v>1245</v>
      </c>
      <c r="C174" s="74" t="s">
        <v>1301</v>
      </c>
      <c r="D174" s="59" t="s">
        <v>47</v>
      </c>
      <c r="E174" s="59" t="s">
        <v>1302</v>
      </c>
      <c r="F174" s="308" t="s">
        <v>1248</v>
      </c>
      <c r="G174" s="308"/>
      <c r="H174" s="73" t="s">
        <v>1249</v>
      </c>
      <c r="I174" s="76">
        <v>20.196000000000002</v>
      </c>
      <c r="J174" s="75">
        <v>30.48</v>
      </c>
      <c r="K174" s="75">
        <v>615.57000000000005</v>
      </c>
      <c r="O174" s="5"/>
      <c r="P174" s="5"/>
      <c r="Q174" s="5"/>
      <c r="R174" s="5"/>
      <c r="S174" s="5"/>
      <c r="T174" s="5"/>
      <c r="U174" s="5"/>
      <c r="V174" s="5"/>
      <c r="W174" s="5"/>
      <c r="X174" s="5"/>
      <c r="Y174" s="4"/>
    </row>
    <row r="175" spans="1:25" ht="26.25" customHeight="1">
      <c r="A175" s="86"/>
      <c r="B175" s="60"/>
      <c r="C175" s="60"/>
      <c r="D175" s="60"/>
      <c r="E175" s="60"/>
      <c r="F175" s="60" t="s">
        <v>1260</v>
      </c>
      <c r="G175" s="82">
        <v>5505.8</v>
      </c>
      <c r="H175" s="60" t="s">
        <v>1261</v>
      </c>
      <c r="I175" s="82">
        <v>0</v>
      </c>
      <c r="J175" s="60" t="s">
        <v>1262</v>
      </c>
      <c r="K175" s="82">
        <v>5505.8</v>
      </c>
      <c r="O175" s="5"/>
      <c r="P175" s="5"/>
      <c r="Q175" s="5"/>
      <c r="R175" s="5"/>
      <c r="S175" s="5"/>
      <c r="T175" s="5"/>
      <c r="U175" s="5"/>
      <c r="V175" s="5"/>
      <c r="W175" s="5"/>
      <c r="X175" s="5"/>
      <c r="Y175" s="4"/>
    </row>
    <row r="176" spans="1:25" ht="26.25" customHeight="1">
      <c r="A176" s="86"/>
      <c r="B176" s="60"/>
      <c r="C176" s="60"/>
      <c r="D176" s="60"/>
      <c r="E176" s="60"/>
      <c r="F176" s="60" t="s">
        <v>1263</v>
      </c>
      <c r="G176" s="82">
        <v>1384.92</v>
      </c>
      <c r="H176" s="60"/>
      <c r="I176" s="306" t="s">
        <v>1264</v>
      </c>
      <c r="J176" s="306"/>
      <c r="K176" s="82">
        <v>8704.7999999999993</v>
      </c>
      <c r="O176" s="5"/>
      <c r="P176" s="5"/>
      <c r="Q176" s="5"/>
      <c r="R176" s="5"/>
      <c r="S176" s="5"/>
      <c r="T176" s="5"/>
      <c r="U176" s="5"/>
      <c r="V176" s="5"/>
      <c r="W176" s="5"/>
      <c r="X176" s="5"/>
      <c r="Y176" s="4"/>
    </row>
    <row r="177" spans="1:25" ht="26.25" customHeight="1">
      <c r="A177" s="86"/>
      <c r="B177" s="307" t="s">
        <v>2542</v>
      </c>
      <c r="C177" s="307"/>
      <c r="D177" s="307"/>
      <c r="E177" s="307"/>
      <c r="F177" s="307"/>
      <c r="G177" s="307"/>
      <c r="H177" s="307"/>
      <c r="I177" s="307"/>
      <c r="J177" s="307"/>
      <c r="K177" s="307"/>
      <c r="O177" s="5"/>
      <c r="P177" s="5"/>
      <c r="Q177" s="5"/>
      <c r="R177" s="5"/>
      <c r="S177" s="5"/>
      <c r="T177" s="5"/>
      <c r="U177" s="5"/>
      <c r="V177" s="5"/>
      <c r="W177" s="5"/>
      <c r="X177" s="5"/>
      <c r="Y177" s="4"/>
    </row>
    <row r="178" spans="1:25" ht="45.6" customHeight="1" thickBot="1">
      <c r="A178" s="86"/>
      <c r="B178" s="302" t="s">
        <v>2548</v>
      </c>
      <c r="C178" s="302"/>
      <c r="D178" s="302"/>
      <c r="E178" s="302"/>
      <c r="F178" s="302"/>
      <c r="G178" s="302"/>
      <c r="H178" s="302"/>
      <c r="I178" s="302"/>
      <c r="J178" s="302"/>
      <c r="K178" s="302"/>
      <c r="O178" s="5"/>
      <c r="P178" s="5"/>
      <c r="Q178" s="5"/>
      <c r="R178" s="5"/>
      <c r="S178" s="5"/>
      <c r="T178" s="5"/>
      <c r="U178" s="5"/>
      <c r="V178" s="5"/>
      <c r="W178" s="5"/>
      <c r="X178" s="5"/>
      <c r="Y178" s="4"/>
    </row>
    <row r="179" spans="1:25" ht="26.25" customHeight="1" thickTop="1">
      <c r="A179" s="86"/>
      <c r="B179" s="72"/>
      <c r="C179" s="72"/>
      <c r="D179" s="72"/>
      <c r="E179" s="72"/>
      <c r="F179" s="72"/>
      <c r="G179" s="72"/>
      <c r="H179" s="72"/>
      <c r="I179" s="72"/>
      <c r="J179" s="72"/>
      <c r="K179" s="72"/>
      <c r="O179" s="5"/>
      <c r="P179" s="5"/>
      <c r="Q179" s="5"/>
      <c r="R179" s="5"/>
      <c r="S179" s="5"/>
      <c r="T179" s="5"/>
      <c r="U179" s="5"/>
      <c r="V179" s="5"/>
      <c r="W179" s="5"/>
      <c r="X179" s="5"/>
      <c r="Y179" s="4"/>
    </row>
    <row r="180" spans="1:25" ht="26.25" customHeight="1">
      <c r="A180" s="86"/>
      <c r="B180" s="61" t="s">
        <v>79</v>
      </c>
      <c r="C180" s="62" t="s">
        <v>19</v>
      </c>
      <c r="D180" s="61" t="s">
        <v>20</v>
      </c>
      <c r="E180" s="61" t="s">
        <v>21</v>
      </c>
      <c r="F180" s="303" t="s">
        <v>1242</v>
      </c>
      <c r="G180" s="303"/>
      <c r="H180" s="67" t="s">
        <v>22</v>
      </c>
      <c r="I180" s="62" t="s">
        <v>23</v>
      </c>
      <c r="J180" s="62" t="s">
        <v>24</v>
      </c>
      <c r="K180" s="62" t="s">
        <v>17</v>
      </c>
      <c r="O180" s="5"/>
      <c r="P180" s="5"/>
      <c r="Q180" s="5"/>
      <c r="R180" s="5"/>
      <c r="S180" s="5"/>
      <c r="T180" s="5"/>
      <c r="U180" s="5"/>
      <c r="V180" s="5"/>
      <c r="W180" s="5"/>
      <c r="X180" s="5"/>
      <c r="Y180" s="4"/>
    </row>
    <row r="181" spans="1:25" ht="26.25" customHeight="1">
      <c r="A181" s="86"/>
      <c r="B181" s="58" t="s">
        <v>1243</v>
      </c>
      <c r="C181" s="69" t="s">
        <v>80</v>
      </c>
      <c r="D181" s="58" t="s">
        <v>31</v>
      </c>
      <c r="E181" s="58" t="s">
        <v>81</v>
      </c>
      <c r="F181" s="304" t="s">
        <v>1419</v>
      </c>
      <c r="G181" s="304"/>
      <c r="H181" s="68" t="s">
        <v>82</v>
      </c>
      <c r="I181" s="71">
        <v>1</v>
      </c>
      <c r="J181" s="70">
        <v>24.53</v>
      </c>
      <c r="K181" s="70">
        <v>24.53</v>
      </c>
      <c r="O181" s="5"/>
      <c r="P181" s="5"/>
      <c r="Q181" s="5"/>
      <c r="R181" s="5"/>
      <c r="S181" s="5"/>
      <c r="T181" s="5"/>
      <c r="U181" s="5"/>
      <c r="V181" s="5"/>
      <c r="W181" s="5"/>
      <c r="X181" s="5"/>
      <c r="Y181" s="4"/>
    </row>
    <row r="182" spans="1:25" ht="26.25" customHeight="1">
      <c r="A182" s="86"/>
      <c r="B182" s="59" t="s">
        <v>1245</v>
      </c>
      <c r="C182" s="74" t="s">
        <v>1420</v>
      </c>
      <c r="D182" s="59" t="s">
        <v>47</v>
      </c>
      <c r="E182" s="59" t="s">
        <v>1421</v>
      </c>
      <c r="F182" s="308" t="s">
        <v>1422</v>
      </c>
      <c r="G182" s="308"/>
      <c r="H182" s="73" t="s">
        <v>37</v>
      </c>
      <c r="I182" s="76">
        <v>0.41599999999999998</v>
      </c>
      <c r="J182" s="75">
        <v>19.309999999999999</v>
      </c>
      <c r="K182" s="75">
        <v>8.0299999999999994</v>
      </c>
      <c r="O182" s="5"/>
      <c r="P182" s="5"/>
      <c r="Q182" s="5"/>
      <c r="R182" s="5"/>
      <c r="S182" s="5"/>
      <c r="T182" s="5"/>
      <c r="U182" s="5"/>
      <c r="V182" s="5"/>
      <c r="W182" s="5"/>
      <c r="X182" s="5"/>
      <c r="Y182" s="4"/>
    </row>
    <row r="183" spans="1:25" ht="26.25" customHeight="1">
      <c r="A183" s="86"/>
      <c r="B183" s="57" t="s">
        <v>1254</v>
      </c>
      <c r="C183" s="78" t="s">
        <v>1423</v>
      </c>
      <c r="D183" s="57" t="s">
        <v>47</v>
      </c>
      <c r="E183" s="57" t="s">
        <v>1424</v>
      </c>
      <c r="F183" s="305" t="s">
        <v>1279</v>
      </c>
      <c r="G183" s="305"/>
      <c r="H183" s="77" t="s">
        <v>1425</v>
      </c>
      <c r="I183" s="80">
        <v>1</v>
      </c>
      <c r="J183" s="79">
        <v>16.5</v>
      </c>
      <c r="K183" s="79">
        <v>16.5</v>
      </c>
      <c r="O183" s="5"/>
      <c r="P183" s="5"/>
      <c r="Q183" s="5"/>
      <c r="R183" s="5"/>
      <c r="S183" s="5"/>
      <c r="T183" s="5"/>
      <c r="U183" s="5"/>
      <c r="V183" s="5"/>
      <c r="W183" s="5"/>
      <c r="X183" s="5"/>
      <c r="Y183" s="4"/>
    </row>
    <row r="184" spans="1:25" ht="26.25" customHeight="1">
      <c r="A184" s="86"/>
      <c r="B184" s="60"/>
      <c r="C184" s="60"/>
      <c r="D184" s="60"/>
      <c r="E184" s="60"/>
      <c r="F184" s="60" t="s">
        <v>1260</v>
      </c>
      <c r="G184" s="82">
        <v>6.22</v>
      </c>
      <c r="H184" s="60" t="s">
        <v>1261</v>
      </c>
      <c r="I184" s="82">
        <v>0</v>
      </c>
      <c r="J184" s="60" t="s">
        <v>1262</v>
      </c>
      <c r="K184" s="82">
        <v>6.22</v>
      </c>
      <c r="O184" s="5"/>
      <c r="P184" s="5"/>
      <c r="Q184" s="5"/>
      <c r="R184" s="5"/>
      <c r="S184" s="5"/>
      <c r="T184" s="5"/>
      <c r="U184" s="5"/>
      <c r="V184" s="5"/>
      <c r="W184" s="5"/>
      <c r="X184" s="5"/>
      <c r="Y184" s="4"/>
    </row>
    <row r="185" spans="1:25" ht="26.25" customHeight="1">
      <c r="A185" s="86"/>
      <c r="B185" s="60"/>
      <c r="C185" s="60"/>
      <c r="D185" s="60"/>
      <c r="E185" s="60"/>
      <c r="F185" s="60" t="s">
        <v>1263</v>
      </c>
      <c r="G185" s="82">
        <v>4.6399999999999997</v>
      </c>
      <c r="H185" s="60"/>
      <c r="I185" s="306" t="s">
        <v>1264</v>
      </c>
      <c r="J185" s="306"/>
      <c r="K185" s="82">
        <v>29.17</v>
      </c>
      <c r="O185" s="5"/>
      <c r="P185" s="5"/>
      <c r="Q185" s="5"/>
      <c r="R185" s="5"/>
      <c r="S185" s="5"/>
      <c r="T185" s="5"/>
      <c r="U185" s="5"/>
      <c r="V185" s="5"/>
      <c r="W185" s="5"/>
      <c r="X185" s="5"/>
      <c r="Y185" s="4"/>
    </row>
    <row r="186" spans="1:25" ht="26.25" customHeight="1">
      <c r="A186" s="86"/>
      <c r="B186" s="307" t="s">
        <v>2542</v>
      </c>
      <c r="C186" s="307"/>
      <c r="D186" s="307"/>
      <c r="E186" s="307"/>
      <c r="F186" s="307"/>
      <c r="G186" s="307"/>
      <c r="H186" s="307"/>
      <c r="I186" s="307"/>
      <c r="J186" s="307"/>
      <c r="K186" s="307"/>
      <c r="O186" s="5"/>
      <c r="P186" s="5"/>
      <c r="Q186" s="5"/>
      <c r="R186" s="5"/>
      <c r="S186" s="5"/>
      <c r="T186" s="5"/>
      <c r="U186" s="5"/>
      <c r="V186" s="5"/>
      <c r="W186" s="5"/>
      <c r="X186" s="5"/>
      <c r="Y186" s="4"/>
    </row>
    <row r="187" spans="1:25" ht="45.6" customHeight="1" thickBot="1">
      <c r="A187" s="86"/>
      <c r="B187" s="302" t="s">
        <v>2549</v>
      </c>
      <c r="C187" s="302"/>
      <c r="D187" s="302"/>
      <c r="E187" s="302"/>
      <c r="F187" s="302"/>
      <c r="G187" s="302"/>
      <c r="H187" s="302"/>
      <c r="I187" s="302"/>
      <c r="J187" s="302"/>
      <c r="K187" s="302"/>
      <c r="O187" s="5"/>
      <c r="P187" s="5"/>
      <c r="Q187" s="5"/>
      <c r="R187" s="5"/>
      <c r="S187" s="5"/>
      <c r="T187" s="5"/>
      <c r="U187" s="5"/>
      <c r="V187" s="5"/>
      <c r="W187" s="5"/>
      <c r="X187" s="5"/>
      <c r="Y187" s="4"/>
    </row>
    <row r="188" spans="1:25" ht="26.25" customHeight="1" thickTop="1">
      <c r="A188" s="86"/>
      <c r="B188" s="72"/>
      <c r="C188" s="72"/>
      <c r="D188" s="72"/>
      <c r="E188" s="72"/>
      <c r="F188" s="72"/>
      <c r="G188" s="72"/>
      <c r="H188" s="72"/>
      <c r="I188" s="72"/>
      <c r="J188" s="72"/>
      <c r="K188" s="72"/>
      <c r="O188" s="5"/>
      <c r="P188" s="5"/>
      <c r="Q188" s="5"/>
      <c r="R188" s="5"/>
      <c r="S188" s="5"/>
      <c r="T188" s="5"/>
      <c r="U188" s="5"/>
      <c r="V188" s="5"/>
      <c r="W188" s="5"/>
      <c r="X188" s="5"/>
      <c r="Y188" s="4"/>
    </row>
    <row r="189" spans="1:25" ht="26.25" customHeight="1">
      <c r="A189" s="86"/>
      <c r="B189" s="61" t="s">
        <v>84</v>
      </c>
      <c r="C189" s="62" t="s">
        <v>19</v>
      </c>
      <c r="D189" s="61" t="s">
        <v>20</v>
      </c>
      <c r="E189" s="61" t="s">
        <v>21</v>
      </c>
      <c r="F189" s="303" t="s">
        <v>1242</v>
      </c>
      <c r="G189" s="303"/>
      <c r="H189" s="67" t="s">
        <v>22</v>
      </c>
      <c r="I189" s="62" t="s">
        <v>23</v>
      </c>
      <c r="J189" s="62" t="s">
        <v>24</v>
      </c>
      <c r="K189" s="62" t="s">
        <v>17</v>
      </c>
      <c r="O189" s="5"/>
      <c r="P189" s="5"/>
      <c r="Q189" s="5"/>
      <c r="R189" s="5"/>
      <c r="S189" s="5"/>
      <c r="T189" s="5"/>
      <c r="U189" s="5"/>
      <c r="V189" s="5"/>
      <c r="W189" s="5"/>
      <c r="X189" s="5"/>
      <c r="Y189" s="4"/>
    </row>
    <row r="190" spans="1:25" ht="26.25" customHeight="1">
      <c r="A190" s="86"/>
      <c r="B190" s="58" t="s">
        <v>1243</v>
      </c>
      <c r="C190" s="69" t="s">
        <v>85</v>
      </c>
      <c r="D190" s="58" t="s">
        <v>47</v>
      </c>
      <c r="E190" s="58" t="s">
        <v>86</v>
      </c>
      <c r="F190" s="304" t="s">
        <v>1426</v>
      </c>
      <c r="G190" s="304"/>
      <c r="H190" s="68" t="s">
        <v>87</v>
      </c>
      <c r="I190" s="71">
        <v>1</v>
      </c>
      <c r="J190" s="70">
        <v>73.38</v>
      </c>
      <c r="K190" s="70">
        <v>73.38</v>
      </c>
      <c r="O190" s="5"/>
      <c r="P190" s="5"/>
      <c r="Q190" s="5"/>
      <c r="R190" s="5"/>
      <c r="S190" s="5"/>
      <c r="T190" s="5"/>
      <c r="U190" s="5"/>
      <c r="V190" s="5"/>
      <c r="W190" s="5"/>
      <c r="X190" s="5"/>
      <c r="Y190" s="4"/>
    </row>
    <row r="191" spans="1:25" ht="26.25" customHeight="1">
      <c r="A191" s="86"/>
      <c r="B191" s="59" t="s">
        <v>1245</v>
      </c>
      <c r="C191" s="74" t="s">
        <v>1282</v>
      </c>
      <c r="D191" s="59" t="s">
        <v>47</v>
      </c>
      <c r="E191" s="59" t="s">
        <v>1283</v>
      </c>
      <c r="F191" s="308" t="s">
        <v>1248</v>
      </c>
      <c r="G191" s="308"/>
      <c r="H191" s="73" t="s">
        <v>1249</v>
      </c>
      <c r="I191" s="76">
        <v>0.72470000000000001</v>
      </c>
      <c r="J191" s="75">
        <v>24.85</v>
      </c>
      <c r="K191" s="75">
        <v>18</v>
      </c>
      <c r="O191" s="5"/>
      <c r="P191" s="5"/>
      <c r="Q191" s="5"/>
      <c r="R191" s="5"/>
      <c r="S191" s="5"/>
      <c r="T191" s="5"/>
      <c r="U191" s="5"/>
      <c r="V191" s="5"/>
      <c r="W191" s="5"/>
      <c r="X191" s="5"/>
      <c r="Y191" s="4"/>
    </row>
    <row r="192" spans="1:25" ht="26.25" customHeight="1">
      <c r="A192" s="86"/>
      <c r="B192" s="59" t="s">
        <v>1245</v>
      </c>
      <c r="C192" s="74" t="s">
        <v>1385</v>
      </c>
      <c r="D192" s="59" t="s">
        <v>47</v>
      </c>
      <c r="E192" s="59" t="s">
        <v>1386</v>
      </c>
      <c r="F192" s="308" t="s">
        <v>1387</v>
      </c>
      <c r="G192" s="308"/>
      <c r="H192" s="73" t="s">
        <v>1388</v>
      </c>
      <c r="I192" s="76">
        <v>2.8000000000000001E-2</v>
      </c>
      <c r="J192" s="75">
        <v>36.770000000000003</v>
      </c>
      <c r="K192" s="75">
        <v>1.02</v>
      </c>
      <c r="O192" s="5"/>
      <c r="P192" s="5"/>
      <c r="Q192" s="5"/>
      <c r="R192" s="5"/>
      <c r="S192" s="5"/>
      <c r="T192" s="5"/>
      <c r="U192" s="5"/>
      <c r="V192" s="5"/>
      <c r="W192" s="5"/>
      <c r="X192" s="5"/>
      <c r="Y192" s="4"/>
    </row>
    <row r="193" spans="1:25" ht="26.25" customHeight="1">
      <c r="A193" s="86"/>
      <c r="B193" s="59" t="s">
        <v>1245</v>
      </c>
      <c r="C193" s="74" t="s">
        <v>1389</v>
      </c>
      <c r="D193" s="59" t="s">
        <v>47</v>
      </c>
      <c r="E193" s="59" t="s">
        <v>1390</v>
      </c>
      <c r="F193" s="308" t="s">
        <v>1387</v>
      </c>
      <c r="G193" s="308"/>
      <c r="H193" s="73" t="s">
        <v>1391</v>
      </c>
      <c r="I193" s="76">
        <v>7.0000000000000001E-3</v>
      </c>
      <c r="J193" s="75">
        <v>38.36</v>
      </c>
      <c r="K193" s="75">
        <v>0.26</v>
      </c>
      <c r="O193" s="5"/>
      <c r="P193" s="5"/>
      <c r="Q193" s="5"/>
      <c r="R193" s="5"/>
      <c r="S193" s="5"/>
      <c r="T193" s="5"/>
      <c r="U193" s="5"/>
      <c r="V193" s="5"/>
      <c r="W193" s="5"/>
      <c r="X193" s="5"/>
      <c r="Y193" s="4"/>
    </row>
    <row r="194" spans="1:25" ht="26.25" customHeight="1">
      <c r="A194" s="86"/>
      <c r="B194" s="59" t="s">
        <v>1245</v>
      </c>
      <c r="C194" s="74" t="s">
        <v>1382</v>
      </c>
      <c r="D194" s="59" t="s">
        <v>47</v>
      </c>
      <c r="E194" s="59" t="s">
        <v>1383</v>
      </c>
      <c r="F194" s="308" t="s">
        <v>1384</v>
      </c>
      <c r="G194" s="308"/>
      <c r="H194" s="73" t="s">
        <v>62</v>
      </c>
      <c r="I194" s="76">
        <v>4.0000000000000001E-3</v>
      </c>
      <c r="J194" s="75">
        <v>525.34</v>
      </c>
      <c r="K194" s="75">
        <v>2.1</v>
      </c>
      <c r="O194" s="5"/>
      <c r="P194" s="5"/>
      <c r="Q194" s="5"/>
      <c r="R194" s="5"/>
      <c r="S194" s="5"/>
      <c r="T194" s="5"/>
      <c r="U194" s="5"/>
      <c r="V194" s="5"/>
      <c r="W194" s="5"/>
      <c r="X194" s="5"/>
      <c r="Y194" s="4"/>
    </row>
    <row r="195" spans="1:25" ht="26.25" customHeight="1">
      <c r="A195" s="86"/>
      <c r="B195" s="59" t="s">
        <v>1245</v>
      </c>
      <c r="C195" s="74" t="s">
        <v>1280</v>
      </c>
      <c r="D195" s="59" t="s">
        <v>47</v>
      </c>
      <c r="E195" s="59" t="s">
        <v>1281</v>
      </c>
      <c r="F195" s="308" t="s">
        <v>1248</v>
      </c>
      <c r="G195" s="308"/>
      <c r="H195" s="73" t="s">
        <v>1249</v>
      </c>
      <c r="I195" s="76">
        <v>0.72470000000000001</v>
      </c>
      <c r="J195" s="75">
        <v>30.75</v>
      </c>
      <c r="K195" s="75">
        <v>22.28</v>
      </c>
      <c r="O195" s="5"/>
      <c r="P195" s="5"/>
      <c r="Q195" s="5"/>
      <c r="R195" s="5"/>
      <c r="S195" s="5"/>
      <c r="T195" s="5"/>
      <c r="U195" s="5"/>
      <c r="V195" s="5"/>
      <c r="W195" s="5"/>
      <c r="X195" s="5"/>
      <c r="Y195" s="4"/>
    </row>
    <row r="196" spans="1:25" ht="26.25" customHeight="1">
      <c r="A196" s="86"/>
      <c r="B196" s="57" t="s">
        <v>1254</v>
      </c>
      <c r="C196" s="78" t="s">
        <v>1427</v>
      </c>
      <c r="D196" s="57" t="s">
        <v>47</v>
      </c>
      <c r="E196" s="57" t="s">
        <v>1428</v>
      </c>
      <c r="F196" s="305" t="s">
        <v>1258</v>
      </c>
      <c r="G196" s="305"/>
      <c r="H196" s="77" t="s">
        <v>87</v>
      </c>
      <c r="I196" s="80">
        <v>0.41249999999999998</v>
      </c>
      <c r="J196" s="79">
        <v>35.200000000000003</v>
      </c>
      <c r="K196" s="79">
        <v>14.52</v>
      </c>
      <c r="O196" s="5"/>
      <c r="P196" s="5"/>
      <c r="Q196" s="5"/>
      <c r="R196" s="5"/>
      <c r="S196" s="5"/>
      <c r="T196" s="5"/>
      <c r="U196" s="5"/>
      <c r="V196" s="5"/>
      <c r="W196" s="5"/>
      <c r="X196" s="5"/>
      <c r="Y196" s="4"/>
    </row>
    <row r="197" spans="1:25" ht="39" customHeight="1">
      <c r="A197" s="86"/>
      <c r="B197" s="57" t="s">
        <v>1254</v>
      </c>
      <c r="C197" s="78" t="s">
        <v>1429</v>
      </c>
      <c r="D197" s="57" t="s">
        <v>47</v>
      </c>
      <c r="E197" s="57" t="s">
        <v>1430</v>
      </c>
      <c r="F197" s="305" t="s">
        <v>1258</v>
      </c>
      <c r="G197" s="305"/>
      <c r="H197" s="77" t="s">
        <v>87</v>
      </c>
      <c r="I197" s="80">
        <v>0.55000000000000004</v>
      </c>
      <c r="J197" s="79">
        <v>9.44</v>
      </c>
      <c r="K197" s="79">
        <v>5.19</v>
      </c>
      <c r="O197" s="5"/>
      <c r="P197" s="5"/>
      <c r="Q197" s="5"/>
      <c r="R197" s="5"/>
      <c r="S197" s="5"/>
      <c r="T197" s="5"/>
      <c r="U197" s="5"/>
      <c r="V197" s="5"/>
      <c r="W197" s="5"/>
      <c r="X197" s="5"/>
      <c r="Y197" s="4"/>
    </row>
    <row r="198" spans="1:25" ht="26.25" customHeight="1">
      <c r="A198" s="86"/>
      <c r="B198" s="57" t="s">
        <v>1254</v>
      </c>
      <c r="C198" s="78" t="s">
        <v>1431</v>
      </c>
      <c r="D198" s="57" t="s">
        <v>47</v>
      </c>
      <c r="E198" s="57" t="s">
        <v>1432</v>
      </c>
      <c r="F198" s="305" t="s">
        <v>1258</v>
      </c>
      <c r="G198" s="305"/>
      <c r="H198" s="77" t="s">
        <v>15</v>
      </c>
      <c r="I198" s="80">
        <v>2.5600000000000001E-2</v>
      </c>
      <c r="J198" s="79">
        <v>30.52</v>
      </c>
      <c r="K198" s="79">
        <v>0.78</v>
      </c>
      <c r="O198" s="5"/>
      <c r="P198" s="5"/>
      <c r="Q198" s="5"/>
      <c r="R198" s="5"/>
      <c r="S198" s="5"/>
      <c r="T198" s="5"/>
      <c r="U198" s="5"/>
      <c r="V198" s="5"/>
      <c r="W198" s="5"/>
      <c r="X198" s="5"/>
      <c r="Y198" s="4"/>
    </row>
    <row r="199" spans="1:25" ht="26.25" customHeight="1">
      <c r="A199" s="86"/>
      <c r="B199" s="57" t="s">
        <v>1254</v>
      </c>
      <c r="C199" s="78" t="s">
        <v>1433</v>
      </c>
      <c r="D199" s="57" t="s">
        <v>47</v>
      </c>
      <c r="E199" s="57" t="s">
        <v>1434</v>
      </c>
      <c r="F199" s="305" t="s">
        <v>1258</v>
      </c>
      <c r="G199" s="305"/>
      <c r="H199" s="77" t="s">
        <v>87</v>
      </c>
      <c r="I199" s="80">
        <v>0.74450000000000005</v>
      </c>
      <c r="J199" s="79">
        <v>9.7899999999999991</v>
      </c>
      <c r="K199" s="79">
        <v>7.28</v>
      </c>
      <c r="O199" s="5"/>
      <c r="P199" s="5"/>
      <c r="Q199" s="5"/>
      <c r="R199" s="5"/>
      <c r="S199" s="5"/>
      <c r="T199" s="5"/>
      <c r="U199" s="5"/>
      <c r="V199" s="5"/>
      <c r="W199" s="5"/>
      <c r="X199" s="5"/>
      <c r="Y199" s="4"/>
    </row>
    <row r="200" spans="1:25" ht="26.25" customHeight="1">
      <c r="A200" s="86"/>
      <c r="B200" s="57" t="s">
        <v>1254</v>
      </c>
      <c r="C200" s="78" t="s">
        <v>1296</v>
      </c>
      <c r="D200" s="57" t="s">
        <v>47</v>
      </c>
      <c r="E200" s="57" t="s">
        <v>1297</v>
      </c>
      <c r="F200" s="305" t="s">
        <v>1258</v>
      </c>
      <c r="G200" s="305"/>
      <c r="H200" s="77" t="s">
        <v>103</v>
      </c>
      <c r="I200" s="80">
        <v>0.111</v>
      </c>
      <c r="J200" s="79">
        <v>17.57</v>
      </c>
      <c r="K200" s="79">
        <v>1.95</v>
      </c>
      <c r="O200" s="5"/>
      <c r="P200" s="5"/>
      <c r="Q200" s="5"/>
      <c r="R200" s="5"/>
      <c r="S200" s="5"/>
      <c r="T200" s="5"/>
      <c r="U200" s="5"/>
      <c r="V200" s="5"/>
      <c r="W200" s="5"/>
      <c r="X200" s="5"/>
      <c r="Y200" s="4"/>
    </row>
    <row r="201" spans="1:25" ht="26.25" customHeight="1">
      <c r="A201" s="86"/>
      <c r="B201" s="60"/>
      <c r="C201" s="60"/>
      <c r="D201" s="60"/>
      <c r="E201" s="60"/>
      <c r="F201" s="60" t="s">
        <v>1260</v>
      </c>
      <c r="G201" s="82">
        <v>32.54</v>
      </c>
      <c r="H201" s="60" t="s">
        <v>1261</v>
      </c>
      <c r="I201" s="82">
        <v>0</v>
      </c>
      <c r="J201" s="60" t="s">
        <v>1262</v>
      </c>
      <c r="K201" s="82">
        <v>32.54</v>
      </c>
      <c r="O201" s="5"/>
      <c r="P201" s="5"/>
      <c r="Q201" s="5"/>
      <c r="R201" s="5"/>
      <c r="S201" s="5"/>
      <c r="T201" s="5"/>
      <c r="U201" s="5"/>
      <c r="V201" s="5"/>
      <c r="W201" s="5"/>
      <c r="X201" s="5"/>
      <c r="Y201" s="4"/>
    </row>
    <row r="202" spans="1:25" ht="26.25" customHeight="1" thickBot="1">
      <c r="A202" s="86"/>
      <c r="B202" s="60"/>
      <c r="C202" s="60"/>
      <c r="D202" s="60"/>
      <c r="E202" s="60"/>
      <c r="F202" s="60" t="s">
        <v>1263</v>
      </c>
      <c r="G202" s="82">
        <v>13.88</v>
      </c>
      <c r="H202" s="60"/>
      <c r="I202" s="306" t="s">
        <v>1264</v>
      </c>
      <c r="J202" s="306"/>
      <c r="K202" s="82">
        <v>87.26</v>
      </c>
      <c r="O202" s="5"/>
      <c r="P202" s="5"/>
      <c r="Q202" s="5"/>
      <c r="R202" s="5"/>
      <c r="S202" s="5"/>
      <c r="T202" s="5"/>
      <c r="U202" s="5"/>
      <c r="V202" s="5"/>
      <c r="W202" s="5"/>
      <c r="X202" s="5"/>
      <c r="Y202" s="4"/>
    </row>
    <row r="203" spans="1:25" ht="26.25" customHeight="1" thickTop="1">
      <c r="A203" s="86"/>
      <c r="B203" s="72"/>
      <c r="C203" s="72"/>
      <c r="D203" s="72"/>
      <c r="E203" s="72"/>
      <c r="F203" s="72"/>
      <c r="G203" s="72"/>
      <c r="H203" s="72"/>
      <c r="I203" s="72"/>
      <c r="J203" s="72"/>
      <c r="K203" s="72"/>
      <c r="O203" s="5"/>
      <c r="P203" s="5"/>
      <c r="Q203" s="5"/>
      <c r="R203" s="5"/>
      <c r="S203" s="5"/>
      <c r="T203" s="5"/>
      <c r="U203" s="5"/>
      <c r="V203" s="5"/>
      <c r="W203" s="5"/>
      <c r="X203" s="5"/>
      <c r="Y203" s="4"/>
    </row>
    <row r="204" spans="1:25" ht="26.25" customHeight="1">
      <c r="A204" s="86"/>
      <c r="B204" s="61" t="s">
        <v>88</v>
      </c>
      <c r="C204" s="62" t="s">
        <v>19</v>
      </c>
      <c r="D204" s="61" t="s">
        <v>20</v>
      </c>
      <c r="E204" s="61" t="s">
        <v>21</v>
      </c>
      <c r="F204" s="303" t="s">
        <v>1242</v>
      </c>
      <c r="G204" s="303"/>
      <c r="H204" s="67" t="s">
        <v>22</v>
      </c>
      <c r="I204" s="62" t="s">
        <v>23</v>
      </c>
      <c r="J204" s="62" t="s">
        <v>24</v>
      </c>
      <c r="K204" s="62" t="s">
        <v>17</v>
      </c>
      <c r="O204" s="5"/>
      <c r="P204" s="5"/>
      <c r="Q204" s="5"/>
      <c r="R204" s="5"/>
      <c r="S204" s="5"/>
      <c r="T204" s="5"/>
      <c r="U204" s="5"/>
      <c r="V204" s="5"/>
      <c r="W204" s="5"/>
      <c r="X204" s="5"/>
      <c r="Y204" s="4"/>
    </row>
    <row r="205" spans="1:25" ht="26.25" customHeight="1">
      <c r="A205" s="86"/>
      <c r="B205" s="58" t="s">
        <v>1243</v>
      </c>
      <c r="C205" s="69" t="s">
        <v>89</v>
      </c>
      <c r="D205" s="58" t="s">
        <v>47</v>
      </c>
      <c r="E205" s="58" t="s">
        <v>90</v>
      </c>
      <c r="F205" s="304" t="s">
        <v>1435</v>
      </c>
      <c r="G205" s="304"/>
      <c r="H205" s="68" t="s">
        <v>62</v>
      </c>
      <c r="I205" s="71">
        <v>1</v>
      </c>
      <c r="J205" s="70">
        <v>13.96</v>
      </c>
      <c r="K205" s="70">
        <v>13.96</v>
      </c>
      <c r="O205" s="5"/>
      <c r="P205" s="5"/>
      <c r="Q205" s="5"/>
      <c r="R205" s="5"/>
      <c r="S205" s="5"/>
      <c r="T205" s="5"/>
      <c r="U205" s="5"/>
      <c r="V205" s="5"/>
      <c r="W205" s="5"/>
      <c r="X205" s="5"/>
      <c r="Y205" s="4"/>
    </row>
    <row r="206" spans="1:25" ht="26.25" customHeight="1">
      <c r="A206" s="86"/>
      <c r="B206" s="59" t="s">
        <v>1245</v>
      </c>
      <c r="C206" s="74" t="s">
        <v>1436</v>
      </c>
      <c r="D206" s="59" t="s">
        <v>47</v>
      </c>
      <c r="E206" s="59" t="s">
        <v>1437</v>
      </c>
      <c r="F206" s="308" t="s">
        <v>1387</v>
      </c>
      <c r="G206" s="308"/>
      <c r="H206" s="73" t="s">
        <v>1388</v>
      </c>
      <c r="I206" s="76">
        <v>5.4928200000000003E-2</v>
      </c>
      <c r="J206" s="75">
        <v>73.349999999999994</v>
      </c>
      <c r="K206" s="75">
        <v>4.0199999999999996</v>
      </c>
      <c r="O206" s="5"/>
      <c r="P206" s="5"/>
      <c r="Q206" s="5"/>
      <c r="R206" s="5"/>
      <c r="S206" s="5"/>
      <c r="T206" s="5"/>
      <c r="U206" s="5"/>
      <c r="V206" s="5"/>
      <c r="W206" s="5"/>
      <c r="X206" s="5"/>
      <c r="Y206" s="4"/>
    </row>
    <row r="207" spans="1:25" ht="26.25" customHeight="1">
      <c r="A207" s="86"/>
      <c r="B207" s="59" t="s">
        <v>1245</v>
      </c>
      <c r="C207" s="74" t="s">
        <v>1438</v>
      </c>
      <c r="D207" s="59" t="s">
        <v>47</v>
      </c>
      <c r="E207" s="59" t="s">
        <v>1439</v>
      </c>
      <c r="F207" s="308" t="s">
        <v>1387</v>
      </c>
      <c r="G207" s="308"/>
      <c r="H207" s="73" t="s">
        <v>1391</v>
      </c>
      <c r="I207" s="76">
        <v>4.8695700000000001E-2</v>
      </c>
      <c r="J207" s="75">
        <v>156.1</v>
      </c>
      <c r="K207" s="75">
        <v>7.6</v>
      </c>
      <c r="O207" s="5"/>
      <c r="P207" s="5"/>
      <c r="Q207" s="5"/>
      <c r="R207" s="5"/>
      <c r="S207" s="5"/>
      <c r="T207" s="5"/>
      <c r="U207" s="5"/>
      <c r="V207" s="5"/>
      <c r="W207" s="5"/>
      <c r="X207" s="5"/>
      <c r="Y207" s="4"/>
    </row>
    <row r="208" spans="1:25" ht="26.25" customHeight="1">
      <c r="A208" s="86"/>
      <c r="B208" s="59" t="s">
        <v>1245</v>
      </c>
      <c r="C208" s="74" t="s">
        <v>1246</v>
      </c>
      <c r="D208" s="59" t="s">
        <v>47</v>
      </c>
      <c r="E208" s="59" t="s">
        <v>1247</v>
      </c>
      <c r="F208" s="308" t="s">
        <v>1248</v>
      </c>
      <c r="G208" s="308"/>
      <c r="H208" s="73" t="s">
        <v>1249</v>
      </c>
      <c r="I208" s="76">
        <v>0.10362399999999999</v>
      </c>
      <c r="J208" s="75">
        <v>22.64</v>
      </c>
      <c r="K208" s="75">
        <v>2.34</v>
      </c>
      <c r="O208" s="5"/>
      <c r="P208" s="5"/>
      <c r="Q208" s="5"/>
      <c r="R208" s="5"/>
      <c r="S208" s="5"/>
      <c r="T208" s="5"/>
      <c r="U208" s="5"/>
      <c r="V208" s="5"/>
      <c r="W208" s="5"/>
      <c r="X208" s="5"/>
      <c r="Y208" s="4"/>
    </row>
    <row r="209" spans="1:25" ht="26.25" customHeight="1">
      <c r="A209" s="86"/>
      <c r="B209" s="60"/>
      <c r="C209" s="60"/>
      <c r="D209" s="60"/>
      <c r="E209" s="60"/>
      <c r="F209" s="60" t="s">
        <v>1260</v>
      </c>
      <c r="G209" s="82">
        <v>5.2</v>
      </c>
      <c r="H209" s="60" t="s">
        <v>1261</v>
      </c>
      <c r="I209" s="82">
        <v>0</v>
      </c>
      <c r="J209" s="60" t="s">
        <v>1262</v>
      </c>
      <c r="K209" s="82">
        <v>5.2</v>
      </c>
      <c r="O209" s="5"/>
      <c r="P209" s="5"/>
      <c r="Q209" s="5"/>
      <c r="R209" s="5"/>
      <c r="S209" s="5"/>
      <c r="T209" s="5"/>
      <c r="U209" s="5"/>
      <c r="V209" s="5"/>
      <c r="W209" s="5"/>
      <c r="X209" s="5"/>
      <c r="Y209" s="4"/>
    </row>
    <row r="210" spans="1:25" ht="15.75" customHeight="1" thickBot="1">
      <c r="A210" s="86"/>
      <c r="B210" s="60"/>
      <c r="C210" s="60"/>
      <c r="D210" s="60"/>
      <c r="E210" s="60"/>
      <c r="F210" s="60" t="s">
        <v>1263</v>
      </c>
      <c r="G210" s="82">
        <v>2.64</v>
      </c>
      <c r="H210" s="60"/>
      <c r="I210" s="306" t="s">
        <v>1264</v>
      </c>
      <c r="J210" s="306"/>
      <c r="K210" s="82">
        <v>16.600000000000001</v>
      </c>
      <c r="O210" s="5"/>
      <c r="P210" s="5"/>
      <c r="Q210" s="5"/>
      <c r="R210" s="5"/>
      <c r="S210" s="5"/>
      <c r="T210" s="5"/>
      <c r="U210" s="5"/>
      <c r="V210" s="5"/>
      <c r="W210" s="5"/>
      <c r="X210" s="5"/>
      <c r="Y210" s="4"/>
    </row>
    <row r="211" spans="1:25" ht="15.75" customHeight="1" thickTop="1">
      <c r="A211" s="86"/>
      <c r="B211" s="72"/>
      <c r="C211" s="72"/>
      <c r="D211" s="72"/>
      <c r="E211" s="72"/>
      <c r="F211" s="72"/>
      <c r="G211" s="72"/>
      <c r="H211" s="72"/>
      <c r="I211" s="72"/>
      <c r="J211" s="72"/>
      <c r="K211" s="72"/>
      <c r="O211" s="5"/>
      <c r="P211" s="5"/>
      <c r="Q211" s="5"/>
      <c r="R211" s="5"/>
      <c r="S211" s="5"/>
      <c r="T211" s="5"/>
      <c r="U211" s="5"/>
      <c r="V211" s="5"/>
      <c r="W211" s="5"/>
      <c r="X211" s="5"/>
      <c r="Y211" s="4"/>
    </row>
    <row r="212" spans="1:25" ht="15.75" customHeight="1">
      <c r="A212" s="86"/>
      <c r="B212" s="61" t="s">
        <v>91</v>
      </c>
      <c r="C212" s="62" t="s">
        <v>19</v>
      </c>
      <c r="D212" s="61" t="s">
        <v>20</v>
      </c>
      <c r="E212" s="61" t="s">
        <v>21</v>
      </c>
      <c r="F212" s="303" t="s">
        <v>1242</v>
      </c>
      <c r="G212" s="303"/>
      <c r="H212" s="67" t="s">
        <v>22</v>
      </c>
      <c r="I212" s="62" t="s">
        <v>23</v>
      </c>
      <c r="J212" s="62" t="s">
        <v>24</v>
      </c>
      <c r="K212" s="62" t="s">
        <v>17</v>
      </c>
      <c r="O212" s="5"/>
      <c r="P212" s="5"/>
      <c r="Q212" s="5"/>
      <c r="R212" s="5"/>
      <c r="S212" s="5"/>
      <c r="T212" s="5"/>
      <c r="U212" s="5"/>
      <c r="V212" s="5"/>
      <c r="W212" s="5"/>
      <c r="X212" s="5"/>
      <c r="Y212" s="4"/>
    </row>
    <row r="213" spans="1:25" ht="15.75" customHeight="1">
      <c r="A213" s="86"/>
      <c r="B213" s="58" t="s">
        <v>1243</v>
      </c>
      <c r="C213" s="69" t="s">
        <v>92</v>
      </c>
      <c r="D213" s="58" t="s">
        <v>47</v>
      </c>
      <c r="E213" s="58" t="s">
        <v>93</v>
      </c>
      <c r="F213" s="304" t="s">
        <v>1435</v>
      </c>
      <c r="G213" s="304"/>
      <c r="H213" s="68" t="s">
        <v>62</v>
      </c>
      <c r="I213" s="71">
        <v>1</v>
      </c>
      <c r="J213" s="70">
        <v>89.55</v>
      </c>
      <c r="K213" s="70">
        <v>89.55</v>
      </c>
      <c r="O213" s="5"/>
      <c r="P213" s="5"/>
      <c r="Q213" s="5"/>
      <c r="R213" s="5"/>
      <c r="S213" s="5"/>
      <c r="T213" s="5"/>
      <c r="U213" s="5"/>
      <c r="V213" s="5"/>
      <c r="W213" s="5"/>
      <c r="X213" s="5"/>
      <c r="Y213" s="4"/>
    </row>
    <row r="214" spans="1:25" ht="15.75" customHeight="1">
      <c r="A214" s="86"/>
      <c r="B214" s="59" t="s">
        <v>1245</v>
      </c>
      <c r="C214" s="74" t="s">
        <v>1246</v>
      </c>
      <c r="D214" s="59" t="s">
        <v>47</v>
      </c>
      <c r="E214" s="59" t="s">
        <v>1247</v>
      </c>
      <c r="F214" s="308" t="s">
        <v>1248</v>
      </c>
      <c r="G214" s="308"/>
      <c r="H214" s="73" t="s">
        <v>1249</v>
      </c>
      <c r="I214" s="76">
        <v>3.9557666999999999</v>
      </c>
      <c r="J214" s="75">
        <v>22.64</v>
      </c>
      <c r="K214" s="75">
        <v>89.55</v>
      </c>
      <c r="O214" s="5"/>
      <c r="P214" s="5"/>
      <c r="Q214" s="5"/>
      <c r="R214" s="5"/>
      <c r="S214" s="5"/>
      <c r="T214" s="5"/>
      <c r="U214" s="5"/>
      <c r="V214" s="5"/>
      <c r="W214" s="5"/>
      <c r="X214" s="5"/>
      <c r="Y214" s="4"/>
    </row>
    <row r="215" spans="1:25" ht="26.25" customHeight="1">
      <c r="A215" s="86"/>
      <c r="B215" s="60"/>
      <c r="C215" s="60"/>
      <c r="D215" s="60"/>
      <c r="E215" s="60"/>
      <c r="F215" s="60" t="s">
        <v>1260</v>
      </c>
      <c r="G215" s="82">
        <v>63.88</v>
      </c>
      <c r="H215" s="60" t="s">
        <v>1261</v>
      </c>
      <c r="I215" s="82">
        <v>0</v>
      </c>
      <c r="J215" s="60" t="s">
        <v>1262</v>
      </c>
      <c r="K215" s="82">
        <v>63.88</v>
      </c>
      <c r="O215" s="5"/>
      <c r="P215" s="5"/>
      <c r="Q215" s="5"/>
      <c r="R215" s="5"/>
      <c r="S215" s="5"/>
      <c r="T215" s="5"/>
      <c r="U215" s="5"/>
      <c r="V215" s="5"/>
      <c r="W215" s="5"/>
      <c r="X215" s="5"/>
      <c r="Y215" s="4"/>
    </row>
    <row r="216" spans="1:25" ht="26.25" customHeight="1" thickBot="1">
      <c r="A216" s="86"/>
      <c r="B216" s="60"/>
      <c r="C216" s="60"/>
      <c r="D216" s="60"/>
      <c r="E216" s="60"/>
      <c r="F216" s="60" t="s">
        <v>1263</v>
      </c>
      <c r="G216" s="82">
        <v>16.940000000000001</v>
      </c>
      <c r="H216" s="60"/>
      <c r="I216" s="306" t="s">
        <v>1264</v>
      </c>
      <c r="J216" s="306"/>
      <c r="K216" s="82">
        <v>106.49</v>
      </c>
      <c r="O216" s="5"/>
      <c r="P216" s="5"/>
      <c r="Q216" s="5"/>
      <c r="R216" s="5"/>
      <c r="S216" s="5"/>
      <c r="T216" s="5"/>
      <c r="U216" s="5"/>
      <c r="V216" s="5"/>
      <c r="W216" s="5"/>
      <c r="X216" s="5"/>
      <c r="Y216" s="4"/>
    </row>
    <row r="217" spans="1:25" ht="26.25" customHeight="1" thickTop="1">
      <c r="A217" s="86"/>
      <c r="B217" s="72"/>
      <c r="C217" s="72"/>
      <c r="D217" s="72"/>
      <c r="E217" s="72"/>
      <c r="F217" s="72"/>
      <c r="G217" s="72"/>
      <c r="H217" s="72"/>
      <c r="I217" s="72"/>
      <c r="J217" s="72"/>
      <c r="K217" s="72"/>
      <c r="O217" s="5"/>
      <c r="P217" s="5"/>
      <c r="Q217" s="5"/>
      <c r="R217" s="5"/>
      <c r="S217" s="5"/>
      <c r="T217" s="5"/>
      <c r="U217" s="5"/>
      <c r="V217" s="5"/>
      <c r="W217" s="5"/>
      <c r="X217" s="5"/>
      <c r="Y217" s="4"/>
    </row>
    <row r="218" spans="1:25" ht="26.25" customHeight="1">
      <c r="A218" s="86"/>
      <c r="B218" s="61" t="s">
        <v>94</v>
      </c>
      <c r="C218" s="62" t="s">
        <v>19</v>
      </c>
      <c r="D218" s="61" t="s">
        <v>20</v>
      </c>
      <c r="E218" s="61" t="s">
        <v>21</v>
      </c>
      <c r="F218" s="303" t="s">
        <v>1242</v>
      </c>
      <c r="G218" s="303"/>
      <c r="H218" s="67" t="s">
        <v>22</v>
      </c>
      <c r="I218" s="62" t="s">
        <v>23</v>
      </c>
      <c r="J218" s="62" t="s">
        <v>24</v>
      </c>
      <c r="K218" s="62" t="s">
        <v>17</v>
      </c>
      <c r="O218" s="5"/>
      <c r="P218" s="5"/>
      <c r="Q218" s="5"/>
      <c r="R218" s="5"/>
      <c r="S218" s="5"/>
      <c r="T218" s="5"/>
      <c r="U218" s="5"/>
      <c r="V218" s="5"/>
      <c r="W218" s="5"/>
      <c r="X218" s="5"/>
      <c r="Y218" s="4"/>
    </row>
    <row r="219" spans="1:25" ht="26.25" customHeight="1">
      <c r="A219" s="86"/>
      <c r="B219" s="58" t="s">
        <v>1243</v>
      </c>
      <c r="C219" s="69" t="s">
        <v>95</v>
      </c>
      <c r="D219" s="58" t="s">
        <v>47</v>
      </c>
      <c r="E219" s="58" t="s">
        <v>96</v>
      </c>
      <c r="F219" s="304" t="s">
        <v>1440</v>
      </c>
      <c r="G219" s="304"/>
      <c r="H219" s="68" t="s">
        <v>62</v>
      </c>
      <c r="I219" s="71">
        <v>1</v>
      </c>
      <c r="J219" s="70">
        <v>215.37</v>
      </c>
      <c r="K219" s="70">
        <v>215.37</v>
      </c>
      <c r="O219" s="5"/>
      <c r="P219" s="5"/>
      <c r="Q219" s="5"/>
      <c r="R219" s="5"/>
      <c r="S219" s="5"/>
      <c r="T219" s="5"/>
      <c r="U219" s="5"/>
      <c r="V219" s="5"/>
      <c r="W219" s="5"/>
      <c r="X219" s="5"/>
      <c r="Y219" s="4"/>
    </row>
    <row r="220" spans="1:25" ht="26.25" customHeight="1">
      <c r="A220" s="86"/>
      <c r="B220" s="59" t="s">
        <v>1245</v>
      </c>
      <c r="C220" s="74" t="s">
        <v>1246</v>
      </c>
      <c r="D220" s="59" t="s">
        <v>47</v>
      </c>
      <c r="E220" s="59" t="s">
        <v>1247</v>
      </c>
      <c r="F220" s="308" t="s">
        <v>1248</v>
      </c>
      <c r="G220" s="308"/>
      <c r="H220" s="73" t="s">
        <v>1249</v>
      </c>
      <c r="I220" s="76">
        <v>0.63400000000000001</v>
      </c>
      <c r="J220" s="75">
        <v>22.64</v>
      </c>
      <c r="K220" s="75">
        <v>14.35</v>
      </c>
      <c r="O220" s="5"/>
      <c r="P220" s="5"/>
      <c r="Q220" s="5"/>
      <c r="R220" s="5"/>
      <c r="S220" s="5"/>
      <c r="T220" s="5"/>
      <c r="U220" s="5"/>
      <c r="V220" s="5"/>
      <c r="W220" s="5"/>
      <c r="X220" s="5"/>
      <c r="Y220" s="4"/>
    </row>
    <row r="221" spans="1:25" ht="26.25" customHeight="1">
      <c r="A221" s="86"/>
      <c r="B221" s="59" t="s">
        <v>1245</v>
      </c>
      <c r="C221" s="74" t="s">
        <v>1441</v>
      </c>
      <c r="D221" s="59" t="s">
        <v>47</v>
      </c>
      <c r="E221" s="59" t="s">
        <v>1442</v>
      </c>
      <c r="F221" s="308" t="s">
        <v>1387</v>
      </c>
      <c r="G221" s="308"/>
      <c r="H221" s="73" t="s">
        <v>1388</v>
      </c>
      <c r="I221" s="76">
        <v>0.03</v>
      </c>
      <c r="J221" s="75">
        <v>0.55000000000000004</v>
      </c>
      <c r="K221" s="75">
        <v>0.01</v>
      </c>
      <c r="O221" s="5"/>
      <c r="P221" s="5"/>
      <c r="Q221" s="5"/>
      <c r="R221" s="5"/>
      <c r="S221" s="5"/>
      <c r="T221" s="5"/>
      <c r="U221" s="5"/>
      <c r="V221" s="5"/>
      <c r="W221" s="5"/>
      <c r="X221" s="5"/>
      <c r="Y221" s="4"/>
    </row>
    <row r="222" spans="1:25" ht="26.25" customHeight="1">
      <c r="A222" s="86"/>
      <c r="B222" s="59" t="s">
        <v>1245</v>
      </c>
      <c r="C222" s="74" t="s">
        <v>1443</v>
      </c>
      <c r="D222" s="59" t="s">
        <v>47</v>
      </c>
      <c r="E222" s="59" t="s">
        <v>1444</v>
      </c>
      <c r="F222" s="308" t="s">
        <v>1248</v>
      </c>
      <c r="G222" s="308"/>
      <c r="H222" s="73" t="s">
        <v>1249</v>
      </c>
      <c r="I222" s="76">
        <v>1.579</v>
      </c>
      <c r="J222" s="75">
        <v>31.21</v>
      </c>
      <c r="K222" s="75">
        <v>49.28</v>
      </c>
      <c r="O222" s="5"/>
      <c r="P222" s="5"/>
      <c r="Q222" s="5"/>
      <c r="R222" s="5"/>
      <c r="S222" s="5"/>
      <c r="T222" s="5"/>
      <c r="U222" s="5"/>
      <c r="V222" s="5"/>
      <c r="W222" s="5"/>
      <c r="X222" s="5"/>
      <c r="Y222" s="4"/>
    </row>
    <row r="223" spans="1:25" ht="26.25" customHeight="1">
      <c r="A223" s="86"/>
      <c r="B223" s="59" t="s">
        <v>1245</v>
      </c>
      <c r="C223" s="74" t="s">
        <v>1445</v>
      </c>
      <c r="D223" s="59" t="s">
        <v>47</v>
      </c>
      <c r="E223" s="59" t="s">
        <v>1446</v>
      </c>
      <c r="F223" s="308" t="s">
        <v>1387</v>
      </c>
      <c r="G223" s="308"/>
      <c r="H223" s="73" t="s">
        <v>1391</v>
      </c>
      <c r="I223" s="76">
        <v>3.2000000000000001E-2</v>
      </c>
      <c r="J223" s="75">
        <v>9.98</v>
      </c>
      <c r="K223" s="75">
        <v>0.31</v>
      </c>
      <c r="O223" s="5"/>
      <c r="P223" s="5"/>
      <c r="Q223" s="5"/>
      <c r="R223" s="5"/>
      <c r="S223" s="5"/>
      <c r="T223" s="5"/>
      <c r="U223" s="5"/>
      <c r="V223" s="5"/>
      <c r="W223" s="5"/>
      <c r="X223" s="5"/>
      <c r="Y223" s="4"/>
    </row>
    <row r="224" spans="1:25" ht="26.25" customHeight="1">
      <c r="A224" s="86"/>
      <c r="B224" s="57" t="s">
        <v>1254</v>
      </c>
      <c r="C224" s="78" t="s">
        <v>1447</v>
      </c>
      <c r="D224" s="57" t="s">
        <v>47</v>
      </c>
      <c r="E224" s="57" t="s">
        <v>1448</v>
      </c>
      <c r="F224" s="305" t="s">
        <v>1258</v>
      </c>
      <c r="G224" s="305"/>
      <c r="H224" s="77" t="s">
        <v>62</v>
      </c>
      <c r="I224" s="80">
        <v>0.59499999999999997</v>
      </c>
      <c r="J224" s="79">
        <v>127.59</v>
      </c>
      <c r="K224" s="79">
        <v>75.91</v>
      </c>
      <c r="O224" s="5"/>
      <c r="P224" s="5"/>
      <c r="Q224" s="5"/>
      <c r="R224" s="5"/>
      <c r="S224" s="5"/>
      <c r="T224" s="5"/>
      <c r="U224" s="5"/>
      <c r="V224" s="5"/>
      <c r="W224" s="5"/>
      <c r="X224" s="5"/>
      <c r="Y224" s="4"/>
    </row>
    <row r="225" spans="1:25" ht="26.25" customHeight="1">
      <c r="A225" s="86"/>
      <c r="B225" s="57" t="s">
        <v>1254</v>
      </c>
      <c r="C225" s="78" t="s">
        <v>1449</v>
      </c>
      <c r="D225" s="57" t="s">
        <v>47</v>
      </c>
      <c r="E225" s="57" t="s">
        <v>1450</v>
      </c>
      <c r="F225" s="305" t="s">
        <v>1258</v>
      </c>
      <c r="G225" s="305"/>
      <c r="H225" s="77" t="s">
        <v>62</v>
      </c>
      <c r="I225" s="80">
        <v>0.59499999999999997</v>
      </c>
      <c r="J225" s="79">
        <v>126.92</v>
      </c>
      <c r="K225" s="79">
        <v>75.510000000000005</v>
      </c>
      <c r="O225" s="5"/>
      <c r="P225" s="5"/>
      <c r="Q225" s="5"/>
      <c r="R225" s="5"/>
      <c r="S225" s="5"/>
      <c r="T225" s="5"/>
      <c r="U225" s="5"/>
      <c r="V225" s="5"/>
      <c r="W225" s="5"/>
      <c r="X225" s="5"/>
      <c r="Y225" s="4"/>
    </row>
    <row r="226" spans="1:25" ht="26.25" customHeight="1">
      <c r="A226" s="86"/>
      <c r="B226" s="60"/>
      <c r="C226" s="60"/>
      <c r="D226" s="60"/>
      <c r="E226" s="60"/>
      <c r="F226" s="60" t="s">
        <v>1260</v>
      </c>
      <c r="G226" s="82">
        <v>49.12</v>
      </c>
      <c r="H226" s="60" t="s">
        <v>1261</v>
      </c>
      <c r="I226" s="82">
        <v>0</v>
      </c>
      <c r="J226" s="60" t="s">
        <v>1262</v>
      </c>
      <c r="K226" s="82">
        <v>49.12</v>
      </c>
      <c r="O226" s="5"/>
      <c r="P226" s="5"/>
      <c r="Q226" s="5"/>
      <c r="R226" s="5"/>
      <c r="S226" s="5"/>
      <c r="T226" s="5"/>
      <c r="U226" s="5"/>
      <c r="V226" s="5"/>
      <c r="W226" s="5"/>
      <c r="X226" s="5"/>
      <c r="Y226" s="4"/>
    </row>
    <row r="227" spans="1:25" ht="26.25" customHeight="1" thickBot="1">
      <c r="A227" s="86"/>
      <c r="B227" s="60"/>
      <c r="C227" s="60"/>
      <c r="D227" s="60"/>
      <c r="E227" s="60"/>
      <c r="F227" s="60" t="s">
        <v>1263</v>
      </c>
      <c r="G227" s="82">
        <v>40.74</v>
      </c>
      <c r="H227" s="60"/>
      <c r="I227" s="306" t="s">
        <v>1264</v>
      </c>
      <c r="J227" s="306"/>
      <c r="K227" s="82">
        <v>256.11</v>
      </c>
      <c r="O227" s="5"/>
      <c r="P227" s="5"/>
      <c r="Q227" s="5"/>
      <c r="R227" s="5"/>
      <c r="S227" s="5"/>
      <c r="T227" s="5"/>
      <c r="U227" s="5"/>
      <c r="V227" s="5"/>
      <c r="W227" s="5"/>
      <c r="X227" s="5"/>
      <c r="Y227" s="4"/>
    </row>
    <row r="228" spans="1:25" ht="26.25" customHeight="1" thickTop="1">
      <c r="A228" s="86"/>
      <c r="B228" s="72"/>
      <c r="C228" s="72"/>
      <c r="D228" s="72"/>
      <c r="E228" s="72"/>
      <c r="F228" s="72"/>
      <c r="G228" s="72"/>
      <c r="H228" s="72"/>
      <c r="I228" s="72"/>
      <c r="J228" s="72"/>
      <c r="K228" s="72"/>
      <c r="O228" s="5"/>
      <c r="P228" s="5"/>
      <c r="Q228" s="5"/>
      <c r="R228" s="5"/>
      <c r="S228" s="5"/>
      <c r="T228" s="5"/>
      <c r="U228" s="5"/>
      <c r="V228" s="5"/>
      <c r="W228" s="5"/>
      <c r="X228" s="5"/>
      <c r="Y228" s="4"/>
    </row>
    <row r="229" spans="1:25" ht="26.25" customHeight="1">
      <c r="A229" s="86"/>
      <c r="B229" s="61" t="s">
        <v>97</v>
      </c>
      <c r="C229" s="62" t="s">
        <v>19</v>
      </c>
      <c r="D229" s="61" t="s">
        <v>20</v>
      </c>
      <c r="E229" s="61" t="s">
        <v>21</v>
      </c>
      <c r="F229" s="303" t="s">
        <v>1242</v>
      </c>
      <c r="G229" s="303"/>
      <c r="H229" s="67" t="s">
        <v>22</v>
      </c>
      <c r="I229" s="62" t="s">
        <v>23</v>
      </c>
      <c r="J229" s="62" t="s">
        <v>24</v>
      </c>
      <c r="K229" s="62" t="s">
        <v>17</v>
      </c>
      <c r="O229" s="5"/>
      <c r="P229" s="5"/>
      <c r="Q229" s="5"/>
      <c r="R229" s="5"/>
      <c r="S229" s="5"/>
      <c r="T229" s="5"/>
      <c r="U229" s="5"/>
      <c r="V229" s="5"/>
      <c r="W229" s="5"/>
      <c r="X229" s="5"/>
      <c r="Y229" s="4"/>
    </row>
    <row r="230" spans="1:25" ht="26.25" customHeight="1">
      <c r="A230" s="86"/>
      <c r="B230" s="58" t="s">
        <v>1243</v>
      </c>
      <c r="C230" s="69" t="s">
        <v>98</v>
      </c>
      <c r="D230" s="58" t="s">
        <v>47</v>
      </c>
      <c r="E230" s="58" t="s">
        <v>99</v>
      </c>
      <c r="F230" s="304" t="s">
        <v>1451</v>
      </c>
      <c r="G230" s="304"/>
      <c r="H230" s="68" t="s">
        <v>37</v>
      </c>
      <c r="I230" s="71">
        <v>1</v>
      </c>
      <c r="J230" s="70">
        <v>82.92</v>
      </c>
      <c r="K230" s="70">
        <v>82.92</v>
      </c>
      <c r="O230" s="5"/>
      <c r="P230" s="5"/>
      <c r="Q230" s="5"/>
      <c r="R230" s="5"/>
      <c r="S230" s="5"/>
      <c r="T230" s="5"/>
      <c r="U230" s="5"/>
      <c r="V230" s="5"/>
      <c r="W230" s="5"/>
      <c r="X230" s="5"/>
      <c r="Y230" s="4"/>
    </row>
    <row r="231" spans="1:25" ht="26.25" customHeight="1">
      <c r="A231" s="86"/>
      <c r="B231" s="59" t="s">
        <v>1245</v>
      </c>
      <c r="C231" s="74" t="s">
        <v>1280</v>
      </c>
      <c r="D231" s="59" t="s">
        <v>47</v>
      </c>
      <c r="E231" s="59" t="s">
        <v>1281</v>
      </c>
      <c r="F231" s="308" t="s">
        <v>1248</v>
      </c>
      <c r="G231" s="308"/>
      <c r="H231" s="73" t="s">
        <v>1249</v>
      </c>
      <c r="I231" s="76">
        <v>1.3340000000000001</v>
      </c>
      <c r="J231" s="75">
        <v>30.75</v>
      </c>
      <c r="K231" s="75">
        <v>41.02</v>
      </c>
      <c r="O231" s="5"/>
      <c r="P231" s="5"/>
      <c r="Q231" s="5"/>
      <c r="R231" s="5"/>
      <c r="S231" s="5"/>
      <c r="T231" s="5"/>
      <c r="U231" s="5"/>
      <c r="V231" s="5"/>
      <c r="W231" s="5"/>
      <c r="X231" s="5"/>
      <c r="Y231" s="4"/>
    </row>
    <row r="232" spans="1:25" ht="26.25" customHeight="1">
      <c r="A232" s="86"/>
      <c r="B232" s="59" t="s">
        <v>1245</v>
      </c>
      <c r="C232" s="74" t="s">
        <v>1385</v>
      </c>
      <c r="D232" s="59" t="s">
        <v>47</v>
      </c>
      <c r="E232" s="59" t="s">
        <v>1386</v>
      </c>
      <c r="F232" s="308" t="s">
        <v>1387</v>
      </c>
      <c r="G232" s="308"/>
      <c r="H232" s="73" t="s">
        <v>1388</v>
      </c>
      <c r="I232" s="76">
        <v>4.3999999999999997E-2</v>
      </c>
      <c r="J232" s="75">
        <v>36.770000000000003</v>
      </c>
      <c r="K232" s="75">
        <v>1.61</v>
      </c>
      <c r="O232" s="5"/>
      <c r="P232" s="5"/>
      <c r="Q232" s="5"/>
      <c r="R232" s="5"/>
      <c r="S232" s="5"/>
      <c r="T232" s="5"/>
      <c r="U232" s="5"/>
      <c r="V232" s="5"/>
      <c r="W232" s="5"/>
      <c r="X232" s="5"/>
      <c r="Y232" s="4"/>
    </row>
    <row r="233" spans="1:25" ht="26.25" customHeight="1">
      <c r="A233" s="86"/>
      <c r="B233" s="59" t="s">
        <v>1245</v>
      </c>
      <c r="C233" s="74" t="s">
        <v>1282</v>
      </c>
      <c r="D233" s="59" t="s">
        <v>47</v>
      </c>
      <c r="E233" s="59" t="s">
        <v>1283</v>
      </c>
      <c r="F233" s="308" t="s">
        <v>1248</v>
      </c>
      <c r="G233" s="308"/>
      <c r="H233" s="73" t="s">
        <v>1249</v>
      </c>
      <c r="I233" s="76">
        <v>0.58799999999999997</v>
      </c>
      <c r="J233" s="75">
        <v>24.85</v>
      </c>
      <c r="K233" s="75">
        <v>14.61</v>
      </c>
      <c r="O233" s="5"/>
      <c r="P233" s="5"/>
      <c r="Q233" s="5"/>
      <c r="R233" s="5"/>
      <c r="S233" s="5"/>
      <c r="T233" s="5"/>
      <c r="U233" s="5"/>
      <c r="V233" s="5"/>
      <c r="W233" s="5"/>
      <c r="X233" s="5"/>
      <c r="Y233" s="4"/>
    </row>
    <row r="234" spans="1:25" ht="39" customHeight="1">
      <c r="A234" s="86"/>
      <c r="B234" s="59" t="s">
        <v>1245</v>
      </c>
      <c r="C234" s="74" t="s">
        <v>1389</v>
      </c>
      <c r="D234" s="59" t="s">
        <v>47</v>
      </c>
      <c r="E234" s="59" t="s">
        <v>1390</v>
      </c>
      <c r="F234" s="308" t="s">
        <v>1387</v>
      </c>
      <c r="G234" s="308"/>
      <c r="H234" s="73" t="s">
        <v>1391</v>
      </c>
      <c r="I234" s="76">
        <v>1.0999999999999999E-2</v>
      </c>
      <c r="J234" s="75">
        <v>38.36</v>
      </c>
      <c r="K234" s="75">
        <v>0.42</v>
      </c>
      <c r="O234" s="5"/>
      <c r="P234" s="5"/>
      <c r="Q234" s="5"/>
      <c r="R234" s="5"/>
      <c r="S234" s="5"/>
      <c r="T234" s="5"/>
      <c r="U234" s="5"/>
      <c r="V234" s="5"/>
      <c r="W234" s="5"/>
      <c r="X234" s="5"/>
      <c r="Y234" s="4"/>
    </row>
    <row r="235" spans="1:25" ht="26.25" customHeight="1">
      <c r="A235" s="86"/>
      <c r="B235" s="57" t="s">
        <v>1254</v>
      </c>
      <c r="C235" s="78" t="s">
        <v>1452</v>
      </c>
      <c r="D235" s="57" t="s">
        <v>47</v>
      </c>
      <c r="E235" s="57" t="s">
        <v>1453</v>
      </c>
      <c r="F235" s="305" t="s">
        <v>1258</v>
      </c>
      <c r="G235" s="305"/>
      <c r="H235" s="77" t="s">
        <v>103</v>
      </c>
      <c r="I235" s="80">
        <v>1.0999999999999999E-2</v>
      </c>
      <c r="J235" s="79">
        <v>19.68</v>
      </c>
      <c r="K235" s="79">
        <v>0.21</v>
      </c>
      <c r="O235" s="5"/>
      <c r="P235" s="5"/>
      <c r="Q235" s="5"/>
      <c r="R235" s="5"/>
      <c r="S235" s="5"/>
      <c r="T235" s="5"/>
      <c r="U235" s="5"/>
      <c r="V235" s="5"/>
      <c r="W235" s="5"/>
      <c r="X235" s="5"/>
      <c r="Y235" s="4"/>
    </row>
    <row r="236" spans="1:25" ht="26.25" customHeight="1">
      <c r="A236" s="86"/>
      <c r="B236" s="57" t="s">
        <v>1254</v>
      </c>
      <c r="C236" s="78" t="s">
        <v>1454</v>
      </c>
      <c r="D236" s="57" t="s">
        <v>47</v>
      </c>
      <c r="E236" s="57" t="s">
        <v>1455</v>
      </c>
      <c r="F236" s="305" t="s">
        <v>1258</v>
      </c>
      <c r="G236" s="305"/>
      <c r="H236" s="77" t="s">
        <v>103</v>
      </c>
      <c r="I236" s="80">
        <v>2.9000000000000001E-2</v>
      </c>
      <c r="J236" s="79">
        <v>21.68</v>
      </c>
      <c r="K236" s="79">
        <v>0.62</v>
      </c>
      <c r="O236" s="5"/>
      <c r="P236" s="5"/>
      <c r="Q236" s="5"/>
      <c r="R236" s="5"/>
      <c r="S236" s="5"/>
      <c r="T236" s="5"/>
      <c r="U236" s="5"/>
      <c r="V236" s="5"/>
      <c r="W236" s="5"/>
      <c r="X236" s="5"/>
      <c r="Y236" s="4"/>
    </row>
    <row r="237" spans="1:25" ht="26.25" customHeight="1">
      <c r="A237" s="86"/>
      <c r="B237" s="57" t="s">
        <v>1254</v>
      </c>
      <c r="C237" s="78" t="s">
        <v>1456</v>
      </c>
      <c r="D237" s="57" t="s">
        <v>47</v>
      </c>
      <c r="E237" s="57" t="s">
        <v>1457</v>
      </c>
      <c r="F237" s="305" t="s">
        <v>1258</v>
      </c>
      <c r="G237" s="305"/>
      <c r="H237" s="77" t="s">
        <v>87</v>
      </c>
      <c r="I237" s="80">
        <v>1.155</v>
      </c>
      <c r="J237" s="79">
        <v>13.86</v>
      </c>
      <c r="K237" s="79">
        <v>16</v>
      </c>
      <c r="O237" s="5"/>
      <c r="P237" s="5"/>
      <c r="Q237" s="5"/>
      <c r="R237" s="5"/>
      <c r="S237" s="5"/>
      <c r="T237" s="5"/>
      <c r="U237" s="5"/>
      <c r="V237" s="5"/>
      <c r="W237" s="5"/>
      <c r="X237" s="5"/>
      <c r="Y237" s="4"/>
    </row>
    <row r="238" spans="1:25" ht="26.25" customHeight="1">
      <c r="A238" s="86"/>
      <c r="B238" s="57" t="s">
        <v>1254</v>
      </c>
      <c r="C238" s="78" t="s">
        <v>1288</v>
      </c>
      <c r="D238" s="57" t="s">
        <v>47</v>
      </c>
      <c r="E238" s="57" t="s">
        <v>1289</v>
      </c>
      <c r="F238" s="305" t="s">
        <v>1258</v>
      </c>
      <c r="G238" s="305"/>
      <c r="H238" s="77" t="s">
        <v>87</v>
      </c>
      <c r="I238" s="80">
        <v>0.67500000000000004</v>
      </c>
      <c r="J238" s="79">
        <v>8.36</v>
      </c>
      <c r="K238" s="79">
        <v>5.64</v>
      </c>
      <c r="O238" s="5"/>
      <c r="P238" s="5"/>
      <c r="Q238" s="5"/>
      <c r="R238" s="5"/>
      <c r="S238" s="5"/>
      <c r="T238" s="5"/>
      <c r="U238" s="5"/>
      <c r="V238" s="5"/>
      <c r="W238" s="5"/>
      <c r="X238" s="5"/>
      <c r="Y238" s="4"/>
    </row>
    <row r="239" spans="1:25" ht="26.25" customHeight="1">
      <c r="A239" s="86"/>
      <c r="B239" s="57" t="s">
        <v>1254</v>
      </c>
      <c r="C239" s="78" t="s">
        <v>1458</v>
      </c>
      <c r="D239" s="57" t="s">
        <v>47</v>
      </c>
      <c r="E239" s="57" t="s">
        <v>1459</v>
      </c>
      <c r="F239" s="305" t="s">
        <v>1258</v>
      </c>
      <c r="G239" s="305"/>
      <c r="H239" s="77" t="s">
        <v>87</v>
      </c>
      <c r="I239" s="80">
        <v>0.92400000000000004</v>
      </c>
      <c r="J239" s="79">
        <v>2.92</v>
      </c>
      <c r="K239" s="79">
        <v>2.69</v>
      </c>
      <c r="O239" s="5"/>
      <c r="P239" s="5"/>
      <c r="Q239" s="5"/>
      <c r="R239" s="5"/>
      <c r="S239" s="5"/>
      <c r="T239" s="5"/>
      <c r="U239" s="5"/>
      <c r="V239" s="5"/>
      <c r="W239" s="5"/>
      <c r="X239" s="5"/>
      <c r="Y239" s="4"/>
    </row>
    <row r="240" spans="1:25" ht="26.25" customHeight="1">
      <c r="A240" s="86"/>
      <c r="B240" s="57" t="s">
        <v>1254</v>
      </c>
      <c r="C240" s="78" t="s">
        <v>1460</v>
      </c>
      <c r="D240" s="57" t="s">
        <v>47</v>
      </c>
      <c r="E240" s="57" t="s">
        <v>1461</v>
      </c>
      <c r="F240" s="305" t="s">
        <v>1258</v>
      </c>
      <c r="G240" s="305"/>
      <c r="H240" s="77" t="s">
        <v>15</v>
      </c>
      <c r="I240" s="80">
        <v>1.67E-2</v>
      </c>
      <c r="J240" s="79">
        <v>6.17</v>
      </c>
      <c r="K240" s="79">
        <v>0.1</v>
      </c>
      <c r="O240" s="5"/>
      <c r="P240" s="5"/>
      <c r="Q240" s="5"/>
      <c r="R240" s="5"/>
      <c r="S240" s="5"/>
      <c r="T240" s="5"/>
      <c r="U240" s="5"/>
      <c r="V240" s="5"/>
      <c r="W240" s="5"/>
      <c r="X240" s="5"/>
      <c r="Y240" s="4"/>
    </row>
    <row r="241" spans="1:25" ht="26.25" customHeight="1">
      <c r="A241" s="86"/>
      <c r="B241" s="60"/>
      <c r="C241" s="60"/>
      <c r="D241" s="60"/>
      <c r="E241" s="60"/>
      <c r="F241" s="60" t="s">
        <v>1260</v>
      </c>
      <c r="G241" s="82">
        <v>45.11</v>
      </c>
      <c r="H241" s="60" t="s">
        <v>1261</v>
      </c>
      <c r="I241" s="82">
        <v>0</v>
      </c>
      <c r="J241" s="60" t="s">
        <v>1262</v>
      </c>
      <c r="K241" s="82">
        <v>45.11</v>
      </c>
      <c r="O241" s="5"/>
      <c r="P241" s="5"/>
      <c r="Q241" s="5"/>
      <c r="R241" s="5"/>
      <c r="S241" s="5"/>
      <c r="T241" s="5"/>
      <c r="U241" s="5"/>
      <c r="V241" s="5"/>
      <c r="W241" s="5"/>
      <c r="X241" s="5"/>
      <c r="Y241" s="4"/>
    </row>
    <row r="242" spans="1:25" ht="26.25" customHeight="1" thickBot="1">
      <c r="A242" s="86"/>
      <c r="B242" s="60"/>
      <c r="C242" s="60"/>
      <c r="D242" s="60"/>
      <c r="E242" s="60"/>
      <c r="F242" s="60" t="s">
        <v>1263</v>
      </c>
      <c r="G242" s="82">
        <v>15.68</v>
      </c>
      <c r="H242" s="60"/>
      <c r="I242" s="306" t="s">
        <v>1264</v>
      </c>
      <c r="J242" s="306"/>
      <c r="K242" s="82">
        <v>98.6</v>
      </c>
      <c r="O242" s="5"/>
      <c r="P242" s="5"/>
      <c r="Q242" s="5"/>
      <c r="R242" s="5"/>
      <c r="S242" s="5"/>
      <c r="T242" s="5"/>
      <c r="U242" s="5"/>
      <c r="V242" s="5"/>
      <c r="W242" s="5"/>
      <c r="X242" s="5"/>
      <c r="Y242" s="4"/>
    </row>
    <row r="243" spans="1:25" ht="26.25" customHeight="1" thickTop="1">
      <c r="A243" s="86"/>
      <c r="B243" s="72"/>
      <c r="C243" s="72"/>
      <c r="D243" s="72"/>
      <c r="E243" s="72"/>
      <c r="F243" s="72"/>
      <c r="G243" s="72"/>
      <c r="H243" s="72"/>
      <c r="I243" s="72"/>
      <c r="J243" s="72"/>
      <c r="K243" s="72"/>
      <c r="O243" s="5"/>
      <c r="P243" s="5"/>
      <c r="Q243" s="5"/>
      <c r="R243" s="5"/>
      <c r="S243" s="5"/>
      <c r="T243" s="5"/>
      <c r="U243" s="5"/>
      <c r="V243" s="5"/>
      <c r="W243" s="5"/>
      <c r="X243" s="5"/>
      <c r="Y243" s="4"/>
    </row>
    <row r="244" spans="1:25" ht="26.25" customHeight="1">
      <c r="A244" s="86"/>
      <c r="B244" s="61" t="s">
        <v>100</v>
      </c>
      <c r="C244" s="62" t="s">
        <v>19</v>
      </c>
      <c r="D244" s="61" t="s">
        <v>20</v>
      </c>
      <c r="E244" s="61" t="s">
        <v>21</v>
      </c>
      <c r="F244" s="303" t="s">
        <v>1242</v>
      </c>
      <c r="G244" s="303"/>
      <c r="H244" s="67" t="s">
        <v>22</v>
      </c>
      <c r="I244" s="62" t="s">
        <v>23</v>
      </c>
      <c r="J244" s="62" t="s">
        <v>24</v>
      </c>
      <c r="K244" s="62" t="s">
        <v>17</v>
      </c>
      <c r="O244" s="5"/>
      <c r="P244" s="5"/>
      <c r="Q244" s="5"/>
      <c r="R244" s="5"/>
      <c r="S244" s="5"/>
      <c r="T244" s="5"/>
      <c r="U244" s="5"/>
      <c r="V244" s="5"/>
      <c r="W244" s="5"/>
      <c r="X244" s="5"/>
      <c r="Y244" s="4"/>
    </row>
    <row r="245" spans="1:25" ht="15.75" customHeight="1">
      <c r="A245" s="86"/>
      <c r="B245" s="58" t="s">
        <v>1243</v>
      </c>
      <c r="C245" s="69" t="s">
        <v>101</v>
      </c>
      <c r="D245" s="58" t="s">
        <v>47</v>
      </c>
      <c r="E245" s="58" t="s">
        <v>102</v>
      </c>
      <c r="F245" s="304" t="s">
        <v>1451</v>
      </c>
      <c r="G245" s="304"/>
      <c r="H245" s="68" t="s">
        <v>103</v>
      </c>
      <c r="I245" s="71">
        <v>1</v>
      </c>
      <c r="J245" s="70">
        <v>20.95</v>
      </c>
      <c r="K245" s="70">
        <v>20.95</v>
      </c>
      <c r="O245" s="5"/>
      <c r="P245" s="5"/>
      <c r="Q245" s="5"/>
      <c r="R245" s="5"/>
      <c r="S245" s="5"/>
      <c r="T245" s="5"/>
      <c r="U245" s="5"/>
      <c r="V245" s="5"/>
      <c r="W245" s="5"/>
      <c r="X245" s="5"/>
      <c r="Y245" s="4"/>
    </row>
    <row r="246" spans="1:25" ht="26.25" customHeight="1">
      <c r="A246" s="86"/>
      <c r="B246" s="59" t="s">
        <v>1245</v>
      </c>
      <c r="C246" s="74" t="s">
        <v>1462</v>
      </c>
      <c r="D246" s="59" t="s">
        <v>47</v>
      </c>
      <c r="E246" s="59" t="s">
        <v>1463</v>
      </c>
      <c r="F246" s="308" t="s">
        <v>1248</v>
      </c>
      <c r="G246" s="308"/>
      <c r="H246" s="73" t="s">
        <v>1249</v>
      </c>
      <c r="I246" s="76">
        <v>0.252</v>
      </c>
      <c r="J246" s="75">
        <v>30.97</v>
      </c>
      <c r="K246" s="75">
        <v>7.8</v>
      </c>
      <c r="O246" s="5"/>
      <c r="P246" s="5"/>
      <c r="Q246" s="5"/>
      <c r="R246" s="5"/>
      <c r="S246" s="5"/>
      <c r="T246" s="5"/>
      <c r="U246" s="5"/>
      <c r="V246" s="5"/>
      <c r="W246" s="5"/>
      <c r="X246" s="5"/>
      <c r="Y246" s="4"/>
    </row>
    <row r="247" spans="1:25" ht="26.25" customHeight="1">
      <c r="A247" s="86"/>
      <c r="B247" s="59" t="s">
        <v>1245</v>
      </c>
      <c r="C247" s="74" t="s">
        <v>1464</v>
      </c>
      <c r="D247" s="59" t="s">
        <v>47</v>
      </c>
      <c r="E247" s="59" t="s">
        <v>1465</v>
      </c>
      <c r="F247" s="308" t="s">
        <v>1248</v>
      </c>
      <c r="G247" s="308"/>
      <c r="H247" s="73" t="s">
        <v>1249</v>
      </c>
      <c r="I247" s="76">
        <v>9.7000000000000003E-2</v>
      </c>
      <c r="J247" s="75">
        <v>25.02</v>
      </c>
      <c r="K247" s="75">
        <v>2.42</v>
      </c>
      <c r="O247" s="5"/>
      <c r="P247" s="5"/>
      <c r="Q247" s="5"/>
      <c r="R247" s="5"/>
      <c r="S247" s="5"/>
      <c r="T247" s="5"/>
      <c r="U247" s="5"/>
      <c r="V247" s="5"/>
      <c r="W247" s="5"/>
      <c r="X247" s="5"/>
      <c r="Y247" s="4"/>
    </row>
    <row r="248" spans="1:25" ht="26.25" customHeight="1">
      <c r="A248" s="86"/>
      <c r="B248" s="59" t="s">
        <v>1245</v>
      </c>
      <c r="C248" s="74" t="s">
        <v>1466</v>
      </c>
      <c r="D248" s="59" t="s">
        <v>47</v>
      </c>
      <c r="E248" s="59" t="s">
        <v>1467</v>
      </c>
      <c r="F248" s="308" t="s">
        <v>1468</v>
      </c>
      <c r="G248" s="308"/>
      <c r="H248" s="73" t="s">
        <v>103</v>
      </c>
      <c r="I248" s="76">
        <v>1</v>
      </c>
      <c r="J248" s="75">
        <v>9.98</v>
      </c>
      <c r="K248" s="75">
        <v>9.98</v>
      </c>
      <c r="O248" s="5"/>
      <c r="P248" s="5"/>
      <c r="Q248" s="5"/>
      <c r="R248" s="5"/>
      <c r="S248" s="5"/>
      <c r="T248" s="5"/>
      <c r="U248" s="5"/>
      <c r="V248" s="5"/>
      <c r="W248" s="5"/>
      <c r="X248" s="5"/>
      <c r="Y248" s="4"/>
    </row>
    <row r="249" spans="1:25" ht="26.25" customHeight="1">
      <c r="A249" s="86"/>
      <c r="B249" s="57" t="s">
        <v>1254</v>
      </c>
      <c r="C249" s="78" t="s">
        <v>1469</v>
      </c>
      <c r="D249" s="57" t="s">
        <v>47</v>
      </c>
      <c r="E249" s="57" t="s">
        <v>1470</v>
      </c>
      <c r="F249" s="305" t="s">
        <v>1258</v>
      </c>
      <c r="G249" s="305"/>
      <c r="H249" s="77" t="s">
        <v>49</v>
      </c>
      <c r="I249" s="80">
        <v>1.143</v>
      </c>
      <c r="J249" s="79">
        <v>0.21</v>
      </c>
      <c r="K249" s="79">
        <v>0.24</v>
      </c>
      <c r="O249" s="5"/>
      <c r="P249" s="5"/>
      <c r="Q249" s="5"/>
      <c r="R249" s="5"/>
      <c r="S249" s="5"/>
      <c r="T249" s="5"/>
      <c r="U249" s="5"/>
      <c r="V249" s="5"/>
      <c r="W249" s="5"/>
      <c r="X249" s="5"/>
      <c r="Y249" s="4"/>
    </row>
    <row r="250" spans="1:25" ht="26.25" customHeight="1">
      <c r="A250" s="86"/>
      <c r="B250" s="57" t="s">
        <v>1254</v>
      </c>
      <c r="C250" s="78" t="s">
        <v>1471</v>
      </c>
      <c r="D250" s="57" t="s">
        <v>47</v>
      </c>
      <c r="E250" s="57" t="s">
        <v>1472</v>
      </c>
      <c r="F250" s="305" t="s">
        <v>1258</v>
      </c>
      <c r="G250" s="305"/>
      <c r="H250" s="77" t="s">
        <v>103</v>
      </c>
      <c r="I250" s="80">
        <v>2.5000000000000001E-2</v>
      </c>
      <c r="J250" s="79">
        <v>20.5</v>
      </c>
      <c r="K250" s="79">
        <v>0.51</v>
      </c>
      <c r="O250" s="5"/>
      <c r="P250" s="5"/>
      <c r="Q250" s="5"/>
      <c r="R250" s="5"/>
      <c r="S250" s="5"/>
      <c r="T250" s="5"/>
      <c r="U250" s="5"/>
      <c r="V250" s="5"/>
      <c r="W250" s="5"/>
      <c r="X250" s="5"/>
      <c r="Y250" s="4"/>
    </row>
    <row r="251" spans="1:25" ht="26.25" customHeight="1">
      <c r="A251" s="86"/>
      <c r="B251" s="60"/>
      <c r="C251" s="60"/>
      <c r="D251" s="60"/>
      <c r="E251" s="60"/>
      <c r="F251" s="60" t="s">
        <v>1260</v>
      </c>
      <c r="G251" s="82">
        <v>9.5</v>
      </c>
      <c r="H251" s="60" t="s">
        <v>1261</v>
      </c>
      <c r="I251" s="82">
        <v>0</v>
      </c>
      <c r="J251" s="60" t="s">
        <v>1262</v>
      </c>
      <c r="K251" s="82">
        <v>9.5</v>
      </c>
      <c r="O251" s="5"/>
      <c r="P251" s="5"/>
      <c r="Q251" s="5"/>
      <c r="R251" s="5"/>
      <c r="S251" s="5"/>
      <c r="T251" s="5"/>
      <c r="U251" s="5"/>
      <c r="V251" s="5"/>
      <c r="W251" s="5"/>
      <c r="X251" s="5"/>
      <c r="Y251" s="4"/>
    </row>
    <row r="252" spans="1:25" ht="26.25" customHeight="1" thickBot="1">
      <c r="A252" s="86"/>
      <c r="B252" s="60"/>
      <c r="C252" s="60"/>
      <c r="D252" s="60"/>
      <c r="E252" s="60"/>
      <c r="F252" s="60" t="s">
        <v>1263</v>
      </c>
      <c r="G252" s="82">
        <v>3.96</v>
      </c>
      <c r="H252" s="60"/>
      <c r="I252" s="306" t="s">
        <v>1264</v>
      </c>
      <c r="J252" s="306"/>
      <c r="K252" s="82">
        <v>24.91</v>
      </c>
      <c r="O252" s="5"/>
      <c r="P252" s="5"/>
      <c r="Q252" s="5"/>
      <c r="R252" s="5"/>
      <c r="S252" s="5"/>
      <c r="T252" s="5"/>
      <c r="U252" s="5"/>
      <c r="V252" s="5"/>
      <c r="W252" s="5"/>
      <c r="X252" s="5"/>
      <c r="Y252" s="4"/>
    </row>
    <row r="253" spans="1:25" ht="26.25" customHeight="1" thickTop="1">
      <c r="A253" s="86"/>
      <c r="B253" s="72"/>
      <c r="C253" s="72"/>
      <c r="D253" s="72"/>
      <c r="E253" s="72"/>
      <c r="F253" s="72"/>
      <c r="G253" s="72"/>
      <c r="H253" s="72"/>
      <c r="I253" s="72"/>
      <c r="J253" s="72"/>
      <c r="K253" s="72"/>
      <c r="O253" s="5"/>
      <c r="P253" s="5"/>
      <c r="Q253" s="5"/>
      <c r="R253" s="5"/>
      <c r="S253" s="5"/>
      <c r="T253" s="5"/>
      <c r="U253" s="5"/>
      <c r="V253" s="5"/>
      <c r="W253" s="5"/>
      <c r="X253" s="5"/>
      <c r="Y253" s="4"/>
    </row>
    <row r="254" spans="1:25" ht="26.25" customHeight="1">
      <c r="A254" s="86"/>
      <c r="B254" s="61" t="s">
        <v>104</v>
      </c>
      <c r="C254" s="62" t="s">
        <v>19</v>
      </c>
      <c r="D254" s="61" t="s">
        <v>20</v>
      </c>
      <c r="E254" s="61" t="s">
        <v>21</v>
      </c>
      <c r="F254" s="303" t="s">
        <v>1242</v>
      </c>
      <c r="G254" s="303"/>
      <c r="H254" s="67" t="s">
        <v>22</v>
      </c>
      <c r="I254" s="62" t="s">
        <v>23</v>
      </c>
      <c r="J254" s="62" t="s">
        <v>24</v>
      </c>
      <c r="K254" s="62" t="s">
        <v>17</v>
      </c>
      <c r="O254" s="5"/>
      <c r="P254" s="5"/>
      <c r="Q254" s="5"/>
      <c r="R254" s="5"/>
      <c r="S254" s="5"/>
      <c r="T254" s="5"/>
      <c r="U254" s="5"/>
      <c r="V254" s="5"/>
      <c r="W254" s="5"/>
      <c r="X254" s="5"/>
      <c r="Y254" s="4"/>
    </row>
    <row r="255" spans="1:25" ht="26.25" customHeight="1">
      <c r="A255" s="86"/>
      <c r="B255" s="58" t="s">
        <v>1243</v>
      </c>
      <c r="C255" s="69" t="s">
        <v>105</v>
      </c>
      <c r="D255" s="58" t="s">
        <v>47</v>
      </c>
      <c r="E255" s="58" t="s">
        <v>106</v>
      </c>
      <c r="F255" s="304" t="s">
        <v>1451</v>
      </c>
      <c r="G255" s="304"/>
      <c r="H255" s="68" t="s">
        <v>103</v>
      </c>
      <c r="I255" s="71">
        <v>1</v>
      </c>
      <c r="J255" s="70">
        <v>18.57</v>
      </c>
      <c r="K255" s="70">
        <v>18.57</v>
      </c>
      <c r="O255" s="5"/>
      <c r="P255" s="5"/>
      <c r="Q255" s="5"/>
      <c r="R255" s="5"/>
      <c r="S255" s="5"/>
      <c r="T255" s="5"/>
      <c r="U255" s="5"/>
      <c r="V255" s="5"/>
      <c r="W255" s="5"/>
      <c r="X255" s="5"/>
      <c r="Y255" s="4"/>
    </row>
    <row r="256" spans="1:25" ht="39" customHeight="1">
      <c r="A256" s="86"/>
      <c r="B256" s="59" t="s">
        <v>1245</v>
      </c>
      <c r="C256" s="74" t="s">
        <v>1464</v>
      </c>
      <c r="D256" s="59" t="s">
        <v>47</v>
      </c>
      <c r="E256" s="59" t="s">
        <v>1465</v>
      </c>
      <c r="F256" s="308" t="s">
        <v>1248</v>
      </c>
      <c r="G256" s="308"/>
      <c r="H256" s="73" t="s">
        <v>1249</v>
      </c>
      <c r="I256" s="76">
        <v>7.4999999999999997E-2</v>
      </c>
      <c r="J256" s="75">
        <v>25.02</v>
      </c>
      <c r="K256" s="75">
        <v>1.87</v>
      </c>
      <c r="O256" s="5"/>
      <c r="P256" s="5"/>
      <c r="Q256" s="5"/>
      <c r="R256" s="5"/>
      <c r="S256" s="5"/>
      <c r="T256" s="5"/>
      <c r="U256" s="5"/>
      <c r="V256" s="5"/>
      <c r="W256" s="5"/>
      <c r="X256" s="5"/>
      <c r="Y256" s="4"/>
    </row>
    <row r="257" spans="1:25" ht="39" customHeight="1">
      <c r="A257" s="86"/>
      <c r="B257" s="59" t="s">
        <v>1245</v>
      </c>
      <c r="C257" s="74" t="s">
        <v>1462</v>
      </c>
      <c r="D257" s="59" t="s">
        <v>47</v>
      </c>
      <c r="E257" s="59" t="s">
        <v>1463</v>
      </c>
      <c r="F257" s="308" t="s">
        <v>1248</v>
      </c>
      <c r="G257" s="308"/>
      <c r="H257" s="73" t="s">
        <v>1249</v>
      </c>
      <c r="I257" s="76">
        <v>0.19600000000000001</v>
      </c>
      <c r="J257" s="75">
        <v>30.97</v>
      </c>
      <c r="K257" s="75">
        <v>6.07</v>
      </c>
      <c r="O257" s="5"/>
      <c r="P257" s="5"/>
      <c r="Q257" s="5"/>
      <c r="R257" s="5"/>
      <c r="S257" s="5"/>
      <c r="T257" s="5"/>
      <c r="U257" s="5"/>
      <c r="V257" s="5"/>
      <c r="W257" s="5"/>
      <c r="X257" s="5"/>
      <c r="Y257" s="4"/>
    </row>
    <row r="258" spans="1:25" ht="26.25" customHeight="1">
      <c r="A258" s="86"/>
      <c r="B258" s="59" t="s">
        <v>1245</v>
      </c>
      <c r="C258" s="74" t="s">
        <v>1473</v>
      </c>
      <c r="D258" s="59" t="s">
        <v>47</v>
      </c>
      <c r="E258" s="59" t="s">
        <v>1474</v>
      </c>
      <c r="F258" s="308" t="s">
        <v>1468</v>
      </c>
      <c r="G258" s="308"/>
      <c r="H258" s="73" t="s">
        <v>103</v>
      </c>
      <c r="I258" s="76">
        <v>1</v>
      </c>
      <c r="J258" s="75">
        <v>9.9499999999999993</v>
      </c>
      <c r="K258" s="75">
        <v>9.9499999999999993</v>
      </c>
      <c r="O258" s="5"/>
      <c r="P258" s="5"/>
      <c r="Q258" s="5"/>
      <c r="R258" s="5"/>
      <c r="S258" s="5"/>
      <c r="T258" s="5"/>
      <c r="U258" s="5"/>
      <c r="V258" s="5"/>
      <c r="W258" s="5"/>
      <c r="X258" s="5"/>
      <c r="Y258" s="4"/>
    </row>
    <row r="259" spans="1:25" ht="26.25" customHeight="1">
      <c r="A259" s="86"/>
      <c r="B259" s="57" t="s">
        <v>1254</v>
      </c>
      <c r="C259" s="78" t="s">
        <v>1469</v>
      </c>
      <c r="D259" s="57" t="s">
        <v>47</v>
      </c>
      <c r="E259" s="57" t="s">
        <v>1470</v>
      </c>
      <c r="F259" s="305" t="s">
        <v>1258</v>
      </c>
      <c r="G259" s="305"/>
      <c r="H259" s="77" t="s">
        <v>49</v>
      </c>
      <c r="I259" s="80">
        <v>0.85599999999999998</v>
      </c>
      <c r="J259" s="79">
        <v>0.21</v>
      </c>
      <c r="K259" s="79">
        <v>0.17</v>
      </c>
      <c r="O259" s="5"/>
      <c r="P259" s="5"/>
      <c r="Q259" s="5"/>
      <c r="R259" s="5"/>
      <c r="S259" s="5"/>
      <c r="T259" s="5"/>
      <c r="U259" s="5"/>
      <c r="V259" s="5"/>
      <c r="W259" s="5"/>
      <c r="X259" s="5"/>
      <c r="Y259" s="4"/>
    </row>
    <row r="260" spans="1:25" ht="26.25" customHeight="1">
      <c r="A260" s="86"/>
      <c r="B260" s="57" t="s">
        <v>1254</v>
      </c>
      <c r="C260" s="78" t="s">
        <v>1471</v>
      </c>
      <c r="D260" s="57" t="s">
        <v>47</v>
      </c>
      <c r="E260" s="57" t="s">
        <v>1472</v>
      </c>
      <c r="F260" s="305" t="s">
        <v>1258</v>
      </c>
      <c r="G260" s="305"/>
      <c r="H260" s="77" t="s">
        <v>103</v>
      </c>
      <c r="I260" s="80">
        <v>2.5000000000000001E-2</v>
      </c>
      <c r="J260" s="79">
        <v>20.5</v>
      </c>
      <c r="K260" s="79">
        <v>0.51</v>
      </c>
      <c r="O260" s="5"/>
      <c r="P260" s="5"/>
      <c r="Q260" s="5"/>
      <c r="R260" s="5"/>
      <c r="S260" s="5"/>
      <c r="T260" s="5"/>
      <c r="U260" s="5"/>
      <c r="V260" s="5"/>
      <c r="W260" s="5"/>
      <c r="X260" s="5"/>
      <c r="Y260" s="4"/>
    </row>
    <row r="261" spans="1:25" ht="26.25" customHeight="1">
      <c r="A261" s="86"/>
      <c r="B261" s="60"/>
      <c r="C261" s="60"/>
      <c r="D261" s="60"/>
      <c r="E261" s="60"/>
      <c r="F261" s="60" t="s">
        <v>1260</v>
      </c>
      <c r="G261" s="82">
        <v>7</v>
      </c>
      <c r="H261" s="60" t="s">
        <v>1261</v>
      </c>
      <c r="I261" s="82">
        <v>0</v>
      </c>
      <c r="J261" s="60" t="s">
        <v>1262</v>
      </c>
      <c r="K261" s="82">
        <v>7</v>
      </c>
      <c r="O261" s="5"/>
      <c r="P261" s="5"/>
      <c r="Q261" s="5"/>
      <c r="R261" s="5"/>
      <c r="S261" s="5"/>
      <c r="T261" s="5"/>
      <c r="U261" s="5"/>
      <c r="V261" s="5"/>
      <c r="W261" s="5"/>
      <c r="X261" s="5"/>
      <c r="Y261" s="4"/>
    </row>
    <row r="262" spans="1:25" ht="26.25" customHeight="1" thickBot="1">
      <c r="A262" s="86"/>
      <c r="B262" s="60"/>
      <c r="C262" s="60"/>
      <c r="D262" s="60"/>
      <c r="E262" s="60"/>
      <c r="F262" s="60" t="s">
        <v>1263</v>
      </c>
      <c r="G262" s="82">
        <v>3.51</v>
      </c>
      <c r="H262" s="60"/>
      <c r="I262" s="306" t="s">
        <v>1264</v>
      </c>
      <c r="J262" s="306"/>
      <c r="K262" s="82">
        <v>22.08</v>
      </c>
      <c r="O262" s="5"/>
      <c r="P262" s="5"/>
      <c r="Q262" s="5"/>
      <c r="R262" s="5"/>
      <c r="S262" s="5"/>
      <c r="T262" s="5"/>
      <c r="U262" s="5"/>
      <c r="V262" s="5"/>
      <c r="W262" s="5"/>
      <c r="X262" s="5"/>
      <c r="Y262" s="4"/>
    </row>
    <row r="263" spans="1:25" ht="26.25" customHeight="1" thickTop="1">
      <c r="A263" s="86"/>
      <c r="B263" s="72"/>
      <c r="C263" s="72"/>
      <c r="D263" s="72"/>
      <c r="E263" s="72"/>
      <c r="F263" s="72"/>
      <c r="G263" s="72"/>
      <c r="H263" s="72"/>
      <c r="I263" s="72"/>
      <c r="J263" s="72"/>
      <c r="K263" s="72"/>
      <c r="O263" s="5"/>
      <c r="P263" s="5"/>
      <c r="Q263" s="5"/>
      <c r="R263" s="5"/>
      <c r="S263" s="5"/>
      <c r="T263" s="5"/>
      <c r="U263" s="5"/>
      <c r="V263" s="5"/>
      <c r="W263" s="5"/>
      <c r="X263" s="5"/>
      <c r="Y263" s="4"/>
    </row>
    <row r="264" spans="1:25" ht="26.25" customHeight="1">
      <c r="A264" s="86"/>
      <c r="B264" s="61" t="s">
        <v>107</v>
      </c>
      <c r="C264" s="62" t="s">
        <v>19</v>
      </c>
      <c r="D264" s="61" t="s">
        <v>20</v>
      </c>
      <c r="E264" s="61" t="s">
        <v>21</v>
      </c>
      <c r="F264" s="303" t="s">
        <v>1242</v>
      </c>
      <c r="G264" s="303"/>
      <c r="H264" s="67" t="s">
        <v>22</v>
      </c>
      <c r="I264" s="62" t="s">
        <v>23</v>
      </c>
      <c r="J264" s="62" t="s">
        <v>24</v>
      </c>
      <c r="K264" s="62" t="s">
        <v>17</v>
      </c>
      <c r="O264" s="5"/>
      <c r="P264" s="5"/>
      <c r="Q264" s="5"/>
      <c r="R264" s="5"/>
      <c r="S264" s="5"/>
      <c r="T264" s="5"/>
      <c r="U264" s="5"/>
      <c r="V264" s="5"/>
      <c r="W264" s="5"/>
      <c r="X264" s="5"/>
      <c r="Y264" s="4"/>
    </row>
    <row r="265" spans="1:25" ht="26.25" customHeight="1">
      <c r="A265" s="86"/>
      <c r="B265" s="58" t="s">
        <v>1243</v>
      </c>
      <c r="C265" s="69" t="s">
        <v>108</v>
      </c>
      <c r="D265" s="58" t="s">
        <v>47</v>
      </c>
      <c r="E265" s="58" t="s">
        <v>109</v>
      </c>
      <c r="F265" s="304" t="s">
        <v>1451</v>
      </c>
      <c r="G265" s="304"/>
      <c r="H265" s="68" t="s">
        <v>103</v>
      </c>
      <c r="I265" s="71">
        <v>1</v>
      </c>
      <c r="J265" s="70">
        <v>16.510000000000002</v>
      </c>
      <c r="K265" s="70">
        <v>16.510000000000002</v>
      </c>
      <c r="O265" s="5"/>
      <c r="P265" s="5"/>
      <c r="Q265" s="5"/>
      <c r="R265" s="5"/>
      <c r="S265" s="5"/>
      <c r="T265" s="5"/>
      <c r="U265" s="5"/>
      <c r="V265" s="5"/>
      <c r="W265" s="5"/>
      <c r="X265" s="5"/>
      <c r="Y265" s="4"/>
    </row>
    <row r="266" spans="1:25" ht="26.25" customHeight="1">
      <c r="A266" s="86"/>
      <c r="B266" s="59" t="s">
        <v>1245</v>
      </c>
      <c r="C266" s="74" t="s">
        <v>1475</v>
      </c>
      <c r="D266" s="59" t="s">
        <v>47</v>
      </c>
      <c r="E266" s="59" t="s">
        <v>1476</v>
      </c>
      <c r="F266" s="308" t="s">
        <v>1468</v>
      </c>
      <c r="G266" s="308"/>
      <c r="H266" s="73" t="s">
        <v>103</v>
      </c>
      <c r="I266" s="76">
        <v>1</v>
      </c>
      <c r="J266" s="75">
        <v>9.81</v>
      </c>
      <c r="K266" s="75">
        <v>9.81</v>
      </c>
      <c r="O266" s="5"/>
      <c r="P266" s="5"/>
      <c r="Q266" s="5"/>
      <c r="R266" s="5"/>
      <c r="S266" s="5"/>
      <c r="T266" s="5"/>
      <c r="U266" s="5"/>
      <c r="V266" s="5"/>
      <c r="W266" s="5"/>
      <c r="X266" s="5"/>
      <c r="Y266" s="4"/>
    </row>
    <row r="267" spans="1:25" ht="26.25" customHeight="1">
      <c r="A267" s="86"/>
      <c r="B267" s="59" t="s">
        <v>1245</v>
      </c>
      <c r="C267" s="74" t="s">
        <v>1462</v>
      </c>
      <c r="D267" s="59" t="s">
        <v>47</v>
      </c>
      <c r="E267" s="59" t="s">
        <v>1463</v>
      </c>
      <c r="F267" s="308" t="s">
        <v>1248</v>
      </c>
      <c r="G267" s="308"/>
      <c r="H267" s="73" t="s">
        <v>1249</v>
      </c>
      <c r="I267" s="76">
        <v>0.15</v>
      </c>
      <c r="J267" s="75">
        <v>30.97</v>
      </c>
      <c r="K267" s="75">
        <v>4.6399999999999997</v>
      </c>
      <c r="O267" s="5"/>
      <c r="P267" s="5"/>
      <c r="Q267" s="5"/>
      <c r="R267" s="5"/>
      <c r="S267" s="5"/>
      <c r="T267" s="5"/>
      <c r="U267" s="5"/>
      <c r="V267" s="5"/>
      <c r="W267" s="5"/>
      <c r="X267" s="5"/>
      <c r="Y267" s="4"/>
    </row>
    <row r="268" spans="1:25" ht="26.25" customHeight="1">
      <c r="A268" s="86"/>
      <c r="B268" s="59" t="s">
        <v>1245</v>
      </c>
      <c r="C268" s="74" t="s">
        <v>1464</v>
      </c>
      <c r="D268" s="59" t="s">
        <v>47</v>
      </c>
      <c r="E268" s="59" t="s">
        <v>1465</v>
      </c>
      <c r="F268" s="308" t="s">
        <v>1248</v>
      </c>
      <c r="G268" s="308"/>
      <c r="H268" s="73" t="s">
        <v>1249</v>
      </c>
      <c r="I268" s="76">
        <v>5.7000000000000002E-2</v>
      </c>
      <c r="J268" s="75">
        <v>25.02</v>
      </c>
      <c r="K268" s="75">
        <v>1.42</v>
      </c>
      <c r="O268" s="5"/>
      <c r="P268" s="5"/>
      <c r="Q268" s="5"/>
      <c r="R268" s="5"/>
      <c r="S268" s="5"/>
      <c r="T268" s="5"/>
      <c r="U268" s="5"/>
      <c r="V268" s="5"/>
      <c r="W268" s="5"/>
      <c r="X268" s="5"/>
      <c r="Y268" s="4"/>
    </row>
    <row r="269" spans="1:25" ht="26.25" customHeight="1">
      <c r="A269" s="4"/>
      <c r="B269" s="57" t="s">
        <v>1254</v>
      </c>
      <c r="C269" s="78" t="s">
        <v>1469</v>
      </c>
      <c r="D269" s="57" t="s">
        <v>47</v>
      </c>
      <c r="E269" s="57" t="s">
        <v>1470</v>
      </c>
      <c r="F269" s="305" t="s">
        <v>1258</v>
      </c>
      <c r="G269" s="305"/>
      <c r="H269" s="77" t="s">
        <v>49</v>
      </c>
      <c r="I269" s="80">
        <v>0.63500000000000001</v>
      </c>
      <c r="J269" s="79">
        <v>0.21</v>
      </c>
      <c r="K269" s="79">
        <v>0.13</v>
      </c>
      <c r="O269" s="4"/>
      <c r="P269" s="4"/>
      <c r="Q269" s="4"/>
      <c r="R269" s="4"/>
      <c r="S269" s="4"/>
      <c r="T269" s="4"/>
      <c r="U269" s="4"/>
      <c r="V269" s="4"/>
      <c r="W269" s="4"/>
      <c r="X269" s="4"/>
      <c r="Y269" s="4"/>
    </row>
    <row r="270" spans="1:25" ht="26.25" customHeight="1">
      <c r="A270" s="86"/>
      <c r="B270" s="57" t="s">
        <v>1254</v>
      </c>
      <c r="C270" s="78" t="s">
        <v>1471</v>
      </c>
      <c r="D270" s="57" t="s">
        <v>47</v>
      </c>
      <c r="E270" s="57" t="s">
        <v>1472</v>
      </c>
      <c r="F270" s="305" t="s">
        <v>1258</v>
      </c>
      <c r="G270" s="305"/>
      <c r="H270" s="77" t="s">
        <v>103</v>
      </c>
      <c r="I270" s="80">
        <v>2.5000000000000001E-2</v>
      </c>
      <c r="J270" s="79">
        <v>20.5</v>
      </c>
      <c r="K270" s="79">
        <v>0.51</v>
      </c>
      <c r="O270" s="5"/>
      <c r="P270" s="5"/>
      <c r="Q270" s="5"/>
      <c r="R270" s="5"/>
      <c r="S270" s="5"/>
      <c r="T270" s="5"/>
      <c r="U270" s="5"/>
      <c r="V270" s="5"/>
      <c r="W270" s="5"/>
      <c r="X270" s="5"/>
      <c r="Y270" s="5"/>
    </row>
    <row r="271" spans="1:25" ht="26.25" customHeight="1">
      <c r="A271" s="86"/>
      <c r="B271" s="60"/>
      <c r="C271" s="60"/>
      <c r="D271" s="60"/>
      <c r="E271" s="60"/>
      <c r="F271" s="60" t="s">
        <v>1260</v>
      </c>
      <c r="G271" s="82">
        <v>5.13</v>
      </c>
      <c r="H271" s="60" t="s">
        <v>1261</v>
      </c>
      <c r="I271" s="82">
        <v>0</v>
      </c>
      <c r="J271" s="60" t="s">
        <v>1262</v>
      </c>
      <c r="K271" s="82">
        <v>5.13</v>
      </c>
      <c r="O271" s="5"/>
      <c r="P271" s="5"/>
      <c r="Q271" s="5"/>
      <c r="R271" s="5"/>
      <c r="S271" s="5"/>
      <c r="T271" s="5"/>
      <c r="U271" s="5"/>
      <c r="V271" s="5"/>
      <c r="W271" s="5"/>
      <c r="X271" s="5"/>
      <c r="Y271" s="5"/>
    </row>
    <row r="272" spans="1:25" ht="26.25" customHeight="1" thickBot="1">
      <c r="A272" s="96"/>
      <c r="B272" s="60"/>
      <c r="C272" s="60"/>
      <c r="D272" s="60"/>
      <c r="E272" s="60"/>
      <c r="F272" s="60" t="s">
        <v>1263</v>
      </c>
      <c r="G272" s="82">
        <v>3.12</v>
      </c>
      <c r="H272" s="60"/>
      <c r="I272" s="306" t="s">
        <v>1264</v>
      </c>
      <c r="J272" s="306"/>
      <c r="K272" s="82">
        <v>19.63</v>
      </c>
      <c r="O272" s="38"/>
      <c r="P272" s="38"/>
      <c r="Q272" s="38"/>
      <c r="R272" s="38"/>
      <c r="S272" s="38"/>
      <c r="T272" s="38"/>
      <c r="U272" s="38"/>
      <c r="V272" s="38"/>
      <c r="W272" s="38"/>
      <c r="X272" s="38"/>
      <c r="Y272" s="38"/>
    </row>
    <row r="273" spans="1:25" ht="26.25" customHeight="1" thickTop="1">
      <c r="A273" s="86"/>
      <c r="B273" s="72"/>
      <c r="C273" s="72"/>
      <c r="D273" s="72"/>
      <c r="E273" s="72"/>
      <c r="F273" s="72"/>
      <c r="G273" s="72"/>
      <c r="H273" s="72"/>
      <c r="I273" s="72"/>
      <c r="J273" s="72"/>
      <c r="K273" s="72"/>
      <c r="O273" s="5"/>
      <c r="P273" s="5"/>
      <c r="Q273" s="5"/>
      <c r="R273" s="5"/>
      <c r="S273" s="5"/>
      <c r="T273" s="5"/>
      <c r="U273" s="5"/>
      <c r="V273" s="5"/>
      <c r="W273" s="5"/>
      <c r="X273" s="5"/>
      <c r="Y273" s="5"/>
    </row>
    <row r="274" spans="1:25" ht="26.25" customHeight="1">
      <c r="A274" s="86"/>
      <c r="B274" s="61" t="s">
        <v>110</v>
      </c>
      <c r="C274" s="62" t="s">
        <v>19</v>
      </c>
      <c r="D274" s="61" t="s">
        <v>20</v>
      </c>
      <c r="E274" s="61" t="s">
        <v>21</v>
      </c>
      <c r="F274" s="303" t="s">
        <v>1242</v>
      </c>
      <c r="G274" s="303"/>
      <c r="H274" s="67" t="s">
        <v>22</v>
      </c>
      <c r="I274" s="62" t="s">
        <v>23</v>
      </c>
      <c r="J274" s="62" t="s">
        <v>24</v>
      </c>
      <c r="K274" s="62" t="s">
        <v>17</v>
      </c>
      <c r="O274" s="5"/>
      <c r="P274" s="5"/>
      <c r="Q274" s="5"/>
      <c r="R274" s="5"/>
      <c r="S274" s="5"/>
      <c r="T274" s="5"/>
      <c r="U274" s="5"/>
      <c r="V274" s="5"/>
      <c r="W274" s="5"/>
      <c r="X274" s="5"/>
      <c r="Y274" s="5"/>
    </row>
    <row r="275" spans="1:25" ht="26.25" customHeight="1">
      <c r="A275" s="86"/>
      <c r="B275" s="58" t="s">
        <v>1243</v>
      </c>
      <c r="C275" s="69" t="s">
        <v>111</v>
      </c>
      <c r="D275" s="58" t="s">
        <v>47</v>
      </c>
      <c r="E275" s="58" t="s">
        <v>112</v>
      </c>
      <c r="F275" s="304" t="s">
        <v>1451</v>
      </c>
      <c r="G275" s="304"/>
      <c r="H275" s="68" t="s">
        <v>103</v>
      </c>
      <c r="I275" s="71">
        <v>1</v>
      </c>
      <c r="J275" s="70">
        <v>14.32</v>
      </c>
      <c r="K275" s="70">
        <v>14.32</v>
      </c>
      <c r="O275" s="5"/>
      <c r="P275" s="5"/>
      <c r="Q275" s="5"/>
      <c r="R275" s="5"/>
      <c r="S275" s="5"/>
      <c r="T275" s="5"/>
      <c r="U275" s="5"/>
      <c r="V275" s="5"/>
      <c r="W275" s="5"/>
      <c r="X275" s="5"/>
      <c r="Y275" s="5"/>
    </row>
    <row r="276" spans="1:25" ht="26.25" customHeight="1">
      <c r="A276" s="86"/>
      <c r="B276" s="59" t="s">
        <v>1245</v>
      </c>
      <c r="C276" s="74" t="s">
        <v>1464</v>
      </c>
      <c r="D276" s="59" t="s">
        <v>47</v>
      </c>
      <c r="E276" s="59" t="s">
        <v>1465</v>
      </c>
      <c r="F276" s="308" t="s">
        <v>1248</v>
      </c>
      <c r="G276" s="308"/>
      <c r="H276" s="73" t="s">
        <v>1249</v>
      </c>
      <c r="I276" s="76">
        <v>4.3999999999999997E-2</v>
      </c>
      <c r="J276" s="75">
        <v>25.02</v>
      </c>
      <c r="K276" s="75">
        <v>1.1000000000000001</v>
      </c>
      <c r="O276" s="5"/>
      <c r="P276" s="5"/>
      <c r="Q276" s="5"/>
      <c r="R276" s="5"/>
      <c r="S276" s="5"/>
      <c r="T276" s="5"/>
      <c r="U276" s="5"/>
      <c r="V276" s="5"/>
      <c r="W276" s="5"/>
      <c r="X276" s="5"/>
      <c r="Y276" s="5"/>
    </row>
    <row r="277" spans="1:25" ht="26.25" customHeight="1">
      <c r="A277" s="86"/>
      <c r="B277" s="59" t="s">
        <v>1245</v>
      </c>
      <c r="C277" s="74" t="s">
        <v>1462</v>
      </c>
      <c r="D277" s="59" t="s">
        <v>47</v>
      </c>
      <c r="E277" s="59" t="s">
        <v>1463</v>
      </c>
      <c r="F277" s="308" t="s">
        <v>1248</v>
      </c>
      <c r="G277" s="308"/>
      <c r="H277" s="73" t="s">
        <v>1249</v>
      </c>
      <c r="I277" s="76">
        <v>0.11600000000000001</v>
      </c>
      <c r="J277" s="75">
        <v>30.97</v>
      </c>
      <c r="K277" s="75">
        <v>3.59</v>
      </c>
      <c r="O277" s="5"/>
      <c r="P277" s="5"/>
      <c r="Q277" s="5"/>
      <c r="R277" s="5"/>
      <c r="S277" s="5"/>
      <c r="T277" s="5"/>
      <c r="U277" s="5"/>
      <c r="V277" s="5"/>
      <c r="W277" s="5"/>
      <c r="X277" s="5"/>
      <c r="Y277" s="5"/>
    </row>
    <row r="278" spans="1:25" ht="26.25" customHeight="1">
      <c r="A278" s="86"/>
      <c r="B278" s="59" t="s">
        <v>1245</v>
      </c>
      <c r="C278" s="74" t="s">
        <v>1477</v>
      </c>
      <c r="D278" s="59" t="s">
        <v>47</v>
      </c>
      <c r="E278" s="59" t="s">
        <v>1478</v>
      </c>
      <c r="F278" s="308" t="s">
        <v>1468</v>
      </c>
      <c r="G278" s="308"/>
      <c r="H278" s="73" t="s">
        <v>103</v>
      </c>
      <c r="I278" s="76">
        <v>1</v>
      </c>
      <c r="J278" s="75">
        <v>9.02</v>
      </c>
      <c r="K278" s="75">
        <v>9.02</v>
      </c>
      <c r="O278" s="5"/>
      <c r="P278" s="5"/>
      <c r="Q278" s="5"/>
      <c r="R278" s="5"/>
      <c r="S278" s="5"/>
      <c r="T278" s="5"/>
      <c r="U278" s="5"/>
      <c r="V278" s="5"/>
      <c r="W278" s="5"/>
      <c r="X278" s="5"/>
      <c r="Y278" s="5"/>
    </row>
    <row r="279" spans="1:25" ht="26.25" customHeight="1">
      <c r="A279" s="86"/>
      <c r="B279" s="57" t="s">
        <v>1254</v>
      </c>
      <c r="C279" s="78" t="s">
        <v>1469</v>
      </c>
      <c r="D279" s="57" t="s">
        <v>47</v>
      </c>
      <c r="E279" s="57" t="s">
        <v>1470</v>
      </c>
      <c r="F279" s="305" t="s">
        <v>1258</v>
      </c>
      <c r="G279" s="305"/>
      <c r="H279" s="77" t="s">
        <v>49</v>
      </c>
      <c r="I279" s="80">
        <v>0.48</v>
      </c>
      <c r="J279" s="79">
        <v>0.21</v>
      </c>
      <c r="K279" s="79">
        <v>0.1</v>
      </c>
      <c r="O279" s="5"/>
      <c r="P279" s="5"/>
      <c r="Q279" s="5"/>
      <c r="R279" s="5"/>
      <c r="S279" s="5"/>
      <c r="T279" s="5"/>
      <c r="U279" s="5"/>
      <c r="V279" s="5"/>
      <c r="W279" s="5"/>
      <c r="X279" s="5"/>
      <c r="Y279" s="5"/>
    </row>
    <row r="280" spans="1:25" ht="26.25" customHeight="1">
      <c r="A280" s="86"/>
      <c r="B280" s="57" t="s">
        <v>1254</v>
      </c>
      <c r="C280" s="78" t="s">
        <v>1471</v>
      </c>
      <c r="D280" s="57" t="s">
        <v>47</v>
      </c>
      <c r="E280" s="57" t="s">
        <v>1472</v>
      </c>
      <c r="F280" s="305" t="s">
        <v>1258</v>
      </c>
      <c r="G280" s="305"/>
      <c r="H280" s="77" t="s">
        <v>103</v>
      </c>
      <c r="I280" s="80">
        <v>2.5000000000000001E-2</v>
      </c>
      <c r="J280" s="79">
        <v>20.5</v>
      </c>
      <c r="K280" s="79">
        <v>0.51</v>
      </c>
      <c r="O280" s="5"/>
      <c r="P280" s="5"/>
      <c r="Q280" s="5"/>
      <c r="R280" s="5"/>
      <c r="S280" s="5"/>
      <c r="T280" s="5"/>
      <c r="U280" s="5"/>
      <c r="V280" s="5"/>
      <c r="W280" s="5"/>
      <c r="X280" s="5"/>
      <c r="Y280" s="5"/>
    </row>
    <row r="281" spans="1:25" ht="26.25" customHeight="1">
      <c r="A281" s="86"/>
      <c r="B281" s="60"/>
      <c r="C281" s="60"/>
      <c r="D281" s="60"/>
      <c r="E281" s="60"/>
      <c r="F281" s="60" t="s">
        <v>1260</v>
      </c>
      <c r="G281" s="82">
        <v>3.86</v>
      </c>
      <c r="H281" s="60" t="s">
        <v>1261</v>
      </c>
      <c r="I281" s="82">
        <v>0</v>
      </c>
      <c r="J281" s="60" t="s">
        <v>1262</v>
      </c>
      <c r="K281" s="82">
        <v>3.86</v>
      </c>
      <c r="O281" s="5"/>
      <c r="P281" s="5"/>
      <c r="Q281" s="5"/>
      <c r="R281" s="5"/>
      <c r="S281" s="5"/>
      <c r="T281" s="5"/>
      <c r="U281" s="5"/>
      <c r="V281" s="5"/>
      <c r="W281" s="5"/>
      <c r="X281" s="5"/>
      <c r="Y281" s="5"/>
    </row>
    <row r="282" spans="1:25" ht="26.25" customHeight="1" thickBot="1">
      <c r="A282" s="86"/>
      <c r="B282" s="60"/>
      <c r="C282" s="60"/>
      <c r="D282" s="60"/>
      <c r="E282" s="60"/>
      <c r="F282" s="60" t="s">
        <v>1263</v>
      </c>
      <c r="G282" s="82">
        <v>2.7</v>
      </c>
      <c r="H282" s="60"/>
      <c r="I282" s="306" t="s">
        <v>1264</v>
      </c>
      <c r="J282" s="306"/>
      <c r="K282" s="82">
        <v>17.02</v>
      </c>
      <c r="O282" s="5"/>
      <c r="P282" s="5"/>
      <c r="Q282" s="5"/>
      <c r="R282" s="5"/>
      <c r="S282" s="5"/>
      <c r="T282" s="5"/>
      <c r="U282" s="5"/>
      <c r="V282" s="5"/>
      <c r="W282" s="5"/>
      <c r="X282" s="5"/>
      <c r="Y282" s="5"/>
    </row>
    <row r="283" spans="1:25" ht="26.25" customHeight="1" thickTop="1">
      <c r="A283" s="86"/>
      <c r="B283" s="72"/>
      <c r="C283" s="72"/>
      <c r="D283" s="72"/>
      <c r="E283" s="72"/>
      <c r="F283" s="72"/>
      <c r="G283" s="72"/>
      <c r="H283" s="72"/>
      <c r="I283" s="72"/>
      <c r="J283" s="72"/>
      <c r="K283" s="72"/>
      <c r="O283" s="5"/>
      <c r="P283" s="5"/>
      <c r="Q283" s="5"/>
      <c r="R283" s="5"/>
      <c r="S283" s="5"/>
      <c r="T283" s="5"/>
      <c r="U283" s="5"/>
      <c r="V283" s="5"/>
      <c r="W283" s="5"/>
      <c r="X283" s="5"/>
      <c r="Y283" s="5"/>
    </row>
    <row r="284" spans="1:25" ht="26.25" customHeight="1">
      <c r="A284" s="86"/>
      <c r="B284" s="61" t="s">
        <v>113</v>
      </c>
      <c r="C284" s="62" t="s">
        <v>19</v>
      </c>
      <c r="D284" s="61" t="s">
        <v>20</v>
      </c>
      <c r="E284" s="61" t="s">
        <v>21</v>
      </c>
      <c r="F284" s="303" t="s">
        <v>1242</v>
      </c>
      <c r="G284" s="303"/>
      <c r="H284" s="67" t="s">
        <v>22</v>
      </c>
      <c r="I284" s="62" t="s">
        <v>23</v>
      </c>
      <c r="J284" s="62" t="s">
        <v>24</v>
      </c>
      <c r="K284" s="62" t="s">
        <v>17</v>
      </c>
      <c r="O284" s="5"/>
      <c r="P284" s="5"/>
      <c r="Q284" s="5"/>
      <c r="R284" s="5"/>
      <c r="S284" s="5"/>
      <c r="T284" s="5"/>
      <c r="U284" s="5"/>
      <c r="V284" s="5"/>
      <c r="W284" s="5"/>
      <c r="X284" s="5"/>
      <c r="Y284" s="5"/>
    </row>
    <row r="285" spans="1:25" ht="26.25" customHeight="1">
      <c r="A285" s="86"/>
      <c r="B285" s="58" t="s">
        <v>1243</v>
      </c>
      <c r="C285" s="69" t="s">
        <v>114</v>
      </c>
      <c r="D285" s="58" t="s">
        <v>47</v>
      </c>
      <c r="E285" s="58" t="s">
        <v>115</v>
      </c>
      <c r="F285" s="304" t="s">
        <v>1451</v>
      </c>
      <c r="G285" s="304"/>
      <c r="H285" s="68" t="s">
        <v>103</v>
      </c>
      <c r="I285" s="71">
        <v>1</v>
      </c>
      <c r="J285" s="70">
        <v>10.88</v>
      </c>
      <c r="K285" s="70">
        <v>10.88</v>
      </c>
      <c r="O285" s="5"/>
      <c r="P285" s="5"/>
      <c r="Q285" s="5"/>
      <c r="R285" s="5"/>
      <c r="S285" s="5"/>
      <c r="T285" s="5"/>
      <c r="U285" s="5"/>
      <c r="V285" s="5"/>
      <c r="W285" s="5"/>
      <c r="X285" s="5"/>
      <c r="Y285" s="5"/>
    </row>
    <row r="286" spans="1:25" ht="26.25" customHeight="1">
      <c r="A286" s="86"/>
      <c r="B286" s="59" t="s">
        <v>1245</v>
      </c>
      <c r="C286" s="74" t="s">
        <v>1479</v>
      </c>
      <c r="D286" s="59" t="s">
        <v>47</v>
      </c>
      <c r="E286" s="59" t="s">
        <v>1480</v>
      </c>
      <c r="F286" s="308" t="s">
        <v>1468</v>
      </c>
      <c r="G286" s="308"/>
      <c r="H286" s="73" t="s">
        <v>103</v>
      </c>
      <c r="I286" s="76">
        <v>1</v>
      </c>
      <c r="J286" s="75">
        <v>7.71</v>
      </c>
      <c r="K286" s="75">
        <v>7.71</v>
      </c>
      <c r="O286" s="5"/>
      <c r="P286" s="5"/>
      <c r="Q286" s="5"/>
      <c r="R286" s="5"/>
      <c r="S286" s="5"/>
      <c r="T286" s="5"/>
      <c r="U286" s="5"/>
      <c r="V286" s="5"/>
      <c r="W286" s="5"/>
      <c r="X286" s="5"/>
      <c r="Y286" s="5"/>
    </row>
    <row r="287" spans="1:25" ht="26.25" customHeight="1">
      <c r="A287" s="97"/>
      <c r="B287" s="59" t="s">
        <v>1245</v>
      </c>
      <c r="C287" s="74" t="s">
        <v>1464</v>
      </c>
      <c r="D287" s="59" t="s">
        <v>47</v>
      </c>
      <c r="E287" s="59" t="s">
        <v>1465</v>
      </c>
      <c r="F287" s="308" t="s">
        <v>1248</v>
      </c>
      <c r="G287" s="308"/>
      <c r="H287" s="73" t="s">
        <v>1249</v>
      </c>
      <c r="I287" s="76">
        <v>2.5000000000000001E-2</v>
      </c>
      <c r="J287" s="75">
        <v>25.02</v>
      </c>
      <c r="K287" s="75">
        <v>0.62</v>
      </c>
      <c r="O287" s="40"/>
      <c r="P287" s="40"/>
      <c r="Q287" s="40"/>
      <c r="R287" s="40"/>
      <c r="S287" s="40"/>
      <c r="T287" s="40"/>
      <c r="U287" s="40"/>
      <c r="V287" s="40"/>
      <c r="W287" s="40"/>
      <c r="X287" s="40"/>
      <c r="Y287" s="40"/>
    </row>
    <row r="288" spans="1:25" ht="26.25" customHeight="1">
      <c r="A288" s="97"/>
      <c r="B288" s="59" t="s">
        <v>1245</v>
      </c>
      <c r="C288" s="74" t="s">
        <v>1462</v>
      </c>
      <c r="D288" s="59" t="s">
        <v>47</v>
      </c>
      <c r="E288" s="59" t="s">
        <v>1463</v>
      </c>
      <c r="F288" s="308" t="s">
        <v>1248</v>
      </c>
      <c r="G288" s="308"/>
      <c r="H288" s="73" t="s">
        <v>1249</v>
      </c>
      <c r="I288" s="76">
        <v>6.4000000000000001E-2</v>
      </c>
      <c r="J288" s="75">
        <v>30.97</v>
      </c>
      <c r="K288" s="75">
        <v>1.98</v>
      </c>
      <c r="O288" s="40"/>
      <c r="P288" s="40"/>
      <c r="Q288" s="40"/>
      <c r="R288" s="40"/>
      <c r="S288" s="40"/>
      <c r="T288" s="40"/>
      <c r="U288" s="40"/>
      <c r="V288" s="40"/>
      <c r="W288" s="40"/>
      <c r="X288" s="40"/>
      <c r="Y288" s="40"/>
    </row>
    <row r="289" spans="1:25" ht="26.25" customHeight="1">
      <c r="A289" s="97"/>
      <c r="B289" s="57" t="s">
        <v>1254</v>
      </c>
      <c r="C289" s="78" t="s">
        <v>1469</v>
      </c>
      <c r="D289" s="57" t="s">
        <v>47</v>
      </c>
      <c r="E289" s="57" t="s">
        <v>1470</v>
      </c>
      <c r="F289" s="305" t="s">
        <v>1258</v>
      </c>
      <c r="G289" s="305"/>
      <c r="H289" s="77" t="s">
        <v>49</v>
      </c>
      <c r="I289" s="80">
        <v>0.317</v>
      </c>
      <c r="J289" s="79">
        <v>0.21</v>
      </c>
      <c r="K289" s="79">
        <v>0.06</v>
      </c>
      <c r="O289" s="40"/>
      <c r="P289" s="40"/>
      <c r="Q289" s="40"/>
      <c r="R289" s="40"/>
      <c r="S289" s="40"/>
      <c r="T289" s="40"/>
      <c r="U289" s="40"/>
      <c r="V289" s="40"/>
      <c r="W289" s="40"/>
      <c r="X289" s="40"/>
      <c r="Y289" s="40"/>
    </row>
    <row r="290" spans="1:25" ht="39" customHeight="1">
      <c r="A290" s="97"/>
      <c r="B290" s="57" t="s">
        <v>1254</v>
      </c>
      <c r="C290" s="78" t="s">
        <v>1471</v>
      </c>
      <c r="D290" s="57" t="s">
        <v>47</v>
      </c>
      <c r="E290" s="57" t="s">
        <v>1472</v>
      </c>
      <c r="F290" s="305" t="s">
        <v>1258</v>
      </c>
      <c r="G290" s="305"/>
      <c r="H290" s="77" t="s">
        <v>103</v>
      </c>
      <c r="I290" s="80">
        <v>2.5000000000000001E-2</v>
      </c>
      <c r="J290" s="79">
        <v>20.5</v>
      </c>
      <c r="K290" s="79">
        <v>0.51</v>
      </c>
      <c r="O290" s="40"/>
      <c r="P290" s="40"/>
      <c r="Q290" s="40"/>
      <c r="R290" s="40"/>
      <c r="S290" s="40"/>
      <c r="T290" s="40"/>
      <c r="U290" s="40"/>
      <c r="V290" s="40"/>
      <c r="W290" s="40"/>
      <c r="X290" s="40"/>
      <c r="Y290" s="40"/>
    </row>
    <row r="291" spans="1:25" ht="26.25" customHeight="1">
      <c r="A291" s="3"/>
      <c r="B291" s="60"/>
      <c r="C291" s="60"/>
      <c r="D291" s="60"/>
      <c r="E291" s="60"/>
      <c r="F291" s="60" t="s">
        <v>1260</v>
      </c>
      <c r="G291" s="82">
        <v>2.14</v>
      </c>
      <c r="H291" s="60" t="s">
        <v>1261</v>
      </c>
      <c r="I291" s="82">
        <v>0</v>
      </c>
      <c r="J291" s="60" t="s">
        <v>1262</v>
      </c>
      <c r="K291" s="82">
        <v>2.14</v>
      </c>
      <c r="O291" s="40"/>
      <c r="P291" s="40"/>
      <c r="Q291" s="40"/>
      <c r="R291" s="40"/>
      <c r="S291" s="40"/>
      <c r="T291" s="40"/>
      <c r="U291" s="40"/>
      <c r="V291" s="40"/>
      <c r="W291" s="40"/>
      <c r="X291" s="40"/>
      <c r="Y291" s="40"/>
    </row>
    <row r="292" spans="1:25" ht="15.75" customHeight="1" thickBot="1">
      <c r="A292" s="3"/>
      <c r="B292" s="60"/>
      <c r="C292" s="60"/>
      <c r="D292" s="60"/>
      <c r="E292" s="60"/>
      <c r="F292" s="60" t="s">
        <v>1263</v>
      </c>
      <c r="G292" s="82">
        <v>2.0499999999999998</v>
      </c>
      <c r="H292" s="60"/>
      <c r="I292" s="306" t="s">
        <v>1264</v>
      </c>
      <c r="J292" s="306"/>
      <c r="K292" s="82">
        <v>12.93</v>
      </c>
      <c r="O292" s="40"/>
      <c r="P292" s="40"/>
      <c r="Q292" s="40"/>
      <c r="R292" s="40"/>
      <c r="S292" s="40"/>
      <c r="T292" s="40"/>
      <c r="U292" s="40"/>
      <c r="V292" s="40"/>
      <c r="W292" s="40"/>
      <c r="X292" s="40"/>
      <c r="Y292" s="40"/>
    </row>
    <row r="293" spans="1:25" ht="26.25" customHeight="1" thickTop="1">
      <c r="A293" s="3"/>
      <c r="B293" s="72"/>
      <c r="C293" s="72"/>
      <c r="D293" s="72"/>
      <c r="E293" s="72"/>
      <c r="F293" s="72"/>
      <c r="G293" s="72"/>
      <c r="H293" s="72"/>
      <c r="I293" s="72"/>
      <c r="J293" s="72"/>
      <c r="K293" s="72"/>
      <c r="O293" s="40"/>
      <c r="P293" s="40"/>
      <c r="Q293" s="40"/>
      <c r="R293" s="40"/>
      <c r="S293" s="40"/>
      <c r="T293" s="40"/>
      <c r="U293" s="40"/>
      <c r="V293" s="40"/>
      <c r="W293" s="40"/>
      <c r="X293" s="40"/>
      <c r="Y293" s="40"/>
    </row>
    <row r="294" spans="1:25" ht="26.25" customHeight="1">
      <c r="A294" s="3"/>
      <c r="B294" s="61" t="s">
        <v>116</v>
      </c>
      <c r="C294" s="62" t="s">
        <v>19</v>
      </c>
      <c r="D294" s="61" t="s">
        <v>20</v>
      </c>
      <c r="E294" s="61" t="s">
        <v>21</v>
      </c>
      <c r="F294" s="303" t="s">
        <v>1242</v>
      </c>
      <c r="G294" s="303"/>
      <c r="H294" s="67" t="s">
        <v>22</v>
      </c>
      <c r="I294" s="62" t="s">
        <v>23</v>
      </c>
      <c r="J294" s="62" t="s">
        <v>24</v>
      </c>
      <c r="K294" s="62" t="s">
        <v>17</v>
      </c>
      <c r="O294" s="40"/>
      <c r="P294" s="40"/>
      <c r="Q294" s="40"/>
      <c r="R294" s="40"/>
      <c r="S294" s="40"/>
      <c r="T294" s="40"/>
      <c r="U294" s="40"/>
      <c r="V294" s="40"/>
      <c r="W294" s="40"/>
      <c r="X294" s="40"/>
      <c r="Y294" s="40"/>
    </row>
    <row r="295" spans="1:25" ht="26.25" customHeight="1">
      <c r="A295" s="3"/>
      <c r="B295" s="58" t="s">
        <v>1243</v>
      </c>
      <c r="C295" s="69" t="s">
        <v>117</v>
      </c>
      <c r="D295" s="58" t="s">
        <v>47</v>
      </c>
      <c r="E295" s="58" t="s">
        <v>118</v>
      </c>
      <c r="F295" s="304" t="s">
        <v>1451</v>
      </c>
      <c r="G295" s="304"/>
      <c r="H295" s="68" t="s">
        <v>103</v>
      </c>
      <c r="I295" s="71">
        <v>1</v>
      </c>
      <c r="J295" s="70">
        <v>10.16</v>
      </c>
      <c r="K295" s="70">
        <v>10.16</v>
      </c>
      <c r="O295" s="40"/>
      <c r="P295" s="40"/>
      <c r="Q295" s="40"/>
      <c r="R295" s="40"/>
      <c r="S295" s="40"/>
      <c r="T295" s="40"/>
      <c r="U295" s="40"/>
      <c r="V295" s="40"/>
      <c r="W295" s="40"/>
      <c r="X295" s="40"/>
      <c r="Y295" s="40"/>
    </row>
    <row r="296" spans="1:25" ht="26.25" customHeight="1">
      <c r="A296" s="3"/>
      <c r="B296" s="59" t="s">
        <v>1245</v>
      </c>
      <c r="C296" s="74" t="s">
        <v>1462</v>
      </c>
      <c r="D296" s="59" t="s">
        <v>47</v>
      </c>
      <c r="E296" s="59" t="s">
        <v>1463</v>
      </c>
      <c r="F296" s="308" t="s">
        <v>1248</v>
      </c>
      <c r="G296" s="308"/>
      <c r="H296" s="73" t="s">
        <v>1249</v>
      </c>
      <c r="I296" s="76">
        <v>4.9000000000000002E-2</v>
      </c>
      <c r="J296" s="75">
        <v>30.97</v>
      </c>
      <c r="K296" s="75">
        <v>1.51</v>
      </c>
      <c r="O296" s="40"/>
      <c r="P296" s="40"/>
      <c r="Q296" s="40"/>
      <c r="R296" s="40"/>
      <c r="S296" s="40"/>
      <c r="T296" s="40"/>
      <c r="U296" s="40"/>
      <c r="V296" s="40"/>
      <c r="W296" s="40"/>
      <c r="X296" s="40"/>
      <c r="Y296" s="40"/>
    </row>
    <row r="297" spans="1:25" ht="26.25" customHeight="1">
      <c r="A297" s="3"/>
      <c r="B297" s="59" t="s">
        <v>1245</v>
      </c>
      <c r="C297" s="74" t="s">
        <v>1481</v>
      </c>
      <c r="D297" s="59" t="s">
        <v>47</v>
      </c>
      <c r="E297" s="59" t="s">
        <v>1482</v>
      </c>
      <c r="F297" s="308" t="s">
        <v>1468</v>
      </c>
      <c r="G297" s="308"/>
      <c r="H297" s="73" t="s">
        <v>103</v>
      </c>
      <c r="I297" s="76">
        <v>1</v>
      </c>
      <c r="J297" s="75">
        <v>7.62</v>
      </c>
      <c r="K297" s="75">
        <v>7.62</v>
      </c>
      <c r="O297" s="40"/>
      <c r="P297" s="40"/>
      <c r="Q297" s="40"/>
      <c r="R297" s="40"/>
      <c r="S297" s="40"/>
      <c r="T297" s="40"/>
      <c r="U297" s="40"/>
      <c r="V297" s="40"/>
      <c r="W297" s="40"/>
      <c r="X297" s="40"/>
      <c r="Y297" s="40"/>
    </row>
    <row r="298" spans="1:25" ht="26.25" customHeight="1">
      <c r="A298" s="3"/>
      <c r="B298" s="59" t="s">
        <v>1245</v>
      </c>
      <c r="C298" s="74" t="s">
        <v>1464</v>
      </c>
      <c r="D298" s="59" t="s">
        <v>47</v>
      </c>
      <c r="E298" s="59" t="s">
        <v>1465</v>
      </c>
      <c r="F298" s="308" t="s">
        <v>1248</v>
      </c>
      <c r="G298" s="308"/>
      <c r="H298" s="73" t="s">
        <v>1249</v>
      </c>
      <c r="I298" s="76">
        <v>1.9E-2</v>
      </c>
      <c r="J298" s="75">
        <v>25.02</v>
      </c>
      <c r="K298" s="75">
        <v>0.47</v>
      </c>
      <c r="O298" s="40"/>
      <c r="P298" s="40"/>
      <c r="Q298" s="40"/>
      <c r="R298" s="40"/>
      <c r="S298" s="40"/>
      <c r="T298" s="40"/>
      <c r="U298" s="40"/>
      <c r="V298" s="40"/>
      <c r="W298" s="40"/>
      <c r="X298" s="40"/>
      <c r="Y298" s="40"/>
    </row>
    <row r="299" spans="1:25" ht="26.25" customHeight="1">
      <c r="A299" s="3"/>
      <c r="B299" s="57" t="s">
        <v>1254</v>
      </c>
      <c r="C299" s="78" t="s">
        <v>1471</v>
      </c>
      <c r="D299" s="57" t="s">
        <v>47</v>
      </c>
      <c r="E299" s="57" t="s">
        <v>1472</v>
      </c>
      <c r="F299" s="305" t="s">
        <v>1258</v>
      </c>
      <c r="G299" s="305"/>
      <c r="H299" s="77" t="s">
        <v>103</v>
      </c>
      <c r="I299" s="80">
        <v>2.5000000000000001E-2</v>
      </c>
      <c r="J299" s="79">
        <v>20.5</v>
      </c>
      <c r="K299" s="79">
        <v>0.51</v>
      </c>
      <c r="O299" s="40"/>
      <c r="P299" s="40"/>
      <c r="Q299" s="40"/>
      <c r="R299" s="40"/>
      <c r="S299" s="40"/>
      <c r="T299" s="40"/>
      <c r="U299" s="40"/>
      <c r="V299" s="40"/>
      <c r="W299" s="40"/>
      <c r="X299" s="40"/>
      <c r="Y299" s="40"/>
    </row>
    <row r="300" spans="1:25" ht="26.25" customHeight="1">
      <c r="A300" s="7"/>
      <c r="B300" s="57" t="s">
        <v>1254</v>
      </c>
      <c r="C300" s="78" t="s">
        <v>1469</v>
      </c>
      <c r="D300" s="57" t="s">
        <v>47</v>
      </c>
      <c r="E300" s="57" t="s">
        <v>1470</v>
      </c>
      <c r="F300" s="305" t="s">
        <v>1258</v>
      </c>
      <c r="G300" s="305"/>
      <c r="H300" s="77" t="s">
        <v>49</v>
      </c>
      <c r="I300" s="80">
        <v>0.245</v>
      </c>
      <c r="J300" s="79">
        <v>0.21</v>
      </c>
      <c r="K300" s="79">
        <v>0.05</v>
      </c>
      <c r="O300" s="4"/>
      <c r="P300" s="4"/>
      <c r="Q300" s="4"/>
      <c r="R300" s="4"/>
      <c r="S300" s="4"/>
      <c r="T300" s="4"/>
      <c r="U300" s="4"/>
      <c r="V300" s="4"/>
      <c r="W300" s="4"/>
      <c r="X300" s="4"/>
      <c r="Y300" s="4"/>
    </row>
    <row r="301" spans="1:25" ht="26.25" customHeight="1">
      <c r="A301" s="7"/>
      <c r="B301" s="60"/>
      <c r="C301" s="60"/>
      <c r="D301" s="60"/>
      <c r="E301" s="60"/>
      <c r="F301" s="60" t="s">
        <v>1260</v>
      </c>
      <c r="G301" s="82">
        <v>1.6</v>
      </c>
      <c r="H301" s="60" t="s">
        <v>1261</v>
      </c>
      <c r="I301" s="82">
        <v>0</v>
      </c>
      <c r="J301" s="60" t="s">
        <v>1262</v>
      </c>
      <c r="K301" s="82">
        <v>1.6</v>
      </c>
      <c r="O301" s="4"/>
      <c r="P301" s="4"/>
      <c r="Q301" s="4"/>
      <c r="R301" s="4"/>
      <c r="S301" s="4"/>
      <c r="T301" s="4"/>
      <c r="U301" s="4"/>
      <c r="V301" s="4"/>
      <c r="W301" s="4"/>
      <c r="X301" s="4"/>
      <c r="Y301" s="4"/>
    </row>
    <row r="302" spans="1:25" ht="39" customHeight="1" thickBot="1">
      <c r="A302" s="7"/>
      <c r="B302" s="60"/>
      <c r="C302" s="60"/>
      <c r="D302" s="60"/>
      <c r="E302" s="60"/>
      <c r="F302" s="60" t="s">
        <v>1263</v>
      </c>
      <c r="G302" s="82">
        <v>1.92</v>
      </c>
      <c r="H302" s="60"/>
      <c r="I302" s="306" t="s">
        <v>1264</v>
      </c>
      <c r="J302" s="306"/>
      <c r="K302" s="82">
        <v>12.08</v>
      </c>
      <c r="O302" s="4"/>
      <c r="P302" s="4"/>
      <c r="Q302" s="4"/>
      <c r="R302" s="4"/>
      <c r="S302" s="4"/>
      <c r="T302" s="4"/>
      <c r="U302" s="4"/>
      <c r="V302" s="4"/>
      <c r="W302" s="4"/>
      <c r="X302" s="4"/>
      <c r="Y302" s="4"/>
    </row>
    <row r="303" spans="1:25" ht="26.25" customHeight="1" thickTop="1">
      <c r="A303" s="7"/>
      <c r="B303" s="72"/>
      <c r="C303" s="72"/>
      <c r="D303" s="72"/>
      <c r="E303" s="72"/>
      <c r="F303" s="72"/>
      <c r="G303" s="72"/>
      <c r="H303" s="72"/>
      <c r="I303" s="72"/>
      <c r="J303" s="72"/>
      <c r="K303" s="72"/>
      <c r="O303" s="4"/>
      <c r="P303" s="4"/>
      <c r="Q303" s="4"/>
      <c r="R303" s="4"/>
      <c r="S303" s="4"/>
      <c r="T303" s="4"/>
      <c r="U303" s="4"/>
      <c r="V303" s="4"/>
      <c r="W303" s="4"/>
      <c r="X303" s="4"/>
      <c r="Y303" s="4"/>
    </row>
    <row r="304" spans="1:25" ht="26.25" customHeight="1">
      <c r="A304" s="7"/>
      <c r="B304" s="61" t="s">
        <v>119</v>
      </c>
      <c r="C304" s="62" t="s">
        <v>19</v>
      </c>
      <c r="D304" s="61" t="s">
        <v>20</v>
      </c>
      <c r="E304" s="61" t="s">
        <v>21</v>
      </c>
      <c r="F304" s="303" t="s">
        <v>1242</v>
      </c>
      <c r="G304" s="303"/>
      <c r="H304" s="67" t="s">
        <v>22</v>
      </c>
      <c r="I304" s="62" t="s">
        <v>23</v>
      </c>
      <c r="J304" s="62" t="s">
        <v>24</v>
      </c>
      <c r="K304" s="62" t="s">
        <v>17</v>
      </c>
      <c r="O304" s="4"/>
      <c r="P304" s="4"/>
      <c r="Q304" s="4"/>
      <c r="R304" s="4"/>
      <c r="S304" s="4"/>
      <c r="T304" s="4"/>
      <c r="U304" s="4"/>
      <c r="V304" s="4"/>
      <c r="W304" s="4"/>
      <c r="X304" s="4"/>
      <c r="Y304" s="4"/>
    </row>
    <row r="305" spans="1:25" ht="26.25" customHeight="1">
      <c r="A305" s="7"/>
      <c r="B305" s="58" t="s">
        <v>1243</v>
      </c>
      <c r="C305" s="69" t="s">
        <v>120</v>
      </c>
      <c r="D305" s="58" t="s">
        <v>47</v>
      </c>
      <c r="E305" s="58" t="s">
        <v>121</v>
      </c>
      <c r="F305" s="304" t="s">
        <v>1451</v>
      </c>
      <c r="G305" s="304"/>
      <c r="H305" s="68" t="s">
        <v>62</v>
      </c>
      <c r="I305" s="71">
        <v>1</v>
      </c>
      <c r="J305" s="70">
        <v>756.27</v>
      </c>
      <c r="K305" s="70">
        <v>756.27</v>
      </c>
      <c r="O305" s="4"/>
      <c r="P305" s="4"/>
      <c r="Q305" s="4"/>
      <c r="R305" s="4"/>
      <c r="S305" s="4"/>
      <c r="T305" s="4"/>
      <c r="U305" s="4"/>
      <c r="V305" s="4"/>
      <c r="W305" s="4"/>
      <c r="X305" s="4"/>
      <c r="Y305" s="4"/>
    </row>
    <row r="306" spans="1:25" ht="26.25" customHeight="1">
      <c r="A306" s="7"/>
      <c r="B306" s="59" t="s">
        <v>1245</v>
      </c>
      <c r="C306" s="74" t="s">
        <v>1483</v>
      </c>
      <c r="D306" s="59" t="s">
        <v>47</v>
      </c>
      <c r="E306" s="59" t="s">
        <v>1484</v>
      </c>
      <c r="F306" s="308" t="s">
        <v>1387</v>
      </c>
      <c r="G306" s="308"/>
      <c r="H306" s="73" t="s">
        <v>1388</v>
      </c>
      <c r="I306" s="76">
        <v>7.4999999999999997E-2</v>
      </c>
      <c r="J306" s="75">
        <v>0.54</v>
      </c>
      <c r="K306" s="75">
        <v>0.04</v>
      </c>
      <c r="O306" s="4"/>
      <c r="P306" s="4"/>
      <c r="Q306" s="4"/>
      <c r="R306" s="4"/>
      <c r="S306" s="4"/>
      <c r="T306" s="4"/>
      <c r="U306" s="4"/>
      <c r="V306" s="4"/>
      <c r="W306" s="4"/>
      <c r="X306" s="4"/>
      <c r="Y306" s="4"/>
    </row>
    <row r="307" spans="1:25" ht="26.25" customHeight="1">
      <c r="A307" s="7"/>
      <c r="B307" s="59" t="s">
        <v>1245</v>
      </c>
      <c r="C307" s="74" t="s">
        <v>1443</v>
      </c>
      <c r="D307" s="59" t="s">
        <v>47</v>
      </c>
      <c r="E307" s="59" t="s">
        <v>1444</v>
      </c>
      <c r="F307" s="308" t="s">
        <v>1248</v>
      </c>
      <c r="G307" s="308"/>
      <c r="H307" s="73" t="s">
        <v>1249</v>
      </c>
      <c r="I307" s="76">
        <v>0.33400000000000002</v>
      </c>
      <c r="J307" s="75">
        <v>31.21</v>
      </c>
      <c r="K307" s="75">
        <v>10.42</v>
      </c>
      <c r="O307" s="4"/>
      <c r="P307" s="4"/>
      <c r="Q307" s="4"/>
      <c r="R307" s="4"/>
      <c r="S307" s="4"/>
      <c r="T307" s="4"/>
      <c r="U307" s="4"/>
      <c r="V307" s="4"/>
      <c r="W307" s="4"/>
      <c r="X307" s="4"/>
      <c r="Y307" s="4"/>
    </row>
    <row r="308" spans="1:25" ht="26.25" customHeight="1">
      <c r="A308" s="7"/>
      <c r="B308" s="59" t="s">
        <v>1245</v>
      </c>
      <c r="C308" s="74" t="s">
        <v>1485</v>
      </c>
      <c r="D308" s="59" t="s">
        <v>47</v>
      </c>
      <c r="E308" s="59" t="s">
        <v>1486</v>
      </c>
      <c r="F308" s="308" t="s">
        <v>1387</v>
      </c>
      <c r="G308" s="308"/>
      <c r="H308" s="73" t="s">
        <v>1391</v>
      </c>
      <c r="I308" s="76">
        <v>9.1999999999999998E-2</v>
      </c>
      <c r="J308" s="75">
        <v>1.46</v>
      </c>
      <c r="K308" s="75">
        <v>0.13</v>
      </c>
      <c r="O308" s="4"/>
      <c r="P308" s="4"/>
      <c r="Q308" s="4"/>
      <c r="R308" s="4"/>
      <c r="S308" s="4"/>
      <c r="T308" s="4"/>
      <c r="U308" s="4"/>
      <c r="V308" s="4"/>
      <c r="W308" s="4"/>
      <c r="X308" s="4"/>
      <c r="Y308" s="4"/>
    </row>
    <row r="309" spans="1:25" ht="26.25" customHeight="1">
      <c r="A309" s="7"/>
      <c r="B309" s="59" t="s">
        <v>1245</v>
      </c>
      <c r="C309" s="74" t="s">
        <v>1246</v>
      </c>
      <c r="D309" s="59" t="s">
        <v>47</v>
      </c>
      <c r="E309" s="59" t="s">
        <v>1247</v>
      </c>
      <c r="F309" s="308" t="s">
        <v>1248</v>
      </c>
      <c r="G309" s="308"/>
      <c r="H309" s="73" t="s">
        <v>1249</v>
      </c>
      <c r="I309" s="76">
        <v>0.501</v>
      </c>
      <c r="J309" s="75">
        <v>22.64</v>
      </c>
      <c r="K309" s="75">
        <v>11.34</v>
      </c>
      <c r="O309" s="4"/>
      <c r="P309" s="4"/>
      <c r="Q309" s="4"/>
      <c r="R309" s="4"/>
      <c r="S309" s="4"/>
      <c r="T309" s="4"/>
      <c r="U309" s="4"/>
      <c r="V309" s="4"/>
      <c r="W309" s="4"/>
      <c r="X309" s="4"/>
      <c r="Y309" s="4"/>
    </row>
    <row r="310" spans="1:25" ht="26.25" customHeight="1">
      <c r="A310" s="7"/>
      <c r="B310" s="57" t="s">
        <v>1254</v>
      </c>
      <c r="C310" s="78" t="s">
        <v>1487</v>
      </c>
      <c r="D310" s="57" t="s">
        <v>47</v>
      </c>
      <c r="E310" s="57" t="s">
        <v>1488</v>
      </c>
      <c r="F310" s="305" t="s">
        <v>1258</v>
      </c>
      <c r="G310" s="305"/>
      <c r="H310" s="77" t="s">
        <v>62</v>
      </c>
      <c r="I310" s="80">
        <v>1.23</v>
      </c>
      <c r="J310" s="79">
        <v>597.03</v>
      </c>
      <c r="K310" s="79">
        <v>734.34</v>
      </c>
      <c r="O310" s="4"/>
      <c r="P310" s="4"/>
      <c r="Q310" s="4"/>
      <c r="R310" s="4"/>
      <c r="S310" s="4"/>
      <c r="T310" s="4"/>
      <c r="U310" s="4"/>
      <c r="V310" s="4"/>
      <c r="W310" s="4"/>
      <c r="X310" s="4"/>
      <c r="Y310" s="4"/>
    </row>
    <row r="311" spans="1:25" ht="26.25" customHeight="1">
      <c r="A311" s="7"/>
      <c r="B311" s="60"/>
      <c r="C311" s="60"/>
      <c r="D311" s="60"/>
      <c r="E311" s="60"/>
      <c r="F311" s="60" t="s">
        <v>1260</v>
      </c>
      <c r="G311" s="82">
        <v>16.309999999999999</v>
      </c>
      <c r="H311" s="60" t="s">
        <v>1261</v>
      </c>
      <c r="I311" s="82">
        <v>0</v>
      </c>
      <c r="J311" s="60" t="s">
        <v>1262</v>
      </c>
      <c r="K311" s="82">
        <v>16.309999999999999</v>
      </c>
      <c r="O311" s="4"/>
      <c r="P311" s="4"/>
      <c r="Q311" s="4"/>
      <c r="R311" s="4"/>
      <c r="S311" s="4"/>
      <c r="T311" s="4"/>
      <c r="U311" s="4"/>
      <c r="V311" s="4"/>
      <c r="W311" s="4"/>
      <c r="X311" s="4"/>
      <c r="Y311" s="4"/>
    </row>
    <row r="312" spans="1:25" ht="26.25" customHeight="1" thickBot="1">
      <c r="A312" s="7"/>
      <c r="B312" s="60"/>
      <c r="C312" s="60"/>
      <c r="D312" s="60"/>
      <c r="E312" s="60"/>
      <c r="F312" s="60" t="s">
        <v>1263</v>
      </c>
      <c r="G312" s="82">
        <v>143.08000000000001</v>
      </c>
      <c r="H312" s="60"/>
      <c r="I312" s="306" t="s">
        <v>1264</v>
      </c>
      <c r="J312" s="306"/>
      <c r="K312" s="82">
        <v>899.35</v>
      </c>
      <c r="O312" s="4"/>
      <c r="P312" s="4"/>
      <c r="Q312" s="4"/>
      <c r="R312" s="4"/>
      <c r="S312" s="4"/>
      <c r="T312" s="4"/>
      <c r="U312" s="4"/>
      <c r="V312" s="4"/>
      <c r="W312" s="4"/>
      <c r="X312" s="4"/>
      <c r="Y312" s="4"/>
    </row>
    <row r="313" spans="1:25" ht="26.25" customHeight="1" thickTop="1">
      <c r="A313" s="7"/>
      <c r="B313" s="72"/>
      <c r="C313" s="72"/>
      <c r="D313" s="72"/>
      <c r="E313" s="72"/>
      <c r="F313" s="72"/>
      <c r="G313" s="72"/>
      <c r="H313" s="72"/>
      <c r="I313" s="72"/>
      <c r="J313" s="72"/>
      <c r="K313" s="72"/>
      <c r="O313" s="4"/>
      <c r="P313" s="4"/>
      <c r="Q313" s="4"/>
      <c r="R313" s="4"/>
      <c r="S313" s="4"/>
      <c r="T313" s="4"/>
      <c r="U313" s="4"/>
      <c r="V313" s="4"/>
      <c r="W313" s="4"/>
      <c r="X313" s="4"/>
      <c r="Y313" s="4"/>
    </row>
    <row r="314" spans="1:25" ht="26.25" customHeight="1">
      <c r="A314" s="7"/>
      <c r="B314" s="61" t="s">
        <v>122</v>
      </c>
      <c r="C314" s="62" t="s">
        <v>19</v>
      </c>
      <c r="D314" s="61" t="s">
        <v>20</v>
      </c>
      <c r="E314" s="61" t="s">
        <v>21</v>
      </c>
      <c r="F314" s="303" t="s">
        <v>1242</v>
      </c>
      <c r="G314" s="303"/>
      <c r="H314" s="67" t="s">
        <v>22</v>
      </c>
      <c r="I314" s="62" t="s">
        <v>23</v>
      </c>
      <c r="J314" s="62" t="s">
        <v>24</v>
      </c>
      <c r="K314" s="62" t="s">
        <v>17</v>
      </c>
      <c r="O314" s="4"/>
      <c r="P314" s="4"/>
      <c r="Q314" s="4"/>
      <c r="R314" s="4"/>
      <c r="S314" s="4"/>
      <c r="T314" s="4"/>
      <c r="U314" s="4"/>
      <c r="V314" s="4"/>
      <c r="W314" s="4"/>
      <c r="X314" s="4"/>
      <c r="Y314" s="4"/>
    </row>
    <row r="315" spans="1:25" ht="26.25" customHeight="1">
      <c r="A315" s="7"/>
      <c r="B315" s="58" t="s">
        <v>1243</v>
      </c>
      <c r="C315" s="69" t="s">
        <v>123</v>
      </c>
      <c r="D315" s="58" t="s">
        <v>47</v>
      </c>
      <c r="E315" s="58" t="s">
        <v>124</v>
      </c>
      <c r="F315" s="304" t="s">
        <v>1489</v>
      </c>
      <c r="G315" s="304"/>
      <c r="H315" s="68" t="s">
        <v>62</v>
      </c>
      <c r="I315" s="71">
        <v>1</v>
      </c>
      <c r="J315" s="70">
        <v>1.46</v>
      </c>
      <c r="K315" s="70">
        <v>1.46</v>
      </c>
      <c r="O315" s="4"/>
      <c r="P315" s="4"/>
      <c r="Q315" s="4"/>
      <c r="R315" s="4"/>
      <c r="S315" s="4"/>
      <c r="T315" s="4"/>
      <c r="U315" s="4"/>
      <c r="V315" s="4"/>
      <c r="W315" s="4"/>
      <c r="X315" s="4"/>
      <c r="Y315" s="4"/>
    </row>
    <row r="316" spans="1:25" ht="26.25" customHeight="1">
      <c r="A316" s="7"/>
      <c r="B316" s="59" t="s">
        <v>1245</v>
      </c>
      <c r="C316" s="74" t="s">
        <v>1490</v>
      </c>
      <c r="D316" s="59" t="s">
        <v>47</v>
      </c>
      <c r="E316" s="59" t="s">
        <v>1491</v>
      </c>
      <c r="F316" s="308" t="s">
        <v>1387</v>
      </c>
      <c r="G316" s="308"/>
      <c r="H316" s="73" t="s">
        <v>1388</v>
      </c>
      <c r="I316" s="76">
        <v>6.1034000000000001E-3</v>
      </c>
      <c r="J316" s="75">
        <v>99.81</v>
      </c>
      <c r="K316" s="75">
        <v>0.6</v>
      </c>
      <c r="O316" s="4"/>
      <c r="P316" s="4"/>
      <c r="Q316" s="4"/>
      <c r="R316" s="4"/>
      <c r="S316" s="4"/>
      <c r="T316" s="4"/>
      <c r="U316" s="4"/>
      <c r="V316" s="4"/>
      <c r="W316" s="4"/>
      <c r="X316" s="4"/>
      <c r="Y316" s="4"/>
    </row>
    <row r="317" spans="1:25" ht="26.25" customHeight="1">
      <c r="A317" s="7"/>
      <c r="B317" s="59" t="s">
        <v>1245</v>
      </c>
      <c r="C317" s="74" t="s">
        <v>1246</v>
      </c>
      <c r="D317" s="59" t="s">
        <v>47</v>
      </c>
      <c r="E317" s="59" t="s">
        <v>1247</v>
      </c>
      <c r="F317" s="308" t="s">
        <v>1248</v>
      </c>
      <c r="G317" s="308"/>
      <c r="H317" s="73" t="s">
        <v>1249</v>
      </c>
      <c r="I317" s="76">
        <v>8.626E-3</v>
      </c>
      <c r="J317" s="75">
        <v>22.64</v>
      </c>
      <c r="K317" s="75">
        <v>0.19</v>
      </c>
      <c r="O317" s="4"/>
      <c r="P317" s="4"/>
      <c r="Q317" s="4"/>
      <c r="R317" s="4"/>
      <c r="S317" s="4"/>
      <c r="T317" s="4"/>
      <c r="U317" s="4"/>
      <c r="V317" s="4"/>
      <c r="W317" s="4"/>
      <c r="X317" s="4"/>
      <c r="Y317" s="4"/>
    </row>
    <row r="318" spans="1:25" ht="26.25" customHeight="1">
      <c r="A318" s="7"/>
      <c r="B318" s="59" t="s">
        <v>1245</v>
      </c>
      <c r="C318" s="74" t="s">
        <v>1492</v>
      </c>
      <c r="D318" s="59" t="s">
        <v>47</v>
      </c>
      <c r="E318" s="59" t="s">
        <v>1493</v>
      </c>
      <c r="F318" s="308" t="s">
        <v>1387</v>
      </c>
      <c r="G318" s="308"/>
      <c r="H318" s="73" t="s">
        <v>1391</v>
      </c>
      <c r="I318" s="76">
        <v>2.5225999999999998E-3</v>
      </c>
      <c r="J318" s="75">
        <v>268.77</v>
      </c>
      <c r="K318" s="75">
        <v>0.67</v>
      </c>
      <c r="O318" s="4"/>
      <c r="P318" s="4"/>
      <c r="Q318" s="4"/>
      <c r="R318" s="4"/>
      <c r="S318" s="4"/>
      <c r="T318" s="4"/>
      <c r="U318" s="4"/>
      <c r="V318" s="4"/>
      <c r="W318" s="4"/>
      <c r="X318" s="4"/>
      <c r="Y318" s="4"/>
    </row>
    <row r="319" spans="1:25" ht="26.25" customHeight="1">
      <c r="A319" s="7"/>
      <c r="B319" s="60"/>
      <c r="C319" s="60"/>
      <c r="D319" s="60"/>
      <c r="E319" s="60"/>
      <c r="F319" s="60" t="s">
        <v>1260</v>
      </c>
      <c r="G319" s="82">
        <v>0.39</v>
      </c>
      <c r="H319" s="60" t="s">
        <v>1261</v>
      </c>
      <c r="I319" s="82">
        <v>0</v>
      </c>
      <c r="J319" s="60" t="s">
        <v>1262</v>
      </c>
      <c r="K319" s="82">
        <v>0.39</v>
      </c>
      <c r="O319" s="4"/>
      <c r="P319" s="4"/>
      <c r="Q319" s="4"/>
      <c r="R319" s="4"/>
      <c r="S319" s="4"/>
      <c r="T319" s="4"/>
      <c r="U319" s="4"/>
      <c r="V319" s="4"/>
      <c r="W319" s="4"/>
      <c r="X319" s="4"/>
      <c r="Y319" s="4"/>
    </row>
    <row r="320" spans="1:25" ht="26.25" customHeight="1" thickBot="1">
      <c r="A320" s="7"/>
      <c r="B320" s="60"/>
      <c r="C320" s="60"/>
      <c r="D320" s="60"/>
      <c r="E320" s="60"/>
      <c r="F320" s="60" t="s">
        <v>1263</v>
      </c>
      <c r="G320" s="82">
        <v>0.27</v>
      </c>
      <c r="H320" s="60"/>
      <c r="I320" s="306" t="s">
        <v>1264</v>
      </c>
      <c r="J320" s="306"/>
      <c r="K320" s="82">
        <v>1.73</v>
      </c>
      <c r="O320" s="4"/>
      <c r="P320" s="4"/>
      <c r="Q320" s="4"/>
      <c r="R320" s="4"/>
      <c r="S320" s="4"/>
      <c r="T320" s="4"/>
      <c r="U320" s="4"/>
      <c r="V320" s="4"/>
      <c r="W320" s="4"/>
      <c r="X320" s="4"/>
      <c r="Y320" s="4"/>
    </row>
    <row r="321" spans="1:25" ht="26.25" customHeight="1" thickTop="1">
      <c r="A321" s="7"/>
      <c r="B321" s="72"/>
      <c r="C321" s="72"/>
      <c r="D321" s="72"/>
      <c r="E321" s="72"/>
      <c r="F321" s="72"/>
      <c r="G321" s="72"/>
      <c r="H321" s="72"/>
      <c r="I321" s="72"/>
      <c r="J321" s="72"/>
      <c r="K321" s="72"/>
      <c r="O321" s="4"/>
      <c r="P321" s="4"/>
      <c r="Q321" s="4"/>
      <c r="R321" s="4"/>
      <c r="S321" s="4"/>
      <c r="T321" s="4"/>
      <c r="U321" s="4"/>
      <c r="V321" s="4"/>
      <c r="W321" s="4"/>
      <c r="X321" s="4"/>
      <c r="Y321" s="4"/>
    </row>
    <row r="322" spans="1:25" ht="26.25" customHeight="1">
      <c r="A322" s="7"/>
      <c r="B322" s="61" t="s">
        <v>125</v>
      </c>
      <c r="C322" s="62" t="s">
        <v>19</v>
      </c>
      <c r="D322" s="61" t="s">
        <v>20</v>
      </c>
      <c r="E322" s="61" t="s">
        <v>21</v>
      </c>
      <c r="F322" s="303" t="s">
        <v>1242</v>
      </c>
      <c r="G322" s="303"/>
      <c r="H322" s="67" t="s">
        <v>22</v>
      </c>
      <c r="I322" s="62" t="s">
        <v>23</v>
      </c>
      <c r="J322" s="62" t="s">
        <v>24</v>
      </c>
      <c r="K322" s="62" t="s">
        <v>17</v>
      </c>
      <c r="O322" s="4"/>
      <c r="P322" s="4"/>
      <c r="Q322" s="4"/>
      <c r="R322" s="4"/>
      <c r="S322" s="4"/>
      <c r="T322" s="4"/>
      <c r="U322" s="4"/>
      <c r="V322" s="4"/>
      <c r="W322" s="4"/>
      <c r="X322" s="4"/>
      <c r="Y322" s="4"/>
    </row>
    <row r="323" spans="1:25" ht="26.25" customHeight="1">
      <c r="A323" s="7"/>
      <c r="B323" s="58" t="s">
        <v>1243</v>
      </c>
      <c r="C323" s="69" t="s">
        <v>126</v>
      </c>
      <c r="D323" s="58" t="s">
        <v>47</v>
      </c>
      <c r="E323" s="58" t="s">
        <v>127</v>
      </c>
      <c r="F323" s="304" t="s">
        <v>1494</v>
      </c>
      <c r="G323" s="304"/>
      <c r="H323" s="68" t="s">
        <v>62</v>
      </c>
      <c r="I323" s="71">
        <v>1</v>
      </c>
      <c r="J323" s="70">
        <v>28.3</v>
      </c>
      <c r="K323" s="70">
        <v>28.3</v>
      </c>
      <c r="O323" s="4"/>
      <c r="P323" s="4"/>
      <c r="Q323" s="4"/>
      <c r="R323" s="4"/>
      <c r="S323" s="4"/>
      <c r="T323" s="4"/>
      <c r="U323" s="4"/>
      <c r="V323" s="4"/>
      <c r="W323" s="4"/>
      <c r="X323" s="4"/>
      <c r="Y323" s="4"/>
    </row>
    <row r="324" spans="1:25" ht="26.25" customHeight="1">
      <c r="A324" s="7"/>
      <c r="B324" s="59" t="s">
        <v>1245</v>
      </c>
      <c r="C324" s="74" t="s">
        <v>1495</v>
      </c>
      <c r="D324" s="59" t="s">
        <v>47</v>
      </c>
      <c r="E324" s="59" t="s">
        <v>1496</v>
      </c>
      <c r="F324" s="308" t="s">
        <v>1387</v>
      </c>
      <c r="G324" s="308"/>
      <c r="H324" s="73" t="s">
        <v>1391</v>
      </c>
      <c r="I324" s="76">
        <v>5.4000000000000003E-3</v>
      </c>
      <c r="J324" s="75">
        <v>317.48</v>
      </c>
      <c r="K324" s="75">
        <v>1.71</v>
      </c>
      <c r="O324" s="4"/>
      <c r="P324" s="4"/>
      <c r="Q324" s="4"/>
      <c r="R324" s="4"/>
      <c r="S324" s="4"/>
      <c r="T324" s="4"/>
      <c r="U324" s="4"/>
      <c r="V324" s="4"/>
      <c r="W324" s="4"/>
      <c r="X324" s="4"/>
      <c r="Y324" s="4"/>
    </row>
    <row r="325" spans="1:25" ht="26.25" customHeight="1">
      <c r="A325" s="7"/>
      <c r="B325" s="59" t="s">
        <v>1245</v>
      </c>
      <c r="C325" s="74" t="s">
        <v>1497</v>
      </c>
      <c r="D325" s="59" t="s">
        <v>47</v>
      </c>
      <c r="E325" s="59" t="s">
        <v>1498</v>
      </c>
      <c r="F325" s="308" t="s">
        <v>1387</v>
      </c>
      <c r="G325" s="308"/>
      <c r="H325" s="73" t="s">
        <v>1391</v>
      </c>
      <c r="I325" s="76">
        <v>0.19620000000000001</v>
      </c>
      <c r="J325" s="75">
        <v>44.63</v>
      </c>
      <c r="K325" s="75">
        <v>8.75</v>
      </c>
      <c r="O325" s="4"/>
      <c r="P325" s="4"/>
      <c r="Q325" s="4"/>
      <c r="R325" s="4"/>
      <c r="S325" s="4"/>
      <c r="T325" s="4"/>
      <c r="U325" s="4"/>
      <c r="V325" s="4"/>
      <c r="W325" s="4"/>
      <c r="X325" s="4"/>
      <c r="Y325" s="4"/>
    </row>
    <row r="326" spans="1:25" ht="39" customHeight="1">
      <c r="A326" s="7"/>
      <c r="B326" s="59" t="s">
        <v>1245</v>
      </c>
      <c r="C326" s="74" t="s">
        <v>1499</v>
      </c>
      <c r="D326" s="59" t="s">
        <v>47</v>
      </c>
      <c r="E326" s="59" t="s">
        <v>1500</v>
      </c>
      <c r="F326" s="308" t="s">
        <v>1387</v>
      </c>
      <c r="G326" s="308"/>
      <c r="H326" s="73" t="s">
        <v>1388</v>
      </c>
      <c r="I326" s="76">
        <v>5.9999999999999995E-4</v>
      </c>
      <c r="J326" s="75">
        <v>78.819999999999993</v>
      </c>
      <c r="K326" s="75">
        <v>0.04</v>
      </c>
      <c r="O326" s="4"/>
      <c r="P326" s="4"/>
      <c r="Q326" s="4"/>
      <c r="R326" s="4"/>
      <c r="S326" s="4"/>
      <c r="T326" s="4"/>
      <c r="U326" s="4"/>
      <c r="V326" s="4"/>
      <c r="W326" s="4"/>
      <c r="X326" s="4"/>
      <c r="Y326" s="4"/>
    </row>
    <row r="327" spans="1:25" ht="26.25" customHeight="1">
      <c r="A327" s="7"/>
      <c r="B327" s="59" t="s">
        <v>1245</v>
      </c>
      <c r="C327" s="74" t="s">
        <v>1246</v>
      </c>
      <c r="D327" s="59" t="s">
        <v>47</v>
      </c>
      <c r="E327" s="59" t="s">
        <v>1247</v>
      </c>
      <c r="F327" s="308" t="s">
        <v>1248</v>
      </c>
      <c r="G327" s="308"/>
      <c r="H327" s="73" t="s">
        <v>1249</v>
      </c>
      <c r="I327" s="76">
        <v>0.78659999999999997</v>
      </c>
      <c r="J327" s="75">
        <v>22.64</v>
      </c>
      <c r="K327" s="75">
        <v>17.8</v>
      </c>
      <c r="O327" s="4"/>
      <c r="P327" s="4"/>
      <c r="Q327" s="4"/>
      <c r="R327" s="4"/>
      <c r="S327" s="4"/>
      <c r="T327" s="4"/>
      <c r="U327" s="4"/>
      <c r="V327" s="4"/>
      <c r="W327" s="4"/>
      <c r="X327" s="4"/>
      <c r="Y327" s="4"/>
    </row>
    <row r="328" spans="1:25" ht="39" customHeight="1">
      <c r="A328" s="7"/>
      <c r="B328" s="60"/>
      <c r="C328" s="60"/>
      <c r="D328" s="60"/>
      <c r="E328" s="60"/>
      <c r="F328" s="60" t="s">
        <v>1260</v>
      </c>
      <c r="G328" s="82">
        <v>18.98</v>
      </c>
      <c r="H328" s="60" t="s">
        <v>1261</v>
      </c>
      <c r="I328" s="82">
        <v>0</v>
      </c>
      <c r="J328" s="60" t="s">
        <v>1262</v>
      </c>
      <c r="K328" s="82">
        <v>18.98</v>
      </c>
      <c r="O328" s="4"/>
      <c r="P328" s="4"/>
      <c r="Q328" s="4"/>
      <c r="R328" s="4"/>
      <c r="S328" s="4"/>
      <c r="T328" s="4"/>
      <c r="U328" s="4"/>
      <c r="V328" s="4"/>
      <c r="W328" s="4"/>
      <c r="X328" s="4"/>
      <c r="Y328" s="4"/>
    </row>
    <row r="329" spans="1:25" ht="26.25" customHeight="1" thickBot="1">
      <c r="A329" s="7"/>
      <c r="B329" s="60"/>
      <c r="C329" s="60"/>
      <c r="D329" s="60"/>
      <c r="E329" s="60"/>
      <c r="F329" s="60" t="s">
        <v>1263</v>
      </c>
      <c r="G329" s="82">
        <v>5.35</v>
      </c>
      <c r="H329" s="60"/>
      <c r="I329" s="306" t="s">
        <v>1264</v>
      </c>
      <c r="J329" s="306"/>
      <c r="K329" s="82">
        <v>33.65</v>
      </c>
      <c r="O329" s="4"/>
      <c r="P329" s="4"/>
      <c r="Q329" s="4"/>
      <c r="R329" s="4"/>
      <c r="S329" s="4"/>
      <c r="T329" s="4"/>
      <c r="U329" s="4"/>
      <c r="V329" s="4"/>
      <c r="W329" s="4"/>
      <c r="X329" s="4"/>
      <c r="Y329" s="4"/>
    </row>
    <row r="330" spans="1:25" ht="26.25" customHeight="1" thickTop="1">
      <c r="A330" s="7"/>
      <c r="B330" s="72"/>
      <c r="C330" s="72"/>
      <c r="D330" s="72"/>
      <c r="E330" s="72"/>
      <c r="F330" s="72"/>
      <c r="G330" s="72"/>
      <c r="H330" s="72"/>
      <c r="I330" s="72"/>
      <c r="J330" s="72"/>
      <c r="K330" s="72"/>
      <c r="O330" s="4"/>
      <c r="P330" s="4"/>
      <c r="Q330" s="4"/>
      <c r="R330" s="4"/>
      <c r="S330" s="4"/>
      <c r="T330" s="4"/>
      <c r="U330" s="4"/>
      <c r="V330" s="4"/>
      <c r="W330" s="4"/>
      <c r="X330" s="4"/>
      <c r="Y330" s="4"/>
    </row>
    <row r="331" spans="1:25" ht="26.25" customHeight="1">
      <c r="A331" s="7"/>
      <c r="B331" s="61" t="s">
        <v>128</v>
      </c>
      <c r="C331" s="62" t="s">
        <v>19</v>
      </c>
      <c r="D331" s="61" t="s">
        <v>20</v>
      </c>
      <c r="E331" s="61" t="s">
        <v>21</v>
      </c>
      <c r="F331" s="303" t="s">
        <v>1242</v>
      </c>
      <c r="G331" s="303"/>
      <c r="H331" s="67" t="s">
        <v>22</v>
      </c>
      <c r="I331" s="62" t="s">
        <v>23</v>
      </c>
      <c r="J331" s="62" t="s">
        <v>24</v>
      </c>
      <c r="K331" s="62" t="s">
        <v>17</v>
      </c>
      <c r="O331" s="4"/>
      <c r="P331" s="4"/>
      <c r="Q331" s="4"/>
      <c r="R331" s="4"/>
      <c r="S331" s="4"/>
      <c r="T331" s="4"/>
      <c r="U331" s="4"/>
      <c r="V331" s="4"/>
      <c r="W331" s="4"/>
      <c r="X331" s="4"/>
      <c r="Y331" s="4"/>
    </row>
    <row r="332" spans="1:25" ht="26.25" customHeight="1">
      <c r="A332" s="7"/>
      <c r="B332" s="58" t="s">
        <v>1243</v>
      </c>
      <c r="C332" s="69" t="s">
        <v>129</v>
      </c>
      <c r="D332" s="58" t="s">
        <v>47</v>
      </c>
      <c r="E332" s="58" t="s">
        <v>130</v>
      </c>
      <c r="F332" s="304" t="s">
        <v>1501</v>
      </c>
      <c r="G332" s="304"/>
      <c r="H332" s="68" t="s">
        <v>37</v>
      </c>
      <c r="I332" s="71">
        <v>1</v>
      </c>
      <c r="J332" s="70">
        <v>40.96</v>
      </c>
      <c r="K332" s="70">
        <v>40.96</v>
      </c>
      <c r="O332" s="4"/>
      <c r="P332" s="4"/>
      <c r="Q332" s="4"/>
      <c r="R332" s="4"/>
      <c r="S332" s="4"/>
      <c r="T332" s="4"/>
      <c r="U332" s="4"/>
      <c r="V332" s="4"/>
      <c r="W332" s="4"/>
      <c r="X332" s="4"/>
      <c r="Y332" s="4"/>
    </row>
    <row r="333" spans="1:25" ht="26.25" customHeight="1">
      <c r="A333" s="7"/>
      <c r="B333" s="59" t="s">
        <v>1245</v>
      </c>
      <c r="C333" s="74" t="s">
        <v>1502</v>
      </c>
      <c r="D333" s="59" t="s">
        <v>47</v>
      </c>
      <c r="E333" s="59" t="s">
        <v>1503</v>
      </c>
      <c r="F333" s="308" t="s">
        <v>1248</v>
      </c>
      <c r="G333" s="308"/>
      <c r="H333" s="73" t="s">
        <v>1249</v>
      </c>
      <c r="I333" s="76">
        <v>9.69E-2</v>
      </c>
      <c r="J333" s="75">
        <v>26.45</v>
      </c>
      <c r="K333" s="75">
        <v>2.56</v>
      </c>
      <c r="O333" s="4"/>
      <c r="P333" s="4"/>
      <c r="Q333" s="4"/>
      <c r="R333" s="4"/>
      <c r="S333" s="4"/>
      <c r="T333" s="4"/>
      <c r="U333" s="4"/>
      <c r="V333" s="4"/>
      <c r="W333" s="4"/>
      <c r="X333" s="4"/>
      <c r="Y333" s="4"/>
    </row>
    <row r="334" spans="1:25" ht="26.25" customHeight="1">
      <c r="A334" s="7"/>
      <c r="B334" s="59" t="s">
        <v>1245</v>
      </c>
      <c r="C334" s="74" t="s">
        <v>1504</v>
      </c>
      <c r="D334" s="59" t="s">
        <v>47</v>
      </c>
      <c r="E334" s="59" t="s">
        <v>1505</v>
      </c>
      <c r="F334" s="308" t="s">
        <v>1248</v>
      </c>
      <c r="G334" s="308"/>
      <c r="H334" s="73" t="s">
        <v>1249</v>
      </c>
      <c r="I334" s="76">
        <v>0.4299</v>
      </c>
      <c r="J334" s="75">
        <v>31.21</v>
      </c>
      <c r="K334" s="75">
        <v>13.41</v>
      </c>
      <c r="O334" s="4"/>
      <c r="P334" s="4"/>
      <c r="Q334" s="4"/>
      <c r="R334" s="4"/>
      <c r="S334" s="4"/>
      <c r="T334" s="4"/>
      <c r="U334" s="4"/>
      <c r="V334" s="4"/>
      <c r="W334" s="4"/>
      <c r="X334" s="4"/>
      <c r="Y334" s="4"/>
    </row>
    <row r="335" spans="1:25" ht="26.25" customHeight="1">
      <c r="A335" s="7"/>
      <c r="B335" s="57" t="s">
        <v>1254</v>
      </c>
      <c r="C335" s="78" t="s">
        <v>1506</v>
      </c>
      <c r="D335" s="57" t="s">
        <v>47</v>
      </c>
      <c r="E335" s="57" t="s">
        <v>1507</v>
      </c>
      <c r="F335" s="305" t="s">
        <v>1258</v>
      </c>
      <c r="G335" s="305"/>
      <c r="H335" s="77" t="s">
        <v>103</v>
      </c>
      <c r="I335" s="80">
        <v>1.5</v>
      </c>
      <c r="J335" s="79">
        <v>16.66</v>
      </c>
      <c r="K335" s="79">
        <v>24.99</v>
      </c>
      <c r="O335" s="4"/>
      <c r="P335" s="4"/>
      <c r="Q335" s="4"/>
      <c r="R335" s="4"/>
      <c r="S335" s="4"/>
      <c r="T335" s="4"/>
      <c r="U335" s="4"/>
      <c r="V335" s="4"/>
      <c r="W335" s="4"/>
      <c r="X335" s="4"/>
      <c r="Y335" s="4"/>
    </row>
    <row r="336" spans="1:25" ht="26.25" customHeight="1">
      <c r="A336" s="7"/>
      <c r="B336" s="60"/>
      <c r="C336" s="60"/>
      <c r="D336" s="60"/>
      <c r="E336" s="60"/>
      <c r="F336" s="60" t="s">
        <v>1260</v>
      </c>
      <c r="G336" s="82">
        <v>12.51</v>
      </c>
      <c r="H336" s="60" t="s">
        <v>1261</v>
      </c>
      <c r="I336" s="82">
        <v>0</v>
      </c>
      <c r="J336" s="60" t="s">
        <v>1262</v>
      </c>
      <c r="K336" s="82">
        <v>12.51</v>
      </c>
      <c r="O336" s="4"/>
      <c r="P336" s="4"/>
      <c r="Q336" s="4"/>
      <c r="R336" s="4"/>
      <c r="S336" s="4"/>
      <c r="T336" s="4"/>
      <c r="U336" s="4"/>
      <c r="V336" s="4"/>
      <c r="W336" s="4"/>
      <c r="X336" s="4"/>
      <c r="Y336" s="4"/>
    </row>
    <row r="337" spans="1:25" ht="26.25" customHeight="1" thickBot="1">
      <c r="A337" s="7"/>
      <c r="B337" s="60"/>
      <c r="C337" s="60"/>
      <c r="D337" s="60"/>
      <c r="E337" s="60"/>
      <c r="F337" s="60" t="s">
        <v>1263</v>
      </c>
      <c r="G337" s="82">
        <v>7.74</v>
      </c>
      <c r="H337" s="60"/>
      <c r="I337" s="306" t="s">
        <v>1264</v>
      </c>
      <c r="J337" s="306"/>
      <c r="K337" s="82">
        <v>48.7</v>
      </c>
      <c r="O337" s="4"/>
      <c r="P337" s="4"/>
      <c r="Q337" s="4"/>
      <c r="R337" s="4"/>
      <c r="S337" s="4"/>
      <c r="T337" s="4"/>
      <c r="U337" s="4"/>
      <c r="V337" s="4"/>
      <c r="W337" s="4"/>
      <c r="X337" s="4"/>
      <c r="Y337" s="4"/>
    </row>
    <row r="338" spans="1:25" ht="26.25" customHeight="1" thickTop="1">
      <c r="A338" s="7"/>
      <c r="B338" s="72"/>
      <c r="C338" s="72"/>
      <c r="D338" s="72"/>
      <c r="E338" s="72"/>
      <c r="F338" s="72"/>
      <c r="G338" s="72"/>
      <c r="H338" s="72"/>
      <c r="I338" s="72"/>
      <c r="J338" s="72"/>
      <c r="K338" s="72"/>
      <c r="O338" s="4"/>
      <c r="P338" s="4"/>
      <c r="Q338" s="4"/>
      <c r="R338" s="4"/>
      <c r="S338" s="4"/>
      <c r="T338" s="4"/>
      <c r="U338" s="4"/>
      <c r="V338" s="4"/>
      <c r="W338" s="4"/>
      <c r="X338" s="4"/>
      <c r="Y338" s="4"/>
    </row>
    <row r="339" spans="1:25" ht="26.25" customHeight="1">
      <c r="A339" s="7"/>
      <c r="B339" s="61" t="s">
        <v>131</v>
      </c>
      <c r="C339" s="62" t="s">
        <v>19</v>
      </c>
      <c r="D339" s="61" t="s">
        <v>20</v>
      </c>
      <c r="E339" s="61" t="s">
        <v>21</v>
      </c>
      <c r="F339" s="303" t="s">
        <v>1242</v>
      </c>
      <c r="G339" s="303"/>
      <c r="H339" s="67" t="s">
        <v>22</v>
      </c>
      <c r="I339" s="62" t="s">
        <v>23</v>
      </c>
      <c r="J339" s="62" t="s">
        <v>24</v>
      </c>
      <c r="K339" s="62" t="s">
        <v>17</v>
      </c>
      <c r="O339" s="4"/>
      <c r="P339" s="4"/>
      <c r="Q339" s="4"/>
      <c r="R339" s="4"/>
      <c r="S339" s="4"/>
      <c r="T339" s="4"/>
      <c r="U339" s="4"/>
      <c r="V339" s="4"/>
      <c r="W339" s="4"/>
      <c r="X339" s="4"/>
      <c r="Y339" s="4"/>
    </row>
    <row r="340" spans="1:25" ht="26.25" customHeight="1">
      <c r="A340" s="7"/>
      <c r="B340" s="58" t="s">
        <v>1243</v>
      </c>
      <c r="C340" s="69" t="s">
        <v>132</v>
      </c>
      <c r="D340" s="58" t="s">
        <v>31</v>
      </c>
      <c r="E340" s="58" t="s">
        <v>133</v>
      </c>
      <c r="F340" s="304" t="s">
        <v>1508</v>
      </c>
      <c r="G340" s="304"/>
      <c r="H340" s="68" t="s">
        <v>62</v>
      </c>
      <c r="I340" s="71">
        <v>1</v>
      </c>
      <c r="J340" s="70">
        <v>104.01</v>
      </c>
      <c r="K340" s="70">
        <v>104.01</v>
      </c>
      <c r="O340" s="4"/>
      <c r="P340" s="4"/>
      <c r="Q340" s="4"/>
      <c r="R340" s="4"/>
      <c r="S340" s="4"/>
      <c r="T340" s="4"/>
      <c r="U340" s="4"/>
      <c r="V340" s="4"/>
      <c r="W340" s="4"/>
      <c r="X340" s="4"/>
      <c r="Y340" s="4"/>
    </row>
    <row r="341" spans="1:25" ht="26.25" customHeight="1">
      <c r="A341" s="7"/>
      <c r="B341" s="59" t="s">
        <v>1245</v>
      </c>
      <c r="C341" s="74" t="s">
        <v>1509</v>
      </c>
      <c r="D341" s="59" t="s">
        <v>47</v>
      </c>
      <c r="E341" s="59" t="s">
        <v>1510</v>
      </c>
      <c r="F341" s="308" t="s">
        <v>1248</v>
      </c>
      <c r="G341" s="308"/>
      <c r="H341" s="73" t="s">
        <v>1249</v>
      </c>
      <c r="I341" s="76">
        <v>3.9E-2</v>
      </c>
      <c r="J341" s="75">
        <v>67.930000000000007</v>
      </c>
      <c r="K341" s="75">
        <v>2.64</v>
      </c>
      <c r="O341" s="4"/>
      <c r="P341" s="4"/>
      <c r="Q341" s="4"/>
      <c r="R341" s="4"/>
      <c r="S341" s="4"/>
      <c r="T341" s="4"/>
      <c r="U341" s="4"/>
      <c r="V341" s="4"/>
      <c r="W341" s="4"/>
      <c r="X341" s="4"/>
      <c r="Y341" s="4"/>
    </row>
    <row r="342" spans="1:25" ht="26.25" customHeight="1">
      <c r="A342" s="7"/>
      <c r="B342" s="59" t="s">
        <v>1245</v>
      </c>
      <c r="C342" s="74" t="s">
        <v>1511</v>
      </c>
      <c r="D342" s="59" t="s">
        <v>47</v>
      </c>
      <c r="E342" s="59" t="s">
        <v>1512</v>
      </c>
      <c r="F342" s="308" t="s">
        <v>1513</v>
      </c>
      <c r="G342" s="308"/>
      <c r="H342" s="73" t="s">
        <v>1249</v>
      </c>
      <c r="I342" s="76">
        <v>8.9999999999999993E-3</v>
      </c>
      <c r="J342" s="75">
        <v>129.44999999999999</v>
      </c>
      <c r="K342" s="75">
        <v>1.1599999999999999</v>
      </c>
      <c r="O342" s="4"/>
      <c r="P342" s="4"/>
      <c r="Q342" s="4"/>
      <c r="R342" s="4"/>
      <c r="S342" s="4"/>
      <c r="T342" s="4"/>
      <c r="U342" s="4"/>
      <c r="V342" s="4"/>
      <c r="W342" s="4"/>
      <c r="X342" s="4"/>
      <c r="Y342" s="4"/>
    </row>
    <row r="343" spans="1:25" ht="26.25" customHeight="1">
      <c r="A343" s="7"/>
      <c r="B343" s="57" t="s">
        <v>1254</v>
      </c>
      <c r="C343" s="78" t="s">
        <v>1514</v>
      </c>
      <c r="D343" s="57" t="s">
        <v>1515</v>
      </c>
      <c r="E343" s="57" t="s">
        <v>1516</v>
      </c>
      <c r="F343" s="305" t="s">
        <v>1258</v>
      </c>
      <c r="G343" s="305"/>
      <c r="H343" s="77" t="s">
        <v>49</v>
      </c>
      <c r="I343" s="80">
        <v>1</v>
      </c>
      <c r="J343" s="79">
        <v>100.21</v>
      </c>
      <c r="K343" s="79">
        <v>100.21</v>
      </c>
      <c r="O343" s="4"/>
      <c r="P343" s="4"/>
      <c r="Q343" s="4"/>
      <c r="R343" s="4"/>
      <c r="S343" s="4"/>
      <c r="T343" s="4"/>
      <c r="U343" s="4"/>
      <c r="V343" s="4"/>
      <c r="W343" s="4"/>
      <c r="X343" s="4"/>
      <c r="Y343" s="4"/>
    </row>
    <row r="344" spans="1:25" ht="26.25" customHeight="1">
      <c r="A344" s="7"/>
      <c r="B344" s="60"/>
      <c r="C344" s="60"/>
      <c r="D344" s="60"/>
      <c r="E344" s="60"/>
      <c r="F344" s="60" t="s">
        <v>1260</v>
      </c>
      <c r="G344" s="82">
        <v>3.67</v>
      </c>
      <c r="H344" s="60" t="s">
        <v>1261</v>
      </c>
      <c r="I344" s="82">
        <v>0</v>
      </c>
      <c r="J344" s="60" t="s">
        <v>1262</v>
      </c>
      <c r="K344" s="82">
        <v>3.67</v>
      </c>
      <c r="O344" s="4"/>
      <c r="P344" s="4"/>
      <c r="Q344" s="4"/>
      <c r="R344" s="4"/>
      <c r="S344" s="4"/>
      <c r="T344" s="4"/>
      <c r="U344" s="4"/>
      <c r="V344" s="4"/>
      <c r="W344" s="4"/>
      <c r="X344" s="4"/>
      <c r="Y344" s="4"/>
    </row>
    <row r="345" spans="1:25" ht="26.25" customHeight="1">
      <c r="A345" s="7"/>
      <c r="B345" s="60"/>
      <c r="C345" s="60"/>
      <c r="D345" s="60"/>
      <c r="E345" s="60"/>
      <c r="F345" s="60" t="s">
        <v>1263</v>
      </c>
      <c r="G345" s="82">
        <v>19.670000000000002</v>
      </c>
      <c r="H345" s="60"/>
      <c r="I345" s="306" t="s">
        <v>1264</v>
      </c>
      <c r="J345" s="306"/>
      <c r="K345" s="82">
        <v>123.68</v>
      </c>
      <c r="O345" s="4"/>
      <c r="P345" s="4"/>
      <c r="Q345" s="4"/>
      <c r="R345" s="4"/>
      <c r="S345" s="4"/>
      <c r="T345" s="4"/>
      <c r="U345" s="4"/>
      <c r="V345" s="4"/>
      <c r="W345" s="4"/>
      <c r="X345" s="4"/>
      <c r="Y345" s="4"/>
    </row>
    <row r="346" spans="1:25" ht="26.25" customHeight="1">
      <c r="A346" s="7"/>
      <c r="B346" s="307" t="s">
        <v>2542</v>
      </c>
      <c r="C346" s="307"/>
      <c r="D346" s="307"/>
      <c r="E346" s="307"/>
      <c r="F346" s="307"/>
      <c r="G346" s="307"/>
      <c r="H346" s="307"/>
      <c r="I346" s="307"/>
      <c r="J346" s="307"/>
      <c r="K346" s="307"/>
      <c r="O346" s="4"/>
      <c r="P346" s="4"/>
      <c r="Q346" s="4"/>
      <c r="R346" s="4"/>
      <c r="S346" s="4"/>
      <c r="T346" s="4"/>
      <c r="U346" s="4"/>
      <c r="V346" s="4"/>
      <c r="W346" s="4"/>
      <c r="X346" s="4"/>
      <c r="Y346" s="4"/>
    </row>
    <row r="347" spans="1:25" ht="45.6" customHeight="1" thickBot="1">
      <c r="A347" s="7"/>
      <c r="B347" s="302" t="s">
        <v>2550</v>
      </c>
      <c r="C347" s="302"/>
      <c r="D347" s="302"/>
      <c r="E347" s="302"/>
      <c r="F347" s="302"/>
      <c r="G347" s="302"/>
      <c r="H347" s="302"/>
      <c r="I347" s="302"/>
      <c r="J347" s="302"/>
      <c r="K347" s="302"/>
      <c r="O347" s="4"/>
      <c r="P347" s="4"/>
      <c r="Q347" s="4"/>
      <c r="R347" s="4"/>
      <c r="S347" s="4"/>
      <c r="T347" s="4"/>
      <c r="U347" s="4"/>
      <c r="V347" s="4"/>
      <c r="W347" s="4"/>
      <c r="X347" s="4"/>
      <c r="Y347" s="4"/>
    </row>
    <row r="348" spans="1:25" ht="26.25" customHeight="1" thickTop="1">
      <c r="A348" s="7"/>
      <c r="B348" s="72"/>
      <c r="C348" s="72"/>
      <c r="D348" s="72"/>
      <c r="E348" s="72"/>
      <c r="F348" s="72"/>
      <c r="G348" s="72"/>
      <c r="H348" s="72"/>
      <c r="I348" s="72"/>
      <c r="J348" s="72"/>
      <c r="K348" s="72"/>
      <c r="O348" s="4"/>
      <c r="P348" s="4"/>
      <c r="Q348" s="4"/>
      <c r="R348" s="4"/>
      <c r="S348" s="4"/>
      <c r="T348" s="4"/>
      <c r="U348" s="4"/>
      <c r="V348" s="4"/>
      <c r="W348" s="4"/>
      <c r="X348" s="4"/>
      <c r="Y348" s="4"/>
    </row>
    <row r="349" spans="1:25" ht="26.25" customHeight="1">
      <c r="A349" s="7"/>
      <c r="B349" s="61" t="s">
        <v>137</v>
      </c>
      <c r="C349" s="62" t="s">
        <v>19</v>
      </c>
      <c r="D349" s="61" t="s">
        <v>20</v>
      </c>
      <c r="E349" s="61" t="s">
        <v>21</v>
      </c>
      <c r="F349" s="303" t="s">
        <v>1242</v>
      </c>
      <c r="G349" s="303"/>
      <c r="H349" s="67" t="s">
        <v>22</v>
      </c>
      <c r="I349" s="62" t="s">
        <v>23</v>
      </c>
      <c r="J349" s="62" t="s">
        <v>24</v>
      </c>
      <c r="K349" s="62" t="s">
        <v>17</v>
      </c>
      <c r="O349" s="4"/>
      <c r="P349" s="4"/>
      <c r="Q349" s="4"/>
      <c r="R349" s="4"/>
      <c r="S349" s="4"/>
      <c r="T349" s="4"/>
      <c r="U349" s="4"/>
      <c r="V349" s="4"/>
      <c r="W349" s="4"/>
      <c r="X349" s="4"/>
      <c r="Y349" s="4"/>
    </row>
    <row r="350" spans="1:25" ht="26.25" customHeight="1">
      <c r="A350" s="7"/>
      <c r="B350" s="58" t="s">
        <v>1243</v>
      </c>
      <c r="C350" s="69" t="s">
        <v>138</v>
      </c>
      <c r="D350" s="58" t="s">
        <v>47</v>
      </c>
      <c r="E350" s="58" t="s">
        <v>139</v>
      </c>
      <c r="F350" s="304" t="s">
        <v>1517</v>
      </c>
      <c r="G350" s="304"/>
      <c r="H350" s="68" t="s">
        <v>37</v>
      </c>
      <c r="I350" s="71">
        <v>1</v>
      </c>
      <c r="J350" s="70">
        <v>74.98</v>
      </c>
      <c r="K350" s="70">
        <v>74.98</v>
      </c>
      <c r="O350" s="4"/>
      <c r="P350" s="4"/>
      <c r="Q350" s="4"/>
      <c r="R350" s="4"/>
      <c r="S350" s="4"/>
      <c r="T350" s="4"/>
      <c r="U350" s="4"/>
      <c r="V350" s="4"/>
      <c r="W350" s="4"/>
      <c r="X350" s="4"/>
      <c r="Y350" s="4"/>
    </row>
    <row r="351" spans="1:25" ht="26.25" customHeight="1">
      <c r="A351" s="7"/>
      <c r="B351" s="59" t="s">
        <v>1245</v>
      </c>
      <c r="C351" s="74" t="s">
        <v>1282</v>
      </c>
      <c r="D351" s="59" t="s">
        <v>47</v>
      </c>
      <c r="E351" s="59" t="s">
        <v>1283</v>
      </c>
      <c r="F351" s="308" t="s">
        <v>1248</v>
      </c>
      <c r="G351" s="308"/>
      <c r="H351" s="73" t="s">
        <v>1249</v>
      </c>
      <c r="I351" s="76">
        <v>0.13800000000000001</v>
      </c>
      <c r="J351" s="75">
        <v>24.85</v>
      </c>
      <c r="K351" s="75">
        <v>3.42</v>
      </c>
      <c r="O351" s="4"/>
      <c r="P351" s="4"/>
      <c r="Q351" s="4"/>
      <c r="R351" s="4"/>
      <c r="S351" s="4"/>
      <c r="T351" s="4"/>
      <c r="U351" s="4"/>
      <c r="V351" s="4"/>
      <c r="W351" s="4"/>
      <c r="X351" s="4"/>
      <c r="Y351" s="4"/>
    </row>
    <row r="352" spans="1:25" ht="26.25" customHeight="1">
      <c r="A352" s="7"/>
      <c r="B352" s="59" t="s">
        <v>1245</v>
      </c>
      <c r="C352" s="74" t="s">
        <v>1280</v>
      </c>
      <c r="D352" s="59" t="s">
        <v>47</v>
      </c>
      <c r="E352" s="59" t="s">
        <v>1281</v>
      </c>
      <c r="F352" s="308" t="s">
        <v>1248</v>
      </c>
      <c r="G352" s="308"/>
      <c r="H352" s="73" t="s">
        <v>1249</v>
      </c>
      <c r="I352" s="76">
        <v>0.752</v>
      </c>
      <c r="J352" s="75">
        <v>30.75</v>
      </c>
      <c r="K352" s="75">
        <v>23.12</v>
      </c>
      <c r="O352" s="4"/>
      <c r="P352" s="4"/>
      <c r="Q352" s="4"/>
      <c r="R352" s="4"/>
      <c r="S352" s="4"/>
      <c r="T352" s="4"/>
      <c r="U352" s="4"/>
      <c r="V352" s="4"/>
      <c r="W352" s="4"/>
      <c r="X352" s="4"/>
      <c r="Y352" s="4"/>
    </row>
    <row r="353" spans="1:25" ht="26.25" customHeight="1">
      <c r="A353" s="7"/>
      <c r="B353" s="59" t="s">
        <v>1245</v>
      </c>
      <c r="C353" s="74" t="s">
        <v>1518</v>
      </c>
      <c r="D353" s="59" t="s">
        <v>47</v>
      </c>
      <c r="E353" s="59" t="s">
        <v>1519</v>
      </c>
      <c r="F353" s="308" t="s">
        <v>1517</v>
      </c>
      <c r="G353" s="308"/>
      <c r="H353" s="73" t="s">
        <v>37</v>
      </c>
      <c r="I353" s="76">
        <v>0.188</v>
      </c>
      <c r="J353" s="75">
        <v>173.83</v>
      </c>
      <c r="K353" s="75">
        <v>32.68</v>
      </c>
      <c r="O353" s="4"/>
      <c r="P353" s="4"/>
      <c r="Q353" s="4"/>
      <c r="R353" s="4"/>
      <c r="S353" s="4"/>
      <c r="T353" s="4"/>
      <c r="U353" s="4"/>
      <c r="V353" s="4"/>
      <c r="W353" s="4"/>
      <c r="X353" s="4"/>
      <c r="Y353" s="4"/>
    </row>
    <row r="354" spans="1:25" ht="26.25" customHeight="1">
      <c r="A354" s="7"/>
      <c r="B354" s="57" t="s">
        <v>1254</v>
      </c>
      <c r="C354" s="78" t="s">
        <v>1460</v>
      </c>
      <c r="D354" s="57" t="s">
        <v>47</v>
      </c>
      <c r="E354" s="57" t="s">
        <v>1461</v>
      </c>
      <c r="F354" s="305" t="s">
        <v>1258</v>
      </c>
      <c r="G354" s="305"/>
      <c r="H354" s="77" t="s">
        <v>15</v>
      </c>
      <c r="I354" s="80">
        <v>0.01</v>
      </c>
      <c r="J354" s="79">
        <v>6.17</v>
      </c>
      <c r="K354" s="79">
        <v>0.06</v>
      </c>
      <c r="O354" s="4"/>
      <c r="P354" s="4"/>
      <c r="Q354" s="4"/>
      <c r="R354" s="4"/>
      <c r="S354" s="4"/>
      <c r="T354" s="4"/>
      <c r="U354" s="4"/>
      <c r="V354" s="4"/>
      <c r="W354" s="4"/>
      <c r="X354" s="4"/>
      <c r="Y354" s="4"/>
    </row>
    <row r="355" spans="1:25" ht="26.25" customHeight="1">
      <c r="A355" s="7"/>
      <c r="B355" s="57" t="s">
        <v>1254</v>
      </c>
      <c r="C355" s="78" t="s">
        <v>1520</v>
      </c>
      <c r="D355" s="57" t="s">
        <v>47</v>
      </c>
      <c r="E355" s="57" t="s">
        <v>1521</v>
      </c>
      <c r="F355" s="305" t="s">
        <v>1279</v>
      </c>
      <c r="G355" s="305"/>
      <c r="H355" s="77" t="s">
        <v>1522</v>
      </c>
      <c r="I355" s="80">
        <v>0.39300000000000002</v>
      </c>
      <c r="J355" s="79">
        <v>17.600000000000001</v>
      </c>
      <c r="K355" s="79">
        <v>6.91</v>
      </c>
      <c r="O355" s="4"/>
      <c r="P355" s="4"/>
      <c r="Q355" s="4"/>
      <c r="R355" s="4"/>
      <c r="S355" s="4"/>
      <c r="T355" s="4"/>
      <c r="U355" s="4"/>
      <c r="V355" s="4"/>
      <c r="W355" s="4"/>
      <c r="X355" s="4"/>
      <c r="Y355" s="4"/>
    </row>
    <row r="356" spans="1:25" ht="26.25" customHeight="1">
      <c r="A356" s="7"/>
      <c r="B356" s="57" t="s">
        <v>1254</v>
      </c>
      <c r="C356" s="78" t="s">
        <v>1454</v>
      </c>
      <c r="D356" s="57" t="s">
        <v>47</v>
      </c>
      <c r="E356" s="57" t="s">
        <v>1455</v>
      </c>
      <c r="F356" s="305" t="s">
        <v>1258</v>
      </c>
      <c r="G356" s="305"/>
      <c r="H356" s="77" t="s">
        <v>103</v>
      </c>
      <c r="I356" s="80">
        <v>1.9E-2</v>
      </c>
      <c r="J356" s="79">
        <v>21.68</v>
      </c>
      <c r="K356" s="79">
        <v>0.41</v>
      </c>
      <c r="O356" s="4"/>
      <c r="P356" s="4"/>
      <c r="Q356" s="4"/>
      <c r="R356" s="4"/>
      <c r="S356" s="4"/>
      <c r="T356" s="4"/>
      <c r="U356" s="4"/>
      <c r="V356" s="4"/>
      <c r="W356" s="4"/>
      <c r="X356" s="4"/>
      <c r="Y356" s="4"/>
    </row>
    <row r="357" spans="1:25" ht="26.25" customHeight="1">
      <c r="A357" s="7"/>
      <c r="B357" s="57" t="s">
        <v>1254</v>
      </c>
      <c r="C357" s="78" t="s">
        <v>1523</v>
      </c>
      <c r="D357" s="57" t="s">
        <v>47</v>
      </c>
      <c r="E357" s="57" t="s">
        <v>1524</v>
      </c>
      <c r="F357" s="305" t="s">
        <v>1279</v>
      </c>
      <c r="G357" s="305"/>
      <c r="H357" s="77" t="s">
        <v>71</v>
      </c>
      <c r="I357" s="80">
        <v>0.78500000000000003</v>
      </c>
      <c r="J357" s="79">
        <v>6.48</v>
      </c>
      <c r="K357" s="79">
        <v>5.08</v>
      </c>
      <c r="O357" s="4"/>
      <c r="P357" s="4"/>
      <c r="Q357" s="4"/>
      <c r="R357" s="4"/>
      <c r="S357" s="4"/>
      <c r="T357" s="4"/>
      <c r="U357" s="4"/>
      <c r="V357" s="4"/>
      <c r="W357" s="4"/>
      <c r="X357" s="4"/>
      <c r="Y357" s="4"/>
    </row>
    <row r="358" spans="1:25" ht="26.25" customHeight="1">
      <c r="A358" s="7"/>
      <c r="B358" s="57" t="s">
        <v>1254</v>
      </c>
      <c r="C358" s="78" t="s">
        <v>1525</v>
      </c>
      <c r="D358" s="57" t="s">
        <v>47</v>
      </c>
      <c r="E358" s="57" t="s">
        <v>1526</v>
      </c>
      <c r="F358" s="305" t="s">
        <v>1279</v>
      </c>
      <c r="G358" s="305"/>
      <c r="H358" s="77" t="s">
        <v>1522</v>
      </c>
      <c r="I358" s="80">
        <v>0.19600000000000001</v>
      </c>
      <c r="J358" s="79">
        <v>16.84</v>
      </c>
      <c r="K358" s="79">
        <v>3.3</v>
      </c>
      <c r="O358" s="4"/>
      <c r="P358" s="4"/>
      <c r="Q358" s="4"/>
      <c r="R358" s="4"/>
      <c r="S358" s="4"/>
      <c r="T358" s="4"/>
      <c r="U358" s="4"/>
      <c r="V358" s="4"/>
      <c r="W358" s="4"/>
      <c r="X358" s="4"/>
      <c r="Y358" s="4"/>
    </row>
    <row r="359" spans="1:25" ht="26.25" customHeight="1">
      <c r="A359" s="7"/>
      <c r="B359" s="60"/>
      <c r="C359" s="60"/>
      <c r="D359" s="60"/>
      <c r="E359" s="60"/>
      <c r="F359" s="60" t="s">
        <v>1260</v>
      </c>
      <c r="G359" s="82">
        <v>29.03</v>
      </c>
      <c r="H359" s="60" t="s">
        <v>1261</v>
      </c>
      <c r="I359" s="82">
        <v>0</v>
      </c>
      <c r="J359" s="60" t="s">
        <v>1262</v>
      </c>
      <c r="K359" s="82">
        <v>29.03</v>
      </c>
      <c r="O359" s="4"/>
      <c r="P359" s="4"/>
      <c r="Q359" s="4"/>
      <c r="R359" s="4"/>
      <c r="S359" s="4"/>
      <c r="T359" s="4"/>
      <c r="U359" s="4"/>
      <c r="V359" s="4"/>
      <c r="W359" s="4"/>
      <c r="X359" s="4"/>
      <c r="Y359" s="4"/>
    </row>
    <row r="360" spans="1:25" ht="26.25" customHeight="1" thickBot="1">
      <c r="A360" s="7"/>
      <c r="B360" s="60"/>
      <c r="C360" s="60"/>
      <c r="D360" s="60"/>
      <c r="E360" s="60"/>
      <c r="F360" s="60" t="s">
        <v>1263</v>
      </c>
      <c r="G360" s="82">
        <v>14.18</v>
      </c>
      <c r="H360" s="60"/>
      <c r="I360" s="306" t="s">
        <v>1264</v>
      </c>
      <c r="J360" s="306"/>
      <c r="K360" s="82">
        <v>89.16</v>
      </c>
      <c r="O360" s="4"/>
      <c r="P360" s="4"/>
      <c r="Q360" s="4"/>
      <c r="R360" s="4"/>
      <c r="S360" s="4"/>
      <c r="T360" s="4"/>
      <c r="U360" s="4"/>
      <c r="V360" s="4"/>
      <c r="W360" s="4"/>
      <c r="X360" s="4"/>
      <c r="Y360" s="4"/>
    </row>
    <row r="361" spans="1:25" ht="26.25" customHeight="1" thickTop="1">
      <c r="A361" s="7"/>
      <c r="B361" s="72"/>
      <c r="C361" s="72"/>
      <c r="D361" s="72"/>
      <c r="E361" s="72"/>
      <c r="F361" s="72"/>
      <c r="G361" s="72"/>
      <c r="H361" s="72"/>
      <c r="I361" s="72"/>
      <c r="J361" s="72"/>
      <c r="K361" s="72"/>
      <c r="O361" s="4"/>
      <c r="P361" s="4"/>
      <c r="Q361" s="4"/>
      <c r="R361" s="4"/>
      <c r="S361" s="4"/>
      <c r="T361" s="4"/>
      <c r="U361" s="4"/>
      <c r="V361" s="4"/>
      <c r="W361" s="4"/>
      <c r="X361" s="4"/>
      <c r="Y361" s="4"/>
    </row>
    <row r="362" spans="1:25" ht="26.25" customHeight="1">
      <c r="A362" s="7"/>
      <c r="B362" s="61" t="s">
        <v>140</v>
      </c>
      <c r="C362" s="62" t="s">
        <v>19</v>
      </c>
      <c r="D362" s="61" t="s">
        <v>20</v>
      </c>
      <c r="E362" s="61" t="s">
        <v>21</v>
      </c>
      <c r="F362" s="303" t="s">
        <v>1242</v>
      </c>
      <c r="G362" s="303"/>
      <c r="H362" s="67" t="s">
        <v>22</v>
      </c>
      <c r="I362" s="62" t="s">
        <v>23</v>
      </c>
      <c r="J362" s="62" t="s">
        <v>24</v>
      </c>
      <c r="K362" s="62" t="s">
        <v>17</v>
      </c>
      <c r="O362" s="4"/>
      <c r="P362" s="4"/>
      <c r="Q362" s="4"/>
      <c r="R362" s="4"/>
      <c r="S362" s="4"/>
      <c r="T362" s="4"/>
      <c r="U362" s="4"/>
      <c r="V362" s="4"/>
      <c r="W362" s="4"/>
      <c r="X362" s="4"/>
      <c r="Y362" s="4"/>
    </row>
    <row r="363" spans="1:25" ht="26.25" customHeight="1">
      <c r="A363" s="7"/>
      <c r="B363" s="58" t="s">
        <v>1243</v>
      </c>
      <c r="C363" s="69" t="s">
        <v>141</v>
      </c>
      <c r="D363" s="58" t="s">
        <v>47</v>
      </c>
      <c r="E363" s="58" t="s">
        <v>142</v>
      </c>
      <c r="F363" s="304" t="s">
        <v>1468</v>
      </c>
      <c r="G363" s="304"/>
      <c r="H363" s="68" t="s">
        <v>103</v>
      </c>
      <c r="I363" s="71">
        <v>1</v>
      </c>
      <c r="J363" s="70">
        <v>11.01</v>
      </c>
      <c r="K363" s="70">
        <v>11.01</v>
      </c>
      <c r="O363" s="4"/>
      <c r="P363" s="4"/>
      <c r="Q363" s="4"/>
      <c r="R363" s="4"/>
      <c r="S363" s="4"/>
      <c r="T363" s="4"/>
      <c r="U363" s="4"/>
      <c r="V363" s="4"/>
      <c r="W363" s="4"/>
      <c r="X363" s="4"/>
      <c r="Y363" s="4"/>
    </row>
    <row r="364" spans="1:25" ht="26.25" customHeight="1">
      <c r="A364" s="7"/>
      <c r="B364" s="59" t="s">
        <v>1245</v>
      </c>
      <c r="C364" s="74" t="s">
        <v>1464</v>
      </c>
      <c r="D364" s="59" t="s">
        <v>47</v>
      </c>
      <c r="E364" s="59" t="s">
        <v>1465</v>
      </c>
      <c r="F364" s="308" t="s">
        <v>1248</v>
      </c>
      <c r="G364" s="308"/>
      <c r="H364" s="73" t="s">
        <v>1249</v>
      </c>
      <c r="I364" s="76">
        <v>6.4000000000000003E-3</v>
      </c>
      <c r="J364" s="75">
        <v>25.02</v>
      </c>
      <c r="K364" s="75">
        <v>0.16</v>
      </c>
      <c r="O364" s="4"/>
      <c r="P364" s="4"/>
      <c r="Q364" s="4"/>
      <c r="R364" s="4"/>
      <c r="S364" s="4"/>
      <c r="T364" s="4"/>
      <c r="U364" s="4"/>
      <c r="V364" s="4"/>
      <c r="W364" s="4"/>
      <c r="X364" s="4"/>
      <c r="Y364" s="4"/>
    </row>
    <row r="365" spans="1:25" ht="26.25" customHeight="1">
      <c r="A365" s="7"/>
      <c r="B365" s="59" t="s">
        <v>1245</v>
      </c>
      <c r="C365" s="74" t="s">
        <v>1477</v>
      </c>
      <c r="D365" s="59" t="s">
        <v>47</v>
      </c>
      <c r="E365" s="59" t="s">
        <v>1478</v>
      </c>
      <c r="F365" s="308" t="s">
        <v>1468</v>
      </c>
      <c r="G365" s="308"/>
      <c r="H365" s="73" t="s">
        <v>103</v>
      </c>
      <c r="I365" s="76">
        <v>1</v>
      </c>
      <c r="J365" s="75">
        <v>9.02</v>
      </c>
      <c r="K365" s="75">
        <v>9.02</v>
      </c>
      <c r="O365" s="4"/>
      <c r="P365" s="4"/>
      <c r="Q365" s="4"/>
      <c r="R365" s="4"/>
      <c r="S365" s="4"/>
      <c r="T365" s="4"/>
      <c r="U365" s="4"/>
      <c r="V365" s="4"/>
      <c r="W365" s="4"/>
      <c r="X365" s="4"/>
      <c r="Y365" s="4"/>
    </row>
    <row r="366" spans="1:25" ht="26.25" customHeight="1">
      <c r="A366" s="7"/>
      <c r="B366" s="59" t="s">
        <v>1245</v>
      </c>
      <c r="C366" s="74" t="s">
        <v>1462</v>
      </c>
      <c r="D366" s="59" t="s">
        <v>47</v>
      </c>
      <c r="E366" s="59" t="s">
        <v>1463</v>
      </c>
      <c r="F366" s="308" t="s">
        <v>1248</v>
      </c>
      <c r="G366" s="308"/>
      <c r="H366" s="73" t="s">
        <v>1249</v>
      </c>
      <c r="I366" s="76">
        <v>3.9199999999999999E-2</v>
      </c>
      <c r="J366" s="75">
        <v>30.97</v>
      </c>
      <c r="K366" s="75">
        <v>1.21</v>
      </c>
      <c r="O366" s="4"/>
      <c r="P366" s="4"/>
      <c r="Q366" s="4"/>
      <c r="R366" s="4"/>
      <c r="S366" s="4"/>
      <c r="T366" s="4"/>
      <c r="U366" s="4"/>
      <c r="V366" s="4"/>
      <c r="W366" s="4"/>
      <c r="X366" s="4"/>
      <c r="Y366" s="4"/>
    </row>
    <row r="367" spans="1:25" ht="26.25" customHeight="1">
      <c r="A367" s="7"/>
      <c r="B367" s="57" t="s">
        <v>1254</v>
      </c>
      <c r="C367" s="78" t="s">
        <v>1469</v>
      </c>
      <c r="D367" s="57" t="s">
        <v>47</v>
      </c>
      <c r="E367" s="57" t="s">
        <v>1470</v>
      </c>
      <c r="F367" s="305" t="s">
        <v>1258</v>
      </c>
      <c r="G367" s="305"/>
      <c r="H367" s="77" t="s">
        <v>49</v>
      </c>
      <c r="I367" s="80">
        <v>0.54300000000000004</v>
      </c>
      <c r="J367" s="79">
        <v>0.21</v>
      </c>
      <c r="K367" s="79">
        <v>0.11</v>
      </c>
      <c r="O367" s="4"/>
      <c r="P367" s="4"/>
      <c r="Q367" s="4"/>
      <c r="R367" s="4"/>
      <c r="S367" s="4"/>
      <c r="T367" s="4"/>
      <c r="U367" s="4"/>
      <c r="V367" s="4"/>
      <c r="W367" s="4"/>
      <c r="X367" s="4"/>
      <c r="Y367" s="4"/>
    </row>
    <row r="368" spans="1:25" ht="26.25" customHeight="1">
      <c r="A368" s="7"/>
      <c r="B368" s="57" t="s">
        <v>1254</v>
      </c>
      <c r="C368" s="78" t="s">
        <v>1471</v>
      </c>
      <c r="D368" s="57" t="s">
        <v>47</v>
      </c>
      <c r="E368" s="57" t="s">
        <v>1472</v>
      </c>
      <c r="F368" s="305" t="s">
        <v>1258</v>
      </c>
      <c r="G368" s="305"/>
      <c r="H368" s="77" t="s">
        <v>103</v>
      </c>
      <c r="I368" s="80">
        <v>2.5000000000000001E-2</v>
      </c>
      <c r="J368" s="79">
        <v>20.5</v>
      </c>
      <c r="K368" s="79">
        <v>0.51</v>
      </c>
      <c r="O368" s="4"/>
      <c r="P368" s="4"/>
      <c r="Q368" s="4"/>
      <c r="R368" s="4"/>
      <c r="S368" s="4"/>
      <c r="T368" s="4"/>
      <c r="U368" s="4"/>
      <c r="V368" s="4"/>
      <c r="W368" s="4"/>
      <c r="X368" s="4"/>
      <c r="Y368" s="4"/>
    </row>
    <row r="369" spans="1:25" ht="26.25" customHeight="1">
      <c r="A369" s="7"/>
      <c r="B369" s="60"/>
      <c r="C369" s="60"/>
      <c r="D369" s="60"/>
      <c r="E369" s="60"/>
      <c r="F369" s="60" t="s">
        <v>1260</v>
      </c>
      <c r="G369" s="82">
        <v>1.29</v>
      </c>
      <c r="H369" s="60" t="s">
        <v>1261</v>
      </c>
      <c r="I369" s="82">
        <v>0</v>
      </c>
      <c r="J369" s="60" t="s">
        <v>1262</v>
      </c>
      <c r="K369" s="82">
        <v>1.29</v>
      </c>
      <c r="O369" s="4"/>
      <c r="P369" s="4"/>
      <c r="Q369" s="4"/>
      <c r="R369" s="4"/>
      <c r="S369" s="4"/>
      <c r="T369" s="4"/>
      <c r="U369" s="4"/>
      <c r="V369" s="4"/>
      <c r="W369" s="4"/>
      <c r="X369" s="4"/>
      <c r="Y369" s="4"/>
    </row>
    <row r="370" spans="1:25" ht="26.25" customHeight="1" thickBot="1">
      <c r="A370" s="7"/>
      <c r="B370" s="60"/>
      <c r="C370" s="60"/>
      <c r="D370" s="60"/>
      <c r="E370" s="60"/>
      <c r="F370" s="60" t="s">
        <v>1263</v>
      </c>
      <c r="G370" s="82">
        <v>2.08</v>
      </c>
      <c r="H370" s="60"/>
      <c r="I370" s="306" t="s">
        <v>1264</v>
      </c>
      <c r="J370" s="306"/>
      <c r="K370" s="82">
        <v>13.09</v>
      </c>
      <c r="O370" s="4"/>
      <c r="P370" s="4"/>
      <c r="Q370" s="4"/>
      <c r="R370" s="4"/>
      <c r="S370" s="4"/>
      <c r="T370" s="4"/>
      <c r="U370" s="4"/>
      <c r="V370" s="4"/>
      <c r="W370" s="4"/>
      <c r="X370" s="4"/>
      <c r="Y370" s="4"/>
    </row>
    <row r="371" spans="1:25" ht="26.25" customHeight="1" thickTop="1">
      <c r="A371" s="7"/>
      <c r="B371" s="72"/>
      <c r="C371" s="72"/>
      <c r="D371" s="72"/>
      <c r="E371" s="72"/>
      <c r="F371" s="72"/>
      <c r="G371" s="72"/>
      <c r="H371" s="72"/>
      <c r="I371" s="72"/>
      <c r="J371" s="72"/>
      <c r="K371" s="72"/>
      <c r="O371" s="4"/>
      <c r="P371" s="4"/>
      <c r="Q371" s="4"/>
      <c r="R371" s="4"/>
      <c r="S371" s="4"/>
      <c r="T371" s="4"/>
      <c r="U371" s="4"/>
      <c r="V371" s="4"/>
      <c r="W371" s="4"/>
      <c r="X371" s="4"/>
      <c r="Y371" s="4"/>
    </row>
    <row r="372" spans="1:25" ht="26.25" customHeight="1">
      <c r="A372" s="7"/>
      <c r="B372" s="61" t="s">
        <v>143</v>
      </c>
      <c r="C372" s="62" t="s">
        <v>19</v>
      </c>
      <c r="D372" s="61" t="s">
        <v>20</v>
      </c>
      <c r="E372" s="61" t="s">
        <v>21</v>
      </c>
      <c r="F372" s="303" t="s">
        <v>1242</v>
      </c>
      <c r="G372" s="303"/>
      <c r="H372" s="67" t="s">
        <v>22</v>
      </c>
      <c r="I372" s="62" t="s">
        <v>23</v>
      </c>
      <c r="J372" s="62" t="s">
        <v>24</v>
      </c>
      <c r="K372" s="62" t="s">
        <v>17</v>
      </c>
      <c r="O372" s="4"/>
      <c r="P372" s="4"/>
      <c r="Q372" s="4"/>
      <c r="R372" s="4"/>
      <c r="S372" s="4"/>
      <c r="T372" s="4"/>
      <c r="U372" s="4"/>
      <c r="V372" s="4"/>
      <c r="W372" s="4"/>
      <c r="X372" s="4"/>
      <c r="Y372" s="4"/>
    </row>
    <row r="373" spans="1:25" ht="26.25" customHeight="1">
      <c r="A373" s="7"/>
      <c r="B373" s="58" t="s">
        <v>1243</v>
      </c>
      <c r="C373" s="69" t="s">
        <v>144</v>
      </c>
      <c r="D373" s="58" t="s">
        <v>47</v>
      </c>
      <c r="E373" s="58" t="s">
        <v>145</v>
      </c>
      <c r="F373" s="304" t="s">
        <v>1468</v>
      </c>
      <c r="G373" s="304"/>
      <c r="H373" s="68" t="s">
        <v>103</v>
      </c>
      <c r="I373" s="71">
        <v>1</v>
      </c>
      <c r="J373" s="70">
        <v>9.18</v>
      </c>
      <c r="K373" s="70">
        <v>9.18</v>
      </c>
      <c r="O373" s="4"/>
      <c r="P373" s="4"/>
      <c r="Q373" s="4"/>
      <c r="R373" s="4"/>
      <c r="S373" s="4"/>
      <c r="T373" s="4"/>
      <c r="U373" s="4"/>
      <c r="V373" s="4"/>
      <c r="W373" s="4"/>
      <c r="X373" s="4"/>
      <c r="Y373" s="4"/>
    </row>
    <row r="374" spans="1:25" ht="26.25" customHeight="1">
      <c r="A374" s="7"/>
      <c r="B374" s="59" t="s">
        <v>1245</v>
      </c>
      <c r="C374" s="74" t="s">
        <v>1479</v>
      </c>
      <c r="D374" s="59" t="s">
        <v>47</v>
      </c>
      <c r="E374" s="59" t="s">
        <v>1480</v>
      </c>
      <c r="F374" s="308" t="s">
        <v>1468</v>
      </c>
      <c r="G374" s="308"/>
      <c r="H374" s="73" t="s">
        <v>103</v>
      </c>
      <c r="I374" s="76">
        <v>1</v>
      </c>
      <c r="J374" s="75">
        <v>7.71</v>
      </c>
      <c r="K374" s="75">
        <v>7.71</v>
      </c>
      <c r="O374" s="4"/>
      <c r="P374" s="4"/>
      <c r="Q374" s="4"/>
      <c r="R374" s="4"/>
      <c r="S374" s="4"/>
      <c r="T374" s="4"/>
      <c r="U374" s="4"/>
      <c r="V374" s="4"/>
      <c r="W374" s="4"/>
      <c r="X374" s="4"/>
      <c r="Y374" s="4"/>
    </row>
    <row r="375" spans="1:25" ht="26.25" customHeight="1">
      <c r="A375" s="7"/>
      <c r="B375" s="59" t="s">
        <v>1245</v>
      </c>
      <c r="C375" s="74" t="s">
        <v>1462</v>
      </c>
      <c r="D375" s="59" t="s">
        <v>47</v>
      </c>
      <c r="E375" s="59" t="s">
        <v>1463</v>
      </c>
      <c r="F375" s="308" t="s">
        <v>1248</v>
      </c>
      <c r="G375" s="308"/>
      <c r="H375" s="73" t="s">
        <v>1249</v>
      </c>
      <c r="I375" s="76">
        <v>2.5700000000000001E-2</v>
      </c>
      <c r="J375" s="75">
        <v>30.97</v>
      </c>
      <c r="K375" s="75">
        <v>0.79</v>
      </c>
      <c r="O375" s="4"/>
      <c r="P375" s="4"/>
      <c r="Q375" s="4"/>
      <c r="R375" s="4"/>
      <c r="S375" s="4"/>
      <c r="T375" s="4"/>
      <c r="U375" s="4"/>
      <c r="V375" s="4"/>
      <c r="W375" s="4"/>
      <c r="X375" s="4"/>
      <c r="Y375" s="4"/>
    </row>
    <row r="376" spans="1:25" ht="26.25" customHeight="1">
      <c r="A376" s="7"/>
      <c r="B376" s="59" t="s">
        <v>1245</v>
      </c>
      <c r="C376" s="74" t="s">
        <v>1464</v>
      </c>
      <c r="D376" s="59" t="s">
        <v>47</v>
      </c>
      <c r="E376" s="59" t="s">
        <v>1465</v>
      </c>
      <c r="F376" s="308" t="s">
        <v>1248</v>
      </c>
      <c r="G376" s="308"/>
      <c r="H376" s="73" t="s">
        <v>1249</v>
      </c>
      <c r="I376" s="76">
        <v>4.1999999999999997E-3</v>
      </c>
      <c r="J376" s="75">
        <v>25.02</v>
      </c>
      <c r="K376" s="75">
        <v>0.1</v>
      </c>
      <c r="O376" s="4"/>
      <c r="P376" s="4"/>
      <c r="Q376" s="4"/>
      <c r="R376" s="4"/>
      <c r="S376" s="4"/>
      <c r="T376" s="4"/>
      <c r="U376" s="4"/>
      <c r="V376" s="4"/>
      <c r="W376" s="4"/>
      <c r="X376" s="4"/>
      <c r="Y376" s="4"/>
    </row>
    <row r="377" spans="1:25" ht="26.25" customHeight="1">
      <c r="A377" s="7"/>
      <c r="B377" s="57" t="s">
        <v>1254</v>
      </c>
      <c r="C377" s="78" t="s">
        <v>1469</v>
      </c>
      <c r="D377" s="57" t="s">
        <v>47</v>
      </c>
      <c r="E377" s="57" t="s">
        <v>1470</v>
      </c>
      <c r="F377" s="305" t="s">
        <v>1258</v>
      </c>
      <c r="G377" s="305"/>
      <c r="H377" s="77" t="s">
        <v>49</v>
      </c>
      <c r="I377" s="80">
        <v>0.36699999999999999</v>
      </c>
      <c r="J377" s="79">
        <v>0.21</v>
      </c>
      <c r="K377" s="79">
        <v>7.0000000000000007E-2</v>
      </c>
      <c r="O377" s="4"/>
      <c r="P377" s="4"/>
      <c r="Q377" s="4"/>
      <c r="R377" s="4"/>
      <c r="S377" s="4"/>
      <c r="T377" s="4"/>
      <c r="U377" s="4"/>
      <c r="V377" s="4"/>
      <c r="W377" s="4"/>
      <c r="X377" s="4"/>
      <c r="Y377" s="4"/>
    </row>
    <row r="378" spans="1:25" ht="26.25" customHeight="1">
      <c r="A378" s="7"/>
      <c r="B378" s="57" t="s">
        <v>1254</v>
      </c>
      <c r="C378" s="78" t="s">
        <v>1471</v>
      </c>
      <c r="D378" s="57" t="s">
        <v>47</v>
      </c>
      <c r="E378" s="57" t="s">
        <v>1472</v>
      </c>
      <c r="F378" s="305" t="s">
        <v>1258</v>
      </c>
      <c r="G378" s="305"/>
      <c r="H378" s="77" t="s">
        <v>103</v>
      </c>
      <c r="I378" s="80">
        <v>2.5000000000000001E-2</v>
      </c>
      <c r="J378" s="79">
        <v>20.5</v>
      </c>
      <c r="K378" s="79">
        <v>0.51</v>
      </c>
      <c r="O378" s="4"/>
      <c r="P378" s="4"/>
      <c r="Q378" s="4"/>
      <c r="R378" s="4"/>
      <c r="S378" s="4"/>
      <c r="T378" s="4"/>
      <c r="U378" s="4"/>
      <c r="V378" s="4"/>
      <c r="W378" s="4"/>
      <c r="X378" s="4"/>
      <c r="Y378" s="4"/>
    </row>
    <row r="379" spans="1:25" ht="26.25" customHeight="1">
      <c r="A379" s="7"/>
      <c r="B379" s="60"/>
      <c r="C379" s="60"/>
      <c r="D379" s="60"/>
      <c r="E379" s="60"/>
      <c r="F379" s="60" t="s">
        <v>1260</v>
      </c>
      <c r="G379" s="82">
        <v>0.81</v>
      </c>
      <c r="H379" s="60" t="s">
        <v>1261</v>
      </c>
      <c r="I379" s="82">
        <v>0</v>
      </c>
      <c r="J379" s="60" t="s">
        <v>1262</v>
      </c>
      <c r="K379" s="82">
        <v>0.81</v>
      </c>
      <c r="O379" s="4"/>
      <c r="P379" s="4"/>
      <c r="Q379" s="4"/>
      <c r="R379" s="4"/>
      <c r="S379" s="4"/>
      <c r="T379" s="4"/>
      <c r="U379" s="4"/>
      <c r="V379" s="4"/>
      <c r="W379" s="4"/>
      <c r="X379" s="4"/>
      <c r="Y379" s="4"/>
    </row>
    <row r="380" spans="1:25" ht="26.25" customHeight="1" thickBot="1">
      <c r="A380" s="7"/>
      <c r="B380" s="60"/>
      <c r="C380" s="60"/>
      <c r="D380" s="60"/>
      <c r="E380" s="60"/>
      <c r="F380" s="60" t="s">
        <v>1263</v>
      </c>
      <c r="G380" s="82">
        <v>1.73</v>
      </c>
      <c r="H380" s="60"/>
      <c r="I380" s="306" t="s">
        <v>1264</v>
      </c>
      <c r="J380" s="306"/>
      <c r="K380" s="82">
        <v>10.91</v>
      </c>
      <c r="O380" s="4"/>
      <c r="P380" s="4"/>
      <c r="Q380" s="4"/>
      <c r="R380" s="4"/>
      <c r="S380" s="4"/>
      <c r="T380" s="4"/>
      <c r="U380" s="4"/>
      <c r="V380" s="4"/>
      <c r="W380" s="4"/>
      <c r="X380" s="4"/>
      <c r="Y380" s="4"/>
    </row>
    <row r="381" spans="1:25" ht="26.25" customHeight="1" thickTop="1">
      <c r="A381" s="7"/>
      <c r="B381" s="72"/>
      <c r="C381" s="72"/>
      <c r="D381" s="72"/>
      <c r="E381" s="72"/>
      <c r="F381" s="72"/>
      <c r="G381" s="72"/>
      <c r="H381" s="72"/>
      <c r="I381" s="72"/>
      <c r="J381" s="72"/>
      <c r="K381" s="72"/>
      <c r="O381" s="4"/>
      <c r="P381" s="4"/>
      <c r="Q381" s="4"/>
      <c r="R381" s="4"/>
      <c r="S381" s="4"/>
      <c r="T381" s="4"/>
      <c r="U381" s="4"/>
      <c r="V381" s="4"/>
      <c r="W381" s="4"/>
      <c r="X381" s="4"/>
      <c r="Y381" s="4"/>
    </row>
    <row r="382" spans="1:25" ht="39" customHeight="1">
      <c r="A382" s="7"/>
      <c r="B382" s="61" t="s">
        <v>146</v>
      </c>
      <c r="C382" s="62" t="s">
        <v>19</v>
      </c>
      <c r="D382" s="61" t="s">
        <v>20</v>
      </c>
      <c r="E382" s="61" t="s">
        <v>21</v>
      </c>
      <c r="F382" s="303" t="s">
        <v>1242</v>
      </c>
      <c r="G382" s="303"/>
      <c r="H382" s="67" t="s">
        <v>22</v>
      </c>
      <c r="I382" s="62" t="s">
        <v>23</v>
      </c>
      <c r="J382" s="62" t="s">
        <v>24</v>
      </c>
      <c r="K382" s="62" t="s">
        <v>17</v>
      </c>
      <c r="O382" s="4"/>
      <c r="P382" s="4"/>
      <c r="Q382" s="4"/>
      <c r="R382" s="4"/>
      <c r="S382" s="4"/>
      <c r="T382" s="4"/>
      <c r="U382" s="4"/>
      <c r="V382" s="4"/>
      <c r="W382" s="4"/>
      <c r="X382" s="4"/>
      <c r="Y382" s="4"/>
    </row>
    <row r="383" spans="1:25" ht="26.25" customHeight="1">
      <c r="A383" s="7"/>
      <c r="B383" s="58" t="s">
        <v>1243</v>
      </c>
      <c r="C383" s="69" t="s">
        <v>147</v>
      </c>
      <c r="D383" s="58" t="s">
        <v>47</v>
      </c>
      <c r="E383" s="58" t="s">
        <v>148</v>
      </c>
      <c r="F383" s="304" t="s">
        <v>1468</v>
      </c>
      <c r="G383" s="304"/>
      <c r="H383" s="68" t="s">
        <v>103</v>
      </c>
      <c r="I383" s="71">
        <v>1</v>
      </c>
      <c r="J383" s="70">
        <v>8.85</v>
      </c>
      <c r="K383" s="70">
        <v>8.85</v>
      </c>
      <c r="O383" s="4"/>
      <c r="P383" s="4"/>
      <c r="Q383" s="4"/>
      <c r="R383" s="4"/>
      <c r="S383" s="4"/>
      <c r="T383" s="4"/>
      <c r="U383" s="4"/>
      <c r="V383" s="4"/>
      <c r="W383" s="4"/>
      <c r="X383" s="4"/>
      <c r="Y383" s="4"/>
    </row>
    <row r="384" spans="1:25" ht="26.25" customHeight="1">
      <c r="A384" s="7"/>
      <c r="B384" s="59" t="s">
        <v>1245</v>
      </c>
      <c r="C384" s="74" t="s">
        <v>1481</v>
      </c>
      <c r="D384" s="59" t="s">
        <v>47</v>
      </c>
      <c r="E384" s="59" t="s">
        <v>1482</v>
      </c>
      <c r="F384" s="308" t="s">
        <v>1468</v>
      </c>
      <c r="G384" s="308"/>
      <c r="H384" s="73" t="s">
        <v>103</v>
      </c>
      <c r="I384" s="76">
        <v>1</v>
      </c>
      <c r="J384" s="75">
        <v>7.62</v>
      </c>
      <c r="K384" s="75">
        <v>7.62</v>
      </c>
      <c r="O384" s="4"/>
      <c r="P384" s="4"/>
      <c r="Q384" s="4"/>
      <c r="R384" s="4"/>
      <c r="S384" s="4"/>
      <c r="T384" s="4"/>
      <c r="U384" s="4"/>
      <c r="V384" s="4"/>
      <c r="W384" s="4"/>
      <c r="X384" s="4"/>
      <c r="Y384" s="4"/>
    </row>
    <row r="385" spans="1:25" ht="15.75" customHeight="1">
      <c r="A385" s="7"/>
      <c r="B385" s="59" t="s">
        <v>1245</v>
      </c>
      <c r="C385" s="74" t="s">
        <v>1462</v>
      </c>
      <c r="D385" s="59" t="s">
        <v>47</v>
      </c>
      <c r="E385" s="59" t="s">
        <v>1463</v>
      </c>
      <c r="F385" s="308" t="s">
        <v>1248</v>
      </c>
      <c r="G385" s="308"/>
      <c r="H385" s="73" t="s">
        <v>1249</v>
      </c>
      <c r="I385" s="76">
        <v>1.9400000000000001E-2</v>
      </c>
      <c r="J385" s="75">
        <v>30.97</v>
      </c>
      <c r="K385" s="75">
        <v>0.6</v>
      </c>
      <c r="O385" s="4"/>
      <c r="P385" s="4"/>
      <c r="Q385" s="4"/>
      <c r="R385" s="4"/>
      <c r="S385" s="4"/>
      <c r="T385" s="4"/>
      <c r="U385" s="4"/>
      <c r="V385" s="4"/>
      <c r="W385" s="4"/>
      <c r="X385" s="4"/>
      <c r="Y385" s="4"/>
    </row>
    <row r="386" spans="1:25" ht="26.25" customHeight="1">
      <c r="A386" s="7"/>
      <c r="B386" s="59" t="s">
        <v>1245</v>
      </c>
      <c r="C386" s="74" t="s">
        <v>1464</v>
      </c>
      <c r="D386" s="59" t="s">
        <v>47</v>
      </c>
      <c r="E386" s="59" t="s">
        <v>1465</v>
      </c>
      <c r="F386" s="308" t="s">
        <v>1248</v>
      </c>
      <c r="G386" s="308"/>
      <c r="H386" s="73" t="s">
        <v>1249</v>
      </c>
      <c r="I386" s="76">
        <v>3.2000000000000002E-3</v>
      </c>
      <c r="J386" s="75">
        <v>25.02</v>
      </c>
      <c r="K386" s="75">
        <v>0.08</v>
      </c>
      <c r="O386" s="4"/>
      <c r="P386" s="4"/>
      <c r="Q386" s="4"/>
      <c r="R386" s="4"/>
      <c r="S386" s="4"/>
      <c r="T386" s="4"/>
      <c r="U386" s="4"/>
      <c r="V386" s="4"/>
      <c r="W386" s="4"/>
      <c r="X386" s="4"/>
      <c r="Y386" s="4"/>
    </row>
    <row r="387" spans="1:25" ht="26.25" customHeight="1">
      <c r="A387" s="7"/>
      <c r="B387" s="57" t="s">
        <v>1254</v>
      </c>
      <c r="C387" s="78" t="s">
        <v>1469</v>
      </c>
      <c r="D387" s="57" t="s">
        <v>47</v>
      </c>
      <c r="E387" s="57" t="s">
        <v>1470</v>
      </c>
      <c r="F387" s="305" t="s">
        <v>1258</v>
      </c>
      <c r="G387" s="305"/>
      <c r="H387" s="77" t="s">
        <v>49</v>
      </c>
      <c r="I387" s="80">
        <v>0.21199999999999999</v>
      </c>
      <c r="J387" s="79">
        <v>0.21</v>
      </c>
      <c r="K387" s="79">
        <v>0.04</v>
      </c>
      <c r="O387" s="4"/>
      <c r="P387" s="4"/>
      <c r="Q387" s="4"/>
      <c r="R387" s="4"/>
      <c r="S387" s="4"/>
      <c r="T387" s="4"/>
      <c r="U387" s="4"/>
      <c r="V387" s="4"/>
      <c r="W387" s="4"/>
      <c r="X387" s="4"/>
      <c r="Y387" s="4"/>
    </row>
    <row r="388" spans="1:25" ht="26.25" customHeight="1">
      <c r="A388" s="7"/>
      <c r="B388" s="57" t="s">
        <v>1254</v>
      </c>
      <c r="C388" s="78" t="s">
        <v>1471</v>
      </c>
      <c r="D388" s="57" t="s">
        <v>47</v>
      </c>
      <c r="E388" s="57" t="s">
        <v>1472</v>
      </c>
      <c r="F388" s="305" t="s">
        <v>1258</v>
      </c>
      <c r="G388" s="305"/>
      <c r="H388" s="77" t="s">
        <v>103</v>
      </c>
      <c r="I388" s="80">
        <v>2.5000000000000001E-2</v>
      </c>
      <c r="J388" s="79">
        <v>20.5</v>
      </c>
      <c r="K388" s="79">
        <v>0.51</v>
      </c>
      <c r="O388" s="4"/>
      <c r="P388" s="4"/>
      <c r="Q388" s="4"/>
      <c r="R388" s="4"/>
      <c r="S388" s="4"/>
      <c r="T388" s="4"/>
      <c r="U388" s="4"/>
      <c r="V388" s="4"/>
      <c r="W388" s="4"/>
      <c r="X388" s="4"/>
      <c r="Y388" s="4"/>
    </row>
    <row r="389" spans="1:25" ht="26.25" customHeight="1">
      <c r="A389" s="7"/>
      <c r="B389" s="60"/>
      <c r="C389" s="60"/>
      <c r="D389" s="60"/>
      <c r="E389" s="60"/>
      <c r="F389" s="60" t="s">
        <v>1260</v>
      </c>
      <c r="G389" s="82">
        <v>0.57999999999999996</v>
      </c>
      <c r="H389" s="60" t="s">
        <v>1261</v>
      </c>
      <c r="I389" s="82">
        <v>0</v>
      </c>
      <c r="J389" s="60" t="s">
        <v>1262</v>
      </c>
      <c r="K389" s="82">
        <v>0.57999999999999996</v>
      </c>
      <c r="O389" s="4"/>
      <c r="P389" s="4"/>
      <c r="Q389" s="4"/>
      <c r="R389" s="4"/>
      <c r="S389" s="4"/>
      <c r="T389" s="4"/>
      <c r="U389" s="4"/>
      <c r="V389" s="4"/>
      <c r="W389" s="4"/>
      <c r="X389" s="4"/>
      <c r="Y389" s="4"/>
    </row>
    <row r="390" spans="1:25" ht="26.25" customHeight="1" thickBot="1">
      <c r="A390" s="7"/>
      <c r="B390" s="60"/>
      <c r="C390" s="60"/>
      <c r="D390" s="60"/>
      <c r="E390" s="60"/>
      <c r="F390" s="60" t="s">
        <v>1263</v>
      </c>
      <c r="G390" s="82">
        <v>1.67</v>
      </c>
      <c r="H390" s="60"/>
      <c r="I390" s="306" t="s">
        <v>1264</v>
      </c>
      <c r="J390" s="306"/>
      <c r="K390" s="82">
        <v>10.52</v>
      </c>
      <c r="O390" s="4"/>
      <c r="P390" s="4"/>
      <c r="Q390" s="4"/>
      <c r="R390" s="4"/>
      <c r="S390" s="4"/>
      <c r="T390" s="4"/>
      <c r="U390" s="4"/>
      <c r="V390" s="4"/>
      <c r="W390" s="4"/>
      <c r="X390" s="4"/>
      <c r="Y390" s="4"/>
    </row>
    <row r="391" spans="1:25" ht="26.25" customHeight="1" thickTop="1">
      <c r="A391" s="7"/>
      <c r="B391" s="72"/>
      <c r="C391" s="72"/>
      <c r="D391" s="72"/>
      <c r="E391" s="72"/>
      <c r="F391" s="72"/>
      <c r="G391" s="72"/>
      <c r="H391" s="72"/>
      <c r="I391" s="72"/>
      <c r="J391" s="72"/>
      <c r="K391" s="72"/>
      <c r="O391" s="4"/>
      <c r="P391" s="4"/>
      <c r="Q391" s="4"/>
      <c r="R391" s="4"/>
      <c r="S391" s="4"/>
      <c r="T391" s="4"/>
      <c r="U391" s="4"/>
      <c r="V391" s="4"/>
      <c r="W391" s="4"/>
      <c r="X391" s="4"/>
      <c r="Y391" s="4"/>
    </row>
    <row r="392" spans="1:25" ht="26.25" customHeight="1">
      <c r="A392" s="7"/>
      <c r="B392" s="61" t="s">
        <v>149</v>
      </c>
      <c r="C392" s="62" t="s">
        <v>19</v>
      </c>
      <c r="D392" s="61" t="s">
        <v>20</v>
      </c>
      <c r="E392" s="61" t="s">
        <v>21</v>
      </c>
      <c r="F392" s="303" t="s">
        <v>1242</v>
      </c>
      <c r="G392" s="303"/>
      <c r="H392" s="67" t="s">
        <v>22</v>
      </c>
      <c r="I392" s="62" t="s">
        <v>23</v>
      </c>
      <c r="J392" s="62" t="s">
        <v>24</v>
      </c>
      <c r="K392" s="62" t="s">
        <v>17</v>
      </c>
      <c r="O392" s="4"/>
      <c r="P392" s="4"/>
      <c r="Q392" s="4"/>
      <c r="R392" s="4"/>
      <c r="S392" s="4"/>
      <c r="T392" s="4"/>
      <c r="U392" s="4"/>
      <c r="V392" s="4"/>
      <c r="W392" s="4"/>
      <c r="X392" s="4"/>
      <c r="Y392" s="4"/>
    </row>
    <row r="393" spans="1:25" ht="26.25" customHeight="1">
      <c r="A393" s="7"/>
      <c r="B393" s="58" t="s">
        <v>1243</v>
      </c>
      <c r="C393" s="69" t="s">
        <v>150</v>
      </c>
      <c r="D393" s="58" t="s">
        <v>47</v>
      </c>
      <c r="E393" s="58" t="s">
        <v>151</v>
      </c>
      <c r="F393" s="304" t="s">
        <v>1468</v>
      </c>
      <c r="G393" s="304"/>
      <c r="H393" s="68" t="s">
        <v>103</v>
      </c>
      <c r="I393" s="71">
        <v>1</v>
      </c>
      <c r="J393" s="70">
        <v>14.47</v>
      </c>
      <c r="K393" s="70">
        <v>14.47</v>
      </c>
      <c r="O393" s="4"/>
      <c r="P393" s="4"/>
      <c r="Q393" s="4"/>
      <c r="R393" s="4"/>
      <c r="S393" s="4"/>
      <c r="T393" s="4"/>
      <c r="U393" s="4"/>
      <c r="V393" s="4"/>
      <c r="W393" s="4"/>
      <c r="X393" s="4"/>
      <c r="Y393" s="4"/>
    </row>
    <row r="394" spans="1:25" ht="26.25" customHeight="1">
      <c r="A394" s="7"/>
      <c r="B394" s="59" t="s">
        <v>1245</v>
      </c>
      <c r="C394" s="74" t="s">
        <v>1462</v>
      </c>
      <c r="D394" s="59" t="s">
        <v>47</v>
      </c>
      <c r="E394" s="59" t="s">
        <v>1463</v>
      </c>
      <c r="F394" s="308" t="s">
        <v>1248</v>
      </c>
      <c r="G394" s="308"/>
      <c r="H394" s="73" t="s">
        <v>1249</v>
      </c>
      <c r="I394" s="76">
        <v>0.1069</v>
      </c>
      <c r="J394" s="75">
        <v>30.97</v>
      </c>
      <c r="K394" s="75">
        <v>3.31</v>
      </c>
      <c r="O394" s="4"/>
      <c r="P394" s="4"/>
      <c r="Q394" s="4"/>
      <c r="R394" s="4"/>
      <c r="S394" s="4"/>
      <c r="T394" s="4"/>
      <c r="U394" s="4"/>
      <c r="V394" s="4"/>
      <c r="W394" s="4"/>
      <c r="X394" s="4"/>
      <c r="Y394" s="4"/>
    </row>
    <row r="395" spans="1:25" ht="14.25" customHeight="1">
      <c r="A395" s="7"/>
      <c r="B395" s="59" t="s">
        <v>1245</v>
      </c>
      <c r="C395" s="74" t="s">
        <v>1464</v>
      </c>
      <c r="D395" s="59" t="s">
        <v>47</v>
      </c>
      <c r="E395" s="59" t="s">
        <v>1465</v>
      </c>
      <c r="F395" s="308" t="s">
        <v>1248</v>
      </c>
      <c r="G395" s="308"/>
      <c r="H395" s="73" t="s">
        <v>1249</v>
      </c>
      <c r="I395" s="76">
        <v>1.7500000000000002E-2</v>
      </c>
      <c r="J395" s="75">
        <v>25.02</v>
      </c>
      <c r="K395" s="75">
        <v>0.43</v>
      </c>
      <c r="O395" s="4"/>
      <c r="P395" s="4"/>
      <c r="Q395" s="4"/>
      <c r="R395" s="4"/>
      <c r="S395" s="4"/>
      <c r="T395" s="4"/>
      <c r="U395" s="4"/>
      <c r="V395" s="4"/>
      <c r="W395" s="4"/>
      <c r="X395" s="4"/>
      <c r="Y395" s="4"/>
    </row>
    <row r="396" spans="1:25" ht="14.25" customHeight="1">
      <c r="A396" s="7"/>
      <c r="B396" s="59" t="s">
        <v>1245</v>
      </c>
      <c r="C396" s="74" t="s">
        <v>1466</v>
      </c>
      <c r="D396" s="59" t="s">
        <v>47</v>
      </c>
      <c r="E396" s="59" t="s">
        <v>1467</v>
      </c>
      <c r="F396" s="308" t="s">
        <v>1468</v>
      </c>
      <c r="G396" s="308"/>
      <c r="H396" s="73" t="s">
        <v>103</v>
      </c>
      <c r="I396" s="76">
        <v>1</v>
      </c>
      <c r="J396" s="75">
        <v>9.98</v>
      </c>
      <c r="K396" s="75">
        <v>9.98</v>
      </c>
      <c r="O396" s="4"/>
      <c r="P396" s="4"/>
      <c r="Q396" s="4"/>
      <c r="R396" s="4"/>
      <c r="S396" s="4"/>
      <c r="T396" s="4"/>
      <c r="U396" s="4"/>
      <c r="V396" s="4"/>
      <c r="W396" s="4"/>
      <c r="X396" s="4"/>
      <c r="Y396" s="4"/>
    </row>
    <row r="397" spans="1:25" ht="14.25" customHeight="1">
      <c r="A397" s="7"/>
      <c r="B397" s="57" t="s">
        <v>1254</v>
      </c>
      <c r="C397" s="78" t="s">
        <v>1469</v>
      </c>
      <c r="D397" s="57" t="s">
        <v>47</v>
      </c>
      <c r="E397" s="57" t="s">
        <v>1470</v>
      </c>
      <c r="F397" s="305" t="s">
        <v>1258</v>
      </c>
      <c r="G397" s="305"/>
      <c r="H397" s="77" t="s">
        <v>49</v>
      </c>
      <c r="I397" s="80">
        <v>1.19</v>
      </c>
      <c r="J397" s="79">
        <v>0.21</v>
      </c>
      <c r="K397" s="79">
        <v>0.24</v>
      </c>
      <c r="O397" s="4"/>
      <c r="P397" s="4"/>
      <c r="Q397" s="4"/>
      <c r="R397" s="4"/>
      <c r="S397" s="4"/>
      <c r="T397" s="4"/>
      <c r="U397" s="4"/>
      <c r="V397" s="4"/>
      <c r="W397" s="4"/>
      <c r="X397" s="4"/>
      <c r="Y397" s="4"/>
    </row>
    <row r="398" spans="1:25" ht="14.25" customHeight="1">
      <c r="A398" s="7"/>
      <c r="B398" s="57" t="s">
        <v>1254</v>
      </c>
      <c r="C398" s="78" t="s">
        <v>1471</v>
      </c>
      <c r="D398" s="57" t="s">
        <v>47</v>
      </c>
      <c r="E398" s="57" t="s">
        <v>1472</v>
      </c>
      <c r="F398" s="305" t="s">
        <v>1258</v>
      </c>
      <c r="G398" s="305"/>
      <c r="H398" s="77" t="s">
        <v>103</v>
      </c>
      <c r="I398" s="80">
        <v>2.5000000000000001E-2</v>
      </c>
      <c r="J398" s="79">
        <v>20.5</v>
      </c>
      <c r="K398" s="79">
        <v>0.51</v>
      </c>
      <c r="O398" s="4"/>
      <c r="P398" s="4"/>
      <c r="Q398" s="4"/>
      <c r="R398" s="4"/>
      <c r="S398" s="4"/>
      <c r="T398" s="4"/>
      <c r="U398" s="4"/>
      <c r="V398" s="4"/>
      <c r="W398" s="4"/>
      <c r="X398" s="4"/>
      <c r="Y398" s="4"/>
    </row>
    <row r="399" spans="1:25" ht="14.25" customHeight="1">
      <c r="A399" s="7"/>
      <c r="B399" s="60"/>
      <c r="C399" s="60"/>
      <c r="D399" s="60"/>
      <c r="E399" s="60"/>
      <c r="F399" s="60" t="s">
        <v>1260</v>
      </c>
      <c r="G399" s="82">
        <v>4.5</v>
      </c>
      <c r="H399" s="60" t="s">
        <v>1261</v>
      </c>
      <c r="I399" s="82">
        <v>0</v>
      </c>
      <c r="J399" s="60" t="s">
        <v>1262</v>
      </c>
      <c r="K399" s="82">
        <v>4.5</v>
      </c>
      <c r="O399" s="4"/>
      <c r="P399" s="4"/>
      <c r="Q399" s="4"/>
      <c r="R399" s="4"/>
      <c r="S399" s="4"/>
      <c r="T399" s="4"/>
      <c r="U399" s="4"/>
      <c r="V399" s="4"/>
      <c r="W399" s="4"/>
      <c r="X399" s="4"/>
      <c r="Y399" s="4"/>
    </row>
    <row r="400" spans="1:25" ht="14.25" customHeight="1" thickBot="1">
      <c r="A400" s="7"/>
      <c r="B400" s="60"/>
      <c r="C400" s="60"/>
      <c r="D400" s="60"/>
      <c r="E400" s="60"/>
      <c r="F400" s="60" t="s">
        <v>1263</v>
      </c>
      <c r="G400" s="82">
        <v>2.73</v>
      </c>
      <c r="H400" s="60"/>
      <c r="I400" s="306" t="s">
        <v>1264</v>
      </c>
      <c r="J400" s="306"/>
      <c r="K400" s="82">
        <v>17.2</v>
      </c>
      <c r="O400" s="4"/>
      <c r="P400" s="4"/>
      <c r="Q400" s="4"/>
      <c r="R400" s="4"/>
      <c r="S400" s="4"/>
      <c r="T400" s="4"/>
      <c r="U400" s="4"/>
      <c r="V400" s="4"/>
      <c r="W400" s="4"/>
      <c r="X400" s="4"/>
      <c r="Y400" s="4"/>
    </row>
    <row r="401" spans="1:25" ht="14.25" customHeight="1" thickTop="1">
      <c r="A401" s="7"/>
      <c r="B401" s="72"/>
      <c r="C401" s="72"/>
      <c r="D401" s="72"/>
      <c r="E401" s="72"/>
      <c r="F401" s="72"/>
      <c r="G401" s="72"/>
      <c r="H401" s="72"/>
      <c r="I401" s="72"/>
      <c r="J401" s="72"/>
      <c r="K401" s="72"/>
      <c r="O401" s="4"/>
      <c r="P401" s="4"/>
      <c r="Q401" s="4"/>
      <c r="R401" s="4"/>
      <c r="S401" s="4"/>
      <c r="T401" s="4"/>
      <c r="U401" s="4"/>
      <c r="V401" s="4"/>
      <c r="W401" s="4"/>
      <c r="X401" s="4"/>
      <c r="Y401" s="4"/>
    </row>
    <row r="402" spans="1:25" ht="14.25" customHeight="1">
      <c r="A402" s="7"/>
      <c r="B402" s="61" t="s">
        <v>152</v>
      </c>
      <c r="C402" s="62" t="s">
        <v>19</v>
      </c>
      <c r="D402" s="61" t="s">
        <v>20</v>
      </c>
      <c r="E402" s="61" t="s">
        <v>21</v>
      </c>
      <c r="F402" s="303" t="s">
        <v>1242</v>
      </c>
      <c r="G402" s="303"/>
      <c r="H402" s="67" t="s">
        <v>22</v>
      </c>
      <c r="I402" s="62" t="s">
        <v>23</v>
      </c>
      <c r="J402" s="62" t="s">
        <v>24</v>
      </c>
      <c r="K402" s="62" t="s">
        <v>17</v>
      </c>
      <c r="O402" s="4"/>
      <c r="P402" s="4"/>
      <c r="Q402" s="4"/>
      <c r="R402" s="4"/>
      <c r="S402" s="4"/>
      <c r="T402" s="4"/>
      <c r="U402" s="4"/>
      <c r="V402" s="4"/>
      <c r="W402" s="4"/>
      <c r="X402" s="4"/>
      <c r="Y402" s="4"/>
    </row>
    <row r="403" spans="1:25" ht="14.25" customHeight="1">
      <c r="A403" s="7"/>
      <c r="B403" s="58" t="s">
        <v>1243</v>
      </c>
      <c r="C403" s="69" t="s">
        <v>153</v>
      </c>
      <c r="D403" s="58" t="s">
        <v>31</v>
      </c>
      <c r="E403" s="58" t="s">
        <v>154</v>
      </c>
      <c r="F403" s="304" t="s">
        <v>1508</v>
      </c>
      <c r="G403" s="304"/>
      <c r="H403" s="68" t="s">
        <v>62</v>
      </c>
      <c r="I403" s="71">
        <v>1</v>
      </c>
      <c r="J403" s="70">
        <v>703.04</v>
      </c>
      <c r="K403" s="70">
        <v>703.04</v>
      </c>
      <c r="O403" s="4"/>
      <c r="P403" s="4"/>
      <c r="Q403" s="4"/>
      <c r="R403" s="4"/>
      <c r="S403" s="4"/>
      <c r="T403" s="4"/>
      <c r="U403" s="4"/>
      <c r="V403" s="4"/>
      <c r="W403" s="4"/>
      <c r="X403" s="4"/>
      <c r="Y403" s="4"/>
    </row>
    <row r="404" spans="1:25" ht="14.25" customHeight="1">
      <c r="A404" s="7"/>
      <c r="B404" s="59" t="s">
        <v>1245</v>
      </c>
      <c r="C404" s="74" t="s">
        <v>1443</v>
      </c>
      <c r="D404" s="59" t="s">
        <v>47</v>
      </c>
      <c r="E404" s="59" t="s">
        <v>1444</v>
      </c>
      <c r="F404" s="308" t="s">
        <v>1248</v>
      </c>
      <c r="G404" s="308"/>
      <c r="H404" s="73" t="s">
        <v>1249</v>
      </c>
      <c r="I404" s="76">
        <v>0.224</v>
      </c>
      <c r="J404" s="75">
        <v>31.21</v>
      </c>
      <c r="K404" s="75">
        <v>6.99</v>
      </c>
      <c r="O404" s="4"/>
      <c r="P404" s="4"/>
      <c r="Q404" s="4"/>
      <c r="R404" s="4"/>
      <c r="S404" s="4"/>
      <c r="T404" s="4"/>
      <c r="U404" s="4"/>
      <c r="V404" s="4"/>
      <c r="W404" s="4"/>
      <c r="X404" s="4"/>
      <c r="Y404" s="4"/>
    </row>
    <row r="405" spans="1:25" ht="14.25" customHeight="1">
      <c r="A405" s="7"/>
      <c r="B405" s="59" t="s">
        <v>1245</v>
      </c>
      <c r="C405" s="74" t="s">
        <v>1280</v>
      </c>
      <c r="D405" s="59" t="s">
        <v>47</v>
      </c>
      <c r="E405" s="59" t="s">
        <v>1281</v>
      </c>
      <c r="F405" s="308" t="s">
        <v>1248</v>
      </c>
      <c r="G405" s="308"/>
      <c r="H405" s="73" t="s">
        <v>1249</v>
      </c>
      <c r="I405" s="76">
        <v>0.224</v>
      </c>
      <c r="J405" s="75">
        <v>30.75</v>
      </c>
      <c r="K405" s="75">
        <v>6.88</v>
      </c>
      <c r="O405" s="4"/>
      <c r="P405" s="4"/>
      <c r="Q405" s="4"/>
      <c r="R405" s="4"/>
      <c r="S405" s="4"/>
      <c r="T405" s="4"/>
      <c r="U405" s="4"/>
      <c r="V405" s="4"/>
      <c r="W405" s="4"/>
      <c r="X405" s="4"/>
      <c r="Y405" s="4"/>
    </row>
    <row r="406" spans="1:25" ht="14.25" customHeight="1">
      <c r="A406" s="7"/>
      <c r="B406" s="59" t="s">
        <v>1245</v>
      </c>
      <c r="C406" s="74" t="s">
        <v>1246</v>
      </c>
      <c r="D406" s="59" t="s">
        <v>47</v>
      </c>
      <c r="E406" s="59" t="s">
        <v>1247</v>
      </c>
      <c r="F406" s="308" t="s">
        <v>1248</v>
      </c>
      <c r="G406" s="308"/>
      <c r="H406" s="73" t="s">
        <v>1249</v>
      </c>
      <c r="I406" s="76">
        <v>1.345</v>
      </c>
      <c r="J406" s="75">
        <v>22.64</v>
      </c>
      <c r="K406" s="75">
        <v>30.45</v>
      </c>
      <c r="O406" s="4"/>
      <c r="P406" s="4"/>
      <c r="Q406" s="4"/>
      <c r="R406" s="4"/>
      <c r="S406" s="4"/>
      <c r="T406" s="4"/>
      <c r="U406" s="4"/>
      <c r="V406" s="4"/>
      <c r="W406" s="4"/>
      <c r="X406" s="4"/>
      <c r="Y406" s="4"/>
    </row>
    <row r="407" spans="1:25" ht="14.25" customHeight="1">
      <c r="A407" s="7"/>
      <c r="B407" s="59" t="s">
        <v>1245</v>
      </c>
      <c r="C407" s="74" t="s">
        <v>1483</v>
      </c>
      <c r="D407" s="59" t="s">
        <v>47</v>
      </c>
      <c r="E407" s="59" t="s">
        <v>1484</v>
      </c>
      <c r="F407" s="308" t="s">
        <v>1387</v>
      </c>
      <c r="G407" s="308"/>
      <c r="H407" s="73" t="s">
        <v>1388</v>
      </c>
      <c r="I407" s="76">
        <v>0.13</v>
      </c>
      <c r="J407" s="75">
        <v>0.54</v>
      </c>
      <c r="K407" s="75">
        <v>7.0000000000000007E-2</v>
      </c>
      <c r="O407" s="4"/>
      <c r="P407" s="4"/>
      <c r="Q407" s="4"/>
      <c r="R407" s="4"/>
      <c r="S407" s="4"/>
      <c r="T407" s="4"/>
      <c r="U407" s="4"/>
      <c r="V407" s="4"/>
      <c r="W407" s="4"/>
      <c r="X407" s="4"/>
      <c r="Y407" s="4"/>
    </row>
    <row r="408" spans="1:25" ht="14.25" customHeight="1">
      <c r="A408" s="7"/>
      <c r="B408" s="59" t="s">
        <v>1245</v>
      </c>
      <c r="C408" s="74" t="s">
        <v>1485</v>
      </c>
      <c r="D408" s="59" t="s">
        <v>47</v>
      </c>
      <c r="E408" s="59" t="s">
        <v>1486</v>
      </c>
      <c r="F408" s="308" t="s">
        <v>1387</v>
      </c>
      <c r="G408" s="308"/>
      <c r="H408" s="73" t="s">
        <v>1391</v>
      </c>
      <c r="I408" s="76">
        <v>9.4E-2</v>
      </c>
      <c r="J408" s="75">
        <v>1.46</v>
      </c>
      <c r="K408" s="75">
        <v>0.13</v>
      </c>
      <c r="O408" s="4"/>
      <c r="P408" s="4"/>
      <c r="Q408" s="4"/>
      <c r="R408" s="4"/>
      <c r="S408" s="4"/>
      <c r="T408" s="4"/>
      <c r="U408" s="4"/>
      <c r="V408" s="4"/>
      <c r="W408" s="4"/>
      <c r="X408" s="4"/>
      <c r="Y408" s="4"/>
    </row>
    <row r="409" spans="1:25" ht="14.25" customHeight="1">
      <c r="A409" s="7"/>
      <c r="B409" s="57" t="s">
        <v>1254</v>
      </c>
      <c r="C409" s="78" t="s">
        <v>1487</v>
      </c>
      <c r="D409" s="57" t="s">
        <v>47</v>
      </c>
      <c r="E409" s="57" t="s">
        <v>1488</v>
      </c>
      <c r="F409" s="305" t="s">
        <v>1258</v>
      </c>
      <c r="G409" s="305"/>
      <c r="H409" s="77" t="s">
        <v>62</v>
      </c>
      <c r="I409" s="80">
        <v>1.103</v>
      </c>
      <c r="J409" s="79">
        <v>597.03</v>
      </c>
      <c r="K409" s="79">
        <v>658.52</v>
      </c>
      <c r="O409" s="4"/>
      <c r="P409" s="4"/>
      <c r="Q409" s="4"/>
      <c r="R409" s="4"/>
      <c r="S409" s="4"/>
      <c r="T409" s="4"/>
      <c r="U409" s="4"/>
      <c r="V409" s="4"/>
      <c r="W409" s="4"/>
      <c r="X409" s="4"/>
      <c r="Y409" s="4"/>
    </row>
    <row r="410" spans="1:25" ht="14.25" customHeight="1">
      <c r="A410" s="7"/>
      <c r="B410" s="60"/>
      <c r="C410" s="60"/>
      <c r="D410" s="60"/>
      <c r="E410" s="60"/>
      <c r="F410" s="60" t="s">
        <v>1260</v>
      </c>
      <c r="G410" s="82">
        <v>32.69</v>
      </c>
      <c r="H410" s="60" t="s">
        <v>1261</v>
      </c>
      <c r="I410" s="82">
        <v>0</v>
      </c>
      <c r="J410" s="60" t="s">
        <v>1262</v>
      </c>
      <c r="K410" s="82">
        <v>32.69</v>
      </c>
      <c r="O410" s="4"/>
      <c r="P410" s="4"/>
      <c r="Q410" s="4"/>
      <c r="R410" s="4"/>
      <c r="S410" s="4"/>
      <c r="T410" s="4"/>
      <c r="U410" s="4"/>
      <c r="V410" s="4"/>
      <c r="W410" s="4"/>
      <c r="X410" s="4"/>
      <c r="Y410" s="4"/>
    </row>
    <row r="411" spans="1:25" ht="14.25" customHeight="1">
      <c r="A411" s="7"/>
      <c r="B411" s="60"/>
      <c r="C411" s="60"/>
      <c r="D411" s="60"/>
      <c r="E411" s="60"/>
      <c r="F411" s="60" t="s">
        <v>1263</v>
      </c>
      <c r="G411" s="82">
        <v>133.01</v>
      </c>
      <c r="H411" s="60"/>
      <c r="I411" s="306" t="s">
        <v>1264</v>
      </c>
      <c r="J411" s="306"/>
      <c r="K411" s="82">
        <v>836.05</v>
      </c>
      <c r="O411" s="4"/>
      <c r="P411" s="4"/>
      <c r="Q411" s="4"/>
      <c r="R411" s="4"/>
      <c r="S411" s="4"/>
      <c r="T411" s="4"/>
      <c r="U411" s="4"/>
      <c r="V411" s="4"/>
      <c r="W411" s="4"/>
      <c r="X411" s="4"/>
      <c r="Y411" s="4"/>
    </row>
    <row r="412" spans="1:25" ht="14.25" customHeight="1">
      <c r="A412" s="7"/>
      <c r="B412" s="307" t="s">
        <v>2542</v>
      </c>
      <c r="C412" s="307"/>
      <c r="D412" s="307"/>
      <c r="E412" s="307"/>
      <c r="F412" s="307"/>
      <c r="G412" s="307"/>
      <c r="H412" s="307"/>
      <c r="I412" s="307"/>
      <c r="J412" s="307"/>
      <c r="K412" s="307"/>
      <c r="O412" s="4"/>
      <c r="P412" s="4"/>
      <c r="Q412" s="4"/>
      <c r="R412" s="4"/>
      <c r="S412" s="4"/>
      <c r="T412" s="4"/>
      <c r="U412" s="4"/>
      <c r="V412" s="4"/>
      <c r="W412" s="4"/>
      <c r="X412" s="4"/>
      <c r="Y412" s="4"/>
    </row>
    <row r="413" spans="1:25" ht="45.6" customHeight="1" thickBot="1">
      <c r="A413" s="7"/>
      <c r="B413" s="302" t="s">
        <v>2551</v>
      </c>
      <c r="C413" s="302"/>
      <c r="D413" s="302"/>
      <c r="E413" s="302"/>
      <c r="F413" s="302"/>
      <c r="G413" s="302"/>
      <c r="H413" s="302"/>
      <c r="I413" s="302"/>
      <c r="J413" s="302"/>
      <c r="K413" s="302"/>
      <c r="O413" s="4"/>
      <c r="P413" s="4"/>
      <c r="Q413" s="4"/>
      <c r="R413" s="4"/>
      <c r="S413" s="4"/>
      <c r="T413" s="4"/>
      <c r="U413" s="4"/>
      <c r="V413" s="4"/>
      <c r="W413" s="4"/>
      <c r="X413" s="4"/>
      <c r="Y413" s="4"/>
    </row>
    <row r="414" spans="1:25" ht="14.25" customHeight="1" thickTop="1">
      <c r="A414" s="7"/>
      <c r="B414" s="72"/>
      <c r="C414" s="72"/>
      <c r="D414" s="72"/>
      <c r="E414" s="72"/>
      <c r="F414" s="72"/>
      <c r="G414" s="72"/>
      <c r="H414" s="72"/>
      <c r="I414" s="72"/>
      <c r="J414" s="72"/>
      <c r="K414" s="72"/>
      <c r="O414" s="4"/>
      <c r="P414" s="4"/>
      <c r="Q414" s="4"/>
      <c r="R414" s="4"/>
      <c r="S414" s="4"/>
      <c r="T414" s="4"/>
      <c r="U414" s="4"/>
      <c r="V414" s="4"/>
      <c r="W414" s="4"/>
      <c r="X414" s="4"/>
      <c r="Y414" s="4"/>
    </row>
    <row r="415" spans="1:25" ht="14.25" customHeight="1">
      <c r="A415" s="7"/>
      <c r="B415" s="61" t="s">
        <v>158</v>
      </c>
      <c r="C415" s="62" t="s">
        <v>19</v>
      </c>
      <c r="D415" s="61" t="s">
        <v>20</v>
      </c>
      <c r="E415" s="61" t="s">
        <v>21</v>
      </c>
      <c r="F415" s="303" t="s">
        <v>1242</v>
      </c>
      <c r="G415" s="303"/>
      <c r="H415" s="67" t="s">
        <v>22</v>
      </c>
      <c r="I415" s="62" t="s">
        <v>23</v>
      </c>
      <c r="J415" s="62" t="s">
        <v>24</v>
      </c>
      <c r="K415" s="62" t="s">
        <v>17</v>
      </c>
      <c r="O415" s="4"/>
      <c r="P415" s="4"/>
      <c r="Q415" s="4"/>
      <c r="R415" s="4"/>
      <c r="S415" s="4"/>
      <c r="T415" s="4"/>
      <c r="U415" s="4"/>
      <c r="V415" s="4"/>
      <c r="W415" s="4"/>
      <c r="X415" s="4"/>
      <c r="Y415" s="4"/>
    </row>
    <row r="416" spans="1:25" ht="14.25" customHeight="1">
      <c r="A416" s="7"/>
      <c r="B416" s="58" t="s">
        <v>1243</v>
      </c>
      <c r="C416" s="69" t="s">
        <v>159</v>
      </c>
      <c r="D416" s="58" t="s">
        <v>47</v>
      </c>
      <c r="E416" s="58" t="s">
        <v>160</v>
      </c>
      <c r="F416" s="304" t="s">
        <v>1517</v>
      </c>
      <c r="G416" s="304"/>
      <c r="H416" s="68" t="s">
        <v>37</v>
      </c>
      <c r="I416" s="71">
        <v>1</v>
      </c>
      <c r="J416" s="70">
        <v>205.95</v>
      </c>
      <c r="K416" s="70">
        <v>205.95</v>
      </c>
      <c r="O416" s="4"/>
      <c r="P416" s="4"/>
      <c r="Q416" s="4"/>
      <c r="R416" s="4"/>
      <c r="S416" s="4"/>
      <c r="T416" s="4"/>
      <c r="U416" s="4"/>
      <c r="V416" s="4"/>
      <c r="W416" s="4"/>
      <c r="X416" s="4"/>
      <c r="Y416" s="4"/>
    </row>
    <row r="417" spans="1:25" ht="14.25" customHeight="1">
      <c r="A417" s="7"/>
      <c r="B417" s="59" t="s">
        <v>1245</v>
      </c>
      <c r="C417" s="74" t="s">
        <v>1280</v>
      </c>
      <c r="D417" s="59" t="s">
        <v>47</v>
      </c>
      <c r="E417" s="59" t="s">
        <v>1281</v>
      </c>
      <c r="F417" s="308" t="s">
        <v>1248</v>
      </c>
      <c r="G417" s="308"/>
      <c r="H417" s="73" t="s">
        <v>1249</v>
      </c>
      <c r="I417" s="76">
        <v>1.3080000000000001</v>
      </c>
      <c r="J417" s="75">
        <v>30.75</v>
      </c>
      <c r="K417" s="75">
        <v>40.22</v>
      </c>
      <c r="O417" s="4"/>
      <c r="P417" s="4"/>
      <c r="Q417" s="4"/>
      <c r="R417" s="4"/>
      <c r="S417" s="4"/>
      <c r="T417" s="4"/>
      <c r="U417" s="4"/>
      <c r="V417" s="4"/>
      <c r="W417" s="4"/>
      <c r="X417" s="4"/>
      <c r="Y417" s="4"/>
    </row>
    <row r="418" spans="1:25" ht="14.25" customHeight="1">
      <c r="A418" s="7"/>
      <c r="B418" s="59" t="s">
        <v>1245</v>
      </c>
      <c r="C418" s="74" t="s">
        <v>1527</v>
      </c>
      <c r="D418" s="59" t="s">
        <v>47</v>
      </c>
      <c r="E418" s="59" t="s">
        <v>1528</v>
      </c>
      <c r="F418" s="308" t="s">
        <v>1517</v>
      </c>
      <c r="G418" s="308"/>
      <c r="H418" s="73" t="s">
        <v>87</v>
      </c>
      <c r="I418" s="76">
        <v>2.964</v>
      </c>
      <c r="J418" s="75">
        <v>39.19</v>
      </c>
      <c r="K418" s="75">
        <v>116.15</v>
      </c>
      <c r="O418" s="4"/>
      <c r="P418" s="4"/>
      <c r="Q418" s="4"/>
      <c r="R418" s="4"/>
      <c r="S418" s="4"/>
      <c r="T418" s="4"/>
      <c r="U418" s="4"/>
      <c r="V418" s="4"/>
      <c r="W418" s="4"/>
      <c r="X418" s="4"/>
      <c r="Y418" s="4"/>
    </row>
    <row r="419" spans="1:25" ht="14.25" customHeight="1">
      <c r="A419" s="7"/>
      <c r="B419" s="59" t="s">
        <v>1245</v>
      </c>
      <c r="C419" s="74" t="s">
        <v>1282</v>
      </c>
      <c r="D419" s="59" t="s">
        <v>47</v>
      </c>
      <c r="E419" s="59" t="s">
        <v>1283</v>
      </c>
      <c r="F419" s="308" t="s">
        <v>1248</v>
      </c>
      <c r="G419" s="308"/>
      <c r="H419" s="73" t="s">
        <v>1249</v>
      </c>
      <c r="I419" s="76">
        <v>0.24</v>
      </c>
      <c r="J419" s="75">
        <v>24.85</v>
      </c>
      <c r="K419" s="75">
        <v>5.96</v>
      </c>
      <c r="O419" s="4"/>
      <c r="P419" s="4"/>
      <c r="Q419" s="4"/>
      <c r="R419" s="4"/>
      <c r="S419" s="4"/>
      <c r="T419" s="4"/>
      <c r="U419" s="4"/>
      <c r="V419" s="4"/>
      <c r="W419" s="4"/>
      <c r="X419" s="4"/>
      <c r="Y419" s="4"/>
    </row>
    <row r="420" spans="1:25" ht="14.25" customHeight="1">
      <c r="A420" s="7"/>
      <c r="B420" s="59" t="s">
        <v>1245</v>
      </c>
      <c r="C420" s="74" t="s">
        <v>1529</v>
      </c>
      <c r="D420" s="59" t="s">
        <v>47</v>
      </c>
      <c r="E420" s="59" t="s">
        <v>1530</v>
      </c>
      <c r="F420" s="308" t="s">
        <v>1517</v>
      </c>
      <c r="G420" s="308"/>
      <c r="H420" s="73" t="s">
        <v>37</v>
      </c>
      <c r="I420" s="76">
        <v>0.23599999999999999</v>
      </c>
      <c r="J420" s="75">
        <v>127.85</v>
      </c>
      <c r="K420" s="75">
        <v>30.17</v>
      </c>
      <c r="O420" s="4"/>
      <c r="P420" s="4"/>
      <c r="Q420" s="4"/>
      <c r="R420" s="4"/>
      <c r="S420" s="4"/>
      <c r="T420" s="4"/>
      <c r="U420" s="4"/>
      <c r="V420" s="4"/>
      <c r="W420" s="4"/>
      <c r="X420" s="4"/>
      <c r="Y420" s="4"/>
    </row>
    <row r="421" spans="1:25" ht="14.25" customHeight="1">
      <c r="A421" s="7"/>
      <c r="B421" s="57" t="s">
        <v>1254</v>
      </c>
      <c r="C421" s="78" t="s">
        <v>1454</v>
      </c>
      <c r="D421" s="57" t="s">
        <v>47</v>
      </c>
      <c r="E421" s="57" t="s">
        <v>1455</v>
      </c>
      <c r="F421" s="305" t="s">
        <v>1258</v>
      </c>
      <c r="G421" s="305"/>
      <c r="H421" s="77" t="s">
        <v>103</v>
      </c>
      <c r="I421" s="80">
        <v>4.9000000000000002E-2</v>
      </c>
      <c r="J421" s="79">
        <v>21.68</v>
      </c>
      <c r="K421" s="79">
        <v>1.06</v>
      </c>
      <c r="O421" s="4"/>
      <c r="P421" s="4"/>
      <c r="Q421" s="4"/>
      <c r="R421" s="4"/>
      <c r="S421" s="4"/>
      <c r="T421" s="4"/>
      <c r="U421" s="4"/>
      <c r="V421" s="4"/>
      <c r="W421" s="4"/>
      <c r="X421" s="4"/>
      <c r="Y421" s="4"/>
    </row>
    <row r="422" spans="1:25" ht="14.25" customHeight="1">
      <c r="A422" s="7"/>
      <c r="B422" s="57" t="s">
        <v>1254</v>
      </c>
      <c r="C422" s="78" t="s">
        <v>1460</v>
      </c>
      <c r="D422" s="57" t="s">
        <v>47</v>
      </c>
      <c r="E422" s="57" t="s">
        <v>1461</v>
      </c>
      <c r="F422" s="305" t="s">
        <v>1258</v>
      </c>
      <c r="G422" s="305"/>
      <c r="H422" s="77" t="s">
        <v>15</v>
      </c>
      <c r="I422" s="80">
        <v>0.01</v>
      </c>
      <c r="J422" s="79">
        <v>6.17</v>
      </c>
      <c r="K422" s="79">
        <v>0.06</v>
      </c>
      <c r="O422" s="4"/>
      <c r="P422" s="4"/>
      <c r="Q422" s="4"/>
      <c r="R422" s="4"/>
      <c r="S422" s="4"/>
      <c r="T422" s="4"/>
      <c r="U422" s="4"/>
      <c r="V422" s="4"/>
      <c r="W422" s="4"/>
      <c r="X422" s="4"/>
      <c r="Y422" s="4"/>
    </row>
    <row r="423" spans="1:25" ht="14.25" customHeight="1">
      <c r="A423" s="7"/>
      <c r="B423" s="57" t="s">
        <v>1254</v>
      </c>
      <c r="C423" s="78" t="s">
        <v>1531</v>
      </c>
      <c r="D423" s="57" t="s">
        <v>47</v>
      </c>
      <c r="E423" s="57" t="s">
        <v>1532</v>
      </c>
      <c r="F423" s="305" t="s">
        <v>1258</v>
      </c>
      <c r="G423" s="305"/>
      <c r="H423" s="77" t="s">
        <v>87</v>
      </c>
      <c r="I423" s="80">
        <v>0.48499999999999999</v>
      </c>
      <c r="J423" s="79">
        <v>25.43</v>
      </c>
      <c r="K423" s="79">
        <v>12.33</v>
      </c>
      <c r="O423" s="4"/>
      <c r="P423" s="4"/>
      <c r="Q423" s="4"/>
      <c r="R423" s="4"/>
      <c r="S423" s="4"/>
      <c r="T423" s="4"/>
      <c r="U423" s="4"/>
      <c r="V423" s="4"/>
      <c r="W423" s="4"/>
      <c r="X423" s="4"/>
      <c r="Y423" s="4"/>
    </row>
    <row r="424" spans="1:25" ht="14.25" customHeight="1">
      <c r="A424" s="7"/>
      <c r="B424" s="60"/>
      <c r="C424" s="60"/>
      <c r="D424" s="60"/>
      <c r="E424" s="60"/>
      <c r="F424" s="60" t="s">
        <v>1260</v>
      </c>
      <c r="G424" s="82">
        <v>62.46</v>
      </c>
      <c r="H424" s="60" t="s">
        <v>1261</v>
      </c>
      <c r="I424" s="82">
        <v>0</v>
      </c>
      <c r="J424" s="60" t="s">
        <v>1262</v>
      </c>
      <c r="K424" s="82">
        <v>62.46</v>
      </c>
      <c r="O424" s="4"/>
      <c r="P424" s="4"/>
      <c r="Q424" s="4"/>
      <c r="R424" s="4"/>
      <c r="S424" s="4"/>
      <c r="T424" s="4"/>
      <c r="U424" s="4"/>
      <c r="V424" s="4"/>
      <c r="W424" s="4"/>
      <c r="X424" s="4"/>
      <c r="Y424" s="4"/>
    </row>
    <row r="425" spans="1:25" ht="14.25" customHeight="1" thickBot="1">
      <c r="A425" s="7"/>
      <c r="B425" s="60"/>
      <c r="C425" s="60"/>
      <c r="D425" s="60"/>
      <c r="E425" s="60"/>
      <c r="F425" s="60" t="s">
        <v>1263</v>
      </c>
      <c r="G425" s="82">
        <v>38.96</v>
      </c>
      <c r="H425" s="60"/>
      <c r="I425" s="306" t="s">
        <v>1264</v>
      </c>
      <c r="J425" s="306"/>
      <c r="K425" s="82">
        <v>244.91</v>
      </c>
      <c r="O425" s="4"/>
      <c r="P425" s="4"/>
      <c r="Q425" s="4"/>
      <c r="R425" s="4"/>
      <c r="S425" s="4"/>
      <c r="T425" s="4"/>
      <c r="U425" s="4"/>
      <c r="V425" s="4"/>
      <c r="W425" s="4"/>
      <c r="X425" s="4"/>
      <c r="Y425" s="4"/>
    </row>
    <row r="426" spans="1:25" ht="14.25" customHeight="1" thickTop="1">
      <c r="A426" s="7"/>
      <c r="B426" s="72"/>
      <c r="C426" s="72"/>
      <c r="D426" s="72"/>
      <c r="E426" s="72"/>
      <c r="F426" s="72"/>
      <c r="G426" s="72"/>
      <c r="H426" s="72"/>
      <c r="I426" s="72"/>
      <c r="J426" s="72"/>
      <c r="K426" s="72"/>
      <c r="O426" s="4"/>
      <c r="P426" s="4"/>
      <c r="Q426" s="4"/>
      <c r="R426" s="4"/>
      <c r="S426" s="4"/>
      <c r="T426" s="4"/>
      <c r="U426" s="4"/>
      <c r="V426" s="4"/>
      <c r="W426" s="4"/>
      <c r="X426" s="4"/>
      <c r="Y426" s="4"/>
    </row>
    <row r="427" spans="1:25" ht="14.25" customHeight="1">
      <c r="A427" s="7"/>
      <c r="B427" s="61" t="s">
        <v>161</v>
      </c>
      <c r="C427" s="62" t="s">
        <v>19</v>
      </c>
      <c r="D427" s="61" t="s">
        <v>20</v>
      </c>
      <c r="E427" s="61" t="s">
        <v>21</v>
      </c>
      <c r="F427" s="303" t="s">
        <v>1242</v>
      </c>
      <c r="G427" s="303"/>
      <c r="H427" s="67" t="s">
        <v>22</v>
      </c>
      <c r="I427" s="62" t="s">
        <v>23</v>
      </c>
      <c r="J427" s="62" t="s">
        <v>24</v>
      </c>
      <c r="K427" s="62" t="s">
        <v>17</v>
      </c>
      <c r="O427" s="4"/>
      <c r="P427" s="4"/>
      <c r="Q427" s="4"/>
      <c r="R427" s="4"/>
      <c r="S427" s="4"/>
      <c r="T427" s="4"/>
      <c r="U427" s="4"/>
      <c r="V427" s="4"/>
      <c r="W427" s="4"/>
      <c r="X427" s="4"/>
      <c r="Y427" s="4"/>
    </row>
    <row r="428" spans="1:25" ht="14.25" customHeight="1">
      <c r="A428" s="7"/>
      <c r="B428" s="58" t="s">
        <v>1243</v>
      </c>
      <c r="C428" s="69" t="s">
        <v>162</v>
      </c>
      <c r="D428" s="58" t="s">
        <v>47</v>
      </c>
      <c r="E428" s="58" t="s">
        <v>163</v>
      </c>
      <c r="F428" s="304" t="s">
        <v>1468</v>
      </c>
      <c r="G428" s="304"/>
      <c r="H428" s="68" t="s">
        <v>103</v>
      </c>
      <c r="I428" s="71">
        <v>1</v>
      </c>
      <c r="J428" s="70">
        <v>13.42</v>
      </c>
      <c r="K428" s="70">
        <v>13.42</v>
      </c>
      <c r="O428" s="4"/>
      <c r="P428" s="4"/>
      <c r="Q428" s="4"/>
      <c r="R428" s="4"/>
      <c r="S428" s="4"/>
      <c r="T428" s="4"/>
      <c r="U428" s="4"/>
      <c r="V428" s="4"/>
      <c r="W428" s="4"/>
      <c r="X428" s="4"/>
      <c r="Y428" s="4"/>
    </row>
    <row r="429" spans="1:25" ht="14.25" customHeight="1">
      <c r="A429" s="7"/>
      <c r="B429" s="59" t="s">
        <v>1245</v>
      </c>
      <c r="C429" s="74" t="s">
        <v>1462</v>
      </c>
      <c r="D429" s="59" t="s">
        <v>47</v>
      </c>
      <c r="E429" s="59" t="s">
        <v>1463</v>
      </c>
      <c r="F429" s="308" t="s">
        <v>1248</v>
      </c>
      <c r="G429" s="308"/>
      <c r="H429" s="73" t="s">
        <v>1249</v>
      </c>
      <c r="I429" s="76">
        <v>7.9000000000000001E-2</v>
      </c>
      <c r="J429" s="75">
        <v>30.97</v>
      </c>
      <c r="K429" s="75">
        <v>2.44</v>
      </c>
      <c r="O429" s="4"/>
      <c r="P429" s="4"/>
      <c r="Q429" s="4"/>
      <c r="R429" s="4"/>
      <c r="S429" s="4"/>
      <c r="T429" s="4"/>
      <c r="U429" s="4"/>
      <c r="V429" s="4"/>
      <c r="W429" s="4"/>
      <c r="X429" s="4"/>
      <c r="Y429" s="4"/>
    </row>
    <row r="430" spans="1:25" ht="14.25" customHeight="1">
      <c r="A430" s="7"/>
      <c r="B430" s="59" t="s">
        <v>1245</v>
      </c>
      <c r="C430" s="74" t="s">
        <v>1464</v>
      </c>
      <c r="D430" s="59" t="s">
        <v>47</v>
      </c>
      <c r="E430" s="59" t="s">
        <v>1465</v>
      </c>
      <c r="F430" s="308" t="s">
        <v>1248</v>
      </c>
      <c r="G430" s="308"/>
      <c r="H430" s="73" t="s">
        <v>1249</v>
      </c>
      <c r="I430" s="76">
        <v>1.29E-2</v>
      </c>
      <c r="J430" s="75">
        <v>25.02</v>
      </c>
      <c r="K430" s="75">
        <v>0.32</v>
      </c>
      <c r="O430" s="4"/>
      <c r="P430" s="4"/>
      <c r="Q430" s="4"/>
      <c r="R430" s="4"/>
      <c r="S430" s="4"/>
      <c r="T430" s="4"/>
      <c r="U430" s="4"/>
      <c r="V430" s="4"/>
      <c r="W430" s="4"/>
      <c r="X430" s="4"/>
      <c r="Y430" s="4"/>
    </row>
    <row r="431" spans="1:25" ht="14.25" customHeight="1">
      <c r="A431" s="7"/>
      <c r="B431" s="59" t="s">
        <v>1245</v>
      </c>
      <c r="C431" s="74" t="s">
        <v>1473</v>
      </c>
      <c r="D431" s="59" t="s">
        <v>47</v>
      </c>
      <c r="E431" s="59" t="s">
        <v>1474</v>
      </c>
      <c r="F431" s="308" t="s">
        <v>1468</v>
      </c>
      <c r="G431" s="308"/>
      <c r="H431" s="73" t="s">
        <v>103</v>
      </c>
      <c r="I431" s="76">
        <v>1</v>
      </c>
      <c r="J431" s="75">
        <v>9.9499999999999993</v>
      </c>
      <c r="K431" s="75">
        <v>9.9499999999999993</v>
      </c>
      <c r="O431" s="4"/>
      <c r="P431" s="4"/>
      <c r="Q431" s="4"/>
      <c r="R431" s="4"/>
      <c r="S431" s="4"/>
      <c r="T431" s="4"/>
      <c r="U431" s="4"/>
      <c r="V431" s="4"/>
      <c r="W431" s="4"/>
      <c r="X431" s="4"/>
      <c r="Y431" s="4"/>
    </row>
    <row r="432" spans="1:25" ht="14.25" customHeight="1">
      <c r="A432" s="7"/>
      <c r="B432" s="57" t="s">
        <v>1254</v>
      </c>
      <c r="C432" s="78" t="s">
        <v>1469</v>
      </c>
      <c r="D432" s="57" t="s">
        <v>47</v>
      </c>
      <c r="E432" s="57" t="s">
        <v>1470</v>
      </c>
      <c r="F432" s="305" t="s">
        <v>1258</v>
      </c>
      <c r="G432" s="305"/>
      <c r="H432" s="77" t="s">
        <v>49</v>
      </c>
      <c r="I432" s="80">
        <v>0.97</v>
      </c>
      <c r="J432" s="79">
        <v>0.21</v>
      </c>
      <c r="K432" s="79">
        <v>0.2</v>
      </c>
      <c r="O432" s="4"/>
      <c r="P432" s="4"/>
      <c r="Q432" s="4"/>
      <c r="R432" s="4"/>
      <c r="S432" s="4"/>
      <c r="T432" s="4"/>
      <c r="U432" s="4"/>
      <c r="V432" s="4"/>
      <c r="W432" s="4"/>
      <c r="X432" s="4"/>
      <c r="Y432" s="4"/>
    </row>
    <row r="433" spans="1:25" ht="14.25" customHeight="1">
      <c r="A433" s="7"/>
      <c r="B433" s="57" t="s">
        <v>1254</v>
      </c>
      <c r="C433" s="78" t="s">
        <v>1471</v>
      </c>
      <c r="D433" s="57" t="s">
        <v>47</v>
      </c>
      <c r="E433" s="57" t="s">
        <v>1472</v>
      </c>
      <c r="F433" s="305" t="s">
        <v>1258</v>
      </c>
      <c r="G433" s="305"/>
      <c r="H433" s="77" t="s">
        <v>103</v>
      </c>
      <c r="I433" s="80">
        <v>2.5000000000000001E-2</v>
      </c>
      <c r="J433" s="79">
        <v>20.5</v>
      </c>
      <c r="K433" s="79">
        <v>0.51</v>
      </c>
      <c r="O433" s="4"/>
      <c r="P433" s="4"/>
      <c r="Q433" s="4"/>
      <c r="R433" s="4"/>
      <c r="S433" s="4"/>
      <c r="T433" s="4"/>
      <c r="U433" s="4"/>
      <c r="V433" s="4"/>
      <c r="W433" s="4"/>
      <c r="X433" s="4"/>
      <c r="Y433" s="4"/>
    </row>
    <row r="434" spans="1:25" ht="14.25" customHeight="1">
      <c r="A434" s="7"/>
      <c r="B434" s="60"/>
      <c r="C434" s="60"/>
      <c r="D434" s="60"/>
      <c r="E434" s="60"/>
      <c r="F434" s="60" t="s">
        <v>1260</v>
      </c>
      <c r="G434" s="82">
        <v>2.99</v>
      </c>
      <c r="H434" s="60" t="s">
        <v>1261</v>
      </c>
      <c r="I434" s="82">
        <v>0</v>
      </c>
      <c r="J434" s="60" t="s">
        <v>1262</v>
      </c>
      <c r="K434" s="82">
        <v>2.99</v>
      </c>
      <c r="O434" s="4"/>
      <c r="P434" s="4"/>
      <c r="Q434" s="4"/>
      <c r="R434" s="4"/>
      <c r="S434" s="4"/>
      <c r="T434" s="4"/>
      <c r="U434" s="4"/>
      <c r="V434" s="4"/>
      <c r="W434" s="4"/>
      <c r="X434" s="4"/>
      <c r="Y434" s="4"/>
    </row>
    <row r="435" spans="1:25" ht="14.25" customHeight="1" thickBot="1">
      <c r="A435" s="7"/>
      <c r="B435" s="60"/>
      <c r="C435" s="60"/>
      <c r="D435" s="60"/>
      <c r="E435" s="60"/>
      <c r="F435" s="60" t="s">
        <v>1263</v>
      </c>
      <c r="G435" s="82">
        <v>2.5299999999999998</v>
      </c>
      <c r="H435" s="60"/>
      <c r="I435" s="306" t="s">
        <v>1264</v>
      </c>
      <c r="J435" s="306"/>
      <c r="K435" s="82">
        <v>15.95</v>
      </c>
      <c r="O435" s="4"/>
      <c r="P435" s="4"/>
      <c r="Q435" s="4"/>
      <c r="R435" s="4"/>
      <c r="S435" s="4"/>
      <c r="T435" s="4"/>
      <c r="U435" s="4"/>
      <c r="V435" s="4"/>
      <c r="W435" s="4"/>
      <c r="X435" s="4"/>
      <c r="Y435" s="4"/>
    </row>
    <row r="436" spans="1:25" ht="14.25" customHeight="1" thickTop="1">
      <c r="A436" s="7"/>
      <c r="B436" s="72"/>
      <c r="C436" s="72"/>
      <c r="D436" s="72"/>
      <c r="E436" s="72"/>
      <c r="F436" s="72"/>
      <c r="G436" s="72"/>
      <c r="H436" s="72"/>
      <c r="I436" s="72"/>
      <c r="J436" s="72"/>
      <c r="K436" s="72"/>
      <c r="O436" s="4"/>
      <c r="P436" s="4"/>
      <c r="Q436" s="4"/>
      <c r="R436" s="4"/>
      <c r="S436" s="4"/>
      <c r="T436" s="4"/>
      <c r="U436" s="4"/>
      <c r="V436" s="4"/>
      <c r="W436" s="4"/>
      <c r="X436" s="4"/>
      <c r="Y436" s="4"/>
    </row>
    <row r="437" spans="1:25" ht="14.25" customHeight="1">
      <c r="A437" s="7"/>
      <c r="B437" s="61" t="s">
        <v>164</v>
      </c>
      <c r="C437" s="62" t="s">
        <v>19</v>
      </c>
      <c r="D437" s="61" t="s">
        <v>20</v>
      </c>
      <c r="E437" s="61" t="s">
        <v>21</v>
      </c>
      <c r="F437" s="303" t="s">
        <v>1242</v>
      </c>
      <c r="G437" s="303"/>
      <c r="H437" s="67" t="s">
        <v>22</v>
      </c>
      <c r="I437" s="62" t="s">
        <v>23</v>
      </c>
      <c r="J437" s="62" t="s">
        <v>24</v>
      </c>
      <c r="K437" s="62" t="s">
        <v>17</v>
      </c>
      <c r="O437" s="4"/>
      <c r="P437" s="4"/>
      <c r="Q437" s="4"/>
      <c r="R437" s="4"/>
      <c r="S437" s="4"/>
      <c r="T437" s="4"/>
      <c r="U437" s="4"/>
      <c r="V437" s="4"/>
      <c r="W437" s="4"/>
      <c r="X437" s="4"/>
      <c r="Y437" s="4"/>
    </row>
    <row r="438" spans="1:25" ht="14.25" customHeight="1">
      <c r="A438" s="7"/>
      <c r="B438" s="58" t="s">
        <v>1243</v>
      </c>
      <c r="C438" s="69" t="s">
        <v>165</v>
      </c>
      <c r="D438" s="58" t="s">
        <v>47</v>
      </c>
      <c r="E438" s="58" t="s">
        <v>166</v>
      </c>
      <c r="F438" s="304" t="s">
        <v>1468</v>
      </c>
      <c r="G438" s="304"/>
      <c r="H438" s="68" t="s">
        <v>103</v>
      </c>
      <c r="I438" s="71">
        <v>1</v>
      </c>
      <c r="J438" s="70">
        <v>12.43</v>
      </c>
      <c r="K438" s="70">
        <v>12.43</v>
      </c>
      <c r="O438" s="4"/>
      <c r="P438" s="4"/>
      <c r="Q438" s="4"/>
      <c r="R438" s="4"/>
      <c r="S438" s="4"/>
      <c r="T438" s="4"/>
      <c r="U438" s="4"/>
      <c r="V438" s="4"/>
      <c r="W438" s="4"/>
      <c r="X438" s="4"/>
      <c r="Y438" s="4"/>
    </row>
    <row r="439" spans="1:25" ht="14.25" customHeight="1">
      <c r="A439" s="7"/>
      <c r="B439" s="59" t="s">
        <v>1245</v>
      </c>
      <c r="C439" s="74" t="s">
        <v>1464</v>
      </c>
      <c r="D439" s="59" t="s">
        <v>47</v>
      </c>
      <c r="E439" s="59" t="s">
        <v>1465</v>
      </c>
      <c r="F439" s="308" t="s">
        <v>1248</v>
      </c>
      <c r="G439" s="308"/>
      <c r="H439" s="73" t="s">
        <v>1249</v>
      </c>
      <c r="I439" s="76">
        <v>9.1999999999999998E-3</v>
      </c>
      <c r="J439" s="75">
        <v>25.02</v>
      </c>
      <c r="K439" s="75">
        <v>0.23</v>
      </c>
      <c r="O439" s="4"/>
      <c r="P439" s="4"/>
      <c r="Q439" s="4"/>
      <c r="R439" s="4"/>
      <c r="S439" s="4"/>
      <c r="T439" s="4"/>
      <c r="U439" s="4"/>
      <c r="V439" s="4"/>
      <c r="W439" s="4"/>
      <c r="X439" s="4"/>
      <c r="Y439" s="4"/>
    </row>
    <row r="440" spans="1:25" ht="14.25" customHeight="1">
      <c r="A440" s="7"/>
      <c r="B440" s="59" t="s">
        <v>1245</v>
      </c>
      <c r="C440" s="74" t="s">
        <v>1462</v>
      </c>
      <c r="D440" s="59" t="s">
        <v>47</v>
      </c>
      <c r="E440" s="59" t="s">
        <v>1463</v>
      </c>
      <c r="F440" s="308" t="s">
        <v>1248</v>
      </c>
      <c r="G440" s="308"/>
      <c r="H440" s="73" t="s">
        <v>1249</v>
      </c>
      <c r="I440" s="76">
        <v>5.6099999999999997E-2</v>
      </c>
      <c r="J440" s="75">
        <v>30.97</v>
      </c>
      <c r="K440" s="75">
        <v>1.73</v>
      </c>
      <c r="O440" s="4"/>
      <c r="P440" s="4"/>
      <c r="Q440" s="4"/>
      <c r="R440" s="4"/>
      <c r="S440" s="4"/>
      <c r="T440" s="4"/>
      <c r="U440" s="4"/>
      <c r="V440" s="4"/>
      <c r="W440" s="4"/>
      <c r="X440" s="4"/>
      <c r="Y440" s="4"/>
    </row>
    <row r="441" spans="1:25" ht="14.25" customHeight="1">
      <c r="A441" s="7"/>
      <c r="B441" s="59" t="s">
        <v>1245</v>
      </c>
      <c r="C441" s="74" t="s">
        <v>1475</v>
      </c>
      <c r="D441" s="59" t="s">
        <v>47</v>
      </c>
      <c r="E441" s="59" t="s">
        <v>1476</v>
      </c>
      <c r="F441" s="308" t="s">
        <v>1468</v>
      </c>
      <c r="G441" s="308"/>
      <c r="H441" s="73" t="s">
        <v>103</v>
      </c>
      <c r="I441" s="76">
        <v>1</v>
      </c>
      <c r="J441" s="75">
        <v>9.81</v>
      </c>
      <c r="K441" s="75">
        <v>9.81</v>
      </c>
      <c r="O441" s="4"/>
      <c r="P441" s="4"/>
      <c r="Q441" s="4"/>
      <c r="R441" s="4"/>
      <c r="S441" s="4"/>
      <c r="T441" s="4"/>
      <c r="U441" s="4"/>
      <c r="V441" s="4"/>
      <c r="W441" s="4"/>
      <c r="X441" s="4"/>
      <c r="Y441" s="4"/>
    </row>
    <row r="442" spans="1:25" ht="14.25" customHeight="1">
      <c r="A442" s="7"/>
      <c r="B442" s="57" t="s">
        <v>1254</v>
      </c>
      <c r="C442" s="78" t="s">
        <v>1471</v>
      </c>
      <c r="D442" s="57" t="s">
        <v>47</v>
      </c>
      <c r="E442" s="57" t="s">
        <v>1472</v>
      </c>
      <c r="F442" s="305" t="s">
        <v>1258</v>
      </c>
      <c r="G442" s="305"/>
      <c r="H442" s="77" t="s">
        <v>103</v>
      </c>
      <c r="I442" s="80">
        <v>2.5000000000000001E-2</v>
      </c>
      <c r="J442" s="79">
        <v>20.5</v>
      </c>
      <c r="K442" s="79">
        <v>0.51</v>
      </c>
      <c r="O442" s="4"/>
      <c r="P442" s="4"/>
      <c r="Q442" s="4"/>
      <c r="R442" s="4"/>
      <c r="S442" s="4"/>
      <c r="T442" s="4"/>
      <c r="U442" s="4"/>
      <c r="V442" s="4"/>
      <c r="W442" s="4"/>
      <c r="X442" s="4"/>
      <c r="Y442" s="4"/>
    </row>
    <row r="443" spans="1:25" ht="14.25" customHeight="1">
      <c r="A443" s="7"/>
      <c r="B443" s="57" t="s">
        <v>1254</v>
      </c>
      <c r="C443" s="78" t="s">
        <v>1469</v>
      </c>
      <c r="D443" s="57" t="s">
        <v>47</v>
      </c>
      <c r="E443" s="57" t="s">
        <v>1470</v>
      </c>
      <c r="F443" s="305" t="s">
        <v>1258</v>
      </c>
      <c r="G443" s="305"/>
      <c r="H443" s="77" t="s">
        <v>49</v>
      </c>
      <c r="I443" s="80">
        <v>0.74299999999999999</v>
      </c>
      <c r="J443" s="79">
        <v>0.21</v>
      </c>
      <c r="K443" s="79">
        <v>0.15</v>
      </c>
      <c r="O443" s="4"/>
      <c r="P443" s="4"/>
      <c r="Q443" s="4"/>
      <c r="R443" s="4"/>
      <c r="S443" s="4"/>
      <c r="T443" s="4"/>
      <c r="U443" s="4"/>
      <c r="V443" s="4"/>
      <c r="W443" s="4"/>
      <c r="X443" s="4"/>
      <c r="Y443" s="4"/>
    </row>
    <row r="444" spans="1:25" ht="14.25" customHeight="1">
      <c r="A444" s="7"/>
      <c r="B444" s="60"/>
      <c r="C444" s="60"/>
      <c r="D444" s="60"/>
      <c r="E444" s="60"/>
      <c r="F444" s="60" t="s">
        <v>1260</v>
      </c>
      <c r="G444" s="82">
        <v>1.95</v>
      </c>
      <c r="H444" s="60" t="s">
        <v>1261</v>
      </c>
      <c r="I444" s="82">
        <v>0</v>
      </c>
      <c r="J444" s="60" t="s">
        <v>1262</v>
      </c>
      <c r="K444" s="82">
        <v>1.95</v>
      </c>
      <c r="O444" s="4"/>
      <c r="P444" s="4"/>
      <c r="Q444" s="4"/>
      <c r="R444" s="4"/>
      <c r="S444" s="4"/>
      <c r="T444" s="4"/>
      <c r="U444" s="4"/>
      <c r="V444" s="4"/>
      <c r="W444" s="4"/>
      <c r="X444" s="4"/>
      <c r="Y444" s="4"/>
    </row>
    <row r="445" spans="1:25" ht="14.25" customHeight="1" thickBot="1">
      <c r="A445" s="7"/>
      <c r="B445" s="60"/>
      <c r="C445" s="60"/>
      <c r="D445" s="60"/>
      <c r="E445" s="60"/>
      <c r="F445" s="60" t="s">
        <v>1263</v>
      </c>
      <c r="G445" s="82">
        <v>2.35</v>
      </c>
      <c r="H445" s="60"/>
      <c r="I445" s="306" t="s">
        <v>1264</v>
      </c>
      <c r="J445" s="306"/>
      <c r="K445" s="82">
        <v>14.78</v>
      </c>
      <c r="O445" s="4"/>
      <c r="P445" s="4"/>
      <c r="Q445" s="4"/>
      <c r="R445" s="4"/>
      <c r="S445" s="4"/>
      <c r="T445" s="4"/>
      <c r="U445" s="4"/>
      <c r="V445" s="4"/>
      <c r="W445" s="4"/>
      <c r="X445" s="4"/>
      <c r="Y445" s="4"/>
    </row>
    <row r="446" spans="1:25" ht="14.25" customHeight="1" thickTop="1">
      <c r="A446" s="7"/>
      <c r="B446" s="72"/>
      <c r="C446" s="72"/>
      <c r="D446" s="72"/>
      <c r="E446" s="72"/>
      <c r="F446" s="72"/>
      <c r="G446" s="72"/>
      <c r="H446" s="72"/>
      <c r="I446" s="72"/>
      <c r="J446" s="72"/>
      <c r="K446" s="72"/>
      <c r="O446" s="4"/>
      <c r="P446" s="4"/>
      <c r="Q446" s="4"/>
      <c r="R446" s="4"/>
      <c r="S446" s="4"/>
      <c r="T446" s="4"/>
      <c r="U446" s="4"/>
      <c r="V446" s="4"/>
      <c r="W446" s="4"/>
      <c r="X446" s="4"/>
      <c r="Y446" s="4"/>
    </row>
    <row r="447" spans="1:25" ht="14.25" customHeight="1">
      <c r="A447" s="7"/>
      <c r="B447" s="61" t="s">
        <v>171</v>
      </c>
      <c r="C447" s="62" t="s">
        <v>19</v>
      </c>
      <c r="D447" s="61" t="s">
        <v>20</v>
      </c>
      <c r="E447" s="61" t="s">
        <v>21</v>
      </c>
      <c r="F447" s="303" t="s">
        <v>1242</v>
      </c>
      <c r="G447" s="303"/>
      <c r="H447" s="67" t="s">
        <v>22</v>
      </c>
      <c r="I447" s="62" t="s">
        <v>23</v>
      </c>
      <c r="J447" s="62" t="s">
        <v>24</v>
      </c>
      <c r="K447" s="62" t="s">
        <v>17</v>
      </c>
      <c r="O447" s="4"/>
      <c r="P447" s="4"/>
      <c r="Q447" s="4"/>
      <c r="R447" s="4"/>
      <c r="S447" s="4"/>
      <c r="T447" s="4"/>
      <c r="U447" s="4"/>
      <c r="V447" s="4"/>
      <c r="W447" s="4"/>
      <c r="X447" s="4"/>
      <c r="Y447" s="4"/>
    </row>
    <row r="448" spans="1:25" ht="14.25" customHeight="1">
      <c r="A448" s="7"/>
      <c r="B448" s="58" t="s">
        <v>1243</v>
      </c>
      <c r="C448" s="69" t="s">
        <v>172</v>
      </c>
      <c r="D448" s="58" t="s">
        <v>31</v>
      </c>
      <c r="E448" s="58" t="s">
        <v>173</v>
      </c>
      <c r="F448" s="304" t="s">
        <v>1508</v>
      </c>
      <c r="G448" s="304"/>
      <c r="H448" s="68" t="s">
        <v>62</v>
      </c>
      <c r="I448" s="71">
        <v>1</v>
      </c>
      <c r="J448" s="70">
        <v>704.8</v>
      </c>
      <c r="K448" s="70">
        <v>704.8</v>
      </c>
      <c r="O448" s="4"/>
      <c r="P448" s="4"/>
      <c r="Q448" s="4"/>
      <c r="R448" s="4"/>
      <c r="S448" s="4"/>
      <c r="T448" s="4"/>
      <c r="U448" s="4"/>
      <c r="V448" s="4"/>
      <c r="W448" s="4"/>
      <c r="X448" s="4"/>
      <c r="Y448" s="4"/>
    </row>
    <row r="449" spans="1:25" ht="14.25" customHeight="1">
      <c r="A449" s="7"/>
      <c r="B449" s="59" t="s">
        <v>1245</v>
      </c>
      <c r="C449" s="74" t="s">
        <v>1280</v>
      </c>
      <c r="D449" s="59" t="s">
        <v>47</v>
      </c>
      <c r="E449" s="59" t="s">
        <v>1281</v>
      </c>
      <c r="F449" s="308" t="s">
        <v>1248</v>
      </c>
      <c r="G449" s="308"/>
      <c r="H449" s="73" t="s">
        <v>1249</v>
      </c>
      <c r="I449" s="76">
        <v>0.125</v>
      </c>
      <c r="J449" s="75">
        <v>30.75</v>
      </c>
      <c r="K449" s="75">
        <v>3.84</v>
      </c>
      <c r="O449" s="4"/>
      <c r="P449" s="4"/>
      <c r="Q449" s="4"/>
      <c r="R449" s="4"/>
      <c r="S449" s="4"/>
      <c r="T449" s="4"/>
      <c r="U449" s="4"/>
      <c r="V449" s="4"/>
      <c r="W449" s="4"/>
      <c r="X449" s="4"/>
      <c r="Y449" s="4"/>
    </row>
    <row r="450" spans="1:25" ht="14.25" customHeight="1">
      <c r="A450" s="7"/>
      <c r="B450" s="59" t="s">
        <v>1245</v>
      </c>
      <c r="C450" s="74" t="s">
        <v>1246</v>
      </c>
      <c r="D450" s="59" t="s">
        <v>47</v>
      </c>
      <c r="E450" s="59" t="s">
        <v>1247</v>
      </c>
      <c r="F450" s="308" t="s">
        <v>1248</v>
      </c>
      <c r="G450" s="308"/>
      <c r="H450" s="73" t="s">
        <v>1249</v>
      </c>
      <c r="I450" s="76">
        <v>0.82599999999999996</v>
      </c>
      <c r="J450" s="75">
        <v>22.64</v>
      </c>
      <c r="K450" s="75">
        <v>18.7</v>
      </c>
      <c r="O450" s="4"/>
      <c r="P450" s="4"/>
      <c r="Q450" s="4"/>
      <c r="R450" s="4"/>
      <c r="S450" s="4"/>
      <c r="T450" s="4"/>
      <c r="U450" s="4"/>
      <c r="V450" s="4"/>
      <c r="W450" s="4"/>
      <c r="X450" s="4"/>
      <c r="Y450" s="4"/>
    </row>
    <row r="451" spans="1:25" ht="14.25" customHeight="1">
      <c r="A451" s="7"/>
      <c r="B451" s="59" t="s">
        <v>1245</v>
      </c>
      <c r="C451" s="74" t="s">
        <v>1483</v>
      </c>
      <c r="D451" s="59" t="s">
        <v>47</v>
      </c>
      <c r="E451" s="59" t="s">
        <v>1484</v>
      </c>
      <c r="F451" s="308" t="s">
        <v>1387</v>
      </c>
      <c r="G451" s="308"/>
      <c r="H451" s="73" t="s">
        <v>1388</v>
      </c>
      <c r="I451" s="76">
        <v>0.13100000000000001</v>
      </c>
      <c r="J451" s="75">
        <v>0.54</v>
      </c>
      <c r="K451" s="75">
        <v>7.0000000000000007E-2</v>
      </c>
      <c r="O451" s="4"/>
      <c r="P451" s="4"/>
      <c r="Q451" s="4"/>
      <c r="R451" s="4"/>
      <c r="S451" s="4"/>
      <c r="T451" s="4"/>
      <c r="U451" s="4"/>
      <c r="V451" s="4"/>
      <c r="W451" s="4"/>
      <c r="X451" s="4"/>
      <c r="Y451" s="4"/>
    </row>
    <row r="452" spans="1:25" ht="14.25" customHeight="1">
      <c r="A452" s="7"/>
      <c r="B452" s="59" t="s">
        <v>1245</v>
      </c>
      <c r="C452" s="74" t="s">
        <v>1485</v>
      </c>
      <c r="D452" s="59" t="s">
        <v>47</v>
      </c>
      <c r="E452" s="59" t="s">
        <v>1486</v>
      </c>
      <c r="F452" s="308" t="s">
        <v>1387</v>
      </c>
      <c r="G452" s="308"/>
      <c r="H452" s="73" t="s">
        <v>1391</v>
      </c>
      <c r="I452" s="76">
        <v>0.12</v>
      </c>
      <c r="J452" s="75">
        <v>1.46</v>
      </c>
      <c r="K452" s="75">
        <v>0.17</v>
      </c>
      <c r="O452" s="4"/>
      <c r="P452" s="4"/>
      <c r="Q452" s="4"/>
      <c r="R452" s="4"/>
      <c r="S452" s="4"/>
      <c r="T452" s="4"/>
      <c r="U452" s="4"/>
      <c r="V452" s="4"/>
      <c r="W452" s="4"/>
      <c r="X452" s="4"/>
      <c r="Y452" s="4"/>
    </row>
    <row r="453" spans="1:25" ht="14.25" customHeight="1">
      <c r="A453" s="7"/>
      <c r="B453" s="59" t="s">
        <v>1245</v>
      </c>
      <c r="C453" s="74" t="s">
        <v>1443</v>
      </c>
      <c r="D453" s="59" t="s">
        <v>47</v>
      </c>
      <c r="E453" s="59" t="s">
        <v>1444</v>
      </c>
      <c r="F453" s="308" t="s">
        <v>1248</v>
      </c>
      <c r="G453" s="308"/>
      <c r="H453" s="73" t="s">
        <v>1249</v>
      </c>
      <c r="I453" s="76">
        <v>0.753</v>
      </c>
      <c r="J453" s="75">
        <v>31.21</v>
      </c>
      <c r="K453" s="75">
        <v>23.5</v>
      </c>
      <c r="O453" s="4"/>
      <c r="P453" s="4"/>
      <c r="Q453" s="4"/>
      <c r="R453" s="4"/>
      <c r="S453" s="4"/>
      <c r="T453" s="4"/>
      <c r="U453" s="4"/>
      <c r="V453" s="4"/>
      <c r="W453" s="4"/>
      <c r="X453" s="4"/>
      <c r="Y453" s="4"/>
    </row>
    <row r="454" spans="1:25" ht="14.25" customHeight="1">
      <c r="A454" s="7"/>
      <c r="B454" s="57" t="s">
        <v>1254</v>
      </c>
      <c r="C454" s="78" t="s">
        <v>1487</v>
      </c>
      <c r="D454" s="57" t="s">
        <v>47</v>
      </c>
      <c r="E454" s="57" t="s">
        <v>1488</v>
      </c>
      <c r="F454" s="305" t="s">
        <v>1258</v>
      </c>
      <c r="G454" s="305"/>
      <c r="H454" s="77" t="s">
        <v>62</v>
      </c>
      <c r="I454" s="80">
        <v>1.103</v>
      </c>
      <c r="J454" s="79">
        <v>597.03</v>
      </c>
      <c r="K454" s="79">
        <v>658.52</v>
      </c>
      <c r="O454" s="4"/>
      <c r="P454" s="4"/>
      <c r="Q454" s="4"/>
      <c r="R454" s="4"/>
      <c r="S454" s="4"/>
      <c r="T454" s="4"/>
      <c r="U454" s="4"/>
      <c r="V454" s="4"/>
      <c r="W454" s="4"/>
      <c r="X454" s="4"/>
      <c r="Y454" s="4"/>
    </row>
    <row r="455" spans="1:25" ht="14.25" customHeight="1">
      <c r="A455" s="7"/>
      <c r="B455" s="60"/>
      <c r="C455" s="60"/>
      <c r="D455" s="60"/>
      <c r="E455" s="60"/>
      <c r="F455" s="60" t="s">
        <v>1260</v>
      </c>
      <c r="G455" s="82">
        <v>34.909999999999997</v>
      </c>
      <c r="H455" s="60" t="s">
        <v>1261</v>
      </c>
      <c r="I455" s="82">
        <v>0</v>
      </c>
      <c r="J455" s="60" t="s">
        <v>1262</v>
      </c>
      <c r="K455" s="82">
        <v>34.909999999999997</v>
      </c>
      <c r="O455" s="4"/>
      <c r="P455" s="4"/>
      <c r="Q455" s="4"/>
      <c r="R455" s="4"/>
      <c r="S455" s="4"/>
      <c r="T455" s="4"/>
      <c r="U455" s="4"/>
      <c r="V455" s="4"/>
      <c r="W455" s="4"/>
      <c r="X455" s="4"/>
      <c r="Y455" s="4"/>
    </row>
    <row r="456" spans="1:25" ht="14.25" customHeight="1">
      <c r="A456" s="7"/>
      <c r="B456" s="60"/>
      <c r="C456" s="60"/>
      <c r="D456" s="60"/>
      <c r="E456" s="60"/>
      <c r="F456" s="60" t="s">
        <v>1263</v>
      </c>
      <c r="G456" s="82">
        <v>133.34</v>
      </c>
      <c r="H456" s="60"/>
      <c r="I456" s="306" t="s">
        <v>1264</v>
      </c>
      <c r="J456" s="306"/>
      <c r="K456" s="82">
        <v>838.14</v>
      </c>
      <c r="O456" s="4"/>
      <c r="P456" s="4"/>
      <c r="Q456" s="4"/>
      <c r="R456" s="4"/>
      <c r="S456" s="4"/>
      <c r="T456" s="4"/>
      <c r="U456" s="4"/>
      <c r="V456" s="4"/>
      <c r="W456" s="4"/>
      <c r="X456" s="4"/>
      <c r="Y456" s="4"/>
    </row>
    <row r="457" spans="1:25" ht="14.25" customHeight="1">
      <c r="A457" s="7"/>
      <c r="B457" s="307" t="s">
        <v>2542</v>
      </c>
      <c r="C457" s="307"/>
      <c r="D457" s="307"/>
      <c r="E457" s="307"/>
      <c r="F457" s="307"/>
      <c r="G457" s="307"/>
      <c r="H457" s="307"/>
      <c r="I457" s="307"/>
      <c r="J457" s="307"/>
      <c r="K457" s="307"/>
      <c r="O457" s="4"/>
      <c r="P457" s="4"/>
      <c r="Q457" s="4"/>
      <c r="R457" s="4"/>
      <c r="S457" s="4"/>
      <c r="T457" s="4"/>
      <c r="U457" s="4"/>
      <c r="V457" s="4"/>
      <c r="W457" s="4"/>
      <c r="X457" s="4"/>
      <c r="Y457" s="4"/>
    </row>
    <row r="458" spans="1:25" ht="14.25" customHeight="1" thickBot="1">
      <c r="A458" s="7"/>
      <c r="B458" s="302" t="s">
        <v>2552</v>
      </c>
      <c r="C458" s="302"/>
      <c r="D458" s="302"/>
      <c r="E458" s="302"/>
      <c r="F458" s="302"/>
      <c r="G458" s="302"/>
      <c r="H458" s="302"/>
      <c r="I458" s="302"/>
      <c r="J458" s="302"/>
      <c r="K458" s="302"/>
      <c r="O458" s="4"/>
      <c r="P458" s="4"/>
      <c r="Q458" s="4"/>
      <c r="R458" s="4"/>
      <c r="S458" s="4"/>
      <c r="T458" s="4"/>
      <c r="U458" s="4"/>
      <c r="V458" s="4"/>
      <c r="W458" s="4"/>
      <c r="X458" s="4"/>
      <c r="Y458" s="4"/>
    </row>
    <row r="459" spans="1:25" ht="14.25" customHeight="1" thickTop="1">
      <c r="A459" s="7"/>
      <c r="B459" s="72"/>
      <c r="C459" s="72"/>
      <c r="D459" s="72"/>
      <c r="E459" s="72"/>
      <c r="F459" s="72"/>
      <c r="G459" s="72"/>
      <c r="H459" s="72"/>
      <c r="I459" s="72"/>
      <c r="J459" s="72"/>
      <c r="K459" s="72"/>
      <c r="O459" s="4"/>
      <c r="P459" s="4"/>
      <c r="Q459" s="4"/>
      <c r="R459" s="4"/>
      <c r="S459" s="4"/>
      <c r="T459" s="4"/>
      <c r="U459" s="4"/>
      <c r="V459" s="4"/>
      <c r="W459" s="4"/>
      <c r="X459" s="4"/>
      <c r="Y459" s="4"/>
    </row>
    <row r="460" spans="1:25" ht="14.25" customHeight="1">
      <c r="A460" s="7"/>
      <c r="B460" s="61" t="s">
        <v>177</v>
      </c>
      <c r="C460" s="62" t="s">
        <v>19</v>
      </c>
      <c r="D460" s="61" t="s">
        <v>20</v>
      </c>
      <c r="E460" s="61" t="s">
        <v>21</v>
      </c>
      <c r="F460" s="303" t="s">
        <v>1242</v>
      </c>
      <c r="G460" s="303"/>
      <c r="H460" s="67" t="s">
        <v>22</v>
      </c>
      <c r="I460" s="62" t="s">
        <v>23</v>
      </c>
      <c r="J460" s="62" t="s">
        <v>24</v>
      </c>
      <c r="K460" s="62" t="s">
        <v>17</v>
      </c>
      <c r="O460" s="4"/>
      <c r="P460" s="4"/>
      <c r="Q460" s="4"/>
      <c r="R460" s="4"/>
      <c r="S460" s="4"/>
      <c r="T460" s="4"/>
      <c r="U460" s="4"/>
      <c r="V460" s="4"/>
      <c r="W460" s="4"/>
      <c r="X460" s="4"/>
      <c r="Y460" s="4"/>
    </row>
    <row r="461" spans="1:25" ht="45.6" customHeight="1">
      <c r="A461" s="7"/>
      <c r="B461" s="58" t="s">
        <v>1243</v>
      </c>
      <c r="C461" s="69" t="s">
        <v>178</v>
      </c>
      <c r="D461" s="58" t="s">
        <v>47</v>
      </c>
      <c r="E461" s="58" t="s">
        <v>179</v>
      </c>
      <c r="F461" s="304" t="s">
        <v>1517</v>
      </c>
      <c r="G461" s="304"/>
      <c r="H461" s="68" t="s">
        <v>37</v>
      </c>
      <c r="I461" s="71">
        <v>1</v>
      </c>
      <c r="J461" s="70">
        <v>82.15</v>
      </c>
      <c r="K461" s="70">
        <v>82.15</v>
      </c>
      <c r="O461" s="4"/>
      <c r="P461" s="4"/>
      <c r="Q461" s="4"/>
      <c r="R461" s="4"/>
      <c r="S461" s="4"/>
      <c r="T461" s="4"/>
      <c r="U461" s="4"/>
      <c r="V461" s="4"/>
      <c r="W461" s="4"/>
      <c r="X461" s="4"/>
      <c r="Y461" s="4"/>
    </row>
    <row r="462" spans="1:25" ht="14.25" customHeight="1">
      <c r="A462" s="7"/>
      <c r="B462" s="59" t="s">
        <v>1245</v>
      </c>
      <c r="C462" s="74" t="s">
        <v>1282</v>
      </c>
      <c r="D462" s="59" t="s">
        <v>47</v>
      </c>
      <c r="E462" s="59" t="s">
        <v>1283</v>
      </c>
      <c r="F462" s="308" t="s">
        <v>1248</v>
      </c>
      <c r="G462" s="308"/>
      <c r="H462" s="73" t="s">
        <v>1249</v>
      </c>
      <c r="I462" s="76">
        <v>0.186</v>
      </c>
      <c r="J462" s="75">
        <v>24.85</v>
      </c>
      <c r="K462" s="75">
        <v>4.62</v>
      </c>
      <c r="O462" s="4"/>
      <c r="P462" s="4"/>
      <c r="Q462" s="4"/>
      <c r="R462" s="4"/>
      <c r="S462" s="4"/>
      <c r="T462" s="4"/>
      <c r="U462" s="4"/>
      <c r="V462" s="4"/>
      <c r="W462" s="4"/>
      <c r="X462" s="4"/>
      <c r="Y462" s="4"/>
    </row>
    <row r="463" spans="1:25" ht="14.25" customHeight="1">
      <c r="A463" s="7"/>
      <c r="B463" s="59" t="s">
        <v>1245</v>
      </c>
      <c r="C463" s="74" t="s">
        <v>1280</v>
      </c>
      <c r="D463" s="59" t="s">
        <v>47</v>
      </c>
      <c r="E463" s="59" t="s">
        <v>1281</v>
      </c>
      <c r="F463" s="308" t="s">
        <v>1248</v>
      </c>
      <c r="G463" s="308"/>
      <c r="H463" s="73" t="s">
        <v>1249</v>
      </c>
      <c r="I463" s="76">
        <v>1.016</v>
      </c>
      <c r="J463" s="75">
        <v>30.75</v>
      </c>
      <c r="K463" s="75">
        <v>31.24</v>
      </c>
      <c r="O463" s="4"/>
      <c r="P463" s="4"/>
      <c r="Q463" s="4"/>
      <c r="R463" s="4"/>
      <c r="S463" s="4"/>
      <c r="T463" s="4"/>
      <c r="U463" s="4"/>
      <c r="V463" s="4"/>
      <c r="W463" s="4"/>
      <c r="X463" s="4"/>
      <c r="Y463" s="4"/>
    </row>
    <row r="464" spans="1:25" ht="14.25" customHeight="1">
      <c r="A464" s="7"/>
      <c r="B464" s="59" t="s">
        <v>1245</v>
      </c>
      <c r="C464" s="74" t="s">
        <v>1533</v>
      </c>
      <c r="D464" s="59" t="s">
        <v>47</v>
      </c>
      <c r="E464" s="59" t="s">
        <v>1534</v>
      </c>
      <c r="F464" s="308" t="s">
        <v>1517</v>
      </c>
      <c r="G464" s="308"/>
      <c r="H464" s="73" t="s">
        <v>37</v>
      </c>
      <c r="I464" s="76">
        <v>0.245</v>
      </c>
      <c r="J464" s="75">
        <v>56</v>
      </c>
      <c r="K464" s="75">
        <v>13.72</v>
      </c>
      <c r="O464" s="4"/>
      <c r="P464" s="4"/>
      <c r="Q464" s="4"/>
      <c r="R464" s="4"/>
      <c r="S464" s="4"/>
      <c r="T464" s="4"/>
      <c r="U464" s="4"/>
      <c r="V464" s="4"/>
      <c r="W464" s="4"/>
      <c r="X464" s="4"/>
      <c r="Y464" s="4"/>
    </row>
    <row r="465" spans="1:25" ht="14.25" customHeight="1">
      <c r="A465" s="7"/>
      <c r="B465" s="57" t="s">
        <v>1254</v>
      </c>
      <c r="C465" s="78" t="s">
        <v>1535</v>
      </c>
      <c r="D465" s="57" t="s">
        <v>47</v>
      </c>
      <c r="E465" s="57" t="s">
        <v>1536</v>
      </c>
      <c r="F465" s="305" t="s">
        <v>1279</v>
      </c>
      <c r="G465" s="305"/>
      <c r="H465" s="77" t="s">
        <v>1522</v>
      </c>
      <c r="I465" s="80">
        <v>0.05</v>
      </c>
      <c r="J465" s="79">
        <v>550</v>
      </c>
      <c r="K465" s="79">
        <v>27.5</v>
      </c>
      <c r="O465" s="4"/>
      <c r="P465" s="4"/>
      <c r="Q465" s="4"/>
      <c r="R465" s="4"/>
      <c r="S465" s="4"/>
      <c r="T465" s="4"/>
      <c r="U465" s="4"/>
      <c r="V465" s="4"/>
      <c r="W465" s="4"/>
      <c r="X465" s="4"/>
      <c r="Y465" s="4"/>
    </row>
    <row r="466" spans="1:25" ht="14.25" customHeight="1">
      <c r="A466" s="7"/>
      <c r="B466" s="57" t="s">
        <v>1254</v>
      </c>
      <c r="C466" s="78" t="s">
        <v>1537</v>
      </c>
      <c r="D466" s="57" t="s">
        <v>47</v>
      </c>
      <c r="E466" s="57" t="s">
        <v>1538</v>
      </c>
      <c r="F466" s="305" t="s">
        <v>1258</v>
      </c>
      <c r="G466" s="305"/>
      <c r="H466" s="77" t="s">
        <v>87</v>
      </c>
      <c r="I466" s="80">
        <v>3.7999999999999999E-2</v>
      </c>
      <c r="J466" s="79">
        <v>132.03</v>
      </c>
      <c r="K466" s="79">
        <v>5.01</v>
      </c>
      <c r="O466" s="4"/>
      <c r="P466" s="4"/>
      <c r="Q466" s="4"/>
      <c r="R466" s="4"/>
      <c r="S466" s="4"/>
      <c r="T466" s="4"/>
      <c r="U466" s="4"/>
      <c r="V466" s="4"/>
      <c r="W466" s="4"/>
      <c r="X466" s="4"/>
      <c r="Y466" s="4"/>
    </row>
    <row r="467" spans="1:25" ht="14.25" customHeight="1">
      <c r="A467" s="7"/>
      <c r="B467" s="57" t="s">
        <v>1254</v>
      </c>
      <c r="C467" s="78" t="s">
        <v>1460</v>
      </c>
      <c r="D467" s="57" t="s">
        <v>47</v>
      </c>
      <c r="E467" s="57" t="s">
        <v>1461</v>
      </c>
      <c r="F467" s="305" t="s">
        <v>1258</v>
      </c>
      <c r="G467" s="305"/>
      <c r="H467" s="77" t="s">
        <v>15</v>
      </c>
      <c r="I467" s="80">
        <v>0.01</v>
      </c>
      <c r="J467" s="79">
        <v>6.17</v>
      </c>
      <c r="K467" s="79">
        <v>0.06</v>
      </c>
      <c r="O467" s="4"/>
      <c r="P467" s="4"/>
      <c r="Q467" s="4"/>
      <c r="R467" s="4"/>
      <c r="S467" s="4"/>
      <c r="T467" s="4"/>
      <c r="U467" s="4"/>
      <c r="V467" s="4"/>
      <c r="W467" s="4"/>
      <c r="X467" s="4"/>
      <c r="Y467" s="4"/>
    </row>
    <row r="468" spans="1:25" ht="14.25" customHeight="1">
      <c r="A468" s="7"/>
      <c r="B468" s="60"/>
      <c r="C468" s="60"/>
      <c r="D468" s="60"/>
      <c r="E468" s="60"/>
      <c r="F468" s="60" t="s">
        <v>1260</v>
      </c>
      <c r="G468" s="82">
        <v>28.46</v>
      </c>
      <c r="H468" s="60" t="s">
        <v>1261</v>
      </c>
      <c r="I468" s="82">
        <v>0</v>
      </c>
      <c r="J468" s="60" t="s">
        <v>1262</v>
      </c>
      <c r="K468" s="82">
        <v>28.46</v>
      </c>
      <c r="O468" s="4"/>
      <c r="P468" s="4"/>
      <c r="Q468" s="4"/>
      <c r="R468" s="4"/>
      <c r="S468" s="4"/>
      <c r="T468" s="4"/>
      <c r="U468" s="4"/>
      <c r="V468" s="4"/>
      <c r="W468" s="4"/>
      <c r="X468" s="4"/>
      <c r="Y468" s="4"/>
    </row>
    <row r="469" spans="1:25" ht="14.25" customHeight="1" thickBot="1">
      <c r="A469" s="7"/>
      <c r="B469" s="60"/>
      <c r="C469" s="60"/>
      <c r="D469" s="60"/>
      <c r="E469" s="60"/>
      <c r="F469" s="60" t="s">
        <v>1263</v>
      </c>
      <c r="G469" s="82">
        <v>15.54</v>
      </c>
      <c r="H469" s="60"/>
      <c r="I469" s="306" t="s">
        <v>1264</v>
      </c>
      <c r="J469" s="306"/>
      <c r="K469" s="82">
        <v>97.69</v>
      </c>
      <c r="O469" s="4"/>
      <c r="P469" s="4"/>
      <c r="Q469" s="4"/>
      <c r="R469" s="4"/>
      <c r="S469" s="4"/>
      <c r="T469" s="4"/>
      <c r="U469" s="4"/>
      <c r="V469" s="4"/>
      <c r="W469" s="4"/>
      <c r="X469" s="4"/>
      <c r="Y469" s="4"/>
    </row>
    <row r="470" spans="1:25" ht="14.25" customHeight="1" thickTop="1">
      <c r="A470" s="7"/>
      <c r="B470" s="72"/>
      <c r="C470" s="72"/>
      <c r="D470" s="72"/>
      <c r="E470" s="72"/>
      <c r="F470" s="72"/>
      <c r="G470" s="72"/>
      <c r="H470" s="72"/>
      <c r="I470" s="72"/>
      <c r="J470" s="72"/>
      <c r="K470" s="72"/>
      <c r="O470" s="4"/>
      <c r="P470" s="4"/>
      <c r="Q470" s="4"/>
      <c r="R470" s="4"/>
      <c r="S470" s="4"/>
      <c r="T470" s="4"/>
      <c r="U470" s="4"/>
      <c r="V470" s="4"/>
      <c r="W470" s="4"/>
      <c r="X470" s="4"/>
      <c r="Y470" s="4"/>
    </row>
    <row r="471" spans="1:25" ht="14.25" customHeight="1">
      <c r="A471" s="7"/>
      <c r="B471" s="61" t="s">
        <v>180</v>
      </c>
      <c r="C471" s="62" t="s">
        <v>19</v>
      </c>
      <c r="D471" s="61" t="s">
        <v>20</v>
      </c>
      <c r="E471" s="61" t="s">
        <v>21</v>
      </c>
      <c r="F471" s="303" t="s">
        <v>1242</v>
      </c>
      <c r="G471" s="303"/>
      <c r="H471" s="67" t="s">
        <v>22</v>
      </c>
      <c r="I471" s="62" t="s">
        <v>23</v>
      </c>
      <c r="J471" s="62" t="s">
        <v>24</v>
      </c>
      <c r="K471" s="62" t="s">
        <v>17</v>
      </c>
      <c r="O471" s="4"/>
      <c r="P471" s="4"/>
      <c r="Q471" s="4"/>
      <c r="R471" s="4"/>
      <c r="S471" s="4"/>
      <c r="T471" s="4"/>
      <c r="U471" s="4"/>
      <c r="V471" s="4"/>
      <c r="W471" s="4"/>
      <c r="X471" s="4"/>
      <c r="Y471" s="4"/>
    </row>
    <row r="472" spans="1:25" ht="14.25" customHeight="1">
      <c r="A472" s="7"/>
      <c r="B472" s="58" t="s">
        <v>1243</v>
      </c>
      <c r="C472" s="69" t="s">
        <v>181</v>
      </c>
      <c r="D472" s="58" t="s">
        <v>47</v>
      </c>
      <c r="E472" s="58" t="s">
        <v>182</v>
      </c>
      <c r="F472" s="304" t="s">
        <v>1468</v>
      </c>
      <c r="G472" s="304"/>
      <c r="H472" s="68" t="s">
        <v>103</v>
      </c>
      <c r="I472" s="71">
        <v>1</v>
      </c>
      <c r="J472" s="70">
        <v>13.85</v>
      </c>
      <c r="K472" s="70">
        <v>13.85</v>
      </c>
      <c r="O472" s="4"/>
      <c r="P472" s="4"/>
      <c r="Q472" s="4"/>
      <c r="R472" s="4"/>
      <c r="S472" s="4"/>
      <c r="T472" s="4"/>
      <c r="U472" s="4"/>
      <c r="V472" s="4"/>
      <c r="W472" s="4"/>
      <c r="X472" s="4"/>
      <c r="Y472" s="4"/>
    </row>
    <row r="473" spans="1:25" ht="14.25" customHeight="1">
      <c r="A473" s="7"/>
      <c r="B473" s="59" t="s">
        <v>1245</v>
      </c>
      <c r="C473" s="74" t="s">
        <v>1464</v>
      </c>
      <c r="D473" s="59" t="s">
        <v>47</v>
      </c>
      <c r="E473" s="59" t="s">
        <v>1465</v>
      </c>
      <c r="F473" s="308" t="s">
        <v>1248</v>
      </c>
      <c r="G473" s="308"/>
      <c r="H473" s="73" t="s">
        <v>1249</v>
      </c>
      <c r="I473" s="76">
        <v>1.3599999999999999E-2</v>
      </c>
      <c r="J473" s="75">
        <v>25.02</v>
      </c>
      <c r="K473" s="75">
        <v>0.34</v>
      </c>
      <c r="O473" s="4"/>
      <c r="P473" s="4"/>
      <c r="Q473" s="4"/>
      <c r="R473" s="4"/>
      <c r="S473" s="4"/>
      <c r="T473" s="4"/>
      <c r="U473" s="4"/>
      <c r="V473" s="4"/>
      <c r="W473" s="4"/>
      <c r="X473" s="4"/>
      <c r="Y473" s="4"/>
    </row>
    <row r="474" spans="1:25" ht="14.25" customHeight="1">
      <c r="A474" s="7"/>
      <c r="B474" s="59" t="s">
        <v>1245</v>
      </c>
      <c r="C474" s="74" t="s">
        <v>1466</v>
      </c>
      <c r="D474" s="59" t="s">
        <v>47</v>
      </c>
      <c r="E474" s="59" t="s">
        <v>1467</v>
      </c>
      <c r="F474" s="308" t="s">
        <v>1468</v>
      </c>
      <c r="G474" s="308"/>
      <c r="H474" s="73" t="s">
        <v>103</v>
      </c>
      <c r="I474" s="76">
        <v>1</v>
      </c>
      <c r="J474" s="75">
        <v>9.98</v>
      </c>
      <c r="K474" s="75">
        <v>9.98</v>
      </c>
      <c r="O474" s="4"/>
      <c r="P474" s="4"/>
      <c r="Q474" s="4"/>
      <c r="R474" s="4"/>
      <c r="S474" s="4"/>
      <c r="T474" s="4"/>
      <c r="U474" s="4"/>
      <c r="V474" s="4"/>
      <c r="W474" s="4"/>
      <c r="X474" s="4"/>
      <c r="Y474" s="4"/>
    </row>
    <row r="475" spans="1:25" ht="14.25" customHeight="1">
      <c r="A475" s="7"/>
      <c r="B475" s="59" t="s">
        <v>1245</v>
      </c>
      <c r="C475" s="74" t="s">
        <v>1462</v>
      </c>
      <c r="D475" s="59" t="s">
        <v>47</v>
      </c>
      <c r="E475" s="59" t="s">
        <v>1463</v>
      </c>
      <c r="F475" s="308" t="s">
        <v>1248</v>
      </c>
      <c r="G475" s="308"/>
      <c r="H475" s="73" t="s">
        <v>1249</v>
      </c>
      <c r="I475" s="76">
        <v>8.3599999999999994E-2</v>
      </c>
      <c r="J475" s="75">
        <v>30.97</v>
      </c>
      <c r="K475" s="75">
        <v>2.58</v>
      </c>
      <c r="O475" s="4"/>
      <c r="P475" s="4"/>
      <c r="Q475" s="4"/>
      <c r="R475" s="4"/>
      <c r="S475" s="4"/>
      <c r="T475" s="4"/>
      <c r="U475" s="4"/>
      <c r="V475" s="4"/>
      <c r="W475" s="4"/>
      <c r="X475" s="4"/>
      <c r="Y475" s="4"/>
    </row>
    <row r="476" spans="1:25" ht="14.25" customHeight="1">
      <c r="A476" s="7"/>
      <c r="B476" s="57" t="s">
        <v>1254</v>
      </c>
      <c r="C476" s="78" t="s">
        <v>1471</v>
      </c>
      <c r="D476" s="57" t="s">
        <v>47</v>
      </c>
      <c r="E476" s="57" t="s">
        <v>1472</v>
      </c>
      <c r="F476" s="305" t="s">
        <v>1258</v>
      </c>
      <c r="G476" s="305"/>
      <c r="H476" s="77" t="s">
        <v>103</v>
      </c>
      <c r="I476" s="80">
        <v>2.5000000000000001E-2</v>
      </c>
      <c r="J476" s="79">
        <v>20.5</v>
      </c>
      <c r="K476" s="79">
        <v>0.51</v>
      </c>
      <c r="O476" s="4"/>
      <c r="P476" s="4"/>
      <c r="Q476" s="4"/>
      <c r="R476" s="4"/>
      <c r="S476" s="4"/>
      <c r="T476" s="4"/>
      <c r="U476" s="4"/>
      <c r="V476" s="4"/>
      <c r="W476" s="4"/>
      <c r="X476" s="4"/>
      <c r="Y476" s="4"/>
    </row>
    <row r="477" spans="1:25" ht="14.25" customHeight="1">
      <c r="A477" s="7"/>
      <c r="B477" s="57" t="s">
        <v>1254</v>
      </c>
      <c r="C477" s="78" t="s">
        <v>1469</v>
      </c>
      <c r="D477" s="57" t="s">
        <v>47</v>
      </c>
      <c r="E477" s="57" t="s">
        <v>1470</v>
      </c>
      <c r="F477" s="305" t="s">
        <v>1258</v>
      </c>
      <c r="G477" s="305"/>
      <c r="H477" s="77" t="s">
        <v>49</v>
      </c>
      <c r="I477" s="80">
        <v>2.1179999999999999</v>
      </c>
      <c r="J477" s="79">
        <v>0.21</v>
      </c>
      <c r="K477" s="79">
        <v>0.44</v>
      </c>
      <c r="O477" s="4"/>
      <c r="P477" s="4"/>
      <c r="Q477" s="4"/>
      <c r="R477" s="4"/>
      <c r="S477" s="4"/>
      <c r="T477" s="4"/>
      <c r="U477" s="4"/>
      <c r="V477" s="4"/>
      <c r="W477" s="4"/>
      <c r="X477" s="4"/>
      <c r="Y477" s="4"/>
    </row>
    <row r="478" spans="1:25" ht="14.25" customHeight="1">
      <c r="A478" s="7"/>
      <c r="B478" s="60"/>
      <c r="C478" s="60"/>
      <c r="D478" s="60"/>
      <c r="E478" s="60"/>
      <c r="F478" s="60" t="s">
        <v>1260</v>
      </c>
      <c r="G478" s="82">
        <v>3.86</v>
      </c>
      <c r="H478" s="60" t="s">
        <v>1261</v>
      </c>
      <c r="I478" s="82">
        <v>0</v>
      </c>
      <c r="J478" s="60" t="s">
        <v>1262</v>
      </c>
      <c r="K478" s="82">
        <v>3.86</v>
      </c>
      <c r="O478" s="4"/>
      <c r="P478" s="4"/>
      <c r="Q478" s="4"/>
      <c r="R478" s="4"/>
      <c r="S478" s="4"/>
      <c r="T478" s="4"/>
      <c r="U478" s="4"/>
      <c r="V478" s="4"/>
      <c r="W478" s="4"/>
      <c r="X478" s="4"/>
      <c r="Y478" s="4"/>
    </row>
    <row r="479" spans="1:25" ht="14.25" customHeight="1" thickBot="1">
      <c r="A479" s="7"/>
      <c r="B479" s="60"/>
      <c r="C479" s="60"/>
      <c r="D479" s="60"/>
      <c r="E479" s="60"/>
      <c r="F479" s="60" t="s">
        <v>1263</v>
      </c>
      <c r="G479" s="82">
        <v>2.62</v>
      </c>
      <c r="H479" s="60"/>
      <c r="I479" s="306" t="s">
        <v>1264</v>
      </c>
      <c r="J479" s="306"/>
      <c r="K479" s="82">
        <v>16.47</v>
      </c>
      <c r="O479" s="4"/>
      <c r="P479" s="4"/>
      <c r="Q479" s="4"/>
      <c r="R479" s="4"/>
      <c r="S479" s="4"/>
      <c r="T479" s="4"/>
      <c r="U479" s="4"/>
      <c r="V479" s="4"/>
      <c r="W479" s="4"/>
      <c r="X479" s="4"/>
      <c r="Y479" s="4"/>
    </row>
    <row r="480" spans="1:25" ht="14.25" customHeight="1" thickTop="1">
      <c r="A480" s="7"/>
      <c r="B480" s="72"/>
      <c r="C480" s="72"/>
      <c r="D480" s="72"/>
      <c r="E480" s="72"/>
      <c r="F480" s="72"/>
      <c r="G480" s="72"/>
      <c r="H480" s="72"/>
      <c r="I480" s="72"/>
      <c r="J480" s="72"/>
      <c r="K480" s="72"/>
      <c r="O480" s="4"/>
      <c r="P480" s="4"/>
      <c r="Q480" s="4"/>
      <c r="R480" s="4"/>
      <c r="S480" s="4"/>
      <c r="T480" s="4"/>
      <c r="U480" s="4"/>
      <c r="V480" s="4"/>
      <c r="W480" s="4"/>
      <c r="X480" s="4"/>
      <c r="Y480" s="4"/>
    </row>
    <row r="481" spans="1:25" ht="14.25" customHeight="1">
      <c r="A481" s="7"/>
      <c r="B481" s="61" t="s">
        <v>183</v>
      </c>
      <c r="C481" s="62" t="s">
        <v>19</v>
      </c>
      <c r="D481" s="61" t="s">
        <v>20</v>
      </c>
      <c r="E481" s="61" t="s">
        <v>21</v>
      </c>
      <c r="F481" s="303" t="s">
        <v>1242</v>
      </c>
      <c r="G481" s="303"/>
      <c r="H481" s="67" t="s">
        <v>22</v>
      </c>
      <c r="I481" s="62" t="s">
        <v>23</v>
      </c>
      <c r="J481" s="62" t="s">
        <v>24</v>
      </c>
      <c r="K481" s="62" t="s">
        <v>17</v>
      </c>
      <c r="O481" s="4"/>
      <c r="P481" s="4"/>
      <c r="Q481" s="4"/>
      <c r="R481" s="4"/>
      <c r="S481" s="4"/>
      <c r="T481" s="4"/>
      <c r="U481" s="4"/>
      <c r="V481" s="4"/>
      <c r="W481" s="4"/>
      <c r="X481" s="4"/>
      <c r="Y481" s="4"/>
    </row>
    <row r="482" spans="1:25" ht="15.75" customHeight="1">
      <c r="A482" s="4"/>
      <c r="B482" s="58" t="s">
        <v>1243</v>
      </c>
      <c r="C482" s="69" t="s">
        <v>184</v>
      </c>
      <c r="D482" s="58" t="s">
        <v>47</v>
      </c>
      <c r="E482" s="58" t="s">
        <v>185</v>
      </c>
      <c r="F482" s="304" t="s">
        <v>1468</v>
      </c>
      <c r="G482" s="304"/>
      <c r="H482" s="68" t="s">
        <v>103</v>
      </c>
      <c r="I482" s="71">
        <v>1</v>
      </c>
      <c r="J482" s="70">
        <v>12.81</v>
      </c>
      <c r="K482" s="70">
        <v>12.81</v>
      </c>
      <c r="O482" s="4"/>
      <c r="P482" s="4"/>
      <c r="Q482" s="4"/>
      <c r="R482" s="4"/>
      <c r="S482" s="4"/>
      <c r="T482" s="4"/>
      <c r="U482" s="4"/>
      <c r="V482" s="4"/>
      <c r="W482" s="4"/>
      <c r="X482" s="4"/>
      <c r="Y482" s="4"/>
    </row>
    <row r="483" spans="1:25" ht="15.75" customHeight="1">
      <c r="A483" s="4"/>
      <c r="B483" s="59" t="s">
        <v>1245</v>
      </c>
      <c r="C483" s="74" t="s">
        <v>1464</v>
      </c>
      <c r="D483" s="59" t="s">
        <v>47</v>
      </c>
      <c r="E483" s="59" t="s">
        <v>1465</v>
      </c>
      <c r="F483" s="308" t="s">
        <v>1248</v>
      </c>
      <c r="G483" s="308"/>
      <c r="H483" s="73" t="s">
        <v>1249</v>
      </c>
      <c r="I483" s="76">
        <v>9.7999999999999997E-3</v>
      </c>
      <c r="J483" s="75">
        <v>25.02</v>
      </c>
      <c r="K483" s="75">
        <v>0.24</v>
      </c>
      <c r="O483" s="4"/>
      <c r="P483" s="4"/>
      <c r="Q483" s="4"/>
      <c r="R483" s="4"/>
      <c r="S483" s="4"/>
      <c r="T483" s="4"/>
      <c r="U483" s="4"/>
      <c r="V483" s="4"/>
      <c r="W483" s="4"/>
      <c r="X483" s="4"/>
      <c r="Y483" s="4"/>
    </row>
    <row r="484" spans="1:25" ht="15.75" customHeight="1">
      <c r="A484" s="4"/>
      <c r="B484" s="59" t="s">
        <v>1245</v>
      </c>
      <c r="C484" s="74" t="s">
        <v>1462</v>
      </c>
      <c r="D484" s="59" t="s">
        <v>47</v>
      </c>
      <c r="E484" s="59" t="s">
        <v>1463</v>
      </c>
      <c r="F484" s="308" t="s">
        <v>1248</v>
      </c>
      <c r="G484" s="308"/>
      <c r="H484" s="73" t="s">
        <v>1249</v>
      </c>
      <c r="I484" s="76">
        <v>5.9700000000000003E-2</v>
      </c>
      <c r="J484" s="75">
        <v>30.97</v>
      </c>
      <c r="K484" s="75">
        <v>1.84</v>
      </c>
      <c r="O484" s="4"/>
      <c r="P484" s="4"/>
      <c r="Q484" s="4"/>
      <c r="R484" s="4"/>
      <c r="S484" s="4"/>
      <c r="T484" s="4"/>
      <c r="U484" s="4"/>
      <c r="V484" s="4"/>
      <c r="W484" s="4"/>
      <c r="X484" s="4"/>
      <c r="Y484" s="4"/>
    </row>
    <row r="485" spans="1:25" ht="15.75" customHeight="1">
      <c r="A485" s="4"/>
      <c r="B485" s="59" t="s">
        <v>1245</v>
      </c>
      <c r="C485" s="74" t="s">
        <v>1473</v>
      </c>
      <c r="D485" s="59" t="s">
        <v>47</v>
      </c>
      <c r="E485" s="59" t="s">
        <v>1474</v>
      </c>
      <c r="F485" s="308" t="s">
        <v>1468</v>
      </c>
      <c r="G485" s="308"/>
      <c r="H485" s="73" t="s">
        <v>103</v>
      </c>
      <c r="I485" s="76">
        <v>1</v>
      </c>
      <c r="J485" s="75">
        <v>9.9499999999999993</v>
      </c>
      <c r="K485" s="75">
        <v>9.9499999999999993</v>
      </c>
      <c r="O485" s="4"/>
      <c r="P485" s="4"/>
      <c r="Q485" s="4"/>
      <c r="R485" s="4"/>
      <c r="S485" s="4"/>
      <c r="T485" s="4"/>
      <c r="U485" s="4"/>
      <c r="V485" s="4"/>
      <c r="W485" s="4"/>
      <c r="X485" s="4"/>
      <c r="Y485" s="4"/>
    </row>
    <row r="486" spans="1:25" ht="15.75" customHeight="1">
      <c r="A486" s="4"/>
      <c r="B486" s="57" t="s">
        <v>1254</v>
      </c>
      <c r="C486" s="78" t="s">
        <v>1471</v>
      </c>
      <c r="D486" s="57" t="s">
        <v>47</v>
      </c>
      <c r="E486" s="57" t="s">
        <v>1472</v>
      </c>
      <c r="F486" s="305" t="s">
        <v>1258</v>
      </c>
      <c r="G486" s="305"/>
      <c r="H486" s="77" t="s">
        <v>103</v>
      </c>
      <c r="I486" s="80">
        <v>2.5000000000000001E-2</v>
      </c>
      <c r="J486" s="79">
        <v>20.5</v>
      </c>
      <c r="K486" s="79">
        <v>0.51</v>
      </c>
      <c r="O486" s="4"/>
      <c r="P486" s="4"/>
      <c r="Q486" s="4"/>
      <c r="R486" s="4"/>
      <c r="S486" s="4"/>
      <c r="T486" s="4"/>
      <c r="U486" s="4"/>
      <c r="V486" s="4"/>
      <c r="W486" s="4"/>
      <c r="X486" s="4"/>
      <c r="Y486" s="4"/>
    </row>
    <row r="487" spans="1:25" ht="15.75" customHeight="1">
      <c r="A487" s="4"/>
      <c r="B487" s="57" t="s">
        <v>1254</v>
      </c>
      <c r="C487" s="78" t="s">
        <v>1469</v>
      </c>
      <c r="D487" s="57" t="s">
        <v>47</v>
      </c>
      <c r="E487" s="57" t="s">
        <v>1470</v>
      </c>
      <c r="F487" s="305" t="s">
        <v>1258</v>
      </c>
      <c r="G487" s="305"/>
      <c r="H487" s="77" t="s">
        <v>49</v>
      </c>
      <c r="I487" s="80">
        <v>1.333</v>
      </c>
      <c r="J487" s="79">
        <v>0.21</v>
      </c>
      <c r="K487" s="79">
        <v>0.27</v>
      </c>
      <c r="O487" s="4"/>
      <c r="P487" s="4"/>
      <c r="Q487" s="4"/>
      <c r="R487" s="4"/>
      <c r="S487" s="4"/>
      <c r="T487" s="4"/>
      <c r="U487" s="4"/>
      <c r="V487" s="4"/>
      <c r="W487" s="4"/>
      <c r="X487" s="4"/>
      <c r="Y487" s="4"/>
    </row>
    <row r="488" spans="1:25" ht="15.75" customHeight="1">
      <c r="A488" s="4"/>
      <c r="B488" s="60"/>
      <c r="C488" s="60"/>
      <c r="D488" s="60"/>
      <c r="E488" s="60"/>
      <c r="F488" s="60" t="s">
        <v>1260</v>
      </c>
      <c r="G488" s="82">
        <v>2.4700000000000002</v>
      </c>
      <c r="H488" s="60" t="s">
        <v>1261</v>
      </c>
      <c r="I488" s="82">
        <v>0</v>
      </c>
      <c r="J488" s="60" t="s">
        <v>1262</v>
      </c>
      <c r="K488" s="82">
        <v>2.4700000000000002</v>
      </c>
      <c r="O488" s="4"/>
      <c r="P488" s="4"/>
      <c r="Q488" s="4"/>
      <c r="R488" s="4"/>
      <c r="S488" s="4"/>
      <c r="T488" s="4"/>
      <c r="U488" s="4"/>
      <c r="V488" s="4"/>
      <c r="W488" s="4"/>
      <c r="X488" s="4"/>
      <c r="Y488" s="4"/>
    </row>
    <row r="489" spans="1:25" ht="15.75" customHeight="1" thickBot="1">
      <c r="A489" s="4"/>
      <c r="B489" s="60"/>
      <c r="C489" s="60"/>
      <c r="D489" s="60"/>
      <c r="E489" s="60"/>
      <c r="F489" s="60" t="s">
        <v>1263</v>
      </c>
      <c r="G489" s="82">
        <v>2.42</v>
      </c>
      <c r="H489" s="60"/>
      <c r="I489" s="306" t="s">
        <v>1264</v>
      </c>
      <c r="J489" s="306"/>
      <c r="K489" s="82">
        <v>15.23</v>
      </c>
      <c r="O489" s="4"/>
      <c r="P489" s="4"/>
      <c r="Q489" s="4"/>
      <c r="R489" s="4"/>
      <c r="S489" s="4"/>
      <c r="T489" s="4"/>
      <c r="U489" s="4"/>
      <c r="V489" s="4"/>
      <c r="W489" s="4"/>
      <c r="X489" s="4"/>
      <c r="Y489" s="4"/>
    </row>
    <row r="490" spans="1:25" ht="15.75" customHeight="1" thickTop="1">
      <c r="A490" s="4"/>
      <c r="B490" s="72"/>
      <c r="C490" s="72"/>
      <c r="D490" s="72"/>
      <c r="E490" s="72"/>
      <c r="F490" s="72"/>
      <c r="G490" s="72"/>
      <c r="H490" s="72"/>
      <c r="I490" s="72"/>
      <c r="J490" s="72"/>
      <c r="K490" s="72"/>
      <c r="O490" s="4"/>
      <c r="P490" s="4"/>
      <c r="Q490" s="4"/>
      <c r="R490" s="4"/>
      <c r="S490" s="4"/>
      <c r="T490" s="4"/>
      <c r="U490" s="4"/>
      <c r="V490" s="4"/>
      <c r="W490" s="4"/>
      <c r="X490" s="4"/>
      <c r="Y490" s="4"/>
    </row>
    <row r="491" spans="1:25" ht="15.75" customHeight="1">
      <c r="A491" s="4"/>
      <c r="B491" s="61" t="s">
        <v>186</v>
      </c>
      <c r="C491" s="62" t="s">
        <v>19</v>
      </c>
      <c r="D491" s="61" t="s">
        <v>20</v>
      </c>
      <c r="E491" s="61" t="s">
        <v>21</v>
      </c>
      <c r="F491" s="303" t="s">
        <v>1242</v>
      </c>
      <c r="G491" s="303"/>
      <c r="H491" s="67" t="s">
        <v>22</v>
      </c>
      <c r="I491" s="62" t="s">
        <v>23</v>
      </c>
      <c r="J491" s="62" t="s">
        <v>24</v>
      </c>
      <c r="K491" s="62" t="s">
        <v>17</v>
      </c>
      <c r="O491" s="4"/>
      <c r="P491" s="4"/>
      <c r="Q491" s="4"/>
      <c r="R491" s="4"/>
      <c r="S491" s="4"/>
      <c r="T491" s="4"/>
      <c r="U491" s="4"/>
      <c r="V491" s="4"/>
      <c r="W491" s="4"/>
      <c r="X491" s="4"/>
      <c r="Y491" s="4"/>
    </row>
    <row r="492" spans="1:25" ht="15.75" customHeight="1">
      <c r="A492" s="4"/>
      <c r="B492" s="58" t="s">
        <v>1243</v>
      </c>
      <c r="C492" s="69" t="s">
        <v>187</v>
      </c>
      <c r="D492" s="58" t="s">
        <v>47</v>
      </c>
      <c r="E492" s="58" t="s">
        <v>188</v>
      </c>
      <c r="F492" s="304" t="s">
        <v>1468</v>
      </c>
      <c r="G492" s="304"/>
      <c r="H492" s="68" t="s">
        <v>103</v>
      </c>
      <c r="I492" s="71">
        <v>1</v>
      </c>
      <c r="J492" s="70">
        <v>11.87</v>
      </c>
      <c r="K492" s="70">
        <v>11.87</v>
      </c>
      <c r="O492" s="4"/>
      <c r="P492" s="4"/>
      <c r="Q492" s="4"/>
      <c r="R492" s="4"/>
      <c r="S492" s="4"/>
      <c r="T492" s="4"/>
      <c r="U492" s="4"/>
      <c r="V492" s="4"/>
      <c r="W492" s="4"/>
      <c r="X492" s="4"/>
      <c r="Y492" s="4"/>
    </row>
    <row r="493" spans="1:25" ht="15.75" customHeight="1">
      <c r="A493" s="4"/>
      <c r="B493" s="59" t="s">
        <v>1245</v>
      </c>
      <c r="C493" s="74" t="s">
        <v>1462</v>
      </c>
      <c r="D493" s="59" t="s">
        <v>47</v>
      </c>
      <c r="E493" s="59" t="s">
        <v>1463</v>
      </c>
      <c r="F493" s="308" t="s">
        <v>1248</v>
      </c>
      <c r="G493" s="308"/>
      <c r="H493" s="73" t="s">
        <v>1249</v>
      </c>
      <c r="I493" s="76">
        <v>4.0300000000000002E-2</v>
      </c>
      <c r="J493" s="75">
        <v>30.97</v>
      </c>
      <c r="K493" s="75">
        <v>1.24</v>
      </c>
      <c r="O493" s="4"/>
      <c r="P493" s="4"/>
      <c r="Q493" s="4"/>
      <c r="R493" s="4"/>
      <c r="S493" s="4"/>
      <c r="T493" s="4"/>
      <c r="U493" s="4"/>
      <c r="V493" s="4"/>
      <c r="W493" s="4"/>
      <c r="X493" s="4"/>
      <c r="Y493" s="4"/>
    </row>
    <row r="494" spans="1:25" ht="15.75" customHeight="1">
      <c r="A494" s="4"/>
      <c r="B494" s="59" t="s">
        <v>1245</v>
      </c>
      <c r="C494" s="74" t="s">
        <v>1475</v>
      </c>
      <c r="D494" s="59" t="s">
        <v>47</v>
      </c>
      <c r="E494" s="59" t="s">
        <v>1476</v>
      </c>
      <c r="F494" s="308" t="s">
        <v>1468</v>
      </c>
      <c r="G494" s="308"/>
      <c r="H494" s="73" t="s">
        <v>103</v>
      </c>
      <c r="I494" s="76">
        <v>1</v>
      </c>
      <c r="J494" s="75">
        <v>9.81</v>
      </c>
      <c r="K494" s="75">
        <v>9.81</v>
      </c>
      <c r="O494" s="4"/>
      <c r="P494" s="4"/>
      <c r="Q494" s="4"/>
      <c r="R494" s="4"/>
      <c r="S494" s="4"/>
      <c r="T494" s="4"/>
      <c r="U494" s="4"/>
      <c r="V494" s="4"/>
      <c r="W494" s="4"/>
      <c r="X494" s="4"/>
      <c r="Y494" s="4"/>
    </row>
    <row r="495" spans="1:25" ht="15.75" customHeight="1">
      <c r="A495" s="4"/>
      <c r="B495" s="59" t="s">
        <v>1245</v>
      </c>
      <c r="C495" s="74" t="s">
        <v>1464</v>
      </c>
      <c r="D495" s="59" t="s">
        <v>47</v>
      </c>
      <c r="E495" s="59" t="s">
        <v>1465</v>
      </c>
      <c r="F495" s="308" t="s">
        <v>1248</v>
      </c>
      <c r="G495" s="308"/>
      <c r="H495" s="73" t="s">
        <v>1249</v>
      </c>
      <c r="I495" s="76">
        <v>6.6E-3</v>
      </c>
      <c r="J495" s="75">
        <v>25.02</v>
      </c>
      <c r="K495" s="75">
        <v>0.16</v>
      </c>
      <c r="O495" s="4"/>
      <c r="P495" s="4"/>
      <c r="Q495" s="4"/>
      <c r="R495" s="4"/>
      <c r="S495" s="4"/>
      <c r="T495" s="4"/>
      <c r="U495" s="4"/>
      <c r="V495" s="4"/>
      <c r="W495" s="4"/>
      <c r="X495" s="4"/>
      <c r="Y495" s="4"/>
    </row>
    <row r="496" spans="1:25" ht="15.75" customHeight="1">
      <c r="A496" s="4"/>
      <c r="B496" s="57" t="s">
        <v>1254</v>
      </c>
      <c r="C496" s="78" t="s">
        <v>1471</v>
      </c>
      <c r="D496" s="57" t="s">
        <v>47</v>
      </c>
      <c r="E496" s="57" t="s">
        <v>1472</v>
      </c>
      <c r="F496" s="305" t="s">
        <v>1258</v>
      </c>
      <c r="G496" s="305"/>
      <c r="H496" s="77" t="s">
        <v>103</v>
      </c>
      <c r="I496" s="80">
        <v>2.5000000000000001E-2</v>
      </c>
      <c r="J496" s="79">
        <v>20.5</v>
      </c>
      <c r="K496" s="79">
        <v>0.51</v>
      </c>
      <c r="O496" s="4"/>
      <c r="P496" s="4"/>
      <c r="Q496" s="4"/>
      <c r="R496" s="4"/>
      <c r="S496" s="4"/>
      <c r="T496" s="4"/>
      <c r="U496" s="4"/>
      <c r="V496" s="4"/>
      <c r="W496" s="4"/>
      <c r="X496" s="4"/>
      <c r="Y496" s="4"/>
    </row>
    <row r="497" spans="1:25" ht="15.75" customHeight="1">
      <c r="A497" s="4"/>
      <c r="B497" s="57" t="s">
        <v>1254</v>
      </c>
      <c r="C497" s="78" t="s">
        <v>1469</v>
      </c>
      <c r="D497" s="57" t="s">
        <v>47</v>
      </c>
      <c r="E497" s="57" t="s">
        <v>1470</v>
      </c>
      <c r="F497" s="305" t="s">
        <v>1258</v>
      </c>
      <c r="G497" s="305"/>
      <c r="H497" s="77" t="s">
        <v>49</v>
      </c>
      <c r="I497" s="80">
        <v>0.72799999999999998</v>
      </c>
      <c r="J497" s="79">
        <v>0.21</v>
      </c>
      <c r="K497" s="79">
        <v>0.15</v>
      </c>
      <c r="O497" s="4"/>
      <c r="P497" s="4"/>
      <c r="Q497" s="4"/>
      <c r="R497" s="4"/>
      <c r="S497" s="4"/>
      <c r="T497" s="4"/>
      <c r="U497" s="4"/>
      <c r="V497" s="4"/>
      <c r="W497" s="4"/>
      <c r="X497" s="4"/>
      <c r="Y497" s="4"/>
    </row>
    <row r="498" spans="1:25" ht="15.75" customHeight="1">
      <c r="A498" s="4"/>
      <c r="B498" s="60"/>
      <c r="C498" s="60"/>
      <c r="D498" s="60"/>
      <c r="E498" s="60"/>
      <c r="F498" s="60" t="s">
        <v>1260</v>
      </c>
      <c r="G498" s="82">
        <v>1.53</v>
      </c>
      <c r="H498" s="60" t="s">
        <v>1261</v>
      </c>
      <c r="I498" s="82">
        <v>0</v>
      </c>
      <c r="J498" s="60" t="s">
        <v>1262</v>
      </c>
      <c r="K498" s="82">
        <v>1.53</v>
      </c>
      <c r="O498" s="4"/>
      <c r="P498" s="4"/>
      <c r="Q498" s="4"/>
      <c r="R498" s="4"/>
      <c r="S498" s="4"/>
      <c r="T498" s="4"/>
      <c r="U498" s="4"/>
      <c r="V498" s="4"/>
      <c r="W498" s="4"/>
      <c r="X498" s="4"/>
      <c r="Y498" s="4"/>
    </row>
    <row r="499" spans="1:25" ht="15.75" customHeight="1" thickBot="1">
      <c r="A499" s="4"/>
      <c r="B499" s="60"/>
      <c r="C499" s="60"/>
      <c r="D499" s="60"/>
      <c r="E499" s="60"/>
      <c r="F499" s="60" t="s">
        <v>1263</v>
      </c>
      <c r="G499" s="82">
        <v>2.2400000000000002</v>
      </c>
      <c r="H499" s="60"/>
      <c r="I499" s="306" t="s">
        <v>1264</v>
      </c>
      <c r="J499" s="306"/>
      <c r="K499" s="82">
        <v>14.11</v>
      </c>
      <c r="O499" s="4"/>
      <c r="P499" s="4"/>
      <c r="Q499" s="4"/>
      <c r="R499" s="4"/>
      <c r="S499" s="4"/>
      <c r="T499" s="4"/>
      <c r="U499" s="4"/>
      <c r="V499" s="4"/>
      <c r="W499" s="4"/>
      <c r="X499" s="4"/>
      <c r="Y499" s="4"/>
    </row>
    <row r="500" spans="1:25" ht="15.75" customHeight="1" thickTop="1">
      <c r="A500" s="4"/>
      <c r="B500" s="72"/>
      <c r="C500" s="72"/>
      <c r="D500" s="72"/>
      <c r="E500" s="72"/>
      <c r="F500" s="72"/>
      <c r="G500" s="72"/>
      <c r="H500" s="72"/>
      <c r="I500" s="72"/>
      <c r="J500" s="72"/>
      <c r="K500" s="72"/>
      <c r="O500" s="4"/>
      <c r="P500" s="4"/>
      <c r="Q500" s="4"/>
      <c r="R500" s="4"/>
      <c r="S500" s="4"/>
      <c r="T500" s="4"/>
      <c r="U500" s="4"/>
      <c r="V500" s="4"/>
      <c r="W500" s="4"/>
      <c r="X500" s="4"/>
      <c r="Y500" s="4"/>
    </row>
    <row r="501" spans="1:25" ht="15.75" customHeight="1">
      <c r="A501" s="4"/>
      <c r="B501" s="61" t="s">
        <v>189</v>
      </c>
      <c r="C501" s="62" t="s">
        <v>19</v>
      </c>
      <c r="D501" s="61" t="s">
        <v>20</v>
      </c>
      <c r="E501" s="61" t="s">
        <v>21</v>
      </c>
      <c r="F501" s="303" t="s">
        <v>1242</v>
      </c>
      <c r="G501" s="303"/>
      <c r="H501" s="67" t="s">
        <v>22</v>
      </c>
      <c r="I501" s="62" t="s">
        <v>23</v>
      </c>
      <c r="J501" s="62" t="s">
        <v>24</v>
      </c>
      <c r="K501" s="62" t="s">
        <v>17</v>
      </c>
      <c r="O501" s="4"/>
      <c r="P501" s="4"/>
      <c r="Q501" s="4"/>
      <c r="R501" s="4"/>
      <c r="S501" s="4"/>
      <c r="T501" s="4"/>
      <c r="U501" s="4"/>
      <c r="V501" s="4"/>
      <c r="W501" s="4"/>
      <c r="X501" s="4"/>
      <c r="Y501" s="4"/>
    </row>
    <row r="502" spans="1:25" ht="15.75" customHeight="1">
      <c r="A502" s="4"/>
      <c r="B502" s="58" t="s">
        <v>1243</v>
      </c>
      <c r="C502" s="69" t="s">
        <v>190</v>
      </c>
      <c r="D502" s="58" t="s">
        <v>47</v>
      </c>
      <c r="E502" s="58" t="s">
        <v>191</v>
      </c>
      <c r="F502" s="304" t="s">
        <v>1468</v>
      </c>
      <c r="G502" s="304"/>
      <c r="H502" s="68" t="s">
        <v>103</v>
      </c>
      <c r="I502" s="71">
        <v>1</v>
      </c>
      <c r="J502" s="70">
        <v>10.5</v>
      </c>
      <c r="K502" s="70">
        <v>10.5</v>
      </c>
      <c r="O502" s="4"/>
      <c r="P502" s="4"/>
      <c r="Q502" s="4"/>
      <c r="R502" s="4"/>
      <c r="S502" s="4"/>
      <c r="T502" s="4"/>
      <c r="U502" s="4"/>
      <c r="V502" s="4"/>
      <c r="W502" s="4"/>
      <c r="X502" s="4"/>
      <c r="Y502" s="4"/>
    </row>
    <row r="503" spans="1:25" ht="15.75" customHeight="1">
      <c r="A503" s="4"/>
      <c r="B503" s="59" t="s">
        <v>1245</v>
      </c>
      <c r="C503" s="74" t="s">
        <v>1464</v>
      </c>
      <c r="D503" s="59" t="s">
        <v>47</v>
      </c>
      <c r="E503" s="59" t="s">
        <v>1465</v>
      </c>
      <c r="F503" s="308" t="s">
        <v>1248</v>
      </c>
      <c r="G503" s="308"/>
      <c r="H503" s="73" t="s">
        <v>1249</v>
      </c>
      <c r="I503" s="76">
        <v>4.1999999999999997E-3</v>
      </c>
      <c r="J503" s="75">
        <v>25.02</v>
      </c>
      <c r="K503" s="75">
        <v>0.1</v>
      </c>
      <c r="O503" s="4"/>
      <c r="P503" s="4"/>
      <c r="Q503" s="4"/>
      <c r="R503" s="4"/>
      <c r="S503" s="4"/>
      <c r="T503" s="4"/>
      <c r="U503" s="4"/>
      <c r="V503" s="4"/>
      <c r="W503" s="4"/>
      <c r="X503" s="4"/>
      <c r="Y503" s="4"/>
    </row>
    <row r="504" spans="1:25" ht="15.75" customHeight="1">
      <c r="A504" s="4"/>
      <c r="B504" s="59" t="s">
        <v>1245</v>
      </c>
      <c r="C504" s="74" t="s">
        <v>1477</v>
      </c>
      <c r="D504" s="59" t="s">
        <v>47</v>
      </c>
      <c r="E504" s="59" t="s">
        <v>1478</v>
      </c>
      <c r="F504" s="308" t="s">
        <v>1468</v>
      </c>
      <c r="G504" s="308"/>
      <c r="H504" s="73" t="s">
        <v>103</v>
      </c>
      <c r="I504" s="76">
        <v>1</v>
      </c>
      <c r="J504" s="75">
        <v>9.02</v>
      </c>
      <c r="K504" s="75">
        <v>9.02</v>
      </c>
      <c r="O504" s="4"/>
      <c r="P504" s="4"/>
      <c r="Q504" s="4"/>
      <c r="R504" s="4"/>
      <c r="S504" s="4"/>
      <c r="T504" s="4"/>
      <c r="U504" s="4"/>
      <c r="V504" s="4"/>
      <c r="W504" s="4"/>
      <c r="X504" s="4"/>
      <c r="Y504" s="4"/>
    </row>
    <row r="505" spans="1:25" ht="15.75" customHeight="1">
      <c r="A505" s="4"/>
      <c r="B505" s="59" t="s">
        <v>1245</v>
      </c>
      <c r="C505" s="74" t="s">
        <v>1462</v>
      </c>
      <c r="D505" s="59" t="s">
        <v>47</v>
      </c>
      <c r="E505" s="59" t="s">
        <v>1463</v>
      </c>
      <c r="F505" s="308" t="s">
        <v>1248</v>
      </c>
      <c r="G505" s="308"/>
      <c r="H505" s="73" t="s">
        <v>1249</v>
      </c>
      <c r="I505" s="76">
        <v>2.5899999999999999E-2</v>
      </c>
      <c r="J505" s="75">
        <v>30.97</v>
      </c>
      <c r="K505" s="75">
        <v>0.8</v>
      </c>
      <c r="O505" s="4"/>
      <c r="P505" s="4"/>
      <c r="Q505" s="4"/>
      <c r="R505" s="4"/>
      <c r="S505" s="4"/>
      <c r="T505" s="4"/>
      <c r="U505" s="4"/>
      <c r="V505" s="4"/>
      <c r="W505" s="4"/>
      <c r="X505" s="4"/>
      <c r="Y505" s="4"/>
    </row>
    <row r="506" spans="1:25" ht="15.75" customHeight="1">
      <c r="A506" s="4"/>
      <c r="B506" s="57" t="s">
        <v>1254</v>
      </c>
      <c r="C506" s="78" t="s">
        <v>1471</v>
      </c>
      <c r="D506" s="57" t="s">
        <v>47</v>
      </c>
      <c r="E506" s="57" t="s">
        <v>1472</v>
      </c>
      <c r="F506" s="305" t="s">
        <v>1258</v>
      </c>
      <c r="G506" s="305"/>
      <c r="H506" s="77" t="s">
        <v>103</v>
      </c>
      <c r="I506" s="80">
        <v>2.5000000000000001E-2</v>
      </c>
      <c r="J506" s="79">
        <v>20.5</v>
      </c>
      <c r="K506" s="79">
        <v>0.51</v>
      </c>
      <c r="O506" s="4"/>
      <c r="P506" s="4"/>
      <c r="Q506" s="4"/>
      <c r="R506" s="4"/>
      <c r="S506" s="4"/>
      <c r="T506" s="4"/>
      <c r="U506" s="4"/>
      <c r="V506" s="4"/>
      <c r="W506" s="4"/>
      <c r="X506" s="4"/>
      <c r="Y506" s="4"/>
    </row>
    <row r="507" spans="1:25" ht="15.75" customHeight="1">
      <c r="A507" s="4"/>
      <c r="B507" s="57" t="s">
        <v>1254</v>
      </c>
      <c r="C507" s="78" t="s">
        <v>1469</v>
      </c>
      <c r="D507" s="57" t="s">
        <v>47</v>
      </c>
      <c r="E507" s="57" t="s">
        <v>1470</v>
      </c>
      <c r="F507" s="305" t="s">
        <v>1258</v>
      </c>
      <c r="G507" s="305"/>
      <c r="H507" s="77" t="s">
        <v>49</v>
      </c>
      <c r="I507" s="80">
        <v>0.35699999999999998</v>
      </c>
      <c r="J507" s="79">
        <v>0.21</v>
      </c>
      <c r="K507" s="79">
        <v>7.0000000000000007E-2</v>
      </c>
      <c r="O507" s="4"/>
      <c r="P507" s="4"/>
      <c r="Q507" s="4"/>
      <c r="R507" s="4"/>
      <c r="S507" s="4"/>
      <c r="T507" s="4"/>
      <c r="U507" s="4"/>
      <c r="V507" s="4"/>
      <c r="W507" s="4"/>
      <c r="X507" s="4"/>
      <c r="Y507" s="4"/>
    </row>
    <row r="508" spans="1:25" ht="15.75" customHeight="1">
      <c r="A508" s="4"/>
      <c r="B508" s="60"/>
      <c r="C508" s="60"/>
      <c r="D508" s="60"/>
      <c r="E508" s="60"/>
      <c r="F508" s="60" t="s">
        <v>1260</v>
      </c>
      <c r="G508" s="82">
        <v>0.93</v>
      </c>
      <c r="H508" s="60" t="s">
        <v>1261</v>
      </c>
      <c r="I508" s="82">
        <v>0</v>
      </c>
      <c r="J508" s="60" t="s">
        <v>1262</v>
      </c>
      <c r="K508" s="82">
        <v>0.93</v>
      </c>
      <c r="O508" s="4"/>
      <c r="P508" s="4"/>
      <c r="Q508" s="4"/>
      <c r="R508" s="4"/>
      <c r="S508" s="4"/>
      <c r="T508" s="4"/>
      <c r="U508" s="4"/>
      <c r="V508" s="4"/>
      <c r="W508" s="4"/>
      <c r="X508" s="4"/>
      <c r="Y508" s="4"/>
    </row>
    <row r="509" spans="1:25" ht="15.75" customHeight="1" thickBot="1">
      <c r="A509" s="4"/>
      <c r="B509" s="60"/>
      <c r="C509" s="60"/>
      <c r="D509" s="60"/>
      <c r="E509" s="60"/>
      <c r="F509" s="60" t="s">
        <v>1263</v>
      </c>
      <c r="G509" s="82">
        <v>1.98</v>
      </c>
      <c r="H509" s="60"/>
      <c r="I509" s="306" t="s">
        <v>1264</v>
      </c>
      <c r="J509" s="306"/>
      <c r="K509" s="82">
        <v>12.48</v>
      </c>
      <c r="O509" s="4"/>
      <c r="P509" s="4"/>
      <c r="Q509" s="4"/>
      <c r="R509" s="4"/>
      <c r="S509" s="4"/>
      <c r="T509" s="4"/>
      <c r="U509" s="4"/>
      <c r="V509" s="4"/>
      <c r="W509" s="4"/>
      <c r="X509" s="4"/>
      <c r="Y509" s="4"/>
    </row>
    <row r="510" spans="1:25" ht="15.75" customHeight="1" thickTop="1">
      <c r="A510" s="4"/>
      <c r="B510" s="72"/>
      <c r="C510" s="72"/>
      <c r="D510" s="72"/>
      <c r="E510" s="72"/>
      <c r="F510" s="72"/>
      <c r="G510" s="72"/>
      <c r="H510" s="72"/>
      <c r="I510" s="72"/>
      <c r="J510" s="72"/>
      <c r="K510" s="72"/>
      <c r="O510" s="4"/>
      <c r="P510" s="4"/>
      <c r="Q510" s="4"/>
      <c r="R510" s="4"/>
      <c r="S510" s="4"/>
      <c r="T510" s="4"/>
      <c r="U510" s="4"/>
      <c r="V510" s="4"/>
      <c r="W510" s="4"/>
      <c r="X510" s="4"/>
      <c r="Y510" s="4"/>
    </row>
    <row r="511" spans="1:25" ht="15.75" customHeight="1">
      <c r="A511" s="4"/>
      <c r="B511" s="61" t="s">
        <v>194</v>
      </c>
      <c r="C511" s="62" t="s">
        <v>19</v>
      </c>
      <c r="D511" s="61" t="s">
        <v>20</v>
      </c>
      <c r="E511" s="61" t="s">
        <v>21</v>
      </c>
      <c r="F511" s="303" t="s">
        <v>1242</v>
      </c>
      <c r="G511" s="303"/>
      <c r="H511" s="67" t="s">
        <v>22</v>
      </c>
      <c r="I511" s="62" t="s">
        <v>23</v>
      </c>
      <c r="J511" s="62" t="s">
        <v>24</v>
      </c>
      <c r="K511" s="62" t="s">
        <v>17</v>
      </c>
      <c r="O511" s="4"/>
      <c r="P511" s="4"/>
      <c r="Q511" s="4"/>
      <c r="R511" s="4"/>
      <c r="S511" s="4"/>
      <c r="T511" s="4"/>
      <c r="U511" s="4"/>
      <c r="V511" s="4"/>
      <c r="W511" s="4"/>
      <c r="X511" s="4"/>
      <c r="Y511" s="4"/>
    </row>
    <row r="512" spans="1:25" ht="15.75" customHeight="1">
      <c r="A512" s="4"/>
      <c r="B512" s="58" t="s">
        <v>1243</v>
      </c>
      <c r="C512" s="69" t="s">
        <v>195</v>
      </c>
      <c r="D512" s="58" t="s">
        <v>31</v>
      </c>
      <c r="E512" s="58" t="s">
        <v>196</v>
      </c>
      <c r="F512" s="304">
        <v>13.01</v>
      </c>
      <c r="G512" s="304"/>
      <c r="H512" s="68" t="s">
        <v>37</v>
      </c>
      <c r="I512" s="71">
        <v>1</v>
      </c>
      <c r="J512" s="70">
        <v>97.82</v>
      </c>
      <c r="K512" s="70">
        <v>97.82</v>
      </c>
      <c r="O512" s="4"/>
      <c r="P512" s="4"/>
      <c r="Q512" s="4"/>
      <c r="R512" s="4"/>
      <c r="S512" s="4"/>
      <c r="T512" s="4"/>
      <c r="U512" s="4"/>
      <c r="V512" s="4"/>
      <c r="W512" s="4"/>
      <c r="X512" s="4"/>
      <c r="Y512" s="4"/>
    </row>
    <row r="513" spans="1:25" ht="15.75" customHeight="1">
      <c r="A513" s="4"/>
      <c r="B513" s="59" t="s">
        <v>1245</v>
      </c>
      <c r="C513" s="74" t="s">
        <v>1443</v>
      </c>
      <c r="D513" s="59" t="s">
        <v>47</v>
      </c>
      <c r="E513" s="59" t="s">
        <v>1444</v>
      </c>
      <c r="F513" s="308" t="s">
        <v>1248</v>
      </c>
      <c r="G513" s="308"/>
      <c r="H513" s="73" t="s">
        <v>1249</v>
      </c>
      <c r="I513" s="76">
        <v>0.4</v>
      </c>
      <c r="J513" s="75">
        <v>31.21</v>
      </c>
      <c r="K513" s="75">
        <v>12.48</v>
      </c>
      <c r="O513" s="4"/>
      <c r="P513" s="4"/>
      <c r="Q513" s="4"/>
      <c r="R513" s="4"/>
      <c r="S513" s="4"/>
      <c r="T513" s="4"/>
      <c r="U513" s="4"/>
      <c r="V513" s="4"/>
      <c r="W513" s="4"/>
      <c r="X513" s="4"/>
      <c r="Y513" s="4"/>
    </row>
    <row r="514" spans="1:25" ht="15.75" customHeight="1">
      <c r="A514" s="4"/>
      <c r="B514" s="59" t="s">
        <v>1245</v>
      </c>
      <c r="C514" s="74" t="s">
        <v>1246</v>
      </c>
      <c r="D514" s="59" t="s">
        <v>47</v>
      </c>
      <c r="E514" s="59" t="s">
        <v>1247</v>
      </c>
      <c r="F514" s="308" t="s">
        <v>1248</v>
      </c>
      <c r="G514" s="308"/>
      <c r="H514" s="73" t="s">
        <v>1249</v>
      </c>
      <c r="I514" s="76">
        <v>0.8</v>
      </c>
      <c r="J514" s="75">
        <v>22.64</v>
      </c>
      <c r="K514" s="75">
        <v>18.11</v>
      </c>
      <c r="O514" s="4"/>
      <c r="P514" s="4"/>
      <c r="Q514" s="4"/>
      <c r="R514" s="4"/>
      <c r="S514" s="4"/>
      <c r="T514" s="4"/>
      <c r="U514" s="4"/>
      <c r="V514" s="4"/>
      <c r="W514" s="4"/>
      <c r="X514" s="4"/>
      <c r="Y514" s="4"/>
    </row>
    <row r="515" spans="1:25" ht="15.75" customHeight="1">
      <c r="A515" s="4"/>
      <c r="B515" s="57" t="s">
        <v>1254</v>
      </c>
      <c r="C515" s="78" t="s">
        <v>1539</v>
      </c>
      <c r="D515" s="57" t="s">
        <v>1256</v>
      </c>
      <c r="E515" s="57" t="s">
        <v>1540</v>
      </c>
      <c r="F515" s="305" t="s">
        <v>1258</v>
      </c>
      <c r="G515" s="305"/>
      <c r="H515" s="77" t="s">
        <v>37</v>
      </c>
      <c r="I515" s="80">
        <v>1</v>
      </c>
      <c r="J515" s="79">
        <v>67.23</v>
      </c>
      <c r="K515" s="79">
        <v>67.23</v>
      </c>
      <c r="O515" s="4"/>
      <c r="P515" s="4"/>
      <c r="Q515" s="4"/>
      <c r="R515" s="4"/>
      <c r="S515" s="4"/>
      <c r="T515" s="4"/>
      <c r="U515" s="4"/>
      <c r="V515" s="4"/>
      <c r="W515" s="4"/>
      <c r="X515" s="4"/>
      <c r="Y515" s="4"/>
    </row>
    <row r="516" spans="1:25" ht="15.75" customHeight="1">
      <c r="A516" s="4"/>
      <c r="B516" s="60"/>
      <c r="C516" s="60"/>
      <c r="D516" s="60"/>
      <c r="E516" s="60"/>
      <c r="F516" s="60" t="s">
        <v>1260</v>
      </c>
      <c r="G516" s="82">
        <v>22.77</v>
      </c>
      <c r="H516" s="60" t="s">
        <v>1261</v>
      </c>
      <c r="I516" s="82">
        <v>0</v>
      </c>
      <c r="J516" s="60" t="s">
        <v>1262</v>
      </c>
      <c r="K516" s="82">
        <v>22.77</v>
      </c>
      <c r="O516" s="4"/>
      <c r="P516" s="4"/>
      <c r="Q516" s="4"/>
      <c r="R516" s="4"/>
      <c r="S516" s="4"/>
      <c r="T516" s="4"/>
      <c r="U516" s="4"/>
      <c r="V516" s="4"/>
      <c r="W516" s="4"/>
      <c r="X516" s="4"/>
      <c r="Y516" s="4"/>
    </row>
    <row r="517" spans="1:25" ht="15.75" customHeight="1">
      <c r="A517" s="4"/>
      <c r="B517" s="60"/>
      <c r="C517" s="60"/>
      <c r="D517" s="60"/>
      <c r="E517" s="60"/>
      <c r="F517" s="60" t="s">
        <v>1263</v>
      </c>
      <c r="G517" s="82">
        <v>18.5</v>
      </c>
      <c r="H517" s="60"/>
      <c r="I517" s="306" t="s">
        <v>1264</v>
      </c>
      <c r="J517" s="306"/>
      <c r="K517" s="82">
        <v>116.32</v>
      </c>
      <c r="O517" s="4"/>
      <c r="P517" s="4"/>
      <c r="Q517" s="4"/>
      <c r="R517" s="4"/>
      <c r="S517" s="4"/>
      <c r="T517" s="4"/>
      <c r="U517" s="4"/>
      <c r="V517" s="4"/>
      <c r="W517" s="4"/>
      <c r="X517" s="4"/>
      <c r="Y517" s="4"/>
    </row>
    <row r="518" spans="1:25" ht="15.75" customHeight="1">
      <c r="A518" s="4"/>
      <c r="B518" s="307" t="s">
        <v>2542</v>
      </c>
      <c r="C518" s="307"/>
      <c r="D518" s="307"/>
      <c r="E518" s="307"/>
      <c r="F518" s="307"/>
      <c r="G518" s="307"/>
      <c r="H518" s="307"/>
      <c r="I518" s="307"/>
      <c r="J518" s="307"/>
      <c r="K518" s="307"/>
      <c r="O518" s="4"/>
      <c r="P518" s="4"/>
      <c r="Q518" s="4"/>
      <c r="R518" s="4"/>
      <c r="S518" s="4"/>
      <c r="T518" s="4"/>
      <c r="U518" s="4"/>
      <c r="V518" s="4"/>
      <c r="W518" s="4"/>
      <c r="X518" s="4"/>
      <c r="Y518" s="4"/>
    </row>
    <row r="519" spans="1:25" ht="15.75" customHeight="1" thickBot="1">
      <c r="A519" s="4"/>
      <c r="B519" s="302" t="s">
        <v>2553</v>
      </c>
      <c r="C519" s="302"/>
      <c r="D519" s="302"/>
      <c r="E519" s="302"/>
      <c r="F519" s="302"/>
      <c r="G519" s="302"/>
      <c r="H519" s="302"/>
      <c r="I519" s="302"/>
      <c r="J519" s="302"/>
      <c r="K519" s="302"/>
      <c r="O519" s="4"/>
      <c r="P519" s="4"/>
      <c r="Q519" s="4"/>
      <c r="R519" s="4"/>
      <c r="S519" s="4"/>
      <c r="T519" s="4"/>
      <c r="U519" s="4"/>
      <c r="V519" s="4"/>
      <c r="W519" s="4"/>
      <c r="X519" s="4"/>
      <c r="Y519" s="4"/>
    </row>
    <row r="520" spans="1:25" ht="15.75" customHeight="1" thickTop="1">
      <c r="A520" s="4"/>
      <c r="B520" s="72"/>
      <c r="C520" s="72"/>
      <c r="D520" s="72"/>
      <c r="E520" s="72"/>
      <c r="F520" s="72"/>
      <c r="G520" s="72"/>
      <c r="H520" s="72"/>
      <c r="I520" s="72"/>
      <c r="J520" s="72"/>
      <c r="K520" s="72"/>
      <c r="O520" s="4"/>
      <c r="P520" s="4"/>
      <c r="Q520" s="4"/>
      <c r="R520" s="4"/>
      <c r="S520" s="4"/>
      <c r="T520" s="4"/>
      <c r="U520" s="4"/>
      <c r="V520" s="4"/>
      <c r="W520" s="4"/>
      <c r="X520" s="4"/>
      <c r="Y520" s="4"/>
    </row>
    <row r="521" spans="1:25" ht="15.75" customHeight="1">
      <c r="A521" s="4"/>
      <c r="B521" s="61" t="s">
        <v>197</v>
      </c>
      <c r="C521" s="62" t="s">
        <v>19</v>
      </c>
      <c r="D521" s="61" t="s">
        <v>20</v>
      </c>
      <c r="E521" s="61" t="s">
        <v>21</v>
      </c>
      <c r="F521" s="303" t="s">
        <v>1242</v>
      </c>
      <c r="G521" s="303"/>
      <c r="H521" s="67" t="s">
        <v>22</v>
      </c>
      <c r="I521" s="62" t="s">
        <v>23</v>
      </c>
      <c r="J521" s="62" t="s">
        <v>24</v>
      </c>
      <c r="K521" s="62" t="s">
        <v>17</v>
      </c>
      <c r="O521" s="4"/>
      <c r="P521" s="4"/>
      <c r="Q521" s="4"/>
      <c r="R521" s="4"/>
      <c r="S521" s="4"/>
      <c r="T521" s="4"/>
      <c r="U521" s="4"/>
      <c r="V521" s="4"/>
      <c r="W521" s="4"/>
      <c r="X521" s="4"/>
      <c r="Y521" s="4"/>
    </row>
    <row r="522" spans="1:25" ht="45.6" customHeight="1">
      <c r="A522" s="4"/>
      <c r="B522" s="58" t="s">
        <v>1243</v>
      </c>
      <c r="C522" s="69" t="s">
        <v>198</v>
      </c>
      <c r="D522" s="58" t="s">
        <v>31</v>
      </c>
      <c r="E522" s="58" t="s">
        <v>199</v>
      </c>
      <c r="F522" s="304">
        <v>13.01</v>
      </c>
      <c r="G522" s="304"/>
      <c r="H522" s="68" t="s">
        <v>37</v>
      </c>
      <c r="I522" s="71">
        <v>1</v>
      </c>
      <c r="J522" s="70">
        <v>116.56</v>
      </c>
      <c r="K522" s="70">
        <v>116.56</v>
      </c>
      <c r="O522" s="4"/>
      <c r="P522" s="4"/>
      <c r="Q522" s="4"/>
      <c r="R522" s="4"/>
      <c r="S522" s="4"/>
      <c r="T522" s="4"/>
      <c r="U522" s="4"/>
      <c r="V522" s="4"/>
      <c r="W522" s="4"/>
      <c r="X522" s="4"/>
      <c r="Y522" s="4"/>
    </row>
    <row r="523" spans="1:25" ht="15.75" customHeight="1">
      <c r="A523" s="4"/>
      <c r="B523" s="59" t="s">
        <v>1245</v>
      </c>
      <c r="C523" s="74" t="s">
        <v>1246</v>
      </c>
      <c r="D523" s="59" t="s">
        <v>47</v>
      </c>
      <c r="E523" s="59" t="s">
        <v>1247</v>
      </c>
      <c r="F523" s="308" t="s">
        <v>1248</v>
      </c>
      <c r="G523" s="308"/>
      <c r="H523" s="73" t="s">
        <v>1249</v>
      </c>
      <c r="I523" s="76">
        <v>0.8</v>
      </c>
      <c r="J523" s="75">
        <v>22.64</v>
      </c>
      <c r="K523" s="75">
        <v>18.11</v>
      </c>
      <c r="O523" s="4"/>
      <c r="P523" s="4"/>
      <c r="Q523" s="4"/>
      <c r="R523" s="4"/>
      <c r="S523" s="4"/>
      <c r="T523" s="4"/>
      <c r="U523" s="4"/>
      <c r="V523" s="4"/>
      <c r="W523" s="4"/>
      <c r="X523" s="4"/>
      <c r="Y523" s="4"/>
    </row>
    <row r="524" spans="1:25" ht="15.75" customHeight="1">
      <c r="A524" s="4"/>
      <c r="B524" s="59" t="s">
        <v>1245</v>
      </c>
      <c r="C524" s="74" t="s">
        <v>1443</v>
      </c>
      <c r="D524" s="59" t="s">
        <v>47</v>
      </c>
      <c r="E524" s="59" t="s">
        <v>1444</v>
      </c>
      <c r="F524" s="308" t="s">
        <v>1248</v>
      </c>
      <c r="G524" s="308"/>
      <c r="H524" s="73" t="s">
        <v>1249</v>
      </c>
      <c r="I524" s="76">
        <v>0.4</v>
      </c>
      <c r="J524" s="75">
        <v>31.21</v>
      </c>
      <c r="K524" s="75">
        <v>12.48</v>
      </c>
      <c r="O524" s="4"/>
      <c r="P524" s="4"/>
      <c r="Q524" s="4"/>
      <c r="R524" s="4"/>
      <c r="S524" s="4"/>
      <c r="T524" s="4"/>
      <c r="U524" s="4"/>
      <c r="V524" s="4"/>
      <c r="W524" s="4"/>
      <c r="X524" s="4"/>
      <c r="Y524" s="4"/>
    </row>
    <row r="525" spans="1:25" ht="15.75" customHeight="1">
      <c r="A525" s="4"/>
      <c r="B525" s="57" t="s">
        <v>1254</v>
      </c>
      <c r="C525" s="78" t="s">
        <v>1541</v>
      </c>
      <c r="D525" s="57" t="s">
        <v>1256</v>
      </c>
      <c r="E525" s="57" t="s">
        <v>1542</v>
      </c>
      <c r="F525" s="305" t="s">
        <v>1258</v>
      </c>
      <c r="G525" s="305"/>
      <c r="H525" s="77" t="s">
        <v>37</v>
      </c>
      <c r="I525" s="80">
        <v>1</v>
      </c>
      <c r="J525" s="79">
        <v>85.97</v>
      </c>
      <c r="K525" s="79">
        <v>85.97</v>
      </c>
      <c r="O525" s="4"/>
      <c r="P525" s="4"/>
      <c r="Q525" s="4"/>
      <c r="R525" s="4"/>
      <c r="S525" s="4"/>
      <c r="T525" s="4"/>
      <c r="U525" s="4"/>
      <c r="V525" s="4"/>
      <c r="W525" s="4"/>
      <c r="X525" s="4"/>
      <c r="Y525" s="4"/>
    </row>
    <row r="526" spans="1:25" ht="15.75" customHeight="1">
      <c r="A526" s="4"/>
      <c r="B526" s="60"/>
      <c r="C526" s="60"/>
      <c r="D526" s="60"/>
      <c r="E526" s="60"/>
      <c r="F526" s="60" t="s">
        <v>1260</v>
      </c>
      <c r="G526" s="82">
        <v>22.77</v>
      </c>
      <c r="H526" s="60" t="s">
        <v>1261</v>
      </c>
      <c r="I526" s="82">
        <v>0</v>
      </c>
      <c r="J526" s="60" t="s">
        <v>1262</v>
      </c>
      <c r="K526" s="82">
        <v>22.77</v>
      </c>
      <c r="O526" s="4"/>
      <c r="P526" s="4"/>
      <c r="Q526" s="4"/>
      <c r="R526" s="4"/>
      <c r="S526" s="4"/>
      <c r="T526" s="4"/>
      <c r="U526" s="4"/>
      <c r="V526" s="4"/>
      <c r="W526" s="4"/>
      <c r="X526" s="4"/>
      <c r="Y526" s="4"/>
    </row>
    <row r="527" spans="1:25" ht="15.75" customHeight="1">
      <c r="A527" s="4"/>
      <c r="B527" s="60"/>
      <c r="C527" s="60"/>
      <c r="D527" s="60"/>
      <c r="E527" s="60"/>
      <c r="F527" s="60" t="s">
        <v>1263</v>
      </c>
      <c r="G527" s="82">
        <v>22.05</v>
      </c>
      <c r="H527" s="60"/>
      <c r="I527" s="306" t="s">
        <v>1264</v>
      </c>
      <c r="J527" s="306"/>
      <c r="K527" s="82">
        <v>138.61000000000001</v>
      </c>
      <c r="O527" s="4"/>
      <c r="P527" s="4"/>
      <c r="Q527" s="4"/>
      <c r="R527" s="4"/>
      <c r="S527" s="4"/>
      <c r="T527" s="4"/>
      <c r="U527" s="4"/>
      <c r="V527" s="4"/>
      <c r="W527" s="4"/>
      <c r="X527" s="4"/>
      <c r="Y527" s="4"/>
    </row>
    <row r="528" spans="1:25" ht="15.75" customHeight="1">
      <c r="A528" s="4"/>
      <c r="B528" s="307" t="s">
        <v>2542</v>
      </c>
      <c r="C528" s="307"/>
      <c r="D528" s="307"/>
      <c r="E528" s="307"/>
      <c r="F528" s="307"/>
      <c r="G528" s="307"/>
      <c r="H528" s="307"/>
      <c r="I528" s="307"/>
      <c r="J528" s="307"/>
      <c r="K528" s="307"/>
      <c r="O528" s="4"/>
      <c r="P528" s="4"/>
      <c r="Q528" s="4"/>
      <c r="R528" s="4"/>
      <c r="S528" s="4"/>
      <c r="T528" s="4"/>
      <c r="U528" s="4"/>
      <c r="V528" s="4"/>
      <c r="W528" s="4"/>
      <c r="X528" s="4"/>
      <c r="Y528" s="4"/>
    </row>
    <row r="529" spans="1:25" ht="15.75" customHeight="1" thickBot="1">
      <c r="A529" s="4"/>
      <c r="B529" s="302" t="s">
        <v>2554</v>
      </c>
      <c r="C529" s="302"/>
      <c r="D529" s="302"/>
      <c r="E529" s="302"/>
      <c r="F529" s="302"/>
      <c r="G529" s="302"/>
      <c r="H529" s="302"/>
      <c r="I529" s="302"/>
      <c r="J529" s="302"/>
      <c r="K529" s="302"/>
      <c r="O529" s="4"/>
      <c r="P529" s="4"/>
      <c r="Q529" s="4"/>
      <c r="R529" s="4"/>
      <c r="S529" s="4"/>
      <c r="T529" s="4"/>
      <c r="U529" s="4"/>
      <c r="V529" s="4"/>
      <c r="W529" s="4"/>
      <c r="X529" s="4"/>
      <c r="Y529" s="4"/>
    </row>
    <row r="530" spans="1:25" ht="15.75" customHeight="1" thickTop="1">
      <c r="A530" s="4"/>
      <c r="B530" s="72"/>
      <c r="C530" s="72"/>
      <c r="D530" s="72"/>
      <c r="E530" s="72"/>
      <c r="F530" s="72"/>
      <c r="G530" s="72"/>
      <c r="H530" s="72"/>
      <c r="I530" s="72"/>
      <c r="J530" s="72"/>
      <c r="K530" s="72"/>
      <c r="O530" s="4"/>
      <c r="P530" s="4"/>
      <c r="Q530" s="4"/>
      <c r="R530" s="4"/>
      <c r="S530" s="4"/>
      <c r="T530" s="4"/>
      <c r="U530" s="4"/>
      <c r="V530" s="4"/>
      <c r="W530" s="4"/>
      <c r="X530" s="4"/>
      <c r="Y530" s="4"/>
    </row>
    <row r="531" spans="1:25" ht="15.75" customHeight="1">
      <c r="A531" s="4"/>
      <c r="B531" s="61" t="s">
        <v>200</v>
      </c>
      <c r="C531" s="62" t="s">
        <v>19</v>
      </c>
      <c r="D531" s="61" t="s">
        <v>20</v>
      </c>
      <c r="E531" s="61" t="s">
        <v>21</v>
      </c>
      <c r="F531" s="303" t="s">
        <v>1242</v>
      </c>
      <c r="G531" s="303"/>
      <c r="H531" s="67" t="s">
        <v>22</v>
      </c>
      <c r="I531" s="62" t="s">
        <v>23</v>
      </c>
      <c r="J531" s="62" t="s">
        <v>24</v>
      </c>
      <c r="K531" s="62" t="s">
        <v>17</v>
      </c>
      <c r="O531" s="4"/>
      <c r="P531" s="4"/>
      <c r="Q531" s="4"/>
      <c r="R531" s="4"/>
      <c r="S531" s="4"/>
      <c r="T531" s="4"/>
      <c r="U531" s="4"/>
      <c r="V531" s="4"/>
      <c r="W531" s="4"/>
      <c r="X531" s="4"/>
      <c r="Y531" s="4"/>
    </row>
    <row r="532" spans="1:25" ht="45.6" customHeight="1">
      <c r="A532" s="4"/>
      <c r="B532" s="58" t="s">
        <v>1243</v>
      </c>
      <c r="C532" s="69" t="s">
        <v>201</v>
      </c>
      <c r="D532" s="58" t="s">
        <v>31</v>
      </c>
      <c r="E532" s="58" t="s">
        <v>202</v>
      </c>
      <c r="F532" s="304">
        <v>13.01</v>
      </c>
      <c r="G532" s="304"/>
      <c r="H532" s="68" t="s">
        <v>37</v>
      </c>
      <c r="I532" s="71">
        <v>1</v>
      </c>
      <c r="J532" s="70">
        <v>157.19999999999999</v>
      </c>
      <c r="K532" s="70">
        <v>157.19999999999999</v>
      </c>
      <c r="O532" s="4"/>
      <c r="P532" s="4"/>
      <c r="Q532" s="4"/>
      <c r="R532" s="4"/>
      <c r="S532" s="4"/>
      <c r="T532" s="4"/>
      <c r="U532" s="4"/>
      <c r="V532" s="4"/>
      <c r="W532" s="4"/>
      <c r="X532" s="4"/>
      <c r="Y532" s="4"/>
    </row>
    <row r="533" spans="1:25" ht="15.75" customHeight="1">
      <c r="A533" s="4"/>
      <c r="B533" s="59" t="s">
        <v>1245</v>
      </c>
      <c r="C533" s="74" t="s">
        <v>1246</v>
      </c>
      <c r="D533" s="59" t="s">
        <v>47</v>
      </c>
      <c r="E533" s="59" t="s">
        <v>1247</v>
      </c>
      <c r="F533" s="308" t="s">
        <v>1248</v>
      </c>
      <c r="G533" s="308"/>
      <c r="H533" s="73" t="s">
        <v>1249</v>
      </c>
      <c r="I533" s="76">
        <v>0.9</v>
      </c>
      <c r="J533" s="75">
        <v>22.64</v>
      </c>
      <c r="K533" s="75">
        <v>20.37</v>
      </c>
      <c r="O533" s="4"/>
      <c r="P533" s="4"/>
      <c r="Q533" s="4"/>
      <c r="R533" s="4"/>
      <c r="S533" s="4"/>
      <c r="T533" s="4"/>
      <c r="U533" s="4"/>
      <c r="V533" s="4"/>
      <c r="W533" s="4"/>
      <c r="X533" s="4"/>
      <c r="Y533" s="4"/>
    </row>
    <row r="534" spans="1:25" ht="15.75" customHeight="1">
      <c r="A534" s="4"/>
      <c r="B534" s="59" t="s">
        <v>1245</v>
      </c>
      <c r="C534" s="74" t="s">
        <v>1443</v>
      </c>
      <c r="D534" s="59" t="s">
        <v>47</v>
      </c>
      <c r="E534" s="59" t="s">
        <v>1444</v>
      </c>
      <c r="F534" s="308" t="s">
        <v>1248</v>
      </c>
      <c r="G534" s="308"/>
      <c r="H534" s="73" t="s">
        <v>1249</v>
      </c>
      <c r="I534" s="76">
        <v>0.45</v>
      </c>
      <c r="J534" s="75">
        <v>31.21</v>
      </c>
      <c r="K534" s="75">
        <v>14.04</v>
      </c>
      <c r="O534" s="4"/>
      <c r="P534" s="4"/>
      <c r="Q534" s="4"/>
      <c r="R534" s="4"/>
      <c r="S534" s="4"/>
      <c r="T534" s="4"/>
      <c r="U534" s="4"/>
      <c r="V534" s="4"/>
      <c r="W534" s="4"/>
      <c r="X534" s="4"/>
      <c r="Y534" s="4"/>
    </row>
    <row r="535" spans="1:25" ht="15.75" customHeight="1">
      <c r="A535" s="4"/>
      <c r="B535" s="57" t="s">
        <v>1254</v>
      </c>
      <c r="C535" s="78" t="s">
        <v>1543</v>
      </c>
      <c r="D535" s="57" t="s">
        <v>1256</v>
      </c>
      <c r="E535" s="57" t="s">
        <v>1544</v>
      </c>
      <c r="F535" s="305" t="s">
        <v>1258</v>
      </c>
      <c r="G535" s="305"/>
      <c r="H535" s="77" t="s">
        <v>37</v>
      </c>
      <c r="I535" s="80">
        <v>1</v>
      </c>
      <c r="J535" s="79">
        <v>122.79</v>
      </c>
      <c r="K535" s="79">
        <v>122.79</v>
      </c>
      <c r="O535" s="4"/>
      <c r="P535" s="4"/>
      <c r="Q535" s="4"/>
      <c r="R535" s="4"/>
      <c r="S535" s="4"/>
      <c r="T535" s="4"/>
      <c r="U535" s="4"/>
      <c r="V535" s="4"/>
      <c r="W535" s="4"/>
      <c r="X535" s="4"/>
      <c r="Y535" s="4"/>
    </row>
    <row r="536" spans="1:25" ht="15.75" customHeight="1">
      <c r="A536" s="4"/>
      <c r="B536" s="60"/>
      <c r="C536" s="60"/>
      <c r="D536" s="60"/>
      <c r="E536" s="60"/>
      <c r="F536" s="60" t="s">
        <v>1260</v>
      </c>
      <c r="G536" s="82">
        <v>25.61</v>
      </c>
      <c r="H536" s="60" t="s">
        <v>1261</v>
      </c>
      <c r="I536" s="82">
        <v>0</v>
      </c>
      <c r="J536" s="60" t="s">
        <v>1262</v>
      </c>
      <c r="K536" s="82">
        <v>25.61</v>
      </c>
      <c r="O536" s="4"/>
      <c r="P536" s="4"/>
      <c r="Q536" s="4"/>
      <c r="R536" s="4"/>
      <c r="S536" s="4"/>
      <c r="T536" s="4"/>
      <c r="U536" s="4"/>
      <c r="V536" s="4"/>
      <c r="W536" s="4"/>
      <c r="X536" s="4"/>
      <c r="Y536" s="4"/>
    </row>
    <row r="537" spans="1:25" ht="15.75" customHeight="1">
      <c r="A537" s="4"/>
      <c r="B537" s="60"/>
      <c r="C537" s="60"/>
      <c r="D537" s="60"/>
      <c r="E537" s="60"/>
      <c r="F537" s="60" t="s">
        <v>1263</v>
      </c>
      <c r="G537" s="82">
        <v>29.74</v>
      </c>
      <c r="H537" s="60"/>
      <c r="I537" s="306" t="s">
        <v>1264</v>
      </c>
      <c r="J537" s="306"/>
      <c r="K537" s="82">
        <v>186.94</v>
      </c>
      <c r="O537" s="4"/>
      <c r="P537" s="4"/>
      <c r="Q537" s="4"/>
      <c r="R537" s="4"/>
      <c r="S537" s="4"/>
      <c r="T537" s="4"/>
      <c r="U537" s="4"/>
      <c r="V537" s="4"/>
      <c r="W537" s="4"/>
      <c r="X537" s="4"/>
      <c r="Y537" s="4"/>
    </row>
    <row r="538" spans="1:25" ht="15.75" customHeight="1">
      <c r="A538" s="4"/>
      <c r="B538" s="307" t="s">
        <v>2542</v>
      </c>
      <c r="C538" s="307"/>
      <c r="D538" s="307"/>
      <c r="E538" s="307"/>
      <c r="F538" s="307"/>
      <c r="G538" s="307"/>
      <c r="H538" s="307"/>
      <c r="I538" s="307"/>
      <c r="J538" s="307"/>
      <c r="K538" s="307"/>
      <c r="O538" s="4"/>
      <c r="P538" s="4"/>
      <c r="Q538" s="4"/>
      <c r="R538" s="4"/>
      <c r="S538" s="4"/>
      <c r="T538" s="4"/>
      <c r="U538" s="4"/>
      <c r="V538" s="4"/>
      <c r="W538" s="4"/>
      <c r="X538" s="4"/>
      <c r="Y538" s="4"/>
    </row>
    <row r="539" spans="1:25" ht="15.75" customHeight="1" thickBot="1">
      <c r="A539" s="4"/>
      <c r="B539" s="302" t="s">
        <v>2555</v>
      </c>
      <c r="C539" s="302"/>
      <c r="D539" s="302"/>
      <c r="E539" s="302"/>
      <c r="F539" s="302"/>
      <c r="G539" s="302"/>
      <c r="H539" s="302"/>
      <c r="I539" s="302"/>
      <c r="J539" s="302"/>
      <c r="K539" s="302"/>
      <c r="O539" s="4"/>
      <c r="P539" s="4"/>
      <c r="Q539" s="4"/>
      <c r="R539" s="4"/>
      <c r="S539" s="4"/>
      <c r="T539" s="4"/>
      <c r="U539" s="4"/>
      <c r="V539" s="4"/>
      <c r="W539" s="4"/>
      <c r="X539" s="4"/>
      <c r="Y539" s="4"/>
    </row>
    <row r="540" spans="1:25" ht="15.75" customHeight="1" thickTop="1">
      <c r="A540" s="4"/>
      <c r="B540" s="72"/>
      <c r="C540" s="72"/>
      <c r="D540" s="72"/>
      <c r="E540" s="72"/>
      <c r="F540" s="72"/>
      <c r="G540" s="72"/>
      <c r="H540" s="72"/>
      <c r="I540" s="72"/>
      <c r="J540" s="72"/>
      <c r="K540" s="72"/>
      <c r="O540" s="4"/>
      <c r="P540" s="4"/>
      <c r="Q540" s="4"/>
      <c r="R540" s="4"/>
      <c r="S540" s="4"/>
      <c r="T540" s="4"/>
      <c r="U540" s="4"/>
      <c r="V540" s="4"/>
      <c r="W540" s="4"/>
      <c r="X540" s="4"/>
      <c r="Y540" s="4"/>
    </row>
    <row r="541" spans="1:25" ht="15.75" customHeight="1">
      <c r="A541" s="4"/>
      <c r="B541" s="61" t="s">
        <v>203</v>
      </c>
      <c r="C541" s="62" t="s">
        <v>19</v>
      </c>
      <c r="D541" s="61" t="s">
        <v>20</v>
      </c>
      <c r="E541" s="61" t="s">
        <v>21</v>
      </c>
      <c r="F541" s="303" t="s">
        <v>1242</v>
      </c>
      <c r="G541" s="303"/>
      <c r="H541" s="67" t="s">
        <v>22</v>
      </c>
      <c r="I541" s="62" t="s">
        <v>23</v>
      </c>
      <c r="J541" s="62" t="s">
        <v>24</v>
      </c>
      <c r="K541" s="62" t="s">
        <v>17</v>
      </c>
      <c r="O541" s="4"/>
      <c r="P541" s="4"/>
      <c r="Q541" s="4"/>
      <c r="R541" s="4"/>
      <c r="S541" s="4"/>
      <c r="T541" s="4"/>
      <c r="U541" s="4"/>
      <c r="V541" s="4"/>
      <c r="W541" s="4"/>
      <c r="X541" s="4"/>
      <c r="Y541" s="4"/>
    </row>
    <row r="542" spans="1:25" ht="45.6" customHeight="1">
      <c r="A542" s="4"/>
      <c r="B542" s="58" t="s">
        <v>1243</v>
      </c>
      <c r="C542" s="69" t="s">
        <v>204</v>
      </c>
      <c r="D542" s="58" t="s">
        <v>31</v>
      </c>
      <c r="E542" s="58" t="s">
        <v>205</v>
      </c>
      <c r="F542" s="304" t="s">
        <v>1508</v>
      </c>
      <c r="G542" s="304"/>
      <c r="H542" s="68" t="s">
        <v>37</v>
      </c>
      <c r="I542" s="71">
        <v>1</v>
      </c>
      <c r="J542" s="70">
        <v>17.190000000000001</v>
      </c>
      <c r="K542" s="70">
        <v>17.190000000000001</v>
      </c>
      <c r="O542" s="4"/>
      <c r="P542" s="4"/>
      <c r="Q542" s="4"/>
      <c r="R542" s="4"/>
      <c r="S542" s="4"/>
      <c r="T542" s="4"/>
      <c r="U542" s="4"/>
      <c r="V542" s="4"/>
      <c r="W542" s="4"/>
      <c r="X542" s="4"/>
      <c r="Y542" s="4"/>
    </row>
    <row r="543" spans="1:25" ht="15.75" customHeight="1">
      <c r="A543" s="4"/>
      <c r="B543" s="59" t="s">
        <v>1245</v>
      </c>
      <c r="C543" s="74" t="s">
        <v>1462</v>
      </c>
      <c r="D543" s="59" t="s">
        <v>47</v>
      </c>
      <c r="E543" s="59" t="s">
        <v>1463</v>
      </c>
      <c r="F543" s="308" t="s">
        <v>1248</v>
      </c>
      <c r="G543" s="308"/>
      <c r="H543" s="73" t="s">
        <v>1249</v>
      </c>
      <c r="I543" s="76">
        <v>0.5</v>
      </c>
      <c r="J543" s="75">
        <v>30.97</v>
      </c>
      <c r="K543" s="75">
        <v>15.48</v>
      </c>
      <c r="O543" s="4"/>
      <c r="P543" s="4"/>
      <c r="Q543" s="4"/>
      <c r="R543" s="4"/>
      <c r="S543" s="4"/>
      <c r="T543" s="4"/>
      <c r="U543" s="4"/>
      <c r="V543" s="4"/>
      <c r="W543" s="4"/>
      <c r="X543" s="4"/>
      <c r="Y543" s="4"/>
    </row>
    <row r="544" spans="1:25" ht="15.75" customHeight="1">
      <c r="A544" s="4"/>
      <c r="B544" s="57" t="s">
        <v>1254</v>
      </c>
      <c r="C544" s="78" t="s">
        <v>1545</v>
      </c>
      <c r="D544" s="57" t="s">
        <v>1546</v>
      </c>
      <c r="E544" s="57" t="s">
        <v>1547</v>
      </c>
      <c r="F544" s="305" t="s">
        <v>1258</v>
      </c>
      <c r="G544" s="305"/>
      <c r="H544" s="77" t="s">
        <v>37</v>
      </c>
      <c r="I544" s="80">
        <v>1</v>
      </c>
      <c r="J544" s="79">
        <v>1.71</v>
      </c>
      <c r="K544" s="79">
        <v>1.71</v>
      </c>
      <c r="O544" s="4"/>
      <c r="P544" s="4"/>
      <c r="Q544" s="4"/>
      <c r="R544" s="4"/>
      <c r="S544" s="4"/>
      <c r="T544" s="4"/>
      <c r="U544" s="4"/>
      <c r="V544" s="4"/>
      <c r="W544" s="4"/>
      <c r="X544" s="4"/>
      <c r="Y544" s="4"/>
    </row>
    <row r="545" spans="1:25" ht="15.75" customHeight="1">
      <c r="A545" s="4"/>
      <c r="B545" s="60"/>
      <c r="C545" s="60"/>
      <c r="D545" s="60"/>
      <c r="E545" s="60"/>
      <c r="F545" s="60" t="s">
        <v>1260</v>
      </c>
      <c r="G545" s="82">
        <v>12.19</v>
      </c>
      <c r="H545" s="60" t="s">
        <v>1261</v>
      </c>
      <c r="I545" s="82">
        <v>0</v>
      </c>
      <c r="J545" s="60" t="s">
        <v>1262</v>
      </c>
      <c r="K545" s="82">
        <v>12.19</v>
      </c>
      <c r="O545" s="4"/>
      <c r="P545" s="4"/>
      <c r="Q545" s="4"/>
      <c r="R545" s="4"/>
      <c r="S545" s="4"/>
      <c r="T545" s="4"/>
      <c r="U545" s="4"/>
      <c r="V545" s="4"/>
      <c r="W545" s="4"/>
      <c r="X545" s="4"/>
      <c r="Y545" s="4"/>
    </row>
    <row r="546" spans="1:25" ht="15.75" customHeight="1">
      <c r="A546" s="4"/>
      <c r="B546" s="60"/>
      <c r="C546" s="60"/>
      <c r="D546" s="60"/>
      <c r="E546" s="60"/>
      <c r="F546" s="60" t="s">
        <v>1263</v>
      </c>
      <c r="G546" s="82">
        <v>3.25</v>
      </c>
      <c r="H546" s="60"/>
      <c r="I546" s="306" t="s">
        <v>1264</v>
      </c>
      <c r="J546" s="306"/>
      <c r="K546" s="82">
        <v>20.440000000000001</v>
      </c>
      <c r="O546" s="4"/>
      <c r="P546" s="4"/>
      <c r="Q546" s="4"/>
      <c r="R546" s="4"/>
      <c r="S546" s="4"/>
      <c r="T546" s="4"/>
      <c r="U546" s="4"/>
      <c r="V546" s="4"/>
      <c r="W546" s="4"/>
      <c r="X546" s="4"/>
      <c r="Y546" s="4"/>
    </row>
    <row r="547" spans="1:25" ht="15.75" customHeight="1">
      <c r="A547" s="4"/>
      <c r="B547" s="307" t="s">
        <v>2542</v>
      </c>
      <c r="C547" s="307"/>
      <c r="D547" s="307"/>
      <c r="E547" s="307"/>
      <c r="F547" s="307"/>
      <c r="G547" s="307"/>
      <c r="H547" s="307"/>
      <c r="I547" s="307"/>
      <c r="J547" s="307"/>
      <c r="K547" s="307"/>
      <c r="O547" s="4"/>
      <c r="P547" s="4"/>
      <c r="Q547" s="4"/>
      <c r="R547" s="4"/>
      <c r="S547" s="4"/>
      <c r="T547" s="4"/>
      <c r="U547" s="4"/>
      <c r="V547" s="4"/>
      <c r="W547" s="4"/>
      <c r="X547" s="4"/>
      <c r="Y547" s="4"/>
    </row>
    <row r="548" spans="1:25" ht="15.75" customHeight="1" thickBot="1">
      <c r="A548" s="4"/>
      <c r="B548" s="302" t="s">
        <v>2556</v>
      </c>
      <c r="C548" s="302"/>
      <c r="D548" s="302"/>
      <c r="E548" s="302"/>
      <c r="F548" s="302"/>
      <c r="G548" s="302"/>
      <c r="H548" s="302"/>
      <c r="I548" s="302"/>
      <c r="J548" s="302"/>
      <c r="K548" s="302"/>
      <c r="O548" s="4"/>
      <c r="P548" s="4"/>
      <c r="Q548" s="4"/>
      <c r="R548" s="4"/>
      <c r="S548" s="4"/>
      <c r="T548" s="4"/>
      <c r="U548" s="4"/>
      <c r="V548" s="4"/>
      <c r="W548" s="4"/>
      <c r="X548" s="4"/>
      <c r="Y548" s="4"/>
    </row>
    <row r="549" spans="1:25" ht="15.75" customHeight="1" thickTop="1">
      <c r="A549" s="4"/>
      <c r="B549" s="72"/>
      <c r="C549" s="72"/>
      <c r="D549" s="72"/>
      <c r="E549" s="72"/>
      <c r="F549" s="72"/>
      <c r="G549" s="72"/>
      <c r="H549" s="72"/>
      <c r="I549" s="72"/>
      <c r="J549" s="72"/>
      <c r="K549" s="72"/>
      <c r="O549" s="4"/>
      <c r="P549" s="4"/>
      <c r="Q549" s="4"/>
      <c r="R549" s="4"/>
      <c r="S549" s="4"/>
      <c r="T549" s="4"/>
      <c r="U549" s="4"/>
      <c r="V549" s="4"/>
      <c r="W549" s="4"/>
      <c r="X549" s="4"/>
      <c r="Y549" s="4"/>
    </row>
    <row r="550" spans="1:25" ht="15.75" customHeight="1">
      <c r="A550" s="4"/>
      <c r="B550" s="61" t="s">
        <v>206</v>
      </c>
      <c r="C550" s="62" t="s">
        <v>19</v>
      </c>
      <c r="D550" s="61" t="s">
        <v>20</v>
      </c>
      <c r="E550" s="61" t="s">
        <v>21</v>
      </c>
      <c r="F550" s="303" t="s">
        <v>1242</v>
      </c>
      <c r="G550" s="303"/>
      <c r="H550" s="67" t="s">
        <v>22</v>
      </c>
      <c r="I550" s="62" t="s">
        <v>23</v>
      </c>
      <c r="J550" s="62" t="s">
        <v>24</v>
      </c>
      <c r="K550" s="62" t="s">
        <v>17</v>
      </c>
      <c r="O550" s="4"/>
      <c r="P550" s="4"/>
      <c r="Q550" s="4"/>
      <c r="R550" s="4"/>
      <c r="S550" s="4"/>
      <c r="T550" s="4"/>
      <c r="U550" s="4"/>
      <c r="V550" s="4"/>
      <c r="W550" s="4"/>
      <c r="X550" s="4"/>
      <c r="Y550" s="4"/>
    </row>
    <row r="551" spans="1:25" ht="15.75" customHeight="1">
      <c r="A551" s="4"/>
      <c r="B551" s="58" t="s">
        <v>1243</v>
      </c>
      <c r="C551" s="69" t="s">
        <v>207</v>
      </c>
      <c r="D551" s="58" t="s">
        <v>47</v>
      </c>
      <c r="E551" s="58" t="s">
        <v>208</v>
      </c>
      <c r="F551" s="304" t="s">
        <v>1517</v>
      </c>
      <c r="G551" s="304"/>
      <c r="H551" s="68" t="s">
        <v>62</v>
      </c>
      <c r="I551" s="71">
        <v>1</v>
      </c>
      <c r="J551" s="70">
        <v>27.74</v>
      </c>
      <c r="K551" s="70">
        <v>27.74</v>
      </c>
      <c r="O551" s="4"/>
      <c r="P551" s="4"/>
      <c r="Q551" s="4"/>
      <c r="R551" s="4"/>
      <c r="S551" s="4"/>
      <c r="T551" s="4"/>
      <c r="U551" s="4"/>
      <c r="V551" s="4"/>
      <c r="W551" s="4"/>
      <c r="X551" s="4"/>
      <c r="Y551" s="4"/>
    </row>
    <row r="552" spans="1:25" ht="15.75" customHeight="1">
      <c r="A552" s="4"/>
      <c r="B552" s="59" t="s">
        <v>1245</v>
      </c>
      <c r="C552" s="74" t="s">
        <v>1282</v>
      </c>
      <c r="D552" s="59" t="s">
        <v>47</v>
      </c>
      <c r="E552" s="59" t="s">
        <v>1283</v>
      </c>
      <c r="F552" s="308" t="s">
        <v>1248</v>
      </c>
      <c r="G552" s="308"/>
      <c r="H552" s="73" t="s">
        <v>1249</v>
      </c>
      <c r="I552" s="76">
        <v>0.15</v>
      </c>
      <c r="J552" s="75">
        <v>24.85</v>
      </c>
      <c r="K552" s="75">
        <v>3.72</v>
      </c>
      <c r="O552" s="4"/>
      <c r="P552" s="4"/>
      <c r="Q552" s="4"/>
      <c r="R552" s="4"/>
      <c r="S552" s="4"/>
      <c r="T552" s="4"/>
      <c r="U552" s="4"/>
      <c r="V552" s="4"/>
      <c r="W552" s="4"/>
      <c r="X552" s="4"/>
      <c r="Y552" s="4"/>
    </row>
    <row r="553" spans="1:25" ht="15.75" customHeight="1">
      <c r="A553" s="4"/>
      <c r="B553" s="59" t="s">
        <v>1245</v>
      </c>
      <c r="C553" s="74" t="s">
        <v>1548</v>
      </c>
      <c r="D553" s="59" t="s">
        <v>47</v>
      </c>
      <c r="E553" s="59" t="s">
        <v>1549</v>
      </c>
      <c r="F553" s="308" t="s">
        <v>1517</v>
      </c>
      <c r="G553" s="308"/>
      <c r="H553" s="73" t="s">
        <v>87</v>
      </c>
      <c r="I553" s="76">
        <v>0.54500000000000004</v>
      </c>
      <c r="J553" s="75">
        <v>26.74</v>
      </c>
      <c r="K553" s="75">
        <v>14.57</v>
      </c>
      <c r="O553" s="4"/>
      <c r="P553" s="4"/>
      <c r="Q553" s="4"/>
      <c r="R553" s="4"/>
      <c r="S553" s="4"/>
      <c r="T553" s="4"/>
      <c r="U553" s="4"/>
      <c r="V553" s="4"/>
      <c r="W553" s="4"/>
      <c r="X553" s="4"/>
      <c r="Y553" s="4"/>
    </row>
    <row r="554" spans="1:25" ht="15.75" customHeight="1">
      <c r="A554" s="4"/>
      <c r="B554" s="59" t="s">
        <v>1245</v>
      </c>
      <c r="C554" s="74" t="s">
        <v>1280</v>
      </c>
      <c r="D554" s="59" t="s">
        <v>47</v>
      </c>
      <c r="E554" s="59" t="s">
        <v>1281</v>
      </c>
      <c r="F554" s="308" t="s">
        <v>1248</v>
      </c>
      <c r="G554" s="308"/>
      <c r="H554" s="73" t="s">
        <v>1249</v>
      </c>
      <c r="I554" s="76">
        <v>0.21199999999999999</v>
      </c>
      <c r="J554" s="75">
        <v>30.75</v>
      </c>
      <c r="K554" s="75">
        <v>6.51</v>
      </c>
      <c r="O554" s="4"/>
      <c r="P554" s="4"/>
      <c r="Q554" s="4"/>
      <c r="R554" s="4"/>
      <c r="S554" s="4"/>
      <c r="T554" s="4"/>
      <c r="U554" s="4"/>
      <c r="V554" s="4"/>
      <c r="W554" s="4"/>
      <c r="X554" s="4"/>
      <c r="Y554" s="4"/>
    </row>
    <row r="555" spans="1:25" ht="15.75" customHeight="1">
      <c r="A555" s="4"/>
      <c r="B555" s="57" t="s">
        <v>1254</v>
      </c>
      <c r="C555" s="78" t="s">
        <v>1454</v>
      </c>
      <c r="D555" s="57" t="s">
        <v>47</v>
      </c>
      <c r="E555" s="57" t="s">
        <v>1455</v>
      </c>
      <c r="F555" s="305" t="s">
        <v>1258</v>
      </c>
      <c r="G555" s="305"/>
      <c r="H555" s="77" t="s">
        <v>103</v>
      </c>
      <c r="I555" s="80">
        <v>8.0000000000000002E-3</v>
      </c>
      <c r="J555" s="79">
        <v>21.68</v>
      </c>
      <c r="K555" s="79">
        <v>0.17</v>
      </c>
      <c r="O555" s="4"/>
      <c r="P555" s="4"/>
      <c r="Q555" s="4"/>
      <c r="R555" s="4"/>
      <c r="S555" s="4"/>
      <c r="T555" s="4"/>
      <c r="U555" s="4"/>
      <c r="V555" s="4"/>
      <c r="W555" s="4"/>
      <c r="X555" s="4"/>
      <c r="Y555" s="4"/>
    </row>
    <row r="556" spans="1:25" ht="15.75" customHeight="1">
      <c r="A556" s="4"/>
      <c r="B556" s="57" t="s">
        <v>1254</v>
      </c>
      <c r="C556" s="78" t="s">
        <v>1531</v>
      </c>
      <c r="D556" s="57" t="s">
        <v>47</v>
      </c>
      <c r="E556" s="57" t="s">
        <v>1532</v>
      </c>
      <c r="F556" s="305" t="s">
        <v>1258</v>
      </c>
      <c r="G556" s="305"/>
      <c r="H556" s="77" t="s">
        <v>87</v>
      </c>
      <c r="I556" s="80">
        <v>0.109</v>
      </c>
      <c r="J556" s="79">
        <v>25.43</v>
      </c>
      <c r="K556" s="79">
        <v>2.77</v>
      </c>
      <c r="O556" s="4"/>
      <c r="P556" s="4"/>
      <c r="Q556" s="4"/>
      <c r="R556" s="4"/>
      <c r="S556" s="4"/>
      <c r="T556" s="4"/>
      <c r="U556" s="4"/>
      <c r="V556" s="4"/>
      <c r="W556" s="4"/>
      <c r="X556" s="4"/>
      <c r="Y556" s="4"/>
    </row>
    <row r="557" spans="1:25" ht="15.75" customHeight="1">
      <c r="A557" s="4"/>
      <c r="B557" s="60"/>
      <c r="C557" s="60"/>
      <c r="D557" s="60"/>
      <c r="E557" s="60"/>
      <c r="F557" s="60" t="s">
        <v>1260</v>
      </c>
      <c r="G557" s="82">
        <v>9.08</v>
      </c>
      <c r="H557" s="60" t="s">
        <v>1261</v>
      </c>
      <c r="I557" s="82">
        <v>0</v>
      </c>
      <c r="J557" s="60" t="s">
        <v>1262</v>
      </c>
      <c r="K557" s="82">
        <v>9.08</v>
      </c>
      <c r="O557" s="4"/>
      <c r="P557" s="4"/>
      <c r="Q557" s="4"/>
      <c r="R557" s="4"/>
      <c r="S557" s="4"/>
      <c r="T557" s="4"/>
      <c r="U557" s="4"/>
      <c r="V557" s="4"/>
      <c r="W557" s="4"/>
      <c r="X557" s="4"/>
      <c r="Y557" s="4"/>
    </row>
    <row r="558" spans="1:25" ht="15.75" customHeight="1" thickBot="1">
      <c r="A558" s="4"/>
      <c r="B558" s="60"/>
      <c r="C558" s="60"/>
      <c r="D558" s="60"/>
      <c r="E558" s="60"/>
      <c r="F558" s="60" t="s">
        <v>1263</v>
      </c>
      <c r="G558" s="82">
        <v>5.24</v>
      </c>
      <c r="H558" s="60"/>
      <c r="I558" s="306" t="s">
        <v>1264</v>
      </c>
      <c r="J558" s="306"/>
      <c r="K558" s="82">
        <v>32.979999999999997</v>
      </c>
      <c r="O558" s="4"/>
      <c r="P558" s="4"/>
      <c r="Q558" s="4"/>
      <c r="R558" s="4"/>
      <c r="S558" s="4"/>
      <c r="T558" s="4"/>
      <c r="U558" s="4"/>
      <c r="V558" s="4"/>
      <c r="W558" s="4"/>
      <c r="X558" s="4"/>
      <c r="Y558" s="4"/>
    </row>
    <row r="559" spans="1:25" ht="15.75" customHeight="1" thickTop="1">
      <c r="A559" s="4"/>
      <c r="B559" s="72"/>
      <c r="C559" s="72"/>
      <c r="D559" s="72"/>
      <c r="E559" s="72"/>
      <c r="F559" s="72"/>
      <c r="G559" s="72"/>
      <c r="H559" s="72"/>
      <c r="I559" s="72"/>
      <c r="J559" s="72"/>
      <c r="K559" s="72"/>
      <c r="O559" s="4"/>
      <c r="P559" s="4"/>
      <c r="Q559" s="4"/>
      <c r="R559" s="4"/>
      <c r="S559" s="4"/>
      <c r="T559" s="4"/>
      <c r="U559" s="4"/>
      <c r="V559" s="4"/>
      <c r="W559" s="4"/>
      <c r="X559" s="4"/>
      <c r="Y559" s="4"/>
    </row>
    <row r="560" spans="1:25" ht="15.75" customHeight="1">
      <c r="A560" s="4"/>
      <c r="B560" s="61" t="s">
        <v>212</v>
      </c>
      <c r="C560" s="62" t="s">
        <v>19</v>
      </c>
      <c r="D560" s="61" t="s">
        <v>20</v>
      </c>
      <c r="E560" s="61" t="s">
        <v>21</v>
      </c>
      <c r="F560" s="303" t="s">
        <v>1242</v>
      </c>
      <c r="G560" s="303"/>
      <c r="H560" s="67" t="s">
        <v>22</v>
      </c>
      <c r="I560" s="62" t="s">
        <v>23</v>
      </c>
      <c r="J560" s="62" t="s">
        <v>24</v>
      </c>
      <c r="K560" s="62" t="s">
        <v>17</v>
      </c>
      <c r="O560" s="4"/>
      <c r="P560" s="4"/>
      <c r="Q560" s="4"/>
      <c r="R560" s="4"/>
      <c r="S560" s="4"/>
      <c r="T560" s="4"/>
      <c r="U560" s="4"/>
      <c r="V560" s="4"/>
      <c r="W560" s="4"/>
      <c r="X560" s="4"/>
      <c r="Y560" s="4"/>
    </row>
    <row r="561" spans="1:25" ht="15.75" customHeight="1">
      <c r="A561" s="4"/>
      <c r="B561" s="58" t="s">
        <v>1243</v>
      </c>
      <c r="C561" s="69" t="s">
        <v>213</v>
      </c>
      <c r="D561" s="58" t="s">
        <v>47</v>
      </c>
      <c r="E561" s="58" t="s">
        <v>214</v>
      </c>
      <c r="F561" s="304" t="s">
        <v>1550</v>
      </c>
      <c r="G561" s="304"/>
      <c r="H561" s="68" t="s">
        <v>37</v>
      </c>
      <c r="I561" s="71">
        <v>1</v>
      </c>
      <c r="J561" s="70">
        <v>59.59</v>
      </c>
      <c r="K561" s="70">
        <v>59.59</v>
      </c>
      <c r="O561" s="4"/>
      <c r="P561" s="4"/>
      <c r="Q561" s="4"/>
      <c r="R561" s="4"/>
      <c r="S561" s="4"/>
      <c r="T561" s="4"/>
      <c r="U561" s="4"/>
      <c r="V561" s="4"/>
      <c r="W561" s="4"/>
      <c r="X561" s="4"/>
      <c r="Y561" s="4"/>
    </row>
    <row r="562" spans="1:25" ht="15.75" customHeight="1">
      <c r="A562" s="4"/>
      <c r="B562" s="59" t="s">
        <v>1245</v>
      </c>
      <c r="C562" s="74" t="s">
        <v>1443</v>
      </c>
      <c r="D562" s="59" t="s">
        <v>47</v>
      </c>
      <c r="E562" s="59" t="s">
        <v>1444</v>
      </c>
      <c r="F562" s="308" t="s">
        <v>1248</v>
      </c>
      <c r="G562" s="308"/>
      <c r="H562" s="73" t="s">
        <v>1249</v>
      </c>
      <c r="I562" s="76">
        <v>0.59</v>
      </c>
      <c r="J562" s="75">
        <v>31.21</v>
      </c>
      <c r="K562" s="75">
        <v>18.41</v>
      </c>
      <c r="O562" s="4"/>
      <c r="P562" s="4"/>
      <c r="Q562" s="4"/>
      <c r="R562" s="4"/>
      <c r="S562" s="4"/>
      <c r="T562" s="4"/>
      <c r="U562" s="4"/>
      <c r="V562" s="4"/>
      <c r="W562" s="4"/>
      <c r="X562" s="4"/>
      <c r="Y562" s="4"/>
    </row>
    <row r="563" spans="1:25" ht="15.75" customHeight="1">
      <c r="A563" s="4"/>
      <c r="B563" s="59" t="s">
        <v>1245</v>
      </c>
      <c r="C563" s="74" t="s">
        <v>1551</v>
      </c>
      <c r="D563" s="59" t="s">
        <v>47</v>
      </c>
      <c r="E563" s="59" t="s">
        <v>1552</v>
      </c>
      <c r="F563" s="308" t="s">
        <v>1337</v>
      </c>
      <c r="G563" s="308"/>
      <c r="H563" s="73" t="s">
        <v>62</v>
      </c>
      <c r="I563" s="76">
        <v>1.04E-2</v>
      </c>
      <c r="J563" s="75">
        <v>677.86</v>
      </c>
      <c r="K563" s="75">
        <v>7.04</v>
      </c>
      <c r="O563" s="4"/>
      <c r="P563" s="4"/>
      <c r="Q563" s="4"/>
      <c r="R563" s="4"/>
      <c r="S563" s="4"/>
      <c r="T563" s="4"/>
      <c r="U563" s="4"/>
      <c r="V563" s="4"/>
      <c r="W563" s="4"/>
      <c r="X563" s="4"/>
      <c r="Y563" s="4"/>
    </row>
    <row r="564" spans="1:25" ht="15.75" customHeight="1">
      <c r="A564" s="4"/>
      <c r="B564" s="59" t="s">
        <v>1245</v>
      </c>
      <c r="C564" s="74" t="s">
        <v>1246</v>
      </c>
      <c r="D564" s="59" t="s">
        <v>47</v>
      </c>
      <c r="E564" s="59" t="s">
        <v>1247</v>
      </c>
      <c r="F564" s="308" t="s">
        <v>1248</v>
      </c>
      <c r="G564" s="308"/>
      <c r="H564" s="73" t="s">
        <v>1249</v>
      </c>
      <c r="I564" s="76">
        <v>0.29499999999999998</v>
      </c>
      <c r="J564" s="75">
        <v>22.64</v>
      </c>
      <c r="K564" s="75">
        <v>6.67</v>
      </c>
      <c r="O564" s="4"/>
      <c r="P564" s="4"/>
      <c r="Q564" s="4"/>
      <c r="R564" s="4"/>
      <c r="S564" s="4"/>
      <c r="T564" s="4"/>
      <c r="U564" s="4"/>
      <c r="V564" s="4"/>
      <c r="W564" s="4"/>
      <c r="X564" s="4"/>
      <c r="Y564" s="4"/>
    </row>
    <row r="565" spans="1:25" ht="15.75" customHeight="1">
      <c r="A565" s="4"/>
      <c r="B565" s="57" t="s">
        <v>1254</v>
      </c>
      <c r="C565" s="78" t="s">
        <v>1553</v>
      </c>
      <c r="D565" s="57" t="s">
        <v>47</v>
      </c>
      <c r="E565" s="57" t="s">
        <v>1554</v>
      </c>
      <c r="F565" s="305" t="s">
        <v>1258</v>
      </c>
      <c r="G565" s="305"/>
      <c r="H565" s="77" t="s">
        <v>87</v>
      </c>
      <c r="I565" s="80">
        <v>0.42</v>
      </c>
      <c r="J565" s="79">
        <v>2.2000000000000002</v>
      </c>
      <c r="K565" s="79">
        <v>0.92</v>
      </c>
      <c r="O565" s="4"/>
      <c r="P565" s="4"/>
      <c r="Q565" s="4"/>
      <c r="R565" s="4"/>
      <c r="S565" s="4"/>
      <c r="T565" s="4"/>
      <c r="U565" s="4"/>
      <c r="V565" s="4"/>
      <c r="W565" s="4"/>
      <c r="X565" s="4"/>
      <c r="Y565" s="4"/>
    </row>
    <row r="566" spans="1:25" ht="15.75" customHeight="1">
      <c r="A566" s="4"/>
      <c r="B566" s="57" t="s">
        <v>1254</v>
      </c>
      <c r="C566" s="78" t="s">
        <v>1555</v>
      </c>
      <c r="D566" s="57" t="s">
        <v>47</v>
      </c>
      <c r="E566" s="57" t="s">
        <v>1556</v>
      </c>
      <c r="F566" s="305" t="s">
        <v>1258</v>
      </c>
      <c r="G566" s="305"/>
      <c r="H566" s="77" t="s">
        <v>1557</v>
      </c>
      <c r="I566" s="80">
        <v>5.0000000000000001E-3</v>
      </c>
      <c r="J566" s="79">
        <v>88.59</v>
      </c>
      <c r="K566" s="79">
        <v>0.44</v>
      </c>
      <c r="O566" s="4"/>
      <c r="P566" s="4"/>
      <c r="Q566" s="4"/>
      <c r="R566" s="4"/>
      <c r="S566" s="4"/>
      <c r="T566" s="4"/>
      <c r="U566" s="4"/>
      <c r="V566" s="4"/>
      <c r="W566" s="4"/>
      <c r="X566" s="4"/>
      <c r="Y566" s="4"/>
    </row>
    <row r="567" spans="1:25" ht="15.75" customHeight="1">
      <c r="A567" s="4"/>
      <c r="B567" s="57" t="s">
        <v>1254</v>
      </c>
      <c r="C567" s="78" t="s">
        <v>1558</v>
      </c>
      <c r="D567" s="57" t="s">
        <v>47</v>
      </c>
      <c r="E567" s="57" t="s">
        <v>1559</v>
      </c>
      <c r="F567" s="305" t="s">
        <v>1258</v>
      </c>
      <c r="G567" s="305"/>
      <c r="H567" s="77" t="s">
        <v>49</v>
      </c>
      <c r="I567" s="80">
        <v>13.6</v>
      </c>
      <c r="J567" s="79">
        <v>1.92</v>
      </c>
      <c r="K567" s="79">
        <v>26.11</v>
      </c>
      <c r="O567" s="4"/>
      <c r="P567" s="4"/>
      <c r="Q567" s="4"/>
      <c r="R567" s="4"/>
      <c r="S567" s="4"/>
      <c r="T567" s="4"/>
      <c r="U567" s="4"/>
      <c r="V567" s="4"/>
      <c r="W567" s="4"/>
      <c r="X567" s="4"/>
      <c r="Y567" s="4"/>
    </row>
    <row r="568" spans="1:25" ht="15.75" customHeight="1">
      <c r="A568" s="4"/>
      <c r="B568" s="60"/>
      <c r="C568" s="60"/>
      <c r="D568" s="60"/>
      <c r="E568" s="60"/>
      <c r="F568" s="60" t="s">
        <v>1260</v>
      </c>
      <c r="G568" s="82">
        <v>20.309999999999999</v>
      </c>
      <c r="H568" s="60" t="s">
        <v>1261</v>
      </c>
      <c r="I568" s="82">
        <v>0</v>
      </c>
      <c r="J568" s="60" t="s">
        <v>1262</v>
      </c>
      <c r="K568" s="82">
        <v>20.309999999999999</v>
      </c>
      <c r="O568" s="4"/>
      <c r="P568" s="4"/>
      <c r="Q568" s="4"/>
      <c r="R568" s="4"/>
      <c r="S568" s="4"/>
      <c r="T568" s="4"/>
      <c r="U568" s="4"/>
      <c r="V568" s="4"/>
      <c r="W568" s="4"/>
      <c r="X568" s="4"/>
      <c r="Y568" s="4"/>
    </row>
    <row r="569" spans="1:25" ht="15.75" customHeight="1" thickBot="1">
      <c r="A569" s="4"/>
      <c r="B569" s="60"/>
      <c r="C569" s="60"/>
      <c r="D569" s="60"/>
      <c r="E569" s="60"/>
      <c r="F569" s="60" t="s">
        <v>1263</v>
      </c>
      <c r="G569" s="82">
        <v>11.27</v>
      </c>
      <c r="H569" s="60"/>
      <c r="I569" s="306" t="s">
        <v>1264</v>
      </c>
      <c r="J569" s="306"/>
      <c r="K569" s="82">
        <v>70.86</v>
      </c>
      <c r="O569" s="4"/>
      <c r="P569" s="4"/>
      <c r="Q569" s="4"/>
      <c r="R569" s="4"/>
      <c r="S569" s="4"/>
      <c r="T569" s="4"/>
      <c r="U569" s="4"/>
      <c r="V569" s="4"/>
      <c r="W569" s="4"/>
      <c r="X569" s="4"/>
      <c r="Y569" s="4"/>
    </row>
    <row r="570" spans="1:25" ht="15.75" customHeight="1" thickTop="1">
      <c r="A570" s="4"/>
      <c r="B570" s="72"/>
      <c r="C570" s="72"/>
      <c r="D570" s="72"/>
      <c r="E570" s="72"/>
      <c r="F570" s="72"/>
      <c r="G570" s="72"/>
      <c r="H570" s="72"/>
      <c r="I570" s="72"/>
      <c r="J570" s="72"/>
      <c r="K570" s="72"/>
      <c r="O570" s="4"/>
      <c r="P570" s="4"/>
      <c r="Q570" s="4"/>
      <c r="R570" s="4"/>
      <c r="S570" s="4"/>
      <c r="T570" s="4"/>
      <c r="U570" s="4"/>
      <c r="V570" s="4"/>
      <c r="W570" s="4"/>
      <c r="X570" s="4"/>
      <c r="Y570" s="4"/>
    </row>
    <row r="571" spans="1:25" ht="15.75" customHeight="1">
      <c r="A571" s="4"/>
      <c r="B571" s="61" t="s">
        <v>215</v>
      </c>
      <c r="C571" s="62" t="s">
        <v>19</v>
      </c>
      <c r="D571" s="61" t="s">
        <v>20</v>
      </c>
      <c r="E571" s="61" t="s">
        <v>21</v>
      </c>
      <c r="F571" s="303" t="s">
        <v>1242</v>
      </c>
      <c r="G571" s="303"/>
      <c r="H571" s="67" t="s">
        <v>22</v>
      </c>
      <c r="I571" s="62" t="s">
        <v>23</v>
      </c>
      <c r="J571" s="62" t="s">
        <v>24</v>
      </c>
      <c r="K571" s="62" t="s">
        <v>17</v>
      </c>
      <c r="O571" s="4"/>
      <c r="P571" s="4"/>
      <c r="Q571" s="4"/>
      <c r="R571" s="4"/>
      <c r="S571" s="4"/>
      <c r="T571" s="4"/>
      <c r="U571" s="4"/>
      <c r="V571" s="4"/>
      <c r="W571" s="4"/>
      <c r="X571" s="4"/>
      <c r="Y571" s="4"/>
    </row>
    <row r="572" spans="1:25" ht="15.75" customHeight="1">
      <c r="A572" s="4"/>
      <c r="B572" s="58" t="s">
        <v>1243</v>
      </c>
      <c r="C572" s="69" t="s">
        <v>216</v>
      </c>
      <c r="D572" s="58" t="s">
        <v>47</v>
      </c>
      <c r="E572" s="58" t="s">
        <v>217</v>
      </c>
      <c r="F572" s="304" t="s">
        <v>1550</v>
      </c>
      <c r="G572" s="304"/>
      <c r="H572" s="68" t="s">
        <v>37</v>
      </c>
      <c r="I572" s="71">
        <v>1</v>
      </c>
      <c r="J572" s="70">
        <v>79.94</v>
      </c>
      <c r="K572" s="70">
        <v>79.94</v>
      </c>
      <c r="O572" s="4"/>
      <c r="P572" s="4"/>
      <c r="Q572" s="4"/>
      <c r="R572" s="4"/>
      <c r="S572" s="4"/>
      <c r="T572" s="4"/>
      <c r="U572" s="4"/>
      <c r="V572" s="4"/>
      <c r="W572" s="4"/>
      <c r="X572" s="4"/>
      <c r="Y572" s="4"/>
    </row>
    <row r="573" spans="1:25" ht="15.75" customHeight="1">
      <c r="A573" s="4"/>
      <c r="B573" s="59" t="s">
        <v>1245</v>
      </c>
      <c r="C573" s="74" t="s">
        <v>1443</v>
      </c>
      <c r="D573" s="59" t="s">
        <v>47</v>
      </c>
      <c r="E573" s="59" t="s">
        <v>1444</v>
      </c>
      <c r="F573" s="308" t="s">
        <v>1248</v>
      </c>
      <c r="G573" s="308"/>
      <c r="H573" s="73" t="s">
        <v>1249</v>
      </c>
      <c r="I573" s="76">
        <v>0.86</v>
      </c>
      <c r="J573" s="75">
        <v>31.21</v>
      </c>
      <c r="K573" s="75">
        <v>26.84</v>
      </c>
      <c r="O573" s="4"/>
      <c r="P573" s="4"/>
      <c r="Q573" s="4"/>
      <c r="R573" s="4"/>
      <c r="S573" s="4"/>
      <c r="T573" s="4"/>
      <c r="U573" s="4"/>
      <c r="V573" s="4"/>
      <c r="W573" s="4"/>
      <c r="X573" s="4"/>
      <c r="Y573" s="4"/>
    </row>
    <row r="574" spans="1:25" ht="15.75" customHeight="1">
      <c r="A574" s="4"/>
      <c r="B574" s="59" t="s">
        <v>1245</v>
      </c>
      <c r="C574" s="74" t="s">
        <v>1551</v>
      </c>
      <c r="D574" s="59" t="s">
        <v>47</v>
      </c>
      <c r="E574" s="59" t="s">
        <v>1552</v>
      </c>
      <c r="F574" s="308" t="s">
        <v>1337</v>
      </c>
      <c r="G574" s="308"/>
      <c r="H574" s="73" t="s">
        <v>62</v>
      </c>
      <c r="I574" s="76">
        <v>1.18E-2</v>
      </c>
      <c r="J574" s="75">
        <v>677.86</v>
      </c>
      <c r="K574" s="75">
        <v>7.99</v>
      </c>
      <c r="O574" s="4"/>
      <c r="P574" s="4"/>
      <c r="Q574" s="4"/>
      <c r="R574" s="4"/>
      <c r="S574" s="4"/>
      <c r="T574" s="4"/>
      <c r="U574" s="4"/>
      <c r="V574" s="4"/>
      <c r="W574" s="4"/>
      <c r="X574" s="4"/>
      <c r="Y574" s="4"/>
    </row>
    <row r="575" spans="1:25" ht="15.75" customHeight="1">
      <c r="A575" s="4"/>
      <c r="B575" s="59" t="s">
        <v>1245</v>
      </c>
      <c r="C575" s="74" t="s">
        <v>1246</v>
      </c>
      <c r="D575" s="59" t="s">
        <v>47</v>
      </c>
      <c r="E575" s="59" t="s">
        <v>1247</v>
      </c>
      <c r="F575" s="308" t="s">
        <v>1248</v>
      </c>
      <c r="G575" s="308"/>
      <c r="H575" s="73" t="s">
        <v>1249</v>
      </c>
      <c r="I575" s="76">
        <v>0.43</v>
      </c>
      <c r="J575" s="75">
        <v>22.64</v>
      </c>
      <c r="K575" s="75">
        <v>9.73</v>
      </c>
      <c r="O575" s="4"/>
      <c r="P575" s="4"/>
      <c r="Q575" s="4"/>
      <c r="R575" s="4"/>
      <c r="S575" s="4"/>
      <c r="T575" s="4"/>
      <c r="U575" s="4"/>
      <c r="V575" s="4"/>
      <c r="W575" s="4"/>
      <c r="X575" s="4"/>
      <c r="Y575" s="4"/>
    </row>
    <row r="576" spans="1:25" ht="15.75" customHeight="1">
      <c r="A576" s="4"/>
      <c r="B576" s="57" t="s">
        <v>1254</v>
      </c>
      <c r="C576" s="78" t="s">
        <v>1560</v>
      </c>
      <c r="D576" s="57" t="s">
        <v>47</v>
      </c>
      <c r="E576" s="57" t="s">
        <v>1561</v>
      </c>
      <c r="F576" s="305" t="s">
        <v>1258</v>
      </c>
      <c r="G576" s="305"/>
      <c r="H576" s="77" t="s">
        <v>87</v>
      </c>
      <c r="I576" s="80">
        <v>0.42</v>
      </c>
      <c r="J576" s="79">
        <v>3.48</v>
      </c>
      <c r="K576" s="79">
        <v>1.46</v>
      </c>
      <c r="O576" s="4"/>
      <c r="P576" s="4"/>
      <c r="Q576" s="4"/>
      <c r="R576" s="4"/>
      <c r="S576" s="4"/>
      <c r="T576" s="4"/>
      <c r="U576" s="4"/>
      <c r="V576" s="4"/>
      <c r="W576" s="4"/>
      <c r="X576" s="4"/>
      <c r="Y576" s="4"/>
    </row>
    <row r="577" spans="1:25" ht="15.75" customHeight="1">
      <c r="A577" s="4"/>
      <c r="B577" s="57" t="s">
        <v>1254</v>
      </c>
      <c r="C577" s="78" t="s">
        <v>1555</v>
      </c>
      <c r="D577" s="57" t="s">
        <v>47</v>
      </c>
      <c r="E577" s="57" t="s">
        <v>1556</v>
      </c>
      <c r="F577" s="305" t="s">
        <v>1258</v>
      </c>
      <c r="G577" s="305"/>
      <c r="H577" s="77" t="s">
        <v>1557</v>
      </c>
      <c r="I577" s="80">
        <v>0.01</v>
      </c>
      <c r="J577" s="79">
        <v>88.59</v>
      </c>
      <c r="K577" s="79">
        <v>0.88</v>
      </c>
      <c r="O577" s="4"/>
      <c r="P577" s="4"/>
      <c r="Q577" s="4"/>
      <c r="R577" s="4"/>
      <c r="S577" s="4"/>
      <c r="T577" s="4"/>
      <c r="U577" s="4"/>
      <c r="V577" s="4"/>
      <c r="W577" s="4"/>
      <c r="X577" s="4"/>
      <c r="Y577" s="4"/>
    </row>
    <row r="578" spans="1:25" ht="15.75" customHeight="1">
      <c r="A578" s="4"/>
      <c r="B578" s="57" t="s">
        <v>1254</v>
      </c>
      <c r="C578" s="78" t="s">
        <v>1562</v>
      </c>
      <c r="D578" s="57" t="s">
        <v>47</v>
      </c>
      <c r="E578" s="57" t="s">
        <v>1563</v>
      </c>
      <c r="F578" s="305" t="s">
        <v>1258</v>
      </c>
      <c r="G578" s="305"/>
      <c r="H578" s="77" t="s">
        <v>49</v>
      </c>
      <c r="I578" s="80">
        <v>13.6</v>
      </c>
      <c r="J578" s="79">
        <v>2.4300000000000002</v>
      </c>
      <c r="K578" s="79">
        <v>33.04</v>
      </c>
      <c r="O578" s="4"/>
      <c r="P578" s="4"/>
      <c r="Q578" s="4"/>
      <c r="R578" s="4"/>
      <c r="S578" s="4"/>
      <c r="T578" s="4"/>
      <c r="U578" s="4"/>
      <c r="V578" s="4"/>
      <c r="W578" s="4"/>
      <c r="X578" s="4"/>
      <c r="Y578" s="4"/>
    </row>
    <row r="579" spans="1:25" ht="15.75" customHeight="1">
      <c r="A579" s="4"/>
      <c r="B579" s="60"/>
      <c r="C579" s="60"/>
      <c r="D579" s="60"/>
      <c r="E579" s="60"/>
      <c r="F579" s="60" t="s">
        <v>1260</v>
      </c>
      <c r="G579" s="82">
        <v>29.28</v>
      </c>
      <c r="H579" s="60" t="s">
        <v>1261</v>
      </c>
      <c r="I579" s="82">
        <v>0</v>
      </c>
      <c r="J579" s="60" t="s">
        <v>1262</v>
      </c>
      <c r="K579" s="82">
        <v>29.28</v>
      </c>
      <c r="O579" s="4"/>
      <c r="P579" s="4"/>
      <c r="Q579" s="4"/>
      <c r="R579" s="4"/>
      <c r="S579" s="4"/>
      <c r="T579" s="4"/>
      <c r="U579" s="4"/>
      <c r="V579" s="4"/>
      <c r="W579" s="4"/>
      <c r="X579" s="4"/>
      <c r="Y579" s="4"/>
    </row>
    <row r="580" spans="1:25" ht="15.75" customHeight="1" thickBot="1">
      <c r="A580" s="4"/>
      <c r="B580" s="60"/>
      <c r="C580" s="60"/>
      <c r="D580" s="60"/>
      <c r="E580" s="60"/>
      <c r="F580" s="60" t="s">
        <v>1263</v>
      </c>
      <c r="G580" s="82">
        <v>15.12</v>
      </c>
      <c r="H580" s="60"/>
      <c r="I580" s="306" t="s">
        <v>1264</v>
      </c>
      <c r="J580" s="306"/>
      <c r="K580" s="82">
        <v>95.06</v>
      </c>
      <c r="O580" s="4"/>
      <c r="P580" s="4"/>
      <c r="Q580" s="4"/>
      <c r="R580" s="4"/>
      <c r="S580" s="4"/>
      <c r="T580" s="4"/>
      <c r="U580" s="4"/>
      <c r="V580" s="4"/>
      <c r="W580" s="4"/>
      <c r="X580" s="4"/>
      <c r="Y580" s="4"/>
    </row>
    <row r="581" spans="1:25" ht="15.75" customHeight="1" thickTop="1">
      <c r="A581" s="4"/>
      <c r="B581" s="72"/>
      <c r="C581" s="72"/>
      <c r="D581" s="72"/>
      <c r="E581" s="72"/>
      <c r="F581" s="72"/>
      <c r="G581" s="72"/>
      <c r="H581" s="72"/>
      <c r="I581" s="72"/>
      <c r="J581" s="72"/>
      <c r="K581" s="72"/>
      <c r="O581" s="4"/>
      <c r="P581" s="4"/>
      <c r="Q581" s="4"/>
      <c r="R581" s="4"/>
      <c r="S581" s="4"/>
      <c r="T581" s="4"/>
      <c r="U581" s="4"/>
      <c r="V581" s="4"/>
      <c r="W581" s="4"/>
      <c r="X581" s="4"/>
      <c r="Y581" s="4"/>
    </row>
    <row r="582" spans="1:25" ht="15.75" customHeight="1">
      <c r="A582" s="4"/>
      <c r="B582" s="61" t="s">
        <v>218</v>
      </c>
      <c r="C582" s="62" t="s">
        <v>19</v>
      </c>
      <c r="D582" s="61" t="s">
        <v>20</v>
      </c>
      <c r="E582" s="61" t="s">
        <v>21</v>
      </c>
      <c r="F582" s="303" t="s">
        <v>1242</v>
      </c>
      <c r="G582" s="303"/>
      <c r="H582" s="67" t="s">
        <v>22</v>
      </c>
      <c r="I582" s="62" t="s">
        <v>23</v>
      </c>
      <c r="J582" s="62" t="s">
        <v>24</v>
      </c>
      <c r="K582" s="62" t="s">
        <v>17</v>
      </c>
      <c r="O582" s="4"/>
      <c r="P582" s="4"/>
      <c r="Q582" s="4"/>
      <c r="R582" s="4"/>
      <c r="S582" s="4"/>
      <c r="T582" s="4"/>
      <c r="U582" s="4"/>
      <c r="V582" s="4"/>
      <c r="W582" s="4"/>
      <c r="X582" s="4"/>
      <c r="Y582" s="4"/>
    </row>
    <row r="583" spans="1:25" ht="15.75" customHeight="1">
      <c r="A583" s="4"/>
      <c r="B583" s="58" t="s">
        <v>1243</v>
      </c>
      <c r="C583" s="69" t="s">
        <v>219</v>
      </c>
      <c r="D583" s="58" t="s">
        <v>31</v>
      </c>
      <c r="E583" s="58" t="s">
        <v>220</v>
      </c>
      <c r="F583" s="304" t="s">
        <v>1564</v>
      </c>
      <c r="G583" s="304"/>
      <c r="H583" s="68" t="s">
        <v>37</v>
      </c>
      <c r="I583" s="71">
        <v>1</v>
      </c>
      <c r="J583" s="70">
        <v>229.99</v>
      </c>
      <c r="K583" s="70">
        <v>229.99</v>
      </c>
      <c r="O583" s="4"/>
      <c r="P583" s="4"/>
      <c r="Q583" s="4"/>
      <c r="R583" s="4"/>
      <c r="S583" s="4"/>
      <c r="T583" s="4"/>
      <c r="U583" s="4"/>
      <c r="V583" s="4"/>
      <c r="W583" s="4"/>
      <c r="X583" s="4"/>
      <c r="Y583" s="4"/>
    </row>
    <row r="584" spans="1:25" ht="15.75" customHeight="1">
      <c r="A584" s="4"/>
      <c r="B584" s="59" t="s">
        <v>1245</v>
      </c>
      <c r="C584" s="74" t="s">
        <v>1443</v>
      </c>
      <c r="D584" s="59" t="s">
        <v>47</v>
      </c>
      <c r="E584" s="59" t="s">
        <v>1444</v>
      </c>
      <c r="F584" s="308" t="s">
        <v>1248</v>
      </c>
      <c r="G584" s="308"/>
      <c r="H584" s="73" t="s">
        <v>1249</v>
      </c>
      <c r="I584" s="76">
        <v>1.88</v>
      </c>
      <c r="J584" s="75">
        <v>31.21</v>
      </c>
      <c r="K584" s="75">
        <v>58.67</v>
      </c>
      <c r="O584" s="4"/>
      <c r="P584" s="4"/>
      <c r="Q584" s="4"/>
      <c r="R584" s="4"/>
      <c r="S584" s="4"/>
      <c r="T584" s="4"/>
      <c r="U584" s="4"/>
      <c r="V584" s="4"/>
      <c r="W584" s="4"/>
      <c r="X584" s="4"/>
      <c r="Y584" s="4"/>
    </row>
    <row r="585" spans="1:25" ht="15.75" customHeight="1">
      <c r="A585" s="4"/>
      <c r="B585" s="59" t="s">
        <v>1245</v>
      </c>
      <c r="C585" s="74" t="s">
        <v>1246</v>
      </c>
      <c r="D585" s="59" t="s">
        <v>47</v>
      </c>
      <c r="E585" s="59" t="s">
        <v>1247</v>
      </c>
      <c r="F585" s="308" t="s">
        <v>1248</v>
      </c>
      <c r="G585" s="308"/>
      <c r="H585" s="73" t="s">
        <v>1249</v>
      </c>
      <c r="I585" s="76">
        <v>1.88</v>
      </c>
      <c r="J585" s="75">
        <v>22.64</v>
      </c>
      <c r="K585" s="75">
        <v>42.56</v>
      </c>
      <c r="O585" s="4"/>
      <c r="P585" s="4"/>
      <c r="Q585" s="4"/>
      <c r="R585" s="4"/>
      <c r="S585" s="4"/>
      <c r="T585" s="4"/>
      <c r="U585" s="4"/>
      <c r="V585" s="4"/>
      <c r="W585" s="4"/>
      <c r="X585" s="4"/>
      <c r="Y585" s="4"/>
    </row>
    <row r="586" spans="1:25" ht="15.75" customHeight="1">
      <c r="A586" s="4"/>
      <c r="B586" s="57" t="s">
        <v>1254</v>
      </c>
      <c r="C586" s="78" t="s">
        <v>1565</v>
      </c>
      <c r="D586" s="57" t="s">
        <v>47</v>
      </c>
      <c r="E586" s="57" t="s">
        <v>1566</v>
      </c>
      <c r="F586" s="305" t="s">
        <v>1258</v>
      </c>
      <c r="G586" s="305"/>
      <c r="H586" s="77" t="s">
        <v>103</v>
      </c>
      <c r="I586" s="80">
        <v>1.47</v>
      </c>
      <c r="J586" s="79">
        <v>0.76</v>
      </c>
      <c r="K586" s="79">
        <v>1.1100000000000001</v>
      </c>
      <c r="O586" s="4"/>
      <c r="P586" s="4"/>
      <c r="Q586" s="4"/>
      <c r="R586" s="4"/>
      <c r="S586" s="4"/>
      <c r="T586" s="4"/>
      <c r="U586" s="4"/>
      <c r="V586" s="4"/>
      <c r="W586" s="4"/>
      <c r="X586" s="4"/>
      <c r="Y586" s="4"/>
    </row>
    <row r="587" spans="1:25" ht="15.75" customHeight="1">
      <c r="A587" s="4"/>
      <c r="B587" s="57" t="s">
        <v>1254</v>
      </c>
      <c r="C587" s="78" t="s">
        <v>1567</v>
      </c>
      <c r="D587" s="57" t="s">
        <v>47</v>
      </c>
      <c r="E587" s="57" t="s">
        <v>1568</v>
      </c>
      <c r="F587" s="305" t="s">
        <v>1258</v>
      </c>
      <c r="G587" s="305"/>
      <c r="H587" s="77" t="s">
        <v>62</v>
      </c>
      <c r="I587" s="80">
        <v>4.0000000000000001E-3</v>
      </c>
      <c r="J587" s="79">
        <v>167.15</v>
      </c>
      <c r="K587" s="79">
        <v>0.66</v>
      </c>
      <c r="O587" s="4"/>
      <c r="P587" s="4"/>
      <c r="Q587" s="4"/>
      <c r="R587" s="4"/>
      <c r="S587" s="4"/>
      <c r="T587" s="4"/>
      <c r="U587" s="4"/>
      <c r="V587" s="4"/>
      <c r="W587" s="4"/>
      <c r="X587" s="4"/>
      <c r="Y587" s="4"/>
    </row>
    <row r="588" spans="1:25" ht="45.6" customHeight="1">
      <c r="A588" s="4"/>
      <c r="B588" s="57" t="s">
        <v>1254</v>
      </c>
      <c r="C588" s="78" t="s">
        <v>1569</v>
      </c>
      <c r="D588" s="57" t="s">
        <v>1546</v>
      </c>
      <c r="E588" s="57" t="s">
        <v>1570</v>
      </c>
      <c r="F588" s="305" t="s">
        <v>1258</v>
      </c>
      <c r="G588" s="305"/>
      <c r="H588" s="77" t="s">
        <v>773</v>
      </c>
      <c r="I588" s="80">
        <v>11.12</v>
      </c>
      <c r="J588" s="79">
        <v>11.42</v>
      </c>
      <c r="K588" s="79">
        <v>126.99</v>
      </c>
      <c r="O588" s="4"/>
      <c r="P588" s="4"/>
      <c r="Q588" s="4"/>
      <c r="R588" s="4"/>
      <c r="S588" s="4"/>
      <c r="T588" s="4"/>
      <c r="U588" s="4"/>
      <c r="V588" s="4"/>
      <c r="W588" s="4"/>
      <c r="X588" s="4"/>
      <c r="Y588" s="4"/>
    </row>
    <row r="589" spans="1:25" ht="15.75" customHeight="1">
      <c r="A589" s="4"/>
      <c r="B589" s="60"/>
      <c r="C589" s="60"/>
      <c r="D589" s="60"/>
      <c r="E589" s="60"/>
      <c r="F589" s="60" t="s">
        <v>1260</v>
      </c>
      <c r="G589" s="82">
        <v>76.66</v>
      </c>
      <c r="H589" s="60" t="s">
        <v>1261</v>
      </c>
      <c r="I589" s="82">
        <v>0</v>
      </c>
      <c r="J589" s="60" t="s">
        <v>1262</v>
      </c>
      <c r="K589" s="82">
        <v>76.66</v>
      </c>
      <c r="O589" s="4"/>
      <c r="P589" s="4"/>
      <c r="Q589" s="4"/>
      <c r="R589" s="4"/>
      <c r="S589" s="4"/>
      <c r="T589" s="4"/>
      <c r="U589" s="4"/>
      <c r="V589" s="4"/>
      <c r="W589" s="4"/>
      <c r="X589" s="4"/>
      <c r="Y589" s="4"/>
    </row>
    <row r="590" spans="1:25" ht="15.75" customHeight="1">
      <c r="A590" s="4"/>
      <c r="B590" s="60"/>
      <c r="C590" s="60"/>
      <c r="D590" s="60"/>
      <c r="E590" s="60"/>
      <c r="F590" s="60" t="s">
        <v>1263</v>
      </c>
      <c r="G590" s="82">
        <v>43.51</v>
      </c>
      <c r="H590" s="60"/>
      <c r="I590" s="306" t="s">
        <v>1264</v>
      </c>
      <c r="J590" s="306"/>
      <c r="K590" s="82">
        <v>273.5</v>
      </c>
      <c r="O590" s="4"/>
      <c r="P590" s="4"/>
      <c r="Q590" s="4"/>
      <c r="R590" s="4"/>
      <c r="S590" s="4"/>
      <c r="T590" s="4"/>
      <c r="U590" s="4"/>
      <c r="V590" s="4"/>
      <c r="W590" s="4"/>
      <c r="X590" s="4"/>
      <c r="Y590" s="4"/>
    </row>
    <row r="591" spans="1:25" ht="15.75" customHeight="1">
      <c r="A591" s="4"/>
      <c r="B591" s="307" t="s">
        <v>2542</v>
      </c>
      <c r="C591" s="307"/>
      <c r="D591" s="307"/>
      <c r="E591" s="307"/>
      <c r="F591" s="307"/>
      <c r="G591" s="307"/>
      <c r="H591" s="307"/>
      <c r="I591" s="307"/>
      <c r="J591" s="307"/>
      <c r="K591" s="307"/>
      <c r="O591" s="4"/>
      <c r="P591" s="4"/>
      <c r="Q591" s="4"/>
      <c r="R591" s="4"/>
      <c r="S591" s="4"/>
      <c r="T591" s="4"/>
      <c r="U591" s="4"/>
      <c r="V591" s="4"/>
      <c r="W591" s="4"/>
      <c r="X591" s="4"/>
      <c r="Y591" s="4"/>
    </row>
    <row r="592" spans="1:25" ht="15.75" customHeight="1" thickBot="1">
      <c r="A592" s="4"/>
      <c r="B592" s="302" t="s">
        <v>2557</v>
      </c>
      <c r="C592" s="302"/>
      <c r="D592" s="302"/>
      <c r="E592" s="302"/>
      <c r="F592" s="302"/>
      <c r="G592" s="302"/>
      <c r="H592" s="302"/>
      <c r="I592" s="302"/>
      <c r="J592" s="302"/>
      <c r="K592" s="302"/>
      <c r="O592" s="4"/>
      <c r="P592" s="4"/>
      <c r="Q592" s="4"/>
      <c r="R592" s="4"/>
      <c r="S592" s="4"/>
      <c r="T592" s="4"/>
      <c r="U592" s="4"/>
      <c r="V592" s="4"/>
      <c r="W592" s="4"/>
      <c r="X592" s="4"/>
      <c r="Y592" s="4"/>
    </row>
    <row r="593" spans="1:25" ht="15.75" customHeight="1" thickTop="1">
      <c r="A593" s="4"/>
      <c r="B593" s="72"/>
      <c r="C593" s="72"/>
      <c r="D593" s="72"/>
      <c r="E593" s="72"/>
      <c r="F593" s="72"/>
      <c r="G593" s="72"/>
      <c r="H593" s="72"/>
      <c r="I593" s="72"/>
      <c r="J593" s="72"/>
      <c r="K593" s="72"/>
      <c r="O593" s="4"/>
      <c r="P593" s="4"/>
      <c r="Q593" s="4"/>
      <c r="R593" s="4"/>
      <c r="S593" s="4"/>
      <c r="T593" s="4"/>
      <c r="U593" s="4"/>
      <c r="V593" s="4"/>
      <c r="W593" s="4"/>
      <c r="X593" s="4"/>
      <c r="Y593" s="4"/>
    </row>
    <row r="594" spans="1:25" ht="15.75" customHeight="1">
      <c r="A594" s="4"/>
      <c r="B594" s="61" t="s">
        <v>221</v>
      </c>
      <c r="C594" s="62" t="s">
        <v>19</v>
      </c>
      <c r="D594" s="61" t="s">
        <v>20</v>
      </c>
      <c r="E594" s="61" t="s">
        <v>21</v>
      </c>
      <c r="F594" s="303" t="s">
        <v>1242</v>
      </c>
      <c r="G594" s="303"/>
      <c r="H594" s="67" t="s">
        <v>22</v>
      </c>
      <c r="I594" s="62" t="s">
        <v>23</v>
      </c>
      <c r="J594" s="62" t="s">
        <v>24</v>
      </c>
      <c r="K594" s="62" t="s">
        <v>17</v>
      </c>
      <c r="O594" s="4"/>
      <c r="P594" s="4"/>
      <c r="Q594" s="4"/>
      <c r="R594" s="4"/>
      <c r="S594" s="4"/>
      <c r="T594" s="4"/>
      <c r="U594" s="4"/>
      <c r="V594" s="4"/>
      <c r="W594" s="4"/>
      <c r="X594" s="4"/>
      <c r="Y594" s="4"/>
    </row>
    <row r="595" spans="1:25" ht="15.75" customHeight="1">
      <c r="A595" s="4"/>
      <c r="B595" s="58" t="s">
        <v>1243</v>
      </c>
      <c r="C595" s="69" t="s">
        <v>222</v>
      </c>
      <c r="D595" s="58" t="s">
        <v>47</v>
      </c>
      <c r="E595" s="58" t="s">
        <v>223</v>
      </c>
      <c r="F595" s="304" t="s">
        <v>1571</v>
      </c>
      <c r="G595" s="304"/>
      <c r="H595" s="68" t="s">
        <v>87</v>
      </c>
      <c r="I595" s="71">
        <v>1</v>
      </c>
      <c r="J595" s="70">
        <v>76.42</v>
      </c>
      <c r="K595" s="70">
        <v>76.42</v>
      </c>
      <c r="O595" s="4"/>
      <c r="P595" s="4"/>
      <c r="Q595" s="4"/>
      <c r="R595" s="4"/>
      <c r="S595" s="4"/>
      <c r="T595" s="4"/>
      <c r="U595" s="4"/>
      <c r="V595" s="4"/>
      <c r="W595" s="4"/>
      <c r="X595" s="4"/>
      <c r="Y595" s="4"/>
    </row>
    <row r="596" spans="1:25" ht="15.75" customHeight="1">
      <c r="A596" s="4"/>
      <c r="B596" s="59" t="s">
        <v>1245</v>
      </c>
      <c r="C596" s="74" t="s">
        <v>1572</v>
      </c>
      <c r="D596" s="59" t="s">
        <v>47</v>
      </c>
      <c r="E596" s="59" t="s">
        <v>1573</v>
      </c>
      <c r="F596" s="308" t="s">
        <v>1337</v>
      </c>
      <c r="G596" s="308"/>
      <c r="H596" s="73" t="s">
        <v>62</v>
      </c>
      <c r="I596" s="76">
        <v>1.9E-3</v>
      </c>
      <c r="J596" s="75">
        <v>648.34</v>
      </c>
      <c r="K596" s="75">
        <v>1.23</v>
      </c>
      <c r="O596" s="4"/>
      <c r="P596" s="4"/>
      <c r="Q596" s="4"/>
      <c r="R596" s="4"/>
      <c r="S596" s="4"/>
      <c r="T596" s="4"/>
      <c r="U596" s="4"/>
      <c r="V596" s="4"/>
      <c r="W596" s="4"/>
      <c r="X596" s="4"/>
      <c r="Y596" s="4"/>
    </row>
    <row r="597" spans="1:25" ht="15.75" customHeight="1">
      <c r="A597" s="4"/>
      <c r="B597" s="59" t="s">
        <v>1245</v>
      </c>
      <c r="C597" s="74" t="s">
        <v>1475</v>
      </c>
      <c r="D597" s="59" t="s">
        <v>47</v>
      </c>
      <c r="E597" s="59" t="s">
        <v>1476</v>
      </c>
      <c r="F597" s="308" t="s">
        <v>1468</v>
      </c>
      <c r="G597" s="308"/>
      <c r="H597" s="73" t="s">
        <v>103</v>
      </c>
      <c r="I597" s="76">
        <v>0.79</v>
      </c>
      <c r="J597" s="75">
        <v>9.81</v>
      </c>
      <c r="K597" s="75">
        <v>7.74</v>
      </c>
      <c r="O597" s="4"/>
      <c r="P597" s="4"/>
      <c r="Q597" s="4"/>
      <c r="R597" s="4"/>
      <c r="S597" s="4"/>
      <c r="T597" s="4"/>
      <c r="U597" s="4"/>
      <c r="V597" s="4"/>
      <c r="W597" s="4"/>
      <c r="X597" s="4"/>
      <c r="Y597" s="4"/>
    </row>
    <row r="598" spans="1:25" ht="15.75" customHeight="1">
      <c r="A598" s="4"/>
      <c r="B598" s="59" t="s">
        <v>1245</v>
      </c>
      <c r="C598" s="74" t="s">
        <v>1574</v>
      </c>
      <c r="D598" s="59" t="s">
        <v>47</v>
      </c>
      <c r="E598" s="59" t="s">
        <v>1575</v>
      </c>
      <c r="F598" s="308" t="s">
        <v>1576</v>
      </c>
      <c r="G598" s="308"/>
      <c r="H598" s="73" t="s">
        <v>62</v>
      </c>
      <c r="I598" s="76">
        <v>2.8000000000000001E-2</v>
      </c>
      <c r="J598" s="75">
        <v>1105.42</v>
      </c>
      <c r="K598" s="75">
        <v>30.95</v>
      </c>
      <c r="O598" s="4"/>
      <c r="P598" s="4"/>
      <c r="Q598" s="4"/>
      <c r="R598" s="4"/>
      <c r="S598" s="4"/>
      <c r="T598" s="4"/>
      <c r="U598" s="4"/>
      <c r="V598" s="4"/>
      <c r="W598" s="4"/>
      <c r="X598" s="4"/>
      <c r="Y598" s="4"/>
    </row>
    <row r="599" spans="1:25" ht="15.75" customHeight="1">
      <c r="A599" s="4"/>
      <c r="B599" s="59" t="s">
        <v>1245</v>
      </c>
      <c r="C599" s="74" t="s">
        <v>1246</v>
      </c>
      <c r="D599" s="59" t="s">
        <v>47</v>
      </c>
      <c r="E599" s="59" t="s">
        <v>1247</v>
      </c>
      <c r="F599" s="308" t="s">
        <v>1248</v>
      </c>
      <c r="G599" s="308"/>
      <c r="H599" s="73" t="s">
        <v>1249</v>
      </c>
      <c r="I599" s="76">
        <v>0.124</v>
      </c>
      <c r="J599" s="75">
        <v>22.64</v>
      </c>
      <c r="K599" s="75">
        <v>2.8</v>
      </c>
      <c r="O599" s="4"/>
      <c r="P599" s="4"/>
      <c r="Q599" s="4"/>
      <c r="R599" s="4"/>
      <c r="S599" s="4"/>
      <c r="T599" s="4"/>
      <c r="U599" s="4"/>
      <c r="V599" s="4"/>
      <c r="W599" s="4"/>
      <c r="X599" s="4"/>
      <c r="Y599" s="4"/>
    </row>
    <row r="600" spans="1:25" ht="15.75" customHeight="1">
      <c r="A600" s="4"/>
      <c r="B600" s="59" t="s">
        <v>1245</v>
      </c>
      <c r="C600" s="74" t="s">
        <v>1443</v>
      </c>
      <c r="D600" s="59" t="s">
        <v>47</v>
      </c>
      <c r="E600" s="59" t="s">
        <v>1444</v>
      </c>
      <c r="F600" s="308" t="s">
        <v>1248</v>
      </c>
      <c r="G600" s="308"/>
      <c r="H600" s="73" t="s">
        <v>1249</v>
      </c>
      <c r="I600" s="76">
        <v>0.248</v>
      </c>
      <c r="J600" s="75">
        <v>31.21</v>
      </c>
      <c r="K600" s="75">
        <v>7.74</v>
      </c>
      <c r="O600" s="4"/>
      <c r="P600" s="4"/>
      <c r="Q600" s="4"/>
      <c r="R600" s="4"/>
      <c r="S600" s="4"/>
      <c r="T600" s="4"/>
      <c r="U600" s="4"/>
      <c r="V600" s="4"/>
      <c r="W600" s="4"/>
      <c r="X600" s="4"/>
      <c r="Y600" s="4"/>
    </row>
    <row r="601" spans="1:25" ht="15.75" customHeight="1">
      <c r="A601" s="4"/>
      <c r="B601" s="57" t="s">
        <v>1254</v>
      </c>
      <c r="C601" s="78" t="s">
        <v>1531</v>
      </c>
      <c r="D601" s="57" t="s">
        <v>47</v>
      </c>
      <c r="E601" s="57" t="s">
        <v>1532</v>
      </c>
      <c r="F601" s="305" t="s">
        <v>1258</v>
      </c>
      <c r="G601" s="305"/>
      <c r="H601" s="77" t="s">
        <v>87</v>
      </c>
      <c r="I601" s="80">
        <v>0.16919999999999999</v>
      </c>
      <c r="J601" s="79">
        <v>25.43</v>
      </c>
      <c r="K601" s="79">
        <v>4.3</v>
      </c>
      <c r="O601" s="4"/>
      <c r="P601" s="4"/>
      <c r="Q601" s="4"/>
      <c r="R601" s="4"/>
      <c r="S601" s="4"/>
      <c r="T601" s="4"/>
      <c r="U601" s="4"/>
      <c r="V601" s="4"/>
      <c r="W601" s="4"/>
      <c r="X601" s="4"/>
      <c r="Y601" s="4"/>
    </row>
    <row r="602" spans="1:25" ht="15.75" customHeight="1">
      <c r="A602" s="4"/>
      <c r="B602" s="57" t="s">
        <v>1254</v>
      </c>
      <c r="C602" s="78" t="s">
        <v>1577</v>
      </c>
      <c r="D602" s="57" t="s">
        <v>47</v>
      </c>
      <c r="E602" s="57" t="s">
        <v>1578</v>
      </c>
      <c r="F602" s="305" t="s">
        <v>1258</v>
      </c>
      <c r="G602" s="305"/>
      <c r="H602" s="77" t="s">
        <v>49</v>
      </c>
      <c r="I602" s="80">
        <v>5.34</v>
      </c>
      <c r="J602" s="79">
        <v>3.74</v>
      </c>
      <c r="K602" s="79">
        <v>19.97</v>
      </c>
      <c r="O602" s="4"/>
      <c r="P602" s="4"/>
      <c r="Q602" s="4"/>
      <c r="R602" s="4"/>
      <c r="S602" s="4"/>
      <c r="T602" s="4"/>
      <c r="U602" s="4"/>
      <c r="V602" s="4"/>
      <c r="W602" s="4"/>
      <c r="X602" s="4"/>
      <c r="Y602" s="4"/>
    </row>
    <row r="603" spans="1:25" ht="15.75" customHeight="1">
      <c r="A603" s="4"/>
      <c r="B603" s="57" t="s">
        <v>1254</v>
      </c>
      <c r="C603" s="78" t="s">
        <v>1288</v>
      </c>
      <c r="D603" s="57" t="s">
        <v>47</v>
      </c>
      <c r="E603" s="57" t="s">
        <v>1289</v>
      </c>
      <c r="F603" s="305" t="s">
        <v>1258</v>
      </c>
      <c r="G603" s="305"/>
      <c r="H603" s="77" t="s">
        <v>87</v>
      </c>
      <c r="I603" s="80">
        <v>0.20300000000000001</v>
      </c>
      <c r="J603" s="79">
        <v>8.36</v>
      </c>
      <c r="K603" s="79">
        <v>1.69</v>
      </c>
      <c r="O603" s="4"/>
      <c r="P603" s="4"/>
      <c r="Q603" s="4"/>
      <c r="R603" s="4"/>
      <c r="S603" s="4"/>
      <c r="T603" s="4"/>
      <c r="U603" s="4"/>
      <c r="V603" s="4"/>
      <c r="W603" s="4"/>
      <c r="X603" s="4"/>
      <c r="Y603" s="4"/>
    </row>
    <row r="604" spans="1:25" ht="15.75" customHeight="1">
      <c r="A604" s="4"/>
      <c r="B604" s="60"/>
      <c r="C604" s="60"/>
      <c r="D604" s="60"/>
      <c r="E604" s="60"/>
      <c r="F604" s="60" t="s">
        <v>1260</v>
      </c>
      <c r="G604" s="82">
        <v>18.52</v>
      </c>
      <c r="H604" s="60" t="s">
        <v>1261</v>
      </c>
      <c r="I604" s="82">
        <v>0</v>
      </c>
      <c r="J604" s="60" t="s">
        <v>1262</v>
      </c>
      <c r="K604" s="82">
        <v>18.52</v>
      </c>
      <c r="O604" s="4"/>
      <c r="P604" s="4"/>
      <c r="Q604" s="4"/>
      <c r="R604" s="4"/>
      <c r="S604" s="4"/>
      <c r="T604" s="4"/>
      <c r="U604" s="4"/>
      <c r="V604" s="4"/>
      <c r="W604" s="4"/>
      <c r="X604" s="4"/>
      <c r="Y604" s="4"/>
    </row>
    <row r="605" spans="1:25" ht="15.75" customHeight="1" thickBot="1">
      <c r="A605" s="4"/>
      <c r="B605" s="60"/>
      <c r="C605" s="60"/>
      <c r="D605" s="60"/>
      <c r="E605" s="60"/>
      <c r="F605" s="60" t="s">
        <v>1263</v>
      </c>
      <c r="G605" s="82">
        <v>14.45</v>
      </c>
      <c r="H605" s="60"/>
      <c r="I605" s="306" t="s">
        <v>1264</v>
      </c>
      <c r="J605" s="306"/>
      <c r="K605" s="82">
        <v>90.87</v>
      </c>
      <c r="O605" s="4"/>
      <c r="P605" s="4"/>
      <c r="Q605" s="4"/>
      <c r="R605" s="4"/>
      <c r="S605" s="4"/>
      <c r="T605" s="4"/>
      <c r="U605" s="4"/>
      <c r="V605" s="4"/>
      <c r="W605" s="4"/>
      <c r="X605" s="4"/>
      <c r="Y605" s="4"/>
    </row>
    <row r="606" spans="1:25" ht="15.75" customHeight="1" thickTop="1">
      <c r="A606" s="4"/>
      <c r="B606" s="72"/>
      <c r="C606" s="72"/>
      <c r="D606" s="72"/>
      <c r="E606" s="72"/>
      <c r="F606" s="72"/>
      <c r="G606" s="72"/>
      <c r="H606" s="72"/>
      <c r="I606" s="72"/>
      <c r="J606" s="72"/>
      <c r="K606" s="72"/>
      <c r="O606" s="4"/>
      <c r="P606" s="4"/>
      <c r="Q606" s="4"/>
      <c r="R606" s="4"/>
      <c r="S606" s="4"/>
      <c r="T606" s="4"/>
      <c r="U606" s="4"/>
      <c r="V606" s="4"/>
      <c r="W606" s="4"/>
      <c r="X606" s="4"/>
      <c r="Y606" s="4"/>
    </row>
    <row r="607" spans="1:25" ht="15.75" customHeight="1">
      <c r="A607" s="4"/>
      <c r="B607" s="61" t="s">
        <v>224</v>
      </c>
      <c r="C607" s="62" t="s">
        <v>19</v>
      </c>
      <c r="D607" s="61" t="s">
        <v>20</v>
      </c>
      <c r="E607" s="61" t="s">
        <v>21</v>
      </c>
      <c r="F607" s="303" t="s">
        <v>1242</v>
      </c>
      <c r="G607" s="303"/>
      <c r="H607" s="67" t="s">
        <v>22</v>
      </c>
      <c r="I607" s="62" t="s">
        <v>23</v>
      </c>
      <c r="J607" s="62" t="s">
        <v>24</v>
      </c>
      <c r="K607" s="62" t="s">
        <v>17</v>
      </c>
      <c r="O607" s="4"/>
      <c r="P607" s="4"/>
      <c r="Q607" s="4"/>
      <c r="R607" s="4"/>
      <c r="S607" s="4"/>
      <c r="T607" s="4"/>
      <c r="U607" s="4"/>
      <c r="V607" s="4"/>
      <c r="W607" s="4"/>
      <c r="X607" s="4"/>
      <c r="Y607" s="4"/>
    </row>
    <row r="608" spans="1:25" ht="15.75" customHeight="1">
      <c r="A608" s="4"/>
      <c r="B608" s="58" t="s">
        <v>1243</v>
      </c>
      <c r="C608" s="69" t="s">
        <v>225</v>
      </c>
      <c r="D608" s="58" t="s">
        <v>47</v>
      </c>
      <c r="E608" s="58" t="s">
        <v>226</v>
      </c>
      <c r="F608" s="304" t="s">
        <v>1571</v>
      </c>
      <c r="G608" s="304"/>
      <c r="H608" s="68" t="s">
        <v>87</v>
      </c>
      <c r="I608" s="71">
        <v>1</v>
      </c>
      <c r="J608" s="70">
        <v>53.62</v>
      </c>
      <c r="K608" s="70">
        <v>53.62</v>
      </c>
      <c r="O608" s="4"/>
      <c r="P608" s="4"/>
      <c r="Q608" s="4"/>
      <c r="R608" s="4"/>
      <c r="S608" s="4"/>
      <c r="T608" s="4"/>
      <c r="U608" s="4"/>
      <c r="V608" s="4"/>
      <c r="W608" s="4"/>
      <c r="X608" s="4"/>
      <c r="Y608" s="4"/>
    </row>
    <row r="609" spans="1:25" ht="15.75" customHeight="1">
      <c r="A609" s="4"/>
      <c r="B609" s="59" t="s">
        <v>1245</v>
      </c>
      <c r="C609" s="74" t="s">
        <v>1579</v>
      </c>
      <c r="D609" s="59" t="s">
        <v>47</v>
      </c>
      <c r="E609" s="59" t="s">
        <v>1580</v>
      </c>
      <c r="F609" s="308" t="s">
        <v>1576</v>
      </c>
      <c r="G609" s="308"/>
      <c r="H609" s="73" t="s">
        <v>62</v>
      </c>
      <c r="I609" s="76">
        <v>2.8000000000000001E-2</v>
      </c>
      <c r="J609" s="75">
        <v>986.52</v>
      </c>
      <c r="K609" s="75">
        <v>27.62</v>
      </c>
      <c r="O609" s="4"/>
      <c r="P609" s="4"/>
      <c r="Q609" s="4"/>
      <c r="R609" s="4"/>
      <c r="S609" s="4"/>
      <c r="T609" s="4"/>
      <c r="U609" s="4"/>
      <c r="V609" s="4"/>
      <c r="W609" s="4"/>
      <c r="X609" s="4"/>
      <c r="Y609" s="4"/>
    </row>
    <row r="610" spans="1:25" ht="15.75" customHeight="1">
      <c r="A610" s="4"/>
      <c r="B610" s="59" t="s">
        <v>1245</v>
      </c>
      <c r="C610" s="74" t="s">
        <v>1572</v>
      </c>
      <c r="D610" s="59" t="s">
        <v>47</v>
      </c>
      <c r="E610" s="59" t="s">
        <v>1573</v>
      </c>
      <c r="F610" s="308" t="s">
        <v>1337</v>
      </c>
      <c r="G610" s="308"/>
      <c r="H610" s="73" t="s">
        <v>62</v>
      </c>
      <c r="I610" s="76">
        <v>1.9E-3</v>
      </c>
      <c r="J610" s="75">
        <v>648.34</v>
      </c>
      <c r="K610" s="75">
        <v>1.23</v>
      </c>
      <c r="O610" s="4"/>
      <c r="P610" s="4"/>
      <c r="Q610" s="4"/>
      <c r="R610" s="4"/>
      <c r="S610" s="4"/>
      <c r="T610" s="4"/>
      <c r="U610" s="4"/>
      <c r="V610" s="4"/>
      <c r="W610" s="4"/>
      <c r="X610" s="4"/>
      <c r="Y610" s="4"/>
    </row>
    <row r="611" spans="1:25" ht="15.75" customHeight="1">
      <c r="A611" s="4"/>
      <c r="B611" s="59" t="s">
        <v>1245</v>
      </c>
      <c r="C611" s="74" t="s">
        <v>1246</v>
      </c>
      <c r="D611" s="59" t="s">
        <v>47</v>
      </c>
      <c r="E611" s="59" t="s">
        <v>1247</v>
      </c>
      <c r="F611" s="308" t="s">
        <v>1248</v>
      </c>
      <c r="G611" s="308"/>
      <c r="H611" s="73" t="s">
        <v>1249</v>
      </c>
      <c r="I611" s="76">
        <v>6.8000000000000005E-2</v>
      </c>
      <c r="J611" s="75">
        <v>22.64</v>
      </c>
      <c r="K611" s="75">
        <v>1.53</v>
      </c>
      <c r="O611" s="4"/>
      <c r="P611" s="4"/>
      <c r="Q611" s="4"/>
      <c r="R611" s="4"/>
      <c r="S611" s="4"/>
      <c r="T611" s="4"/>
      <c r="U611" s="4"/>
      <c r="V611" s="4"/>
      <c r="W611" s="4"/>
      <c r="X611" s="4"/>
      <c r="Y611" s="4"/>
    </row>
    <row r="612" spans="1:25" ht="15.75" customHeight="1">
      <c r="A612" s="4"/>
      <c r="B612" s="59" t="s">
        <v>1245</v>
      </c>
      <c r="C612" s="74" t="s">
        <v>1443</v>
      </c>
      <c r="D612" s="59" t="s">
        <v>47</v>
      </c>
      <c r="E612" s="59" t="s">
        <v>1444</v>
      </c>
      <c r="F612" s="308" t="s">
        <v>1248</v>
      </c>
      <c r="G612" s="308"/>
      <c r="H612" s="73" t="s">
        <v>1249</v>
      </c>
      <c r="I612" s="76">
        <v>0.13600000000000001</v>
      </c>
      <c r="J612" s="75">
        <v>31.21</v>
      </c>
      <c r="K612" s="75">
        <v>4.24</v>
      </c>
      <c r="O612" s="4"/>
      <c r="P612" s="4"/>
      <c r="Q612" s="4"/>
      <c r="R612" s="4"/>
      <c r="S612" s="4"/>
      <c r="T612" s="4"/>
      <c r="U612" s="4"/>
      <c r="V612" s="4"/>
      <c r="W612" s="4"/>
      <c r="X612" s="4"/>
      <c r="Y612" s="4"/>
    </row>
    <row r="613" spans="1:25" ht="15.75" customHeight="1">
      <c r="A613" s="4"/>
      <c r="B613" s="59" t="s">
        <v>1245</v>
      </c>
      <c r="C613" s="74" t="s">
        <v>1475</v>
      </c>
      <c r="D613" s="59" t="s">
        <v>47</v>
      </c>
      <c r="E613" s="59" t="s">
        <v>1476</v>
      </c>
      <c r="F613" s="308" t="s">
        <v>1468</v>
      </c>
      <c r="G613" s="308"/>
      <c r="H613" s="73" t="s">
        <v>103</v>
      </c>
      <c r="I613" s="76">
        <v>0.79</v>
      </c>
      <c r="J613" s="75">
        <v>9.81</v>
      </c>
      <c r="K613" s="75">
        <v>7.74</v>
      </c>
      <c r="O613" s="4"/>
      <c r="P613" s="4"/>
      <c r="Q613" s="4"/>
      <c r="R613" s="4"/>
      <c r="S613" s="4"/>
      <c r="T613" s="4"/>
      <c r="U613" s="4"/>
      <c r="V613" s="4"/>
      <c r="W613" s="4"/>
      <c r="X613" s="4"/>
      <c r="Y613" s="4"/>
    </row>
    <row r="614" spans="1:25" ht="15.75" customHeight="1">
      <c r="A614" s="4"/>
      <c r="B614" s="57" t="s">
        <v>1254</v>
      </c>
      <c r="C614" s="78" t="s">
        <v>1581</v>
      </c>
      <c r="D614" s="57" t="s">
        <v>47</v>
      </c>
      <c r="E614" s="57" t="s">
        <v>1582</v>
      </c>
      <c r="F614" s="305" t="s">
        <v>1258</v>
      </c>
      <c r="G614" s="305"/>
      <c r="H614" s="77" t="s">
        <v>49</v>
      </c>
      <c r="I614" s="80">
        <v>5.34</v>
      </c>
      <c r="J614" s="79">
        <v>2.11</v>
      </c>
      <c r="K614" s="79">
        <v>11.26</v>
      </c>
      <c r="O614" s="4"/>
      <c r="P614" s="4"/>
      <c r="Q614" s="4"/>
      <c r="R614" s="4"/>
      <c r="S614" s="4"/>
      <c r="T614" s="4"/>
      <c r="U614" s="4"/>
      <c r="V614" s="4"/>
      <c r="W614" s="4"/>
      <c r="X614" s="4"/>
      <c r="Y614" s="4"/>
    </row>
    <row r="615" spans="1:25" ht="15.75" customHeight="1">
      <c r="A615" s="4"/>
      <c r="B615" s="60"/>
      <c r="C615" s="60"/>
      <c r="D615" s="60"/>
      <c r="E615" s="60"/>
      <c r="F615" s="60" t="s">
        <v>1260</v>
      </c>
      <c r="G615" s="82">
        <v>12.3</v>
      </c>
      <c r="H615" s="60" t="s">
        <v>1261</v>
      </c>
      <c r="I615" s="82">
        <v>0</v>
      </c>
      <c r="J615" s="60" t="s">
        <v>1262</v>
      </c>
      <c r="K615" s="82">
        <v>12.3</v>
      </c>
      <c r="O615" s="4"/>
      <c r="P615" s="4"/>
      <c r="Q615" s="4"/>
      <c r="R615" s="4"/>
      <c r="S615" s="4"/>
      <c r="T615" s="4"/>
      <c r="U615" s="4"/>
      <c r="V615" s="4"/>
      <c r="W615" s="4"/>
      <c r="X615" s="4"/>
      <c r="Y615" s="4"/>
    </row>
    <row r="616" spans="1:25" ht="15.75" customHeight="1" thickBot="1">
      <c r="A616" s="4"/>
      <c r="B616" s="60"/>
      <c r="C616" s="60"/>
      <c r="D616" s="60"/>
      <c r="E616" s="60"/>
      <c r="F616" s="60" t="s">
        <v>1263</v>
      </c>
      <c r="G616" s="82">
        <v>10.14</v>
      </c>
      <c r="H616" s="60"/>
      <c r="I616" s="306" t="s">
        <v>1264</v>
      </c>
      <c r="J616" s="306"/>
      <c r="K616" s="82">
        <v>63.76</v>
      </c>
      <c r="O616" s="4"/>
      <c r="P616" s="4"/>
      <c r="Q616" s="4"/>
      <c r="R616" s="4"/>
      <c r="S616" s="4"/>
      <c r="T616" s="4"/>
      <c r="U616" s="4"/>
      <c r="V616" s="4"/>
      <c r="W616" s="4"/>
      <c r="X616" s="4"/>
      <c r="Y616" s="4"/>
    </row>
    <row r="617" spans="1:25" ht="15.75" customHeight="1" thickTop="1">
      <c r="A617" s="4"/>
      <c r="B617" s="72"/>
      <c r="C617" s="72"/>
      <c r="D617" s="72"/>
      <c r="E617" s="72"/>
      <c r="F617" s="72"/>
      <c r="G617" s="72"/>
      <c r="H617" s="72"/>
      <c r="I617" s="72"/>
      <c r="J617" s="72"/>
      <c r="K617" s="72"/>
      <c r="O617" s="4"/>
      <c r="P617" s="4"/>
      <c r="Q617" s="4"/>
      <c r="R617" s="4"/>
      <c r="S617" s="4"/>
      <c r="T617" s="4"/>
      <c r="U617" s="4"/>
      <c r="V617" s="4"/>
      <c r="W617" s="4"/>
      <c r="X617" s="4"/>
      <c r="Y617" s="4"/>
    </row>
    <row r="618" spans="1:25" ht="15.75" customHeight="1">
      <c r="A618" s="4"/>
      <c r="B618" s="61" t="s">
        <v>227</v>
      </c>
      <c r="C618" s="62" t="s">
        <v>19</v>
      </c>
      <c r="D618" s="61" t="s">
        <v>20</v>
      </c>
      <c r="E618" s="61" t="s">
        <v>21</v>
      </c>
      <c r="F618" s="303" t="s">
        <v>1242</v>
      </c>
      <c r="G618" s="303"/>
      <c r="H618" s="67" t="s">
        <v>22</v>
      </c>
      <c r="I618" s="62" t="s">
        <v>23</v>
      </c>
      <c r="J618" s="62" t="s">
        <v>24</v>
      </c>
      <c r="K618" s="62" t="s">
        <v>17</v>
      </c>
      <c r="O618" s="4"/>
      <c r="P618" s="4"/>
      <c r="Q618" s="4"/>
      <c r="R618" s="4"/>
      <c r="S618" s="4"/>
      <c r="T618" s="4"/>
      <c r="U618" s="4"/>
      <c r="V618" s="4"/>
      <c r="W618" s="4"/>
      <c r="X618" s="4"/>
      <c r="Y618" s="4"/>
    </row>
    <row r="619" spans="1:25" ht="15.75" customHeight="1">
      <c r="A619" s="4"/>
      <c r="B619" s="58" t="s">
        <v>1243</v>
      </c>
      <c r="C619" s="69" t="s">
        <v>228</v>
      </c>
      <c r="D619" s="58" t="s">
        <v>47</v>
      </c>
      <c r="E619" s="58" t="s">
        <v>229</v>
      </c>
      <c r="F619" s="304" t="s">
        <v>1571</v>
      </c>
      <c r="G619" s="304"/>
      <c r="H619" s="68" t="s">
        <v>87</v>
      </c>
      <c r="I619" s="71">
        <v>1</v>
      </c>
      <c r="J619" s="70">
        <v>12.91</v>
      </c>
      <c r="K619" s="70">
        <v>12.91</v>
      </c>
      <c r="O619" s="4"/>
      <c r="P619" s="4"/>
      <c r="Q619" s="4"/>
      <c r="R619" s="4"/>
      <c r="S619" s="4"/>
      <c r="T619" s="4"/>
      <c r="U619" s="4"/>
      <c r="V619" s="4"/>
      <c r="W619" s="4"/>
      <c r="X619" s="4"/>
      <c r="Y619" s="4"/>
    </row>
    <row r="620" spans="1:25" ht="15.75" customHeight="1">
      <c r="A620" s="4"/>
      <c r="B620" s="59" t="s">
        <v>1245</v>
      </c>
      <c r="C620" s="74" t="s">
        <v>1246</v>
      </c>
      <c r="D620" s="59" t="s">
        <v>47</v>
      </c>
      <c r="E620" s="59" t="s">
        <v>1247</v>
      </c>
      <c r="F620" s="308" t="s">
        <v>1248</v>
      </c>
      <c r="G620" s="308"/>
      <c r="H620" s="73" t="s">
        <v>1249</v>
      </c>
      <c r="I620" s="76">
        <v>5.5E-2</v>
      </c>
      <c r="J620" s="75">
        <v>22.64</v>
      </c>
      <c r="K620" s="75">
        <v>1.24</v>
      </c>
      <c r="O620" s="4"/>
      <c r="P620" s="4"/>
      <c r="Q620" s="4"/>
      <c r="R620" s="4"/>
      <c r="S620" s="4"/>
      <c r="T620" s="4"/>
      <c r="U620" s="4"/>
      <c r="V620" s="4"/>
      <c r="W620" s="4"/>
      <c r="X620" s="4"/>
      <c r="Y620" s="4"/>
    </row>
    <row r="621" spans="1:25" ht="15.75" customHeight="1">
      <c r="A621" s="4"/>
      <c r="B621" s="59" t="s">
        <v>1245</v>
      </c>
      <c r="C621" s="74" t="s">
        <v>1443</v>
      </c>
      <c r="D621" s="59" t="s">
        <v>47</v>
      </c>
      <c r="E621" s="59" t="s">
        <v>1444</v>
      </c>
      <c r="F621" s="308" t="s">
        <v>1248</v>
      </c>
      <c r="G621" s="308"/>
      <c r="H621" s="73" t="s">
        <v>1249</v>
      </c>
      <c r="I621" s="76">
        <v>0.29099999999999998</v>
      </c>
      <c r="J621" s="75">
        <v>31.21</v>
      </c>
      <c r="K621" s="75">
        <v>9.08</v>
      </c>
      <c r="O621" s="4"/>
      <c r="P621" s="4"/>
      <c r="Q621" s="4"/>
      <c r="R621" s="4"/>
      <c r="S621" s="4"/>
      <c r="T621" s="4"/>
      <c r="U621" s="4"/>
      <c r="V621" s="4"/>
      <c r="W621" s="4"/>
      <c r="X621" s="4"/>
      <c r="Y621" s="4"/>
    </row>
    <row r="622" spans="1:25" ht="15.75" customHeight="1">
      <c r="A622" s="4"/>
      <c r="B622" s="59" t="s">
        <v>1245</v>
      </c>
      <c r="C622" s="74" t="s">
        <v>1572</v>
      </c>
      <c r="D622" s="59" t="s">
        <v>47</v>
      </c>
      <c r="E622" s="59" t="s">
        <v>1573</v>
      </c>
      <c r="F622" s="308" t="s">
        <v>1337</v>
      </c>
      <c r="G622" s="308"/>
      <c r="H622" s="73" t="s">
        <v>62</v>
      </c>
      <c r="I622" s="76">
        <v>4.0000000000000001E-3</v>
      </c>
      <c r="J622" s="75">
        <v>648.34</v>
      </c>
      <c r="K622" s="75">
        <v>2.59</v>
      </c>
      <c r="O622" s="4"/>
      <c r="P622" s="4"/>
      <c r="Q622" s="4"/>
      <c r="R622" s="4"/>
      <c r="S622" s="4"/>
      <c r="T622" s="4"/>
      <c r="U622" s="4"/>
      <c r="V622" s="4"/>
      <c r="W622" s="4"/>
      <c r="X622" s="4"/>
      <c r="Y622" s="4"/>
    </row>
    <row r="623" spans="1:25" ht="15.75" customHeight="1">
      <c r="A623" s="4"/>
      <c r="B623" s="60"/>
      <c r="C623" s="60"/>
      <c r="D623" s="60"/>
      <c r="E623" s="60"/>
      <c r="F623" s="60" t="s">
        <v>1260</v>
      </c>
      <c r="G623" s="82">
        <v>8.41</v>
      </c>
      <c r="H623" s="60" t="s">
        <v>1261</v>
      </c>
      <c r="I623" s="82">
        <v>0</v>
      </c>
      <c r="J623" s="60" t="s">
        <v>1262</v>
      </c>
      <c r="K623" s="82">
        <v>8.41</v>
      </c>
      <c r="O623" s="4"/>
      <c r="P623" s="4"/>
      <c r="Q623" s="4"/>
      <c r="R623" s="4"/>
      <c r="S623" s="4"/>
      <c r="T623" s="4"/>
      <c r="U623" s="4"/>
      <c r="V623" s="4"/>
      <c r="W623" s="4"/>
      <c r="X623" s="4"/>
      <c r="Y623" s="4"/>
    </row>
    <row r="624" spans="1:25" ht="15.75" customHeight="1" thickBot="1">
      <c r="A624" s="4"/>
      <c r="B624" s="60"/>
      <c r="C624" s="60"/>
      <c r="D624" s="60"/>
      <c r="E624" s="60"/>
      <c r="F624" s="60" t="s">
        <v>1263</v>
      </c>
      <c r="G624" s="82">
        <v>2.44</v>
      </c>
      <c r="H624" s="60"/>
      <c r="I624" s="306" t="s">
        <v>1264</v>
      </c>
      <c r="J624" s="306"/>
      <c r="K624" s="82">
        <v>15.35</v>
      </c>
      <c r="O624" s="4"/>
      <c r="P624" s="4"/>
      <c r="Q624" s="4"/>
      <c r="R624" s="4"/>
      <c r="S624" s="4"/>
      <c r="T624" s="4"/>
      <c r="U624" s="4"/>
      <c r="V624" s="4"/>
      <c r="W624" s="4"/>
      <c r="X624" s="4"/>
      <c r="Y624" s="4"/>
    </row>
    <row r="625" spans="1:25" ht="15.75" customHeight="1" thickTop="1">
      <c r="A625" s="4"/>
      <c r="B625" s="72"/>
      <c r="C625" s="72"/>
      <c r="D625" s="72"/>
      <c r="E625" s="72"/>
      <c r="F625" s="72"/>
      <c r="G625" s="72"/>
      <c r="H625" s="72"/>
      <c r="I625" s="72"/>
      <c r="J625" s="72"/>
      <c r="K625" s="72"/>
      <c r="O625" s="4"/>
      <c r="P625" s="4"/>
      <c r="Q625" s="4"/>
      <c r="R625" s="4"/>
      <c r="S625" s="4"/>
      <c r="T625" s="4"/>
      <c r="U625" s="4"/>
      <c r="V625" s="4"/>
      <c r="W625" s="4"/>
      <c r="X625" s="4"/>
      <c r="Y625" s="4"/>
    </row>
    <row r="626" spans="1:25" ht="15.75" customHeight="1">
      <c r="A626" s="4"/>
      <c r="B626" s="61" t="s">
        <v>232</v>
      </c>
      <c r="C626" s="62" t="s">
        <v>19</v>
      </c>
      <c r="D626" s="61" t="s">
        <v>20</v>
      </c>
      <c r="E626" s="61" t="s">
        <v>21</v>
      </c>
      <c r="F626" s="303" t="s">
        <v>1242</v>
      </c>
      <c r="G626" s="303"/>
      <c r="H626" s="67" t="s">
        <v>22</v>
      </c>
      <c r="I626" s="62" t="s">
        <v>23</v>
      </c>
      <c r="J626" s="62" t="s">
        <v>24</v>
      </c>
      <c r="K626" s="62" t="s">
        <v>17</v>
      </c>
      <c r="O626" s="4"/>
      <c r="P626" s="4"/>
      <c r="Q626" s="4"/>
      <c r="R626" s="4"/>
      <c r="S626" s="4"/>
      <c r="T626" s="4"/>
      <c r="U626" s="4"/>
      <c r="V626" s="4"/>
      <c r="W626" s="4"/>
      <c r="X626" s="4"/>
      <c r="Y626" s="4"/>
    </row>
    <row r="627" spans="1:25" ht="15.75" customHeight="1">
      <c r="A627" s="4"/>
      <c r="B627" s="58" t="s">
        <v>1243</v>
      </c>
      <c r="C627" s="69" t="s">
        <v>233</v>
      </c>
      <c r="D627" s="58" t="s">
        <v>47</v>
      </c>
      <c r="E627" s="58" t="s">
        <v>234</v>
      </c>
      <c r="F627" s="304" t="s">
        <v>1583</v>
      </c>
      <c r="G627" s="304"/>
      <c r="H627" s="68" t="s">
        <v>37</v>
      </c>
      <c r="I627" s="71">
        <v>1</v>
      </c>
      <c r="J627" s="70">
        <v>103.9</v>
      </c>
      <c r="K627" s="70">
        <v>103.9</v>
      </c>
      <c r="O627" s="4"/>
      <c r="P627" s="4"/>
      <c r="Q627" s="4"/>
      <c r="R627" s="4"/>
      <c r="S627" s="4"/>
      <c r="T627" s="4"/>
      <c r="U627" s="4"/>
      <c r="V627" s="4"/>
      <c r="W627" s="4"/>
      <c r="X627" s="4"/>
      <c r="Y627" s="4"/>
    </row>
    <row r="628" spans="1:25" ht="15.75" customHeight="1">
      <c r="A628" s="4"/>
      <c r="B628" s="59" t="s">
        <v>1245</v>
      </c>
      <c r="C628" s="74" t="s">
        <v>1584</v>
      </c>
      <c r="D628" s="59" t="s">
        <v>47</v>
      </c>
      <c r="E628" s="59" t="s">
        <v>1585</v>
      </c>
      <c r="F628" s="308" t="s">
        <v>1248</v>
      </c>
      <c r="G628" s="308"/>
      <c r="H628" s="73" t="s">
        <v>1249</v>
      </c>
      <c r="I628" s="76">
        <v>0.59499999999999997</v>
      </c>
      <c r="J628" s="75">
        <v>26.36</v>
      </c>
      <c r="K628" s="75">
        <v>15.68</v>
      </c>
      <c r="O628" s="4"/>
      <c r="P628" s="4"/>
      <c r="Q628" s="4"/>
      <c r="R628" s="4"/>
      <c r="S628" s="4"/>
      <c r="T628" s="4"/>
      <c r="U628" s="4"/>
      <c r="V628" s="4"/>
      <c r="W628" s="4"/>
      <c r="X628" s="4"/>
      <c r="Y628" s="4"/>
    </row>
    <row r="629" spans="1:25" ht="15.75" customHeight="1">
      <c r="A629" s="4"/>
      <c r="B629" s="59" t="s">
        <v>1245</v>
      </c>
      <c r="C629" s="74" t="s">
        <v>1246</v>
      </c>
      <c r="D629" s="59" t="s">
        <v>47</v>
      </c>
      <c r="E629" s="59" t="s">
        <v>1247</v>
      </c>
      <c r="F629" s="308" t="s">
        <v>1248</v>
      </c>
      <c r="G629" s="308"/>
      <c r="H629" s="73" t="s">
        <v>1249</v>
      </c>
      <c r="I629" s="76">
        <v>0.19500000000000001</v>
      </c>
      <c r="J629" s="75">
        <v>22.64</v>
      </c>
      <c r="K629" s="75">
        <v>4.41</v>
      </c>
      <c r="O629" s="4"/>
      <c r="P629" s="4"/>
      <c r="Q629" s="4"/>
      <c r="R629" s="4"/>
      <c r="S629" s="4"/>
      <c r="T629" s="4"/>
      <c r="U629" s="4"/>
      <c r="V629" s="4"/>
      <c r="W629" s="4"/>
      <c r="X629" s="4"/>
      <c r="Y629" s="4"/>
    </row>
    <row r="630" spans="1:25" ht="15.75" customHeight="1">
      <c r="A630" s="4"/>
      <c r="B630" s="57" t="s">
        <v>1254</v>
      </c>
      <c r="C630" s="78" t="s">
        <v>1586</v>
      </c>
      <c r="D630" s="57" t="s">
        <v>47</v>
      </c>
      <c r="E630" s="57" t="s">
        <v>1587</v>
      </c>
      <c r="F630" s="305" t="s">
        <v>1258</v>
      </c>
      <c r="G630" s="305"/>
      <c r="H630" s="77" t="s">
        <v>49</v>
      </c>
      <c r="I630" s="80">
        <v>20.186800000000002</v>
      </c>
      <c r="J630" s="79">
        <v>0.13</v>
      </c>
      <c r="K630" s="79">
        <v>2.62</v>
      </c>
      <c r="O630" s="4"/>
      <c r="P630" s="4"/>
      <c r="Q630" s="4"/>
      <c r="R630" s="4"/>
      <c r="S630" s="4"/>
      <c r="T630" s="4"/>
      <c r="U630" s="4"/>
      <c r="V630" s="4"/>
      <c r="W630" s="4"/>
      <c r="X630" s="4"/>
      <c r="Y630" s="4"/>
    </row>
    <row r="631" spans="1:25" ht="15.75" customHeight="1">
      <c r="A631" s="4"/>
      <c r="B631" s="57" t="s">
        <v>1254</v>
      </c>
      <c r="C631" s="78" t="s">
        <v>1588</v>
      </c>
      <c r="D631" s="57" t="s">
        <v>47</v>
      </c>
      <c r="E631" s="57" t="s">
        <v>1589</v>
      </c>
      <c r="F631" s="305" t="s">
        <v>1258</v>
      </c>
      <c r="G631" s="305"/>
      <c r="H631" s="77" t="s">
        <v>49</v>
      </c>
      <c r="I631" s="80">
        <v>0.54410000000000003</v>
      </c>
      <c r="J631" s="79">
        <v>0.32</v>
      </c>
      <c r="K631" s="79">
        <v>0.17</v>
      </c>
      <c r="O631" s="4"/>
      <c r="P631" s="4"/>
      <c r="Q631" s="4"/>
      <c r="R631" s="4"/>
      <c r="S631" s="4"/>
      <c r="T631" s="4"/>
      <c r="U631" s="4"/>
      <c r="V631" s="4"/>
      <c r="W631" s="4"/>
      <c r="X631" s="4"/>
      <c r="Y631" s="4"/>
    </row>
    <row r="632" spans="1:25" ht="15.75" customHeight="1">
      <c r="A632" s="4"/>
      <c r="B632" s="57" t="s">
        <v>1254</v>
      </c>
      <c r="C632" s="78" t="s">
        <v>1590</v>
      </c>
      <c r="D632" s="57" t="s">
        <v>47</v>
      </c>
      <c r="E632" s="57" t="s">
        <v>1591</v>
      </c>
      <c r="F632" s="305" t="s">
        <v>1258</v>
      </c>
      <c r="G632" s="305"/>
      <c r="H632" s="77" t="s">
        <v>1557</v>
      </c>
      <c r="I632" s="80">
        <v>2.9600000000000001E-2</v>
      </c>
      <c r="J632" s="79">
        <v>103.03</v>
      </c>
      <c r="K632" s="79">
        <v>3.04</v>
      </c>
      <c r="O632" s="4"/>
      <c r="P632" s="4"/>
      <c r="Q632" s="4"/>
      <c r="R632" s="4"/>
      <c r="S632" s="4"/>
      <c r="T632" s="4"/>
      <c r="U632" s="4"/>
      <c r="V632" s="4"/>
      <c r="W632" s="4"/>
      <c r="X632" s="4"/>
      <c r="Y632" s="4"/>
    </row>
    <row r="633" spans="1:25" ht="15.75" customHeight="1">
      <c r="A633" s="4"/>
      <c r="B633" s="57" t="s">
        <v>1254</v>
      </c>
      <c r="C633" s="78" t="s">
        <v>1592</v>
      </c>
      <c r="D633" s="57" t="s">
        <v>47</v>
      </c>
      <c r="E633" s="57" t="s">
        <v>1593</v>
      </c>
      <c r="F633" s="305" t="s">
        <v>1258</v>
      </c>
      <c r="G633" s="305"/>
      <c r="H633" s="77" t="s">
        <v>103</v>
      </c>
      <c r="I633" s="80">
        <v>1.0978000000000001</v>
      </c>
      <c r="J633" s="79">
        <v>3.64</v>
      </c>
      <c r="K633" s="79">
        <v>3.99</v>
      </c>
      <c r="O633" s="4"/>
      <c r="P633" s="4"/>
      <c r="Q633" s="4"/>
      <c r="R633" s="4"/>
      <c r="S633" s="4"/>
      <c r="T633" s="4"/>
      <c r="U633" s="4"/>
      <c r="V633" s="4"/>
      <c r="W633" s="4"/>
      <c r="X633" s="4"/>
      <c r="Y633" s="4"/>
    </row>
    <row r="634" spans="1:25" ht="15.75" customHeight="1">
      <c r="A634" s="4"/>
      <c r="B634" s="57" t="s">
        <v>1254</v>
      </c>
      <c r="C634" s="78" t="s">
        <v>1594</v>
      </c>
      <c r="D634" s="57" t="s">
        <v>47</v>
      </c>
      <c r="E634" s="57" t="s">
        <v>1595</v>
      </c>
      <c r="F634" s="305" t="s">
        <v>1258</v>
      </c>
      <c r="G634" s="305"/>
      <c r="H634" s="77" t="s">
        <v>87</v>
      </c>
      <c r="I634" s="80">
        <v>0.91169999999999995</v>
      </c>
      <c r="J634" s="79">
        <v>6.31</v>
      </c>
      <c r="K634" s="79">
        <v>5.75</v>
      </c>
      <c r="O634" s="4"/>
      <c r="P634" s="4"/>
      <c r="Q634" s="4"/>
      <c r="R634" s="4"/>
      <c r="S634" s="4"/>
      <c r="T634" s="4"/>
      <c r="U634" s="4"/>
      <c r="V634" s="4"/>
      <c r="W634" s="4"/>
      <c r="X634" s="4"/>
      <c r="Y634" s="4"/>
    </row>
    <row r="635" spans="1:25" ht="15.75" customHeight="1">
      <c r="A635" s="4"/>
      <c r="B635" s="57" t="s">
        <v>1254</v>
      </c>
      <c r="C635" s="78" t="s">
        <v>1596</v>
      </c>
      <c r="D635" s="57" t="s">
        <v>47</v>
      </c>
      <c r="E635" s="57" t="s">
        <v>1597</v>
      </c>
      <c r="F635" s="305" t="s">
        <v>1258</v>
      </c>
      <c r="G635" s="305"/>
      <c r="H635" s="77" t="s">
        <v>37</v>
      </c>
      <c r="I635" s="80">
        <v>2.1059999999999999</v>
      </c>
      <c r="J635" s="79">
        <v>21.02</v>
      </c>
      <c r="K635" s="79">
        <v>44.26</v>
      </c>
      <c r="O635" s="4"/>
      <c r="P635" s="4"/>
      <c r="Q635" s="4"/>
      <c r="R635" s="4"/>
      <c r="S635" s="4"/>
      <c r="T635" s="4"/>
      <c r="U635" s="4"/>
      <c r="V635" s="4"/>
      <c r="W635" s="4"/>
      <c r="X635" s="4"/>
      <c r="Y635" s="4"/>
    </row>
    <row r="636" spans="1:25" ht="15.75" customHeight="1">
      <c r="A636" s="4"/>
      <c r="B636" s="57" t="s">
        <v>1254</v>
      </c>
      <c r="C636" s="78" t="s">
        <v>1598</v>
      </c>
      <c r="D636" s="57" t="s">
        <v>47</v>
      </c>
      <c r="E636" s="57" t="s">
        <v>1599</v>
      </c>
      <c r="F636" s="305" t="s">
        <v>1258</v>
      </c>
      <c r="G636" s="305"/>
      <c r="H636" s="77" t="s">
        <v>87</v>
      </c>
      <c r="I636" s="80">
        <v>2.9138999999999999</v>
      </c>
      <c r="J636" s="79">
        <v>7.16</v>
      </c>
      <c r="K636" s="79">
        <v>20.86</v>
      </c>
      <c r="O636" s="4"/>
      <c r="P636" s="4"/>
      <c r="Q636" s="4"/>
      <c r="R636" s="4"/>
      <c r="S636" s="4"/>
      <c r="T636" s="4"/>
      <c r="U636" s="4"/>
      <c r="V636" s="4"/>
      <c r="W636" s="4"/>
      <c r="X636" s="4"/>
      <c r="Y636" s="4"/>
    </row>
    <row r="637" spans="1:25" ht="15.75" customHeight="1">
      <c r="A637" s="4"/>
      <c r="B637" s="57" t="s">
        <v>1254</v>
      </c>
      <c r="C637" s="78" t="s">
        <v>1600</v>
      </c>
      <c r="D637" s="57" t="s">
        <v>47</v>
      </c>
      <c r="E637" s="57" t="s">
        <v>1601</v>
      </c>
      <c r="F637" s="305" t="s">
        <v>1258</v>
      </c>
      <c r="G637" s="305"/>
      <c r="H637" s="77" t="s">
        <v>87</v>
      </c>
      <c r="I637" s="80">
        <v>2.5026999999999999</v>
      </c>
      <c r="J637" s="79">
        <v>0.33</v>
      </c>
      <c r="K637" s="79">
        <v>0.82</v>
      </c>
      <c r="O637" s="4"/>
      <c r="P637" s="4"/>
      <c r="Q637" s="4"/>
      <c r="R637" s="4"/>
      <c r="S637" s="4"/>
      <c r="T637" s="4"/>
      <c r="U637" s="4"/>
      <c r="V637" s="4"/>
      <c r="W637" s="4"/>
      <c r="X637" s="4"/>
      <c r="Y637" s="4"/>
    </row>
    <row r="638" spans="1:25" ht="15.75" customHeight="1">
      <c r="A638" s="4"/>
      <c r="B638" s="57" t="s">
        <v>1254</v>
      </c>
      <c r="C638" s="78" t="s">
        <v>1602</v>
      </c>
      <c r="D638" s="57" t="s">
        <v>47</v>
      </c>
      <c r="E638" s="57" t="s">
        <v>1603</v>
      </c>
      <c r="F638" s="305" t="s">
        <v>1258</v>
      </c>
      <c r="G638" s="305"/>
      <c r="H638" s="77" t="s">
        <v>87</v>
      </c>
      <c r="I638" s="80">
        <v>0.79249999999999998</v>
      </c>
      <c r="J638" s="79">
        <v>2.91</v>
      </c>
      <c r="K638" s="79">
        <v>2.2999999999999998</v>
      </c>
      <c r="O638" s="4"/>
      <c r="P638" s="4"/>
      <c r="Q638" s="4"/>
      <c r="R638" s="4"/>
      <c r="S638" s="4"/>
      <c r="T638" s="4"/>
      <c r="U638" s="4"/>
      <c r="V638" s="4"/>
      <c r="W638" s="4"/>
      <c r="X638" s="4"/>
      <c r="Y638" s="4"/>
    </row>
    <row r="639" spans="1:25" ht="15.75" customHeight="1">
      <c r="A639" s="4"/>
      <c r="B639" s="60"/>
      <c r="C639" s="60"/>
      <c r="D639" s="60"/>
      <c r="E639" s="60"/>
      <c r="F639" s="60" t="s">
        <v>1260</v>
      </c>
      <c r="G639" s="82">
        <v>15.61</v>
      </c>
      <c r="H639" s="60" t="s">
        <v>1261</v>
      </c>
      <c r="I639" s="82">
        <v>0</v>
      </c>
      <c r="J639" s="60" t="s">
        <v>1262</v>
      </c>
      <c r="K639" s="82">
        <v>15.61</v>
      </c>
      <c r="O639" s="4"/>
      <c r="P639" s="4"/>
      <c r="Q639" s="4"/>
      <c r="R639" s="4"/>
      <c r="S639" s="4"/>
      <c r="T639" s="4"/>
      <c r="U639" s="4"/>
      <c r="V639" s="4"/>
      <c r="W639" s="4"/>
      <c r="X639" s="4"/>
      <c r="Y639" s="4"/>
    </row>
    <row r="640" spans="1:25" ht="15.75" customHeight="1" thickBot="1">
      <c r="A640" s="4"/>
      <c r="B640" s="60"/>
      <c r="C640" s="60"/>
      <c r="D640" s="60"/>
      <c r="E640" s="60"/>
      <c r="F640" s="60" t="s">
        <v>1263</v>
      </c>
      <c r="G640" s="82">
        <v>19.649999999999999</v>
      </c>
      <c r="H640" s="60"/>
      <c r="I640" s="306" t="s">
        <v>1264</v>
      </c>
      <c r="J640" s="306"/>
      <c r="K640" s="82">
        <v>123.55</v>
      </c>
      <c r="O640" s="4"/>
      <c r="P640" s="4"/>
      <c r="Q640" s="4"/>
      <c r="R640" s="4"/>
      <c r="S640" s="4"/>
      <c r="T640" s="4"/>
      <c r="U640" s="4"/>
      <c r="V640" s="4"/>
      <c r="W640" s="4"/>
      <c r="X640" s="4"/>
      <c r="Y640" s="4"/>
    </row>
    <row r="641" spans="1:25" ht="15.75" customHeight="1" thickTop="1">
      <c r="A641" s="4"/>
      <c r="B641" s="72"/>
      <c r="C641" s="72"/>
      <c r="D641" s="72"/>
      <c r="E641" s="72"/>
      <c r="F641" s="72"/>
      <c r="G641" s="72"/>
      <c r="H641" s="72"/>
      <c r="I641" s="72"/>
      <c r="J641" s="72"/>
      <c r="K641" s="72"/>
      <c r="O641" s="4"/>
      <c r="P641" s="4"/>
      <c r="Q641" s="4"/>
      <c r="R641" s="4"/>
      <c r="S641" s="4"/>
      <c r="T641" s="4"/>
      <c r="U641" s="4"/>
      <c r="V641" s="4"/>
      <c r="W641" s="4"/>
      <c r="X641" s="4"/>
      <c r="Y641" s="4"/>
    </row>
    <row r="642" spans="1:25" ht="15.75" customHeight="1">
      <c r="A642" s="4"/>
      <c r="B642" s="61" t="s">
        <v>235</v>
      </c>
      <c r="C642" s="62" t="s">
        <v>19</v>
      </c>
      <c r="D642" s="61" t="s">
        <v>20</v>
      </c>
      <c r="E642" s="61" t="s">
        <v>21</v>
      </c>
      <c r="F642" s="303" t="s">
        <v>1242</v>
      </c>
      <c r="G642" s="303"/>
      <c r="H642" s="67" t="s">
        <v>22</v>
      </c>
      <c r="I642" s="62" t="s">
        <v>23</v>
      </c>
      <c r="J642" s="62" t="s">
        <v>24</v>
      </c>
      <c r="K642" s="62" t="s">
        <v>17</v>
      </c>
      <c r="O642" s="4"/>
      <c r="P642" s="4"/>
      <c r="Q642" s="4"/>
      <c r="R642" s="4"/>
      <c r="S642" s="4"/>
      <c r="T642" s="4"/>
      <c r="U642" s="4"/>
      <c r="V642" s="4"/>
      <c r="W642" s="4"/>
      <c r="X642" s="4"/>
      <c r="Y642" s="4"/>
    </row>
    <row r="643" spans="1:25" ht="15.75" customHeight="1">
      <c r="A643" s="4"/>
      <c r="B643" s="58" t="s">
        <v>1243</v>
      </c>
      <c r="C643" s="69" t="s">
        <v>236</v>
      </c>
      <c r="D643" s="58" t="s">
        <v>31</v>
      </c>
      <c r="E643" s="58" t="s">
        <v>237</v>
      </c>
      <c r="F643" s="304" t="s">
        <v>1564</v>
      </c>
      <c r="G643" s="304"/>
      <c r="H643" s="68" t="s">
        <v>37</v>
      </c>
      <c r="I643" s="71">
        <v>1</v>
      </c>
      <c r="J643" s="70">
        <v>118.03</v>
      </c>
      <c r="K643" s="70">
        <v>118.03</v>
      </c>
      <c r="O643" s="4"/>
      <c r="P643" s="4"/>
      <c r="Q643" s="4"/>
      <c r="R643" s="4"/>
      <c r="S643" s="4"/>
      <c r="T643" s="4"/>
      <c r="U643" s="4"/>
      <c r="V643" s="4"/>
      <c r="W643" s="4"/>
      <c r="X643" s="4"/>
      <c r="Y643" s="4"/>
    </row>
    <row r="644" spans="1:25" ht="15.75" customHeight="1">
      <c r="A644" s="4"/>
      <c r="B644" s="59" t="s">
        <v>1245</v>
      </c>
      <c r="C644" s="74" t="s">
        <v>1246</v>
      </c>
      <c r="D644" s="59" t="s">
        <v>47</v>
      </c>
      <c r="E644" s="59" t="s">
        <v>1247</v>
      </c>
      <c r="F644" s="308" t="s">
        <v>1248</v>
      </c>
      <c r="G644" s="308"/>
      <c r="H644" s="73" t="s">
        <v>1249</v>
      </c>
      <c r="I644" s="76">
        <v>0.19500000000000001</v>
      </c>
      <c r="J644" s="75">
        <v>22.64</v>
      </c>
      <c r="K644" s="75">
        <v>4.41</v>
      </c>
      <c r="O644" s="4"/>
      <c r="P644" s="4"/>
      <c r="Q644" s="4"/>
      <c r="R644" s="4"/>
      <c r="S644" s="4"/>
      <c r="T644" s="4"/>
      <c r="U644" s="4"/>
      <c r="V644" s="4"/>
      <c r="W644" s="4"/>
      <c r="X644" s="4"/>
      <c r="Y644" s="4"/>
    </row>
    <row r="645" spans="1:25" ht="15.75" customHeight="1">
      <c r="A645" s="4"/>
      <c r="B645" s="59" t="s">
        <v>1245</v>
      </c>
      <c r="C645" s="74" t="s">
        <v>1584</v>
      </c>
      <c r="D645" s="59" t="s">
        <v>47</v>
      </c>
      <c r="E645" s="59" t="s">
        <v>1585</v>
      </c>
      <c r="F645" s="308" t="s">
        <v>1248</v>
      </c>
      <c r="G645" s="308"/>
      <c r="H645" s="73" t="s">
        <v>1249</v>
      </c>
      <c r="I645" s="76">
        <v>0.59499999999999997</v>
      </c>
      <c r="J645" s="75">
        <v>26.36</v>
      </c>
      <c r="K645" s="75">
        <v>15.68</v>
      </c>
      <c r="O645" s="4"/>
      <c r="P645" s="4"/>
      <c r="Q645" s="4"/>
      <c r="R645" s="4"/>
      <c r="S645" s="4"/>
      <c r="T645" s="4"/>
      <c r="U645" s="4"/>
      <c r="V645" s="4"/>
      <c r="W645" s="4"/>
      <c r="X645" s="4"/>
      <c r="Y645" s="4"/>
    </row>
    <row r="646" spans="1:25" ht="15.75" customHeight="1">
      <c r="A646" s="4"/>
      <c r="B646" s="57" t="s">
        <v>1254</v>
      </c>
      <c r="C646" s="78" t="s">
        <v>1592</v>
      </c>
      <c r="D646" s="57" t="s">
        <v>47</v>
      </c>
      <c r="E646" s="57" t="s">
        <v>1593</v>
      </c>
      <c r="F646" s="305" t="s">
        <v>1258</v>
      </c>
      <c r="G646" s="305"/>
      <c r="H646" s="77" t="s">
        <v>103</v>
      </c>
      <c r="I646" s="80">
        <v>1.0978000000000001</v>
      </c>
      <c r="J646" s="79">
        <v>3.64</v>
      </c>
      <c r="K646" s="79">
        <v>3.99</v>
      </c>
      <c r="O646" s="4"/>
      <c r="P646" s="4"/>
      <c r="Q646" s="4"/>
      <c r="R646" s="4"/>
      <c r="S646" s="4"/>
      <c r="T646" s="4"/>
      <c r="U646" s="4"/>
      <c r="V646" s="4"/>
      <c r="W646" s="4"/>
      <c r="X646" s="4"/>
      <c r="Y646" s="4"/>
    </row>
    <row r="647" spans="1:25" ht="15.75" customHeight="1">
      <c r="A647" s="4"/>
      <c r="B647" s="57" t="s">
        <v>1254</v>
      </c>
      <c r="C647" s="78" t="s">
        <v>1594</v>
      </c>
      <c r="D647" s="57" t="s">
        <v>47</v>
      </c>
      <c r="E647" s="57" t="s">
        <v>1595</v>
      </c>
      <c r="F647" s="305" t="s">
        <v>1258</v>
      </c>
      <c r="G647" s="305"/>
      <c r="H647" s="77" t="s">
        <v>87</v>
      </c>
      <c r="I647" s="80">
        <v>0.91169999999999995</v>
      </c>
      <c r="J647" s="79">
        <v>6.31</v>
      </c>
      <c r="K647" s="79">
        <v>5.75</v>
      </c>
      <c r="O647" s="4"/>
      <c r="P647" s="4"/>
      <c r="Q647" s="4"/>
      <c r="R647" s="4"/>
      <c r="S647" s="4"/>
      <c r="T647" s="4"/>
      <c r="U647" s="4"/>
      <c r="V647" s="4"/>
      <c r="W647" s="4"/>
      <c r="X647" s="4"/>
      <c r="Y647" s="4"/>
    </row>
    <row r="648" spans="1:25" ht="15.75" customHeight="1">
      <c r="A648" s="4"/>
      <c r="B648" s="57" t="s">
        <v>1254</v>
      </c>
      <c r="C648" s="78" t="s">
        <v>1586</v>
      </c>
      <c r="D648" s="57" t="s">
        <v>47</v>
      </c>
      <c r="E648" s="57" t="s">
        <v>1587</v>
      </c>
      <c r="F648" s="305" t="s">
        <v>1258</v>
      </c>
      <c r="G648" s="305"/>
      <c r="H648" s="77" t="s">
        <v>49</v>
      </c>
      <c r="I648" s="80">
        <v>20.186800000000002</v>
      </c>
      <c r="J648" s="79">
        <v>0.13</v>
      </c>
      <c r="K648" s="79">
        <v>2.62</v>
      </c>
      <c r="O648" s="4"/>
      <c r="P648" s="4"/>
      <c r="Q648" s="4"/>
      <c r="R648" s="4"/>
      <c r="S648" s="4"/>
      <c r="T648" s="4"/>
      <c r="U648" s="4"/>
      <c r="V648" s="4"/>
      <c r="W648" s="4"/>
      <c r="X648" s="4"/>
      <c r="Y648" s="4"/>
    </row>
    <row r="649" spans="1:25" ht="15.75" customHeight="1">
      <c r="A649" s="4"/>
      <c r="B649" s="57" t="s">
        <v>1254</v>
      </c>
      <c r="C649" s="78" t="s">
        <v>1598</v>
      </c>
      <c r="D649" s="57" t="s">
        <v>47</v>
      </c>
      <c r="E649" s="57" t="s">
        <v>1599</v>
      </c>
      <c r="F649" s="305" t="s">
        <v>1258</v>
      </c>
      <c r="G649" s="305"/>
      <c r="H649" s="77" t="s">
        <v>87</v>
      </c>
      <c r="I649" s="80">
        <v>2.9138999999999999</v>
      </c>
      <c r="J649" s="79">
        <v>7.16</v>
      </c>
      <c r="K649" s="79">
        <v>20.86</v>
      </c>
      <c r="O649" s="4"/>
      <c r="P649" s="4"/>
      <c r="Q649" s="4"/>
      <c r="R649" s="4"/>
      <c r="S649" s="4"/>
      <c r="T649" s="4"/>
      <c r="U649" s="4"/>
      <c r="V649" s="4"/>
      <c r="W649" s="4"/>
      <c r="X649" s="4"/>
      <c r="Y649" s="4"/>
    </row>
    <row r="650" spans="1:25" ht="15.75" customHeight="1">
      <c r="A650" s="4"/>
      <c r="B650" s="57" t="s">
        <v>1254</v>
      </c>
      <c r="C650" s="78" t="s">
        <v>1588</v>
      </c>
      <c r="D650" s="57" t="s">
        <v>47</v>
      </c>
      <c r="E650" s="57" t="s">
        <v>1589</v>
      </c>
      <c r="F650" s="305" t="s">
        <v>1258</v>
      </c>
      <c r="G650" s="305"/>
      <c r="H650" s="77" t="s">
        <v>49</v>
      </c>
      <c r="I650" s="80">
        <v>0.54410000000000003</v>
      </c>
      <c r="J650" s="79">
        <v>0.32</v>
      </c>
      <c r="K650" s="79">
        <v>0.17</v>
      </c>
      <c r="O650" s="4"/>
      <c r="P650" s="4"/>
      <c r="Q650" s="4"/>
      <c r="R650" s="4"/>
      <c r="S650" s="4"/>
      <c r="T650" s="4"/>
      <c r="U650" s="4"/>
      <c r="V650" s="4"/>
      <c r="W650" s="4"/>
      <c r="X650" s="4"/>
      <c r="Y650" s="4"/>
    </row>
    <row r="651" spans="1:25" ht="15.75" customHeight="1">
      <c r="A651" s="4"/>
      <c r="B651" s="57" t="s">
        <v>1254</v>
      </c>
      <c r="C651" s="78" t="s">
        <v>1602</v>
      </c>
      <c r="D651" s="57" t="s">
        <v>47</v>
      </c>
      <c r="E651" s="57" t="s">
        <v>1603</v>
      </c>
      <c r="F651" s="305" t="s">
        <v>1258</v>
      </c>
      <c r="G651" s="305"/>
      <c r="H651" s="77" t="s">
        <v>87</v>
      </c>
      <c r="I651" s="80">
        <v>0.79249999999999998</v>
      </c>
      <c r="J651" s="79">
        <v>2.91</v>
      </c>
      <c r="K651" s="79">
        <v>2.2999999999999998</v>
      </c>
      <c r="O651" s="4"/>
      <c r="P651" s="4"/>
      <c r="Q651" s="4"/>
      <c r="R651" s="4"/>
      <c r="S651" s="4"/>
      <c r="T651" s="4"/>
      <c r="U651" s="4"/>
      <c r="V651" s="4"/>
      <c r="W651" s="4"/>
      <c r="X651" s="4"/>
      <c r="Y651" s="4"/>
    </row>
    <row r="652" spans="1:25" ht="15.75" customHeight="1">
      <c r="A652" s="4"/>
      <c r="B652" s="57" t="s">
        <v>1254</v>
      </c>
      <c r="C652" s="78" t="s">
        <v>1600</v>
      </c>
      <c r="D652" s="57" t="s">
        <v>47</v>
      </c>
      <c r="E652" s="57" t="s">
        <v>1601</v>
      </c>
      <c r="F652" s="305" t="s">
        <v>1258</v>
      </c>
      <c r="G652" s="305"/>
      <c r="H652" s="77" t="s">
        <v>87</v>
      </c>
      <c r="I652" s="80">
        <v>2.5026999999999999</v>
      </c>
      <c r="J652" s="79">
        <v>0.33</v>
      </c>
      <c r="K652" s="79">
        <v>0.82</v>
      </c>
      <c r="O652" s="4"/>
      <c r="P652" s="4"/>
      <c r="Q652" s="4"/>
      <c r="R652" s="4"/>
      <c r="S652" s="4"/>
      <c r="T652" s="4"/>
      <c r="U652" s="4"/>
      <c r="V652" s="4"/>
      <c r="W652" s="4"/>
      <c r="X652" s="4"/>
      <c r="Y652" s="4"/>
    </row>
    <row r="653" spans="1:25" ht="15.75" customHeight="1">
      <c r="A653" s="4"/>
      <c r="B653" s="57" t="s">
        <v>1254</v>
      </c>
      <c r="C653" s="78" t="s">
        <v>1590</v>
      </c>
      <c r="D653" s="57" t="s">
        <v>47</v>
      </c>
      <c r="E653" s="57" t="s">
        <v>1591</v>
      </c>
      <c r="F653" s="305" t="s">
        <v>1258</v>
      </c>
      <c r="G653" s="305"/>
      <c r="H653" s="77" t="s">
        <v>1557</v>
      </c>
      <c r="I653" s="80">
        <v>2.9600000000000001E-2</v>
      </c>
      <c r="J653" s="79">
        <v>103.03</v>
      </c>
      <c r="K653" s="79">
        <v>3.04</v>
      </c>
      <c r="O653" s="4"/>
      <c r="P653" s="4"/>
      <c r="Q653" s="4"/>
      <c r="R653" s="4"/>
      <c r="S653" s="4"/>
      <c r="T653" s="4"/>
      <c r="U653" s="4"/>
      <c r="V653" s="4"/>
      <c r="W653" s="4"/>
      <c r="X653" s="4"/>
      <c r="Y653" s="4"/>
    </row>
    <row r="654" spans="1:25" ht="45.6" customHeight="1">
      <c r="A654" s="4"/>
      <c r="B654" s="57" t="s">
        <v>1254</v>
      </c>
      <c r="C654" s="78" t="s">
        <v>1604</v>
      </c>
      <c r="D654" s="57" t="s">
        <v>47</v>
      </c>
      <c r="E654" s="57" t="s">
        <v>1605</v>
      </c>
      <c r="F654" s="305" t="s">
        <v>1258</v>
      </c>
      <c r="G654" s="305"/>
      <c r="H654" s="77" t="s">
        <v>37</v>
      </c>
      <c r="I654" s="80">
        <v>2.1059999999999999</v>
      </c>
      <c r="J654" s="79">
        <v>27.73</v>
      </c>
      <c r="K654" s="79">
        <v>58.39</v>
      </c>
      <c r="O654" s="4"/>
      <c r="P654" s="4"/>
      <c r="Q654" s="4"/>
      <c r="R654" s="4"/>
      <c r="S654" s="4"/>
      <c r="T654" s="4"/>
      <c r="U654" s="4"/>
      <c r="V654" s="4"/>
      <c r="W654" s="4"/>
      <c r="X654" s="4"/>
      <c r="Y654" s="4"/>
    </row>
    <row r="655" spans="1:25" ht="15.75" customHeight="1">
      <c r="A655" s="4"/>
      <c r="B655" s="60"/>
      <c r="C655" s="60"/>
      <c r="D655" s="60"/>
      <c r="E655" s="60"/>
      <c r="F655" s="60" t="s">
        <v>1260</v>
      </c>
      <c r="G655" s="82">
        <v>15.61</v>
      </c>
      <c r="H655" s="60" t="s">
        <v>1261</v>
      </c>
      <c r="I655" s="82">
        <v>0</v>
      </c>
      <c r="J655" s="60" t="s">
        <v>1262</v>
      </c>
      <c r="K655" s="82">
        <v>15.61</v>
      </c>
      <c r="O655" s="4"/>
      <c r="P655" s="4"/>
      <c r="Q655" s="4"/>
      <c r="R655" s="4"/>
      <c r="S655" s="4"/>
      <c r="T655" s="4"/>
      <c r="U655" s="4"/>
      <c r="V655" s="4"/>
      <c r="W655" s="4"/>
      <c r="X655" s="4"/>
      <c r="Y655" s="4"/>
    </row>
    <row r="656" spans="1:25" ht="15.75" customHeight="1">
      <c r="A656" s="4"/>
      <c r="B656" s="60"/>
      <c r="C656" s="60"/>
      <c r="D656" s="60"/>
      <c r="E656" s="60"/>
      <c r="F656" s="60" t="s">
        <v>1263</v>
      </c>
      <c r="G656" s="82">
        <v>22.33</v>
      </c>
      <c r="H656" s="60"/>
      <c r="I656" s="306" t="s">
        <v>1264</v>
      </c>
      <c r="J656" s="306"/>
      <c r="K656" s="82">
        <v>140.36000000000001</v>
      </c>
      <c r="O656" s="4"/>
      <c r="P656" s="4"/>
      <c r="Q656" s="4"/>
      <c r="R656" s="4"/>
      <c r="S656" s="4"/>
      <c r="T656" s="4"/>
      <c r="U656" s="4"/>
      <c r="V656" s="4"/>
      <c r="W656" s="4"/>
      <c r="X656" s="4"/>
      <c r="Y656" s="4"/>
    </row>
    <row r="657" spans="1:25" ht="15.75" customHeight="1">
      <c r="A657" s="4"/>
      <c r="B657" s="307" t="s">
        <v>2542</v>
      </c>
      <c r="C657" s="307"/>
      <c r="D657" s="307"/>
      <c r="E657" s="307"/>
      <c r="F657" s="307"/>
      <c r="G657" s="307"/>
      <c r="H657" s="307"/>
      <c r="I657" s="307"/>
      <c r="J657" s="307"/>
      <c r="K657" s="307"/>
      <c r="O657" s="4"/>
      <c r="P657" s="4"/>
      <c r="Q657" s="4"/>
      <c r="R657" s="4"/>
      <c r="S657" s="4"/>
      <c r="T657" s="4"/>
      <c r="U657" s="4"/>
      <c r="V657" s="4"/>
      <c r="W657" s="4"/>
      <c r="X657" s="4"/>
      <c r="Y657" s="4"/>
    </row>
    <row r="658" spans="1:25" ht="15.75" customHeight="1" thickBot="1">
      <c r="A658" s="4"/>
      <c r="B658" s="302" t="s">
        <v>2558</v>
      </c>
      <c r="C658" s="302"/>
      <c r="D658" s="302"/>
      <c r="E658" s="302"/>
      <c r="F658" s="302"/>
      <c r="G658" s="302"/>
      <c r="H658" s="302"/>
      <c r="I658" s="302"/>
      <c r="J658" s="302"/>
      <c r="K658" s="302"/>
      <c r="O658" s="4"/>
      <c r="P658" s="4"/>
      <c r="Q658" s="4"/>
      <c r="R658" s="4"/>
      <c r="S658" s="4"/>
      <c r="T658" s="4"/>
      <c r="U658" s="4"/>
      <c r="V658" s="4"/>
      <c r="W658" s="4"/>
      <c r="X658" s="4"/>
      <c r="Y658" s="4"/>
    </row>
    <row r="659" spans="1:25" ht="15.75" customHeight="1" thickTop="1">
      <c r="A659" s="4"/>
      <c r="B659" s="72"/>
      <c r="C659" s="72"/>
      <c r="D659" s="72"/>
      <c r="E659" s="72"/>
      <c r="F659" s="72"/>
      <c r="G659" s="72"/>
      <c r="H659" s="72"/>
      <c r="I659" s="72"/>
      <c r="J659" s="72"/>
      <c r="K659" s="72"/>
      <c r="O659" s="4"/>
      <c r="P659" s="4"/>
      <c r="Q659" s="4"/>
      <c r="R659" s="4"/>
      <c r="S659" s="4"/>
      <c r="T659" s="4"/>
      <c r="U659" s="4"/>
      <c r="V659" s="4"/>
      <c r="W659" s="4"/>
      <c r="X659" s="4"/>
      <c r="Y659" s="4"/>
    </row>
    <row r="660" spans="1:25" ht="15.75" customHeight="1">
      <c r="A660" s="4"/>
      <c r="B660" s="61" t="s">
        <v>238</v>
      </c>
      <c r="C660" s="62" t="s">
        <v>19</v>
      </c>
      <c r="D660" s="61" t="s">
        <v>20</v>
      </c>
      <c r="E660" s="61" t="s">
        <v>21</v>
      </c>
      <c r="F660" s="303" t="s">
        <v>1242</v>
      </c>
      <c r="G660" s="303"/>
      <c r="H660" s="67" t="s">
        <v>22</v>
      </c>
      <c r="I660" s="62" t="s">
        <v>23</v>
      </c>
      <c r="J660" s="62" t="s">
        <v>24</v>
      </c>
      <c r="K660" s="62" t="s">
        <v>17</v>
      </c>
      <c r="O660" s="4"/>
      <c r="P660" s="4"/>
      <c r="Q660" s="4"/>
      <c r="R660" s="4"/>
      <c r="S660" s="4"/>
      <c r="T660" s="4"/>
      <c r="U660" s="4"/>
      <c r="V660" s="4"/>
      <c r="W660" s="4"/>
      <c r="X660" s="4"/>
      <c r="Y660" s="4"/>
    </row>
    <row r="661" spans="1:25" ht="15.75" customHeight="1">
      <c r="A661" s="4"/>
      <c r="B661" s="58" t="s">
        <v>1243</v>
      </c>
      <c r="C661" s="69" t="s">
        <v>239</v>
      </c>
      <c r="D661" s="58" t="s">
        <v>31</v>
      </c>
      <c r="E661" s="58" t="s">
        <v>240</v>
      </c>
      <c r="F661" s="304" t="s">
        <v>1564</v>
      </c>
      <c r="G661" s="304"/>
      <c r="H661" s="68" t="s">
        <v>37</v>
      </c>
      <c r="I661" s="71">
        <v>1</v>
      </c>
      <c r="J661" s="70">
        <v>172.02</v>
      </c>
      <c r="K661" s="70">
        <v>172.02</v>
      </c>
      <c r="O661" s="4"/>
      <c r="P661" s="4"/>
      <c r="Q661" s="4"/>
      <c r="R661" s="4"/>
      <c r="S661" s="4"/>
      <c r="T661" s="4"/>
      <c r="U661" s="4"/>
      <c r="V661" s="4"/>
      <c r="W661" s="4"/>
      <c r="X661" s="4"/>
      <c r="Y661" s="4"/>
    </row>
    <row r="662" spans="1:25" ht="15.75" customHeight="1">
      <c r="A662" s="4"/>
      <c r="B662" s="59" t="s">
        <v>1245</v>
      </c>
      <c r="C662" s="74" t="s">
        <v>1584</v>
      </c>
      <c r="D662" s="59" t="s">
        <v>47</v>
      </c>
      <c r="E662" s="59" t="s">
        <v>1585</v>
      </c>
      <c r="F662" s="308" t="s">
        <v>1248</v>
      </c>
      <c r="G662" s="308"/>
      <c r="H662" s="73" t="s">
        <v>1249</v>
      </c>
      <c r="I662" s="76">
        <v>0.59499999999999997</v>
      </c>
      <c r="J662" s="75">
        <v>26.36</v>
      </c>
      <c r="K662" s="75">
        <v>15.68</v>
      </c>
      <c r="O662" s="4"/>
      <c r="P662" s="4"/>
      <c r="Q662" s="4"/>
      <c r="R662" s="4"/>
      <c r="S662" s="4"/>
      <c r="T662" s="4"/>
      <c r="U662" s="4"/>
      <c r="V662" s="4"/>
      <c r="W662" s="4"/>
      <c r="X662" s="4"/>
      <c r="Y662" s="4"/>
    </row>
    <row r="663" spans="1:25" ht="15.75" customHeight="1">
      <c r="A663" s="4"/>
      <c r="B663" s="59" t="s">
        <v>1245</v>
      </c>
      <c r="C663" s="74" t="s">
        <v>1606</v>
      </c>
      <c r="D663" s="59" t="s">
        <v>1546</v>
      </c>
      <c r="E663" s="59" t="s">
        <v>1607</v>
      </c>
      <c r="F663" s="308" t="s">
        <v>1608</v>
      </c>
      <c r="G663" s="308"/>
      <c r="H663" s="73" t="s">
        <v>37</v>
      </c>
      <c r="I663" s="76">
        <v>1.02</v>
      </c>
      <c r="J663" s="75">
        <v>66.790000000000006</v>
      </c>
      <c r="K663" s="75">
        <v>68.12</v>
      </c>
      <c r="O663" s="4"/>
      <c r="P663" s="4"/>
      <c r="Q663" s="4"/>
      <c r="R663" s="4"/>
      <c r="S663" s="4"/>
      <c r="T663" s="4"/>
      <c r="U663" s="4"/>
      <c r="V663" s="4"/>
      <c r="W663" s="4"/>
      <c r="X663" s="4"/>
      <c r="Y663" s="4"/>
    </row>
    <row r="664" spans="1:25" ht="15.75" customHeight="1">
      <c r="A664" s="4"/>
      <c r="B664" s="59" t="s">
        <v>1245</v>
      </c>
      <c r="C664" s="74" t="s">
        <v>1246</v>
      </c>
      <c r="D664" s="59" t="s">
        <v>47</v>
      </c>
      <c r="E664" s="59" t="s">
        <v>1247</v>
      </c>
      <c r="F664" s="308" t="s">
        <v>1248</v>
      </c>
      <c r="G664" s="308"/>
      <c r="H664" s="73" t="s">
        <v>1249</v>
      </c>
      <c r="I664" s="76">
        <v>0.19500000000000001</v>
      </c>
      <c r="J664" s="75">
        <v>22.64</v>
      </c>
      <c r="K664" s="75">
        <v>4.41</v>
      </c>
      <c r="O664" s="4"/>
      <c r="P664" s="4"/>
      <c r="Q664" s="4"/>
      <c r="R664" s="4"/>
      <c r="S664" s="4"/>
      <c r="T664" s="4"/>
      <c r="U664" s="4"/>
      <c r="V664" s="4"/>
      <c r="W664" s="4"/>
      <c r="X664" s="4"/>
      <c r="Y664" s="4"/>
    </row>
    <row r="665" spans="1:25" ht="15.75" customHeight="1">
      <c r="A665" s="4"/>
      <c r="B665" s="57" t="s">
        <v>1254</v>
      </c>
      <c r="C665" s="78" t="s">
        <v>1594</v>
      </c>
      <c r="D665" s="57" t="s">
        <v>47</v>
      </c>
      <c r="E665" s="57" t="s">
        <v>1595</v>
      </c>
      <c r="F665" s="305" t="s">
        <v>1258</v>
      </c>
      <c r="G665" s="305"/>
      <c r="H665" s="77" t="s">
        <v>87</v>
      </c>
      <c r="I665" s="80">
        <v>0.91169999999999995</v>
      </c>
      <c r="J665" s="79">
        <v>6.31</v>
      </c>
      <c r="K665" s="79">
        <v>5.75</v>
      </c>
      <c r="O665" s="4"/>
      <c r="P665" s="4"/>
      <c r="Q665" s="4"/>
      <c r="R665" s="4"/>
      <c r="S665" s="4"/>
      <c r="T665" s="4"/>
      <c r="U665" s="4"/>
      <c r="V665" s="4"/>
      <c r="W665" s="4"/>
      <c r="X665" s="4"/>
      <c r="Y665" s="4"/>
    </row>
    <row r="666" spans="1:25" ht="15.75" customHeight="1">
      <c r="A666" s="4"/>
      <c r="B666" s="57" t="s">
        <v>1254</v>
      </c>
      <c r="C666" s="78" t="s">
        <v>1600</v>
      </c>
      <c r="D666" s="57" t="s">
        <v>47</v>
      </c>
      <c r="E666" s="57" t="s">
        <v>1601</v>
      </c>
      <c r="F666" s="305" t="s">
        <v>1258</v>
      </c>
      <c r="G666" s="305"/>
      <c r="H666" s="77" t="s">
        <v>87</v>
      </c>
      <c r="I666" s="80">
        <v>2.5026999999999999</v>
      </c>
      <c r="J666" s="79">
        <v>0.33</v>
      </c>
      <c r="K666" s="79">
        <v>0.82</v>
      </c>
      <c r="O666" s="4"/>
      <c r="P666" s="4"/>
      <c r="Q666" s="4"/>
      <c r="R666" s="4"/>
      <c r="S666" s="4"/>
      <c r="T666" s="4"/>
      <c r="U666" s="4"/>
      <c r="V666" s="4"/>
      <c r="W666" s="4"/>
      <c r="X666" s="4"/>
      <c r="Y666" s="4"/>
    </row>
    <row r="667" spans="1:25" ht="15.75" customHeight="1">
      <c r="A667" s="4"/>
      <c r="B667" s="57" t="s">
        <v>1254</v>
      </c>
      <c r="C667" s="78" t="s">
        <v>1596</v>
      </c>
      <c r="D667" s="57" t="s">
        <v>47</v>
      </c>
      <c r="E667" s="57" t="s">
        <v>1597</v>
      </c>
      <c r="F667" s="305" t="s">
        <v>1258</v>
      </c>
      <c r="G667" s="305"/>
      <c r="H667" s="77" t="s">
        <v>37</v>
      </c>
      <c r="I667" s="80">
        <v>2.1059999999999999</v>
      </c>
      <c r="J667" s="79">
        <v>21.02</v>
      </c>
      <c r="K667" s="79">
        <v>44.26</v>
      </c>
      <c r="O667" s="4"/>
      <c r="P667" s="4"/>
      <c r="Q667" s="4"/>
      <c r="R667" s="4"/>
      <c r="S667" s="4"/>
      <c r="T667" s="4"/>
      <c r="U667" s="4"/>
      <c r="V667" s="4"/>
      <c r="W667" s="4"/>
      <c r="X667" s="4"/>
      <c r="Y667" s="4"/>
    </row>
    <row r="668" spans="1:25" ht="15.75" customHeight="1">
      <c r="A668" s="4"/>
      <c r="B668" s="57" t="s">
        <v>1254</v>
      </c>
      <c r="C668" s="78" t="s">
        <v>1598</v>
      </c>
      <c r="D668" s="57" t="s">
        <v>47</v>
      </c>
      <c r="E668" s="57" t="s">
        <v>1599</v>
      </c>
      <c r="F668" s="305" t="s">
        <v>1258</v>
      </c>
      <c r="G668" s="305"/>
      <c r="H668" s="77" t="s">
        <v>87</v>
      </c>
      <c r="I668" s="80">
        <v>2.9138999999999999</v>
      </c>
      <c r="J668" s="79">
        <v>7.16</v>
      </c>
      <c r="K668" s="79">
        <v>20.86</v>
      </c>
      <c r="O668" s="4"/>
      <c r="P668" s="4"/>
      <c r="Q668" s="4"/>
      <c r="R668" s="4"/>
      <c r="S668" s="4"/>
      <c r="T668" s="4"/>
      <c r="U668" s="4"/>
      <c r="V668" s="4"/>
      <c r="W668" s="4"/>
      <c r="X668" s="4"/>
      <c r="Y668" s="4"/>
    </row>
    <row r="669" spans="1:25" ht="15.75" customHeight="1">
      <c r="A669" s="4"/>
      <c r="B669" s="57" t="s">
        <v>1254</v>
      </c>
      <c r="C669" s="78" t="s">
        <v>1602</v>
      </c>
      <c r="D669" s="57" t="s">
        <v>47</v>
      </c>
      <c r="E669" s="57" t="s">
        <v>1603</v>
      </c>
      <c r="F669" s="305" t="s">
        <v>1258</v>
      </c>
      <c r="G669" s="305"/>
      <c r="H669" s="77" t="s">
        <v>87</v>
      </c>
      <c r="I669" s="80">
        <v>0.79249999999999998</v>
      </c>
      <c r="J669" s="79">
        <v>2.91</v>
      </c>
      <c r="K669" s="79">
        <v>2.2999999999999998</v>
      </c>
      <c r="O669" s="4"/>
      <c r="P669" s="4"/>
      <c r="Q669" s="4"/>
      <c r="R669" s="4"/>
      <c r="S669" s="4"/>
      <c r="T669" s="4"/>
      <c r="U669" s="4"/>
      <c r="V669" s="4"/>
      <c r="W669" s="4"/>
      <c r="X669" s="4"/>
      <c r="Y669" s="4"/>
    </row>
    <row r="670" spans="1:25" ht="15.75" customHeight="1">
      <c r="A670" s="4"/>
      <c r="B670" s="57" t="s">
        <v>1254</v>
      </c>
      <c r="C670" s="78" t="s">
        <v>1592</v>
      </c>
      <c r="D670" s="57" t="s">
        <v>47</v>
      </c>
      <c r="E670" s="57" t="s">
        <v>1593</v>
      </c>
      <c r="F670" s="305" t="s">
        <v>1258</v>
      </c>
      <c r="G670" s="305"/>
      <c r="H670" s="77" t="s">
        <v>103</v>
      </c>
      <c r="I670" s="80">
        <v>1.0978000000000001</v>
      </c>
      <c r="J670" s="79">
        <v>3.64</v>
      </c>
      <c r="K670" s="79">
        <v>3.99</v>
      </c>
      <c r="O670" s="4"/>
      <c r="P670" s="4"/>
      <c r="Q670" s="4"/>
      <c r="R670" s="4"/>
      <c r="S670" s="4"/>
      <c r="T670" s="4"/>
      <c r="U670" s="4"/>
      <c r="V670" s="4"/>
      <c r="W670" s="4"/>
      <c r="X670" s="4"/>
      <c r="Y670" s="4"/>
    </row>
    <row r="671" spans="1:25" ht="15.75" customHeight="1">
      <c r="A671" s="4"/>
      <c r="B671" s="57" t="s">
        <v>1254</v>
      </c>
      <c r="C671" s="78" t="s">
        <v>1590</v>
      </c>
      <c r="D671" s="57" t="s">
        <v>47</v>
      </c>
      <c r="E671" s="57" t="s">
        <v>1591</v>
      </c>
      <c r="F671" s="305" t="s">
        <v>1258</v>
      </c>
      <c r="G671" s="305"/>
      <c r="H671" s="77" t="s">
        <v>1557</v>
      </c>
      <c r="I671" s="80">
        <v>2.9600000000000001E-2</v>
      </c>
      <c r="J671" s="79">
        <v>103.03</v>
      </c>
      <c r="K671" s="79">
        <v>3.04</v>
      </c>
      <c r="O671" s="4"/>
      <c r="P671" s="4"/>
      <c r="Q671" s="4"/>
      <c r="R671" s="4"/>
      <c r="S671" s="4"/>
      <c r="T671" s="4"/>
      <c r="U671" s="4"/>
      <c r="V671" s="4"/>
      <c r="W671" s="4"/>
      <c r="X671" s="4"/>
      <c r="Y671" s="4"/>
    </row>
    <row r="672" spans="1:25" ht="15.75" customHeight="1">
      <c r="A672" s="4"/>
      <c r="B672" s="57" t="s">
        <v>1254</v>
      </c>
      <c r="C672" s="78" t="s">
        <v>1588</v>
      </c>
      <c r="D672" s="57" t="s">
        <v>47</v>
      </c>
      <c r="E672" s="57" t="s">
        <v>1589</v>
      </c>
      <c r="F672" s="305" t="s">
        <v>1258</v>
      </c>
      <c r="G672" s="305"/>
      <c r="H672" s="77" t="s">
        <v>49</v>
      </c>
      <c r="I672" s="80">
        <v>0.54410000000000003</v>
      </c>
      <c r="J672" s="79">
        <v>0.32</v>
      </c>
      <c r="K672" s="79">
        <v>0.17</v>
      </c>
      <c r="O672" s="4"/>
      <c r="P672" s="4"/>
      <c r="Q672" s="4"/>
      <c r="R672" s="4"/>
      <c r="S672" s="4"/>
      <c r="T672" s="4"/>
      <c r="U672" s="4"/>
      <c r="V672" s="4"/>
      <c r="W672" s="4"/>
      <c r="X672" s="4"/>
      <c r="Y672" s="4"/>
    </row>
    <row r="673" spans="1:25" ht="45.6" customHeight="1">
      <c r="A673" s="4"/>
      <c r="B673" s="57" t="s">
        <v>1254</v>
      </c>
      <c r="C673" s="78" t="s">
        <v>1586</v>
      </c>
      <c r="D673" s="57" t="s">
        <v>47</v>
      </c>
      <c r="E673" s="57" t="s">
        <v>1587</v>
      </c>
      <c r="F673" s="305" t="s">
        <v>1258</v>
      </c>
      <c r="G673" s="305"/>
      <c r="H673" s="77" t="s">
        <v>49</v>
      </c>
      <c r="I673" s="80">
        <v>20.186800000000002</v>
      </c>
      <c r="J673" s="79">
        <v>0.13</v>
      </c>
      <c r="K673" s="79">
        <v>2.62</v>
      </c>
      <c r="O673" s="4"/>
      <c r="P673" s="4"/>
      <c r="Q673" s="4"/>
      <c r="R673" s="4"/>
      <c r="S673" s="4"/>
      <c r="T673" s="4"/>
      <c r="U673" s="4"/>
      <c r="V673" s="4"/>
      <c r="W673" s="4"/>
      <c r="X673" s="4"/>
      <c r="Y673" s="4"/>
    </row>
    <row r="674" spans="1:25" ht="15.75" customHeight="1">
      <c r="A674" s="4"/>
      <c r="B674" s="60"/>
      <c r="C674" s="60"/>
      <c r="D674" s="60"/>
      <c r="E674" s="60"/>
      <c r="F674" s="60" t="s">
        <v>1260</v>
      </c>
      <c r="G674" s="82">
        <v>15.61</v>
      </c>
      <c r="H674" s="60" t="s">
        <v>1261</v>
      </c>
      <c r="I674" s="82">
        <v>0</v>
      </c>
      <c r="J674" s="60" t="s">
        <v>1262</v>
      </c>
      <c r="K674" s="82">
        <v>15.61</v>
      </c>
      <c r="O674" s="4"/>
      <c r="P674" s="4"/>
      <c r="Q674" s="4"/>
      <c r="R674" s="4"/>
      <c r="S674" s="4"/>
      <c r="T674" s="4"/>
      <c r="U674" s="4"/>
      <c r="V674" s="4"/>
      <c r="W674" s="4"/>
      <c r="X674" s="4"/>
      <c r="Y674" s="4"/>
    </row>
    <row r="675" spans="1:25" ht="15.75" customHeight="1">
      <c r="A675" s="4"/>
      <c r="B675" s="60"/>
      <c r="C675" s="60"/>
      <c r="D675" s="60"/>
      <c r="E675" s="60"/>
      <c r="F675" s="60" t="s">
        <v>1263</v>
      </c>
      <c r="G675" s="82">
        <v>32.54</v>
      </c>
      <c r="H675" s="60"/>
      <c r="I675" s="306" t="s">
        <v>1264</v>
      </c>
      <c r="J675" s="306"/>
      <c r="K675" s="82">
        <v>204.56</v>
      </c>
      <c r="O675" s="4"/>
      <c r="P675" s="4"/>
      <c r="Q675" s="4"/>
      <c r="R675" s="4"/>
      <c r="S675" s="4"/>
      <c r="T675" s="4"/>
      <c r="U675" s="4"/>
      <c r="V675" s="4"/>
      <c r="W675" s="4"/>
      <c r="X675" s="4"/>
      <c r="Y675" s="4"/>
    </row>
    <row r="676" spans="1:25" ht="15.75" customHeight="1">
      <c r="A676" s="4"/>
      <c r="B676" s="307" t="s">
        <v>2542</v>
      </c>
      <c r="C676" s="307"/>
      <c r="D676" s="307"/>
      <c r="E676" s="307"/>
      <c r="F676" s="307"/>
      <c r="G676" s="307"/>
      <c r="H676" s="307"/>
      <c r="I676" s="307"/>
      <c r="J676" s="307"/>
      <c r="K676" s="307"/>
      <c r="O676" s="4"/>
      <c r="P676" s="4"/>
      <c r="Q676" s="4"/>
      <c r="R676" s="4"/>
      <c r="S676" s="4"/>
      <c r="T676" s="4"/>
      <c r="U676" s="4"/>
      <c r="V676" s="4"/>
      <c r="W676" s="4"/>
      <c r="X676" s="4"/>
      <c r="Y676" s="4"/>
    </row>
    <row r="677" spans="1:25" ht="15.75" customHeight="1" thickBot="1">
      <c r="A677" s="4"/>
      <c r="B677" s="302" t="s">
        <v>2559</v>
      </c>
      <c r="C677" s="302"/>
      <c r="D677" s="302"/>
      <c r="E677" s="302"/>
      <c r="F677" s="302"/>
      <c r="G677" s="302"/>
      <c r="H677" s="302"/>
      <c r="I677" s="302"/>
      <c r="J677" s="302"/>
      <c r="K677" s="302"/>
      <c r="O677" s="4"/>
      <c r="P677" s="4"/>
      <c r="Q677" s="4"/>
      <c r="R677" s="4"/>
      <c r="S677" s="4"/>
      <c r="T677" s="4"/>
      <c r="U677" s="4"/>
      <c r="V677" s="4"/>
      <c r="W677" s="4"/>
      <c r="X677" s="4"/>
      <c r="Y677" s="4"/>
    </row>
    <row r="678" spans="1:25" ht="15.75" customHeight="1" thickTop="1">
      <c r="A678" s="4"/>
      <c r="B678" s="72"/>
      <c r="C678" s="72"/>
      <c r="D678" s="72"/>
      <c r="E678" s="72"/>
      <c r="F678" s="72"/>
      <c r="G678" s="72"/>
      <c r="H678" s="72"/>
      <c r="I678" s="72"/>
      <c r="J678" s="72"/>
      <c r="K678" s="72"/>
      <c r="O678" s="4"/>
      <c r="P678" s="4"/>
      <c r="Q678" s="4"/>
      <c r="R678" s="4"/>
      <c r="S678" s="4"/>
      <c r="T678" s="4"/>
      <c r="U678" s="4"/>
      <c r="V678" s="4"/>
      <c r="W678" s="4"/>
      <c r="X678" s="4"/>
      <c r="Y678" s="4"/>
    </row>
    <row r="679" spans="1:25" ht="15.75" customHeight="1">
      <c r="A679" s="4"/>
      <c r="B679" s="61" t="s">
        <v>241</v>
      </c>
      <c r="C679" s="62" t="s">
        <v>19</v>
      </c>
      <c r="D679" s="61" t="s">
        <v>20</v>
      </c>
      <c r="E679" s="61" t="s">
        <v>21</v>
      </c>
      <c r="F679" s="303" t="s">
        <v>1242</v>
      </c>
      <c r="G679" s="303"/>
      <c r="H679" s="67" t="s">
        <v>22</v>
      </c>
      <c r="I679" s="62" t="s">
        <v>23</v>
      </c>
      <c r="J679" s="62" t="s">
        <v>24</v>
      </c>
      <c r="K679" s="62" t="s">
        <v>17</v>
      </c>
      <c r="O679" s="4"/>
      <c r="P679" s="4"/>
      <c r="Q679" s="4"/>
      <c r="R679" s="4"/>
      <c r="S679" s="4"/>
      <c r="T679" s="4"/>
      <c r="U679" s="4"/>
      <c r="V679" s="4"/>
      <c r="W679" s="4"/>
      <c r="X679" s="4"/>
      <c r="Y679" s="4"/>
    </row>
    <row r="680" spans="1:25" ht="15.75" customHeight="1">
      <c r="A680" s="4"/>
      <c r="B680" s="58" t="s">
        <v>1243</v>
      </c>
      <c r="C680" s="69" t="s">
        <v>242</v>
      </c>
      <c r="D680" s="58" t="s">
        <v>31</v>
      </c>
      <c r="E680" s="58" t="s">
        <v>243</v>
      </c>
      <c r="F680" s="304" t="s">
        <v>1564</v>
      </c>
      <c r="G680" s="304"/>
      <c r="H680" s="68" t="s">
        <v>37</v>
      </c>
      <c r="I680" s="71">
        <v>1</v>
      </c>
      <c r="J680" s="70">
        <v>186.15</v>
      </c>
      <c r="K680" s="70">
        <v>186.15</v>
      </c>
      <c r="O680" s="4"/>
      <c r="P680" s="4"/>
      <c r="Q680" s="4"/>
      <c r="R680" s="4"/>
      <c r="S680" s="4"/>
      <c r="T680" s="4"/>
      <c r="U680" s="4"/>
      <c r="V680" s="4"/>
      <c r="W680" s="4"/>
      <c r="X680" s="4"/>
      <c r="Y680" s="4"/>
    </row>
    <row r="681" spans="1:25" ht="15.75" customHeight="1">
      <c r="A681" s="4"/>
      <c r="B681" s="59" t="s">
        <v>1245</v>
      </c>
      <c r="C681" s="74" t="s">
        <v>1584</v>
      </c>
      <c r="D681" s="59" t="s">
        <v>47</v>
      </c>
      <c r="E681" s="59" t="s">
        <v>1585</v>
      </c>
      <c r="F681" s="308" t="s">
        <v>1248</v>
      </c>
      <c r="G681" s="308"/>
      <c r="H681" s="73" t="s">
        <v>1249</v>
      </c>
      <c r="I681" s="76">
        <v>0.59499999999999997</v>
      </c>
      <c r="J681" s="75">
        <v>26.36</v>
      </c>
      <c r="K681" s="75">
        <v>15.68</v>
      </c>
      <c r="O681" s="4"/>
      <c r="P681" s="4"/>
      <c r="Q681" s="4"/>
      <c r="R681" s="4"/>
      <c r="S681" s="4"/>
      <c r="T681" s="4"/>
      <c r="U681" s="4"/>
      <c r="V681" s="4"/>
      <c r="W681" s="4"/>
      <c r="X681" s="4"/>
      <c r="Y681" s="4"/>
    </row>
    <row r="682" spans="1:25" ht="15.75" customHeight="1">
      <c r="A682" s="4"/>
      <c r="B682" s="59" t="s">
        <v>1245</v>
      </c>
      <c r="C682" s="74" t="s">
        <v>1246</v>
      </c>
      <c r="D682" s="59" t="s">
        <v>47</v>
      </c>
      <c r="E682" s="59" t="s">
        <v>1247</v>
      </c>
      <c r="F682" s="308" t="s">
        <v>1248</v>
      </c>
      <c r="G682" s="308"/>
      <c r="H682" s="73" t="s">
        <v>1249</v>
      </c>
      <c r="I682" s="76">
        <v>0.19500000000000001</v>
      </c>
      <c r="J682" s="75">
        <v>22.64</v>
      </c>
      <c r="K682" s="75">
        <v>4.41</v>
      </c>
      <c r="O682" s="4"/>
      <c r="P682" s="4"/>
      <c r="Q682" s="4"/>
      <c r="R682" s="4"/>
      <c r="S682" s="4"/>
      <c r="T682" s="4"/>
      <c r="U682" s="4"/>
      <c r="V682" s="4"/>
      <c r="W682" s="4"/>
      <c r="X682" s="4"/>
      <c r="Y682" s="4"/>
    </row>
    <row r="683" spans="1:25" ht="15.75" customHeight="1">
      <c r="A683" s="4"/>
      <c r="B683" s="59" t="s">
        <v>1245</v>
      </c>
      <c r="C683" s="74" t="s">
        <v>1606</v>
      </c>
      <c r="D683" s="59" t="s">
        <v>1546</v>
      </c>
      <c r="E683" s="59" t="s">
        <v>1607</v>
      </c>
      <c r="F683" s="308" t="s">
        <v>1608</v>
      </c>
      <c r="G683" s="308"/>
      <c r="H683" s="73" t="s">
        <v>37</v>
      </c>
      <c r="I683" s="76">
        <v>1.02</v>
      </c>
      <c r="J683" s="75">
        <v>66.790000000000006</v>
      </c>
      <c r="K683" s="75">
        <v>68.12</v>
      </c>
      <c r="O683" s="4"/>
      <c r="P683" s="4"/>
      <c r="Q683" s="4"/>
      <c r="R683" s="4"/>
      <c r="S683" s="4"/>
      <c r="T683" s="4"/>
      <c r="U683" s="4"/>
      <c r="V683" s="4"/>
      <c r="W683" s="4"/>
      <c r="X683" s="4"/>
      <c r="Y683" s="4"/>
    </row>
    <row r="684" spans="1:25" ht="15.75" customHeight="1">
      <c r="A684" s="4"/>
      <c r="B684" s="57" t="s">
        <v>1254</v>
      </c>
      <c r="C684" s="78" t="s">
        <v>1588</v>
      </c>
      <c r="D684" s="57" t="s">
        <v>47</v>
      </c>
      <c r="E684" s="57" t="s">
        <v>1589</v>
      </c>
      <c r="F684" s="305" t="s">
        <v>1258</v>
      </c>
      <c r="G684" s="305"/>
      <c r="H684" s="77" t="s">
        <v>49</v>
      </c>
      <c r="I684" s="80">
        <v>0.54410000000000003</v>
      </c>
      <c r="J684" s="79">
        <v>0.32</v>
      </c>
      <c r="K684" s="79">
        <v>0.17</v>
      </c>
      <c r="O684" s="4"/>
      <c r="P684" s="4"/>
      <c r="Q684" s="4"/>
      <c r="R684" s="4"/>
      <c r="S684" s="4"/>
      <c r="T684" s="4"/>
      <c r="U684" s="4"/>
      <c r="V684" s="4"/>
      <c r="W684" s="4"/>
      <c r="X684" s="4"/>
      <c r="Y684" s="4"/>
    </row>
    <row r="685" spans="1:25" ht="15.75" customHeight="1">
      <c r="A685" s="4"/>
      <c r="B685" s="57" t="s">
        <v>1254</v>
      </c>
      <c r="C685" s="78" t="s">
        <v>1600</v>
      </c>
      <c r="D685" s="57" t="s">
        <v>47</v>
      </c>
      <c r="E685" s="57" t="s">
        <v>1601</v>
      </c>
      <c r="F685" s="305" t="s">
        <v>1258</v>
      </c>
      <c r="G685" s="305"/>
      <c r="H685" s="77" t="s">
        <v>87</v>
      </c>
      <c r="I685" s="80">
        <v>2.5026999999999999</v>
      </c>
      <c r="J685" s="79">
        <v>0.33</v>
      </c>
      <c r="K685" s="79">
        <v>0.82</v>
      </c>
      <c r="O685" s="4"/>
      <c r="P685" s="4"/>
      <c r="Q685" s="4"/>
      <c r="R685" s="4"/>
      <c r="S685" s="4"/>
      <c r="T685" s="4"/>
      <c r="U685" s="4"/>
      <c r="V685" s="4"/>
      <c r="W685" s="4"/>
      <c r="X685" s="4"/>
      <c r="Y685" s="4"/>
    </row>
    <row r="686" spans="1:25" ht="15.75" customHeight="1">
      <c r="A686" s="4"/>
      <c r="B686" s="57" t="s">
        <v>1254</v>
      </c>
      <c r="C686" s="78" t="s">
        <v>1592</v>
      </c>
      <c r="D686" s="57" t="s">
        <v>47</v>
      </c>
      <c r="E686" s="57" t="s">
        <v>1593</v>
      </c>
      <c r="F686" s="305" t="s">
        <v>1258</v>
      </c>
      <c r="G686" s="305"/>
      <c r="H686" s="77" t="s">
        <v>103</v>
      </c>
      <c r="I686" s="80">
        <v>1.0978000000000001</v>
      </c>
      <c r="J686" s="79">
        <v>3.64</v>
      </c>
      <c r="K686" s="79">
        <v>3.99</v>
      </c>
      <c r="O686" s="4"/>
      <c r="P686" s="4"/>
      <c r="Q686" s="4"/>
      <c r="R686" s="4"/>
      <c r="S686" s="4"/>
      <c r="T686" s="4"/>
      <c r="U686" s="4"/>
      <c r="V686" s="4"/>
      <c r="W686" s="4"/>
      <c r="X686" s="4"/>
      <c r="Y686" s="4"/>
    </row>
    <row r="687" spans="1:25" ht="15.75" customHeight="1">
      <c r="A687" s="4"/>
      <c r="B687" s="57" t="s">
        <v>1254</v>
      </c>
      <c r="C687" s="78" t="s">
        <v>1590</v>
      </c>
      <c r="D687" s="57" t="s">
        <v>47</v>
      </c>
      <c r="E687" s="57" t="s">
        <v>1591</v>
      </c>
      <c r="F687" s="305" t="s">
        <v>1258</v>
      </c>
      <c r="G687" s="305"/>
      <c r="H687" s="77" t="s">
        <v>1557</v>
      </c>
      <c r="I687" s="80">
        <v>2.9600000000000001E-2</v>
      </c>
      <c r="J687" s="79">
        <v>103.03</v>
      </c>
      <c r="K687" s="79">
        <v>3.04</v>
      </c>
      <c r="O687" s="4"/>
      <c r="P687" s="4"/>
      <c r="Q687" s="4"/>
      <c r="R687" s="4"/>
      <c r="S687" s="4"/>
      <c r="T687" s="4"/>
      <c r="U687" s="4"/>
      <c r="V687" s="4"/>
      <c r="W687" s="4"/>
      <c r="X687" s="4"/>
      <c r="Y687" s="4"/>
    </row>
    <row r="688" spans="1:25" ht="15.75" customHeight="1">
      <c r="A688" s="4"/>
      <c r="B688" s="57" t="s">
        <v>1254</v>
      </c>
      <c r="C688" s="78" t="s">
        <v>1598</v>
      </c>
      <c r="D688" s="57" t="s">
        <v>47</v>
      </c>
      <c r="E688" s="57" t="s">
        <v>1599</v>
      </c>
      <c r="F688" s="305" t="s">
        <v>1258</v>
      </c>
      <c r="G688" s="305"/>
      <c r="H688" s="77" t="s">
        <v>87</v>
      </c>
      <c r="I688" s="80">
        <v>2.9138999999999999</v>
      </c>
      <c r="J688" s="79">
        <v>7.16</v>
      </c>
      <c r="K688" s="79">
        <v>20.86</v>
      </c>
      <c r="O688" s="4"/>
      <c r="P688" s="4"/>
      <c r="Q688" s="4"/>
      <c r="R688" s="4"/>
      <c r="S688" s="4"/>
      <c r="T688" s="4"/>
      <c r="U688" s="4"/>
      <c r="V688" s="4"/>
      <c r="W688" s="4"/>
      <c r="X688" s="4"/>
      <c r="Y688" s="4"/>
    </row>
    <row r="689" spans="1:25" ht="15.75" customHeight="1">
      <c r="A689" s="4"/>
      <c r="B689" s="57" t="s">
        <v>1254</v>
      </c>
      <c r="C689" s="78" t="s">
        <v>1594</v>
      </c>
      <c r="D689" s="57" t="s">
        <v>47</v>
      </c>
      <c r="E689" s="57" t="s">
        <v>1595</v>
      </c>
      <c r="F689" s="305" t="s">
        <v>1258</v>
      </c>
      <c r="G689" s="305"/>
      <c r="H689" s="77" t="s">
        <v>87</v>
      </c>
      <c r="I689" s="80">
        <v>0.91169999999999995</v>
      </c>
      <c r="J689" s="79">
        <v>6.31</v>
      </c>
      <c r="K689" s="79">
        <v>5.75</v>
      </c>
      <c r="O689" s="4"/>
      <c r="P689" s="4"/>
      <c r="Q689" s="4"/>
      <c r="R689" s="4"/>
      <c r="S689" s="4"/>
      <c r="T689" s="4"/>
      <c r="U689" s="4"/>
      <c r="V689" s="4"/>
      <c r="W689" s="4"/>
      <c r="X689" s="4"/>
      <c r="Y689" s="4"/>
    </row>
    <row r="690" spans="1:25" ht="15.75" customHeight="1">
      <c r="A690" s="4"/>
      <c r="B690" s="57" t="s">
        <v>1254</v>
      </c>
      <c r="C690" s="78" t="s">
        <v>1602</v>
      </c>
      <c r="D690" s="57" t="s">
        <v>47</v>
      </c>
      <c r="E690" s="57" t="s">
        <v>1603</v>
      </c>
      <c r="F690" s="305" t="s">
        <v>1258</v>
      </c>
      <c r="G690" s="305"/>
      <c r="H690" s="77" t="s">
        <v>87</v>
      </c>
      <c r="I690" s="80">
        <v>0.79249999999999998</v>
      </c>
      <c r="J690" s="79">
        <v>2.91</v>
      </c>
      <c r="K690" s="79">
        <v>2.2999999999999998</v>
      </c>
      <c r="O690" s="4"/>
      <c r="P690" s="4"/>
      <c r="Q690" s="4"/>
      <c r="R690" s="4"/>
      <c r="S690" s="4"/>
      <c r="T690" s="4"/>
      <c r="U690" s="4"/>
      <c r="V690" s="4"/>
      <c r="W690" s="4"/>
      <c r="X690" s="4"/>
      <c r="Y690" s="4"/>
    </row>
    <row r="691" spans="1:25" ht="15.75" customHeight="1">
      <c r="A691" s="4"/>
      <c r="B691" s="57" t="s">
        <v>1254</v>
      </c>
      <c r="C691" s="78" t="s">
        <v>1586</v>
      </c>
      <c r="D691" s="57" t="s">
        <v>47</v>
      </c>
      <c r="E691" s="57" t="s">
        <v>1587</v>
      </c>
      <c r="F691" s="305" t="s">
        <v>1258</v>
      </c>
      <c r="G691" s="305"/>
      <c r="H691" s="77" t="s">
        <v>49</v>
      </c>
      <c r="I691" s="80">
        <v>20.186800000000002</v>
      </c>
      <c r="J691" s="79">
        <v>0.13</v>
      </c>
      <c r="K691" s="79">
        <v>2.62</v>
      </c>
      <c r="O691" s="4"/>
      <c r="P691" s="4"/>
      <c r="Q691" s="4"/>
      <c r="R691" s="4"/>
      <c r="S691" s="4"/>
      <c r="T691" s="4"/>
      <c r="U691" s="4"/>
      <c r="V691" s="4"/>
      <c r="W691" s="4"/>
      <c r="X691" s="4"/>
      <c r="Y691" s="4"/>
    </row>
    <row r="692" spans="1:25" ht="45.6" customHeight="1">
      <c r="A692" s="4"/>
      <c r="B692" s="57" t="s">
        <v>1254</v>
      </c>
      <c r="C692" s="78" t="s">
        <v>1604</v>
      </c>
      <c r="D692" s="57" t="s">
        <v>47</v>
      </c>
      <c r="E692" s="57" t="s">
        <v>1605</v>
      </c>
      <c r="F692" s="305" t="s">
        <v>1258</v>
      </c>
      <c r="G692" s="305"/>
      <c r="H692" s="77" t="s">
        <v>37</v>
      </c>
      <c r="I692" s="80">
        <v>2.1059999999999999</v>
      </c>
      <c r="J692" s="79">
        <v>27.73</v>
      </c>
      <c r="K692" s="79">
        <v>58.39</v>
      </c>
      <c r="O692" s="4"/>
      <c r="P692" s="4"/>
      <c r="Q692" s="4"/>
      <c r="R692" s="4"/>
      <c r="S692" s="4"/>
      <c r="T692" s="4"/>
      <c r="U692" s="4"/>
      <c r="V692" s="4"/>
      <c r="W692" s="4"/>
      <c r="X692" s="4"/>
      <c r="Y692" s="4"/>
    </row>
    <row r="693" spans="1:25" ht="15.75" customHeight="1">
      <c r="A693" s="4"/>
      <c r="B693" s="60"/>
      <c r="C693" s="60"/>
      <c r="D693" s="60"/>
      <c r="E693" s="60"/>
      <c r="F693" s="60" t="s">
        <v>1260</v>
      </c>
      <c r="G693" s="82">
        <v>15.61</v>
      </c>
      <c r="H693" s="60" t="s">
        <v>1261</v>
      </c>
      <c r="I693" s="82">
        <v>0</v>
      </c>
      <c r="J693" s="60" t="s">
        <v>1262</v>
      </c>
      <c r="K693" s="82">
        <v>15.61</v>
      </c>
      <c r="O693" s="4"/>
      <c r="P693" s="4"/>
      <c r="Q693" s="4"/>
      <c r="R693" s="4"/>
      <c r="S693" s="4"/>
      <c r="T693" s="4"/>
      <c r="U693" s="4"/>
      <c r="V693" s="4"/>
      <c r="W693" s="4"/>
      <c r="X693" s="4"/>
      <c r="Y693" s="4"/>
    </row>
    <row r="694" spans="1:25" ht="15.75" customHeight="1">
      <c r="A694" s="4"/>
      <c r="B694" s="60"/>
      <c r="C694" s="60"/>
      <c r="D694" s="60"/>
      <c r="E694" s="60"/>
      <c r="F694" s="60" t="s">
        <v>1263</v>
      </c>
      <c r="G694" s="82">
        <v>35.21</v>
      </c>
      <c r="H694" s="60"/>
      <c r="I694" s="306" t="s">
        <v>1264</v>
      </c>
      <c r="J694" s="306"/>
      <c r="K694" s="82">
        <v>221.36</v>
      </c>
      <c r="O694" s="4"/>
      <c r="P694" s="4"/>
      <c r="Q694" s="4"/>
      <c r="R694" s="4"/>
      <c r="S694" s="4"/>
      <c r="T694" s="4"/>
      <c r="U694" s="4"/>
      <c r="V694" s="4"/>
      <c r="W694" s="4"/>
      <c r="X694" s="4"/>
      <c r="Y694" s="4"/>
    </row>
    <row r="695" spans="1:25" ht="15.75" customHeight="1">
      <c r="A695" s="4"/>
      <c r="B695" s="307" t="s">
        <v>2542</v>
      </c>
      <c r="C695" s="307"/>
      <c r="D695" s="307"/>
      <c r="E695" s="307"/>
      <c r="F695" s="307"/>
      <c r="G695" s="307"/>
      <c r="H695" s="307"/>
      <c r="I695" s="307"/>
      <c r="J695" s="307"/>
      <c r="K695" s="307"/>
      <c r="O695" s="4"/>
      <c r="P695" s="4"/>
      <c r="Q695" s="4"/>
      <c r="R695" s="4"/>
      <c r="S695" s="4"/>
      <c r="T695" s="4"/>
      <c r="U695" s="4"/>
      <c r="V695" s="4"/>
      <c r="W695" s="4"/>
      <c r="X695" s="4"/>
      <c r="Y695" s="4"/>
    </row>
    <row r="696" spans="1:25" ht="15.75" customHeight="1" thickBot="1">
      <c r="A696" s="4"/>
      <c r="B696" s="302" t="s">
        <v>2560</v>
      </c>
      <c r="C696" s="302"/>
      <c r="D696" s="302"/>
      <c r="E696" s="302"/>
      <c r="F696" s="302"/>
      <c r="G696" s="302"/>
      <c r="H696" s="302"/>
      <c r="I696" s="302"/>
      <c r="J696" s="302"/>
      <c r="K696" s="302"/>
      <c r="O696" s="4"/>
      <c r="P696" s="4"/>
      <c r="Q696" s="4"/>
      <c r="R696" s="4"/>
      <c r="S696" s="4"/>
      <c r="T696" s="4"/>
      <c r="U696" s="4"/>
      <c r="V696" s="4"/>
      <c r="W696" s="4"/>
      <c r="X696" s="4"/>
      <c r="Y696" s="4"/>
    </row>
    <row r="697" spans="1:25" ht="15.75" customHeight="1" thickTop="1">
      <c r="A697" s="4"/>
      <c r="B697" s="72"/>
      <c r="C697" s="72"/>
      <c r="D697" s="72"/>
      <c r="E697" s="72"/>
      <c r="F697" s="72"/>
      <c r="G697" s="72"/>
      <c r="H697" s="72"/>
      <c r="I697" s="72"/>
      <c r="J697" s="72"/>
      <c r="K697" s="72"/>
      <c r="O697" s="4"/>
      <c r="P697" s="4"/>
      <c r="Q697" s="4"/>
      <c r="R697" s="4"/>
      <c r="S697" s="4"/>
      <c r="T697" s="4"/>
      <c r="U697" s="4"/>
      <c r="V697" s="4"/>
      <c r="W697" s="4"/>
      <c r="X697" s="4"/>
      <c r="Y697" s="4"/>
    </row>
    <row r="698" spans="1:25" ht="15.75" customHeight="1">
      <c r="A698" s="4"/>
      <c r="B698" s="61" t="s">
        <v>246</v>
      </c>
      <c r="C698" s="62" t="s">
        <v>19</v>
      </c>
      <c r="D698" s="61" t="s">
        <v>20</v>
      </c>
      <c r="E698" s="61" t="s">
        <v>21</v>
      </c>
      <c r="F698" s="303" t="s">
        <v>1242</v>
      </c>
      <c r="G698" s="303"/>
      <c r="H698" s="67" t="s">
        <v>22</v>
      </c>
      <c r="I698" s="62" t="s">
        <v>23</v>
      </c>
      <c r="J698" s="62" t="s">
        <v>24</v>
      </c>
      <c r="K698" s="62" t="s">
        <v>17</v>
      </c>
      <c r="O698" s="4"/>
      <c r="P698" s="4"/>
      <c r="Q698" s="4"/>
      <c r="R698" s="4"/>
      <c r="S698" s="4"/>
      <c r="T698" s="4"/>
      <c r="U698" s="4"/>
      <c r="V698" s="4"/>
      <c r="W698" s="4"/>
      <c r="X698" s="4"/>
      <c r="Y698" s="4"/>
    </row>
    <row r="699" spans="1:25" ht="15.75" customHeight="1">
      <c r="A699" s="4"/>
      <c r="B699" s="58" t="s">
        <v>1243</v>
      </c>
      <c r="C699" s="69" t="s">
        <v>247</v>
      </c>
      <c r="D699" s="58" t="s">
        <v>47</v>
      </c>
      <c r="E699" s="58" t="s">
        <v>248</v>
      </c>
      <c r="F699" s="304" t="s">
        <v>1609</v>
      </c>
      <c r="G699" s="304"/>
      <c r="H699" s="68" t="s">
        <v>37</v>
      </c>
      <c r="I699" s="71">
        <v>1</v>
      </c>
      <c r="J699" s="70">
        <v>427.05</v>
      </c>
      <c r="K699" s="70">
        <v>427.05</v>
      </c>
      <c r="O699" s="4"/>
      <c r="P699" s="4"/>
      <c r="Q699" s="4"/>
      <c r="R699" s="4"/>
      <c r="S699" s="4"/>
      <c r="T699" s="4"/>
      <c r="U699" s="4"/>
      <c r="V699" s="4"/>
      <c r="W699" s="4"/>
      <c r="X699" s="4"/>
      <c r="Y699" s="4"/>
    </row>
    <row r="700" spans="1:25" ht="15.75" customHeight="1">
      <c r="A700" s="4"/>
      <c r="B700" s="59" t="s">
        <v>1245</v>
      </c>
      <c r="C700" s="74" t="s">
        <v>1610</v>
      </c>
      <c r="D700" s="59" t="s">
        <v>47</v>
      </c>
      <c r="E700" s="59" t="s">
        <v>1611</v>
      </c>
      <c r="F700" s="308" t="s">
        <v>1248</v>
      </c>
      <c r="G700" s="308"/>
      <c r="H700" s="73" t="s">
        <v>1249</v>
      </c>
      <c r="I700" s="76">
        <v>1.2649999999999999</v>
      </c>
      <c r="J700" s="75">
        <v>32.5</v>
      </c>
      <c r="K700" s="75">
        <v>41.11</v>
      </c>
      <c r="O700" s="4"/>
      <c r="P700" s="4"/>
      <c r="Q700" s="4"/>
      <c r="R700" s="4"/>
      <c r="S700" s="4"/>
      <c r="T700" s="4"/>
      <c r="U700" s="4"/>
      <c r="V700" s="4"/>
      <c r="W700" s="4"/>
      <c r="X700" s="4"/>
      <c r="Y700" s="4"/>
    </row>
    <row r="701" spans="1:25" ht="15.75" customHeight="1">
      <c r="A701" s="4"/>
      <c r="B701" s="59" t="s">
        <v>1245</v>
      </c>
      <c r="C701" s="74" t="s">
        <v>1389</v>
      </c>
      <c r="D701" s="59" t="s">
        <v>47</v>
      </c>
      <c r="E701" s="59" t="s">
        <v>1390</v>
      </c>
      <c r="F701" s="308" t="s">
        <v>1387</v>
      </c>
      <c r="G701" s="308"/>
      <c r="H701" s="73" t="s">
        <v>1391</v>
      </c>
      <c r="I701" s="76">
        <v>4.2000000000000003E-2</v>
      </c>
      <c r="J701" s="75">
        <v>38.36</v>
      </c>
      <c r="K701" s="75">
        <v>1.61</v>
      </c>
      <c r="O701" s="4"/>
      <c r="P701" s="4"/>
      <c r="Q701" s="4"/>
      <c r="R701" s="4"/>
      <c r="S701" s="4"/>
      <c r="T701" s="4"/>
      <c r="U701" s="4"/>
      <c r="V701" s="4"/>
      <c r="W701" s="4"/>
      <c r="X701" s="4"/>
      <c r="Y701" s="4"/>
    </row>
    <row r="702" spans="1:25" ht="15.75" customHeight="1">
      <c r="A702" s="4"/>
      <c r="B702" s="59" t="s">
        <v>1245</v>
      </c>
      <c r="C702" s="74" t="s">
        <v>1385</v>
      </c>
      <c r="D702" s="59" t="s">
        <v>47</v>
      </c>
      <c r="E702" s="59" t="s">
        <v>1386</v>
      </c>
      <c r="F702" s="308" t="s">
        <v>1387</v>
      </c>
      <c r="G702" s="308"/>
      <c r="H702" s="73" t="s">
        <v>1388</v>
      </c>
      <c r="I702" s="76">
        <v>1.2230000000000001</v>
      </c>
      <c r="J702" s="75">
        <v>36.770000000000003</v>
      </c>
      <c r="K702" s="75">
        <v>44.96</v>
      </c>
      <c r="O702" s="4"/>
      <c r="P702" s="4"/>
      <c r="Q702" s="4"/>
      <c r="R702" s="4"/>
      <c r="S702" s="4"/>
      <c r="T702" s="4"/>
      <c r="U702" s="4"/>
      <c r="V702" s="4"/>
      <c r="W702" s="4"/>
      <c r="X702" s="4"/>
      <c r="Y702" s="4"/>
    </row>
    <row r="703" spans="1:25" ht="15.75" customHeight="1">
      <c r="A703" s="4"/>
      <c r="B703" s="59" t="s">
        <v>1245</v>
      </c>
      <c r="C703" s="74" t="s">
        <v>1246</v>
      </c>
      <c r="D703" s="59" t="s">
        <v>47</v>
      </c>
      <c r="E703" s="59" t="s">
        <v>1247</v>
      </c>
      <c r="F703" s="308" t="s">
        <v>1248</v>
      </c>
      <c r="G703" s="308"/>
      <c r="H703" s="73" t="s">
        <v>1249</v>
      </c>
      <c r="I703" s="76">
        <v>0.63300000000000001</v>
      </c>
      <c r="J703" s="75">
        <v>22.64</v>
      </c>
      <c r="K703" s="75">
        <v>14.33</v>
      </c>
      <c r="O703" s="4"/>
      <c r="P703" s="4"/>
      <c r="Q703" s="4"/>
      <c r="R703" s="4"/>
      <c r="S703" s="4"/>
      <c r="T703" s="4"/>
      <c r="U703" s="4"/>
      <c r="V703" s="4"/>
      <c r="W703" s="4"/>
      <c r="X703" s="4"/>
      <c r="Y703" s="4"/>
    </row>
    <row r="704" spans="1:25" ht="15.75" customHeight="1">
      <c r="A704" s="4"/>
      <c r="B704" s="57" t="s">
        <v>1254</v>
      </c>
      <c r="C704" s="78" t="s">
        <v>1612</v>
      </c>
      <c r="D704" s="57" t="s">
        <v>47</v>
      </c>
      <c r="E704" s="57" t="s">
        <v>1613</v>
      </c>
      <c r="F704" s="305" t="s">
        <v>1258</v>
      </c>
      <c r="G704" s="305"/>
      <c r="H704" s="77" t="s">
        <v>37</v>
      </c>
      <c r="I704" s="80">
        <v>1.05</v>
      </c>
      <c r="J704" s="79">
        <v>286.76</v>
      </c>
      <c r="K704" s="79">
        <v>301.08999999999997</v>
      </c>
      <c r="O704" s="4"/>
      <c r="P704" s="4"/>
      <c r="Q704" s="4"/>
      <c r="R704" s="4"/>
      <c r="S704" s="4"/>
      <c r="T704" s="4"/>
      <c r="U704" s="4"/>
      <c r="V704" s="4"/>
      <c r="W704" s="4"/>
      <c r="X704" s="4"/>
      <c r="Y704" s="4"/>
    </row>
    <row r="705" spans="1:25" ht="15.75" customHeight="1">
      <c r="A705" s="4"/>
      <c r="B705" s="57" t="s">
        <v>1254</v>
      </c>
      <c r="C705" s="78" t="s">
        <v>1614</v>
      </c>
      <c r="D705" s="57" t="s">
        <v>47</v>
      </c>
      <c r="E705" s="57" t="s">
        <v>1615</v>
      </c>
      <c r="F705" s="305" t="s">
        <v>1258</v>
      </c>
      <c r="G705" s="305"/>
      <c r="H705" s="77" t="s">
        <v>103</v>
      </c>
      <c r="I705" s="80">
        <v>0.97</v>
      </c>
      <c r="J705" s="79">
        <v>2.4700000000000002</v>
      </c>
      <c r="K705" s="79">
        <v>2.39</v>
      </c>
      <c r="O705" s="4"/>
      <c r="P705" s="4"/>
      <c r="Q705" s="4"/>
      <c r="R705" s="4"/>
      <c r="S705" s="4"/>
      <c r="T705" s="4"/>
      <c r="U705" s="4"/>
      <c r="V705" s="4"/>
      <c r="W705" s="4"/>
      <c r="X705" s="4"/>
      <c r="Y705" s="4"/>
    </row>
    <row r="706" spans="1:25" ht="15.75" customHeight="1">
      <c r="A706" s="4"/>
      <c r="B706" s="57" t="s">
        <v>1254</v>
      </c>
      <c r="C706" s="78" t="s">
        <v>1616</v>
      </c>
      <c r="D706" s="57" t="s">
        <v>47</v>
      </c>
      <c r="E706" s="57" t="s">
        <v>1617</v>
      </c>
      <c r="F706" s="305" t="s">
        <v>1258</v>
      </c>
      <c r="G706" s="305"/>
      <c r="H706" s="77" t="s">
        <v>103</v>
      </c>
      <c r="I706" s="80">
        <v>0.53</v>
      </c>
      <c r="J706" s="79">
        <v>40.69</v>
      </c>
      <c r="K706" s="79">
        <v>21.56</v>
      </c>
      <c r="O706" s="4"/>
      <c r="P706" s="4"/>
      <c r="Q706" s="4"/>
      <c r="R706" s="4"/>
      <c r="S706" s="4"/>
      <c r="T706" s="4"/>
      <c r="U706" s="4"/>
      <c r="V706" s="4"/>
      <c r="W706" s="4"/>
      <c r="X706" s="4"/>
      <c r="Y706" s="4"/>
    </row>
    <row r="707" spans="1:25" ht="15.75" customHeight="1">
      <c r="A707" s="4"/>
      <c r="B707" s="60"/>
      <c r="C707" s="60"/>
      <c r="D707" s="60"/>
      <c r="E707" s="60"/>
      <c r="F707" s="60" t="s">
        <v>1260</v>
      </c>
      <c r="G707" s="82">
        <v>82.54</v>
      </c>
      <c r="H707" s="60" t="s">
        <v>1261</v>
      </c>
      <c r="I707" s="82">
        <v>0</v>
      </c>
      <c r="J707" s="60" t="s">
        <v>1262</v>
      </c>
      <c r="K707" s="82">
        <v>82.54</v>
      </c>
      <c r="O707" s="4"/>
      <c r="P707" s="4"/>
      <c r="Q707" s="4"/>
      <c r="R707" s="4"/>
      <c r="S707" s="4"/>
      <c r="T707" s="4"/>
      <c r="U707" s="4"/>
      <c r="V707" s="4"/>
      <c r="W707" s="4"/>
      <c r="X707" s="4"/>
      <c r="Y707" s="4"/>
    </row>
    <row r="708" spans="1:25" ht="15.75" customHeight="1" thickBot="1">
      <c r="A708" s="4"/>
      <c r="B708" s="60"/>
      <c r="C708" s="60"/>
      <c r="D708" s="60"/>
      <c r="E708" s="60"/>
      <c r="F708" s="60" t="s">
        <v>1263</v>
      </c>
      <c r="G708" s="82">
        <v>80.790000000000006</v>
      </c>
      <c r="H708" s="60"/>
      <c r="I708" s="306" t="s">
        <v>1264</v>
      </c>
      <c r="J708" s="306"/>
      <c r="K708" s="82">
        <v>507.84</v>
      </c>
      <c r="O708" s="4"/>
      <c r="P708" s="4"/>
      <c r="Q708" s="4"/>
      <c r="R708" s="4"/>
      <c r="S708" s="4"/>
      <c r="T708" s="4"/>
      <c r="U708" s="4"/>
      <c r="V708" s="4"/>
      <c r="W708" s="4"/>
      <c r="X708" s="4"/>
      <c r="Y708" s="4"/>
    </row>
    <row r="709" spans="1:25" ht="15.75" customHeight="1" thickTop="1">
      <c r="A709" s="4"/>
      <c r="B709" s="72"/>
      <c r="C709" s="72"/>
      <c r="D709" s="72"/>
      <c r="E709" s="72"/>
      <c r="F709" s="72"/>
      <c r="G709" s="72"/>
      <c r="H709" s="72"/>
      <c r="I709" s="72"/>
      <c r="J709" s="72"/>
      <c r="K709" s="72"/>
      <c r="O709" s="4"/>
      <c r="P709" s="4"/>
      <c r="Q709" s="4"/>
      <c r="R709" s="4"/>
      <c r="S709" s="4"/>
      <c r="T709" s="4"/>
      <c r="U709" s="4"/>
      <c r="V709" s="4"/>
      <c r="W709" s="4"/>
      <c r="X709" s="4"/>
      <c r="Y709" s="4"/>
    </row>
    <row r="710" spans="1:25" ht="15.75" customHeight="1">
      <c r="A710" s="4"/>
      <c r="B710" s="61" t="s">
        <v>251</v>
      </c>
      <c r="C710" s="62" t="s">
        <v>19</v>
      </c>
      <c r="D710" s="61" t="s">
        <v>20</v>
      </c>
      <c r="E710" s="61" t="s">
        <v>21</v>
      </c>
      <c r="F710" s="303" t="s">
        <v>1242</v>
      </c>
      <c r="G710" s="303"/>
      <c r="H710" s="67" t="s">
        <v>22</v>
      </c>
      <c r="I710" s="62" t="s">
        <v>23</v>
      </c>
      <c r="J710" s="62" t="s">
        <v>24</v>
      </c>
      <c r="K710" s="62" t="s">
        <v>17</v>
      </c>
      <c r="O710" s="4"/>
      <c r="P710" s="4"/>
      <c r="Q710" s="4"/>
      <c r="R710" s="4"/>
      <c r="S710" s="4"/>
      <c r="T710" s="4"/>
      <c r="U710" s="4"/>
      <c r="V710" s="4"/>
      <c r="W710" s="4"/>
      <c r="X710" s="4"/>
      <c r="Y710" s="4"/>
    </row>
    <row r="711" spans="1:25" ht="15.75" customHeight="1">
      <c r="A711" s="4"/>
      <c r="B711" s="58" t="s">
        <v>1243</v>
      </c>
      <c r="C711" s="69" t="s">
        <v>252</v>
      </c>
      <c r="D711" s="58" t="s">
        <v>31</v>
      </c>
      <c r="E711" s="58" t="s">
        <v>253</v>
      </c>
      <c r="F711" s="304" t="s">
        <v>1508</v>
      </c>
      <c r="G711" s="304"/>
      <c r="H711" s="68" t="s">
        <v>103</v>
      </c>
      <c r="I711" s="71">
        <v>1</v>
      </c>
      <c r="J711" s="70">
        <v>19.690000000000001</v>
      </c>
      <c r="K711" s="70">
        <v>19.690000000000001</v>
      </c>
      <c r="O711" s="4"/>
      <c r="P711" s="4"/>
      <c r="Q711" s="4"/>
      <c r="R711" s="4"/>
      <c r="S711" s="4"/>
      <c r="T711" s="4"/>
      <c r="U711" s="4"/>
      <c r="V711" s="4"/>
      <c r="W711" s="4"/>
      <c r="X711" s="4"/>
      <c r="Y711" s="4"/>
    </row>
    <row r="712" spans="1:25" ht="15.75" customHeight="1">
      <c r="A712" s="4"/>
      <c r="B712" s="59" t="s">
        <v>1245</v>
      </c>
      <c r="C712" s="74" t="s">
        <v>1618</v>
      </c>
      <c r="D712" s="59" t="s">
        <v>47</v>
      </c>
      <c r="E712" s="59" t="s">
        <v>1619</v>
      </c>
      <c r="F712" s="308" t="s">
        <v>1387</v>
      </c>
      <c r="G712" s="308"/>
      <c r="H712" s="73" t="s">
        <v>1391</v>
      </c>
      <c r="I712" s="76">
        <v>1.4423000000000001E-3</v>
      </c>
      <c r="J712" s="75">
        <v>361.89</v>
      </c>
      <c r="K712" s="75">
        <v>0.52</v>
      </c>
      <c r="O712" s="4"/>
      <c r="P712" s="4"/>
      <c r="Q712" s="4"/>
      <c r="R712" s="4"/>
      <c r="S712" s="4"/>
      <c r="T712" s="4"/>
      <c r="U712" s="4"/>
      <c r="V712" s="4"/>
      <c r="W712" s="4"/>
      <c r="X712" s="4"/>
      <c r="Y712" s="4"/>
    </row>
    <row r="713" spans="1:25" ht="15.75" customHeight="1">
      <c r="A713" s="4"/>
      <c r="B713" s="59" t="s">
        <v>1245</v>
      </c>
      <c r="C713" s="74" t="s">
        <v>1620</v>
      </c>
      <c r="D713" s="59" t="s">
        <v>47</v>
      </c>
      <c r="E713" s="59" t="s">
        <v>1621</v>
      </c>
      <c r="F713" s="308" t="s">
        <v>1622</v>
      </c>
      <c r="G713" s="308"/>
      <c r="H713" s="73" t="s">
        <v>37</v>
      </c>
      <c r="I713" s="76">
        <v>0.2218956</v>
      </c>
      <c r="J713" s="75">
        <v>13.66</v>
      </c>
      <c r="K713" s="75">
        <v>3.03</v>
      </c>
      <c r="O713" s="4"/>
      <c r="P713" s="4"/>
      <c r="Q713" s="4"/>
      <c r="R713" s="4"/>
      <c r="S713" s="4"/>
      <c r="T713" s="4"/>
      <c r="U713" s="4"/>
      <c r="V713" s="4"/>
      <c r="W713" s="4"/>
      <c r="X713" s="4"/>
      <c r="Y713" s="4"/>
    </row>
    <row r="714" spans="1:25" ht="15.75" customHeight="1">
      <c r="A714" s="4"/>
      <c r="B714" s="59" t="s">
        <v>1245</v>
      </c>
      <c r="C714" s="74" t="s">
        <v>1623</v>
      </c>
      <c r="D714" s="59" t="s">
        <v>47</v>
      </c>
      <c r="E714" s="59" t="s">
        <v>1624</v>
      </c>
      <c r="F714" s="308" t="s">
        <v>1248</v>
      </c>
      <c r="G714" s="308"/>
      <c r="H714" s="73" t="s">
        <v>1249</v>
      </c>
      <c r="I714" s="76">
        <v>1.9082999999999999E-3</v>
      </c>
      <c r="J714" s="75">
        <v>23.83</v>
      </c>
      <c r="K714" s="75">
        <v>0.04</v>
      </c>
      <c r="O714" s="4"/>
      <c r="P714" s="4"/>
      <c r="Q714" s="4"/>
      <c r="R714" s="4"/>
      <c r="S714" s="4"/>
      <c r="T714" s="4"/>
      <c r="U714" s="4"/>
      <c r="V714" s="4"/>
      <c r="W714" s="4"/>
      <c r="X714" s="4"/>
      <c r="Y714" s="4"/>
    </row>
    <row r="715" spans="1:25" ht="15.75" customHeight="1">
      <c r="A715" s="4"/>
      <c r="B715" s="59" t="s">
        <v>1245</v>
      </c>
      <c r="C715" s="74" t="s">
        <v>1584</v>
      </c>
      <c r="D715" s="59" t="s">
        <v>47</v>
      </c>
      <c r="E715" s="59" t="s">
        <v>1585</v>
      </c>
      <c r="F715" s="308" t="s">
        <v>1248</v>
      </c>
      <c r="G715" s="308"/>
      <c r="H715" s="73" t="s">
        <v>1249</v>
      </c>
      <c r="I715" s="76">
        <v>9.6968000000000002E-3</v>
      </c>
      <c r="J715" s="75">
        <v>26.36</v>
      </c>
      <c r="K715" s="75">
        <v>0.25</v>
      </c>
      <c r="O715" s="4"/>
      <c r="P715" s="4"/>
      <c r="Q715" s="4"/>
      <c r="R715" s="4"/>
      <c r="S715" s="4"/>
      <c r="T715" s="4"/>
      <c r="U715" s="4"/>
      <c r="V715" s="4"/>
      <c r="W715" s="4"/>
      <c r="X715" s="4"/>
      <c r="Y715" s="4"/>
    </row>
    <row r="716" spans="1:25" ht="15.75" customHeight="1">
      <c r="A716" s="4"/>
      <c r="B716" s="59" t="s">
        <v>1245</v>
      </c>
      <c r="C716" s="74" t="s">
        <v>1625</v>
      </c>
      <c r="D716" s="59" t="s">
        <v>47</v>
      </c>
      <c r="E716" s="59" t="s">
        <v>1626</v>
      </c>
      <c r="F716" s="308" t="s">
        <v>1387</v>
      </c>
      <c r="G716" s="308"/>
      <c r="H716" s="73" t="s">
        <v>1388</v>
      </c>
      <c r="I716" s="76">
        <v>1.1982E-3</v>
      </c>
      <c r="J716" s="75">
        <v>187.16</v>
      </c>
      <c r="K716" s="75">
        <v>0.22</v>
      </c>
      <c r="O716" s="4"/>
      <c r="P716" s="4"/>
      <c r="Q716" s="4"/>
      <c r="R716" s="4"/>
      <c r="S716" s="4"/>
      <c r="T716" s="4"/>
      <c r="U716" s="4"/>
      <c r="V716" s="4"/>
      <c r="W716" s="4"/>
      <c r="X716" s="4"/>
      <c r="Y716" s="4"/>
    </row>
    <row r="717" spans="1:25" ht="15.75" customHeight="1">
      <c r="A717" s="4"/>
      <c r="B717" s="59" t="s">
        <v>1245</v>
      </c>
      <c r="C717" s="74" t="s">
        <v>1627</v>
      </c>
      <c r="D717" s="59" t="s">
        <v>47</v>
      </c>
      <c r="E717" s="59" t="s">
        <v>1628</v>
      </c>
      <c r="F717" s="308" t="s">
        <v>1622</v>
      </c>
      <c r="G717" s="308"/>
      <c r="H717" s="73" t="s">
        <v>37</v>
      </c>
      <c r="I717" s="76">
        <v>0.2218956</v>
      </c>
      <c r="J717" s="75">
        <v>24.95</v>
      </c>
      <c r="K717" s="75">
        <v>5.53</v>
      </c>
      <c r="O717" s="4"/>
      <c r="P717" s="4"/>
      <c r="Q717" s="4"/>
      <c r="R717" s="4"/>
      <c r="S717" s="4"/>
      <c r="T717" s="4"/>
      <c r="U717" s="4"/>
      <c r="V717" s="4"/>
      <c r="W717" s="4"/>
      <c r="X717" s="4"/>
      <c r="Y717" s="4"/>
    </row>
    <row r="718" spans="1:25" ht="15.75" customHeight="1">
      <c r="A718" s="4"/>
      <c r="B718" s="57" t="s">
        <v>1254</v>
      </c>
      <c r="C718" s="78" t="s">
        <v>1629</v>
      </c>
      <c r="D718" s="57" t="s">
        <v>47</v>
      </c>
      <c r="E718" s="57" t="s">
        <v>1630</v>
      </c>
      <c r="F718" s="305" t="s">
        <v>1258</v>
      </c>
      <c r="G718" s="305"/>
      <c r="H718" s="77" t="s">
        <v>103</v>
      </c>
      <c r="I718" s="80">
        <v>7.4439199999999997E-2</v>
      </c>
      <c r="J718" s="79">
        <v>10.99</v>
      </c>
      <c r="K718" s="79">
        <v>0.81</v>
      </c>
      <c r="O718" s="4"/>
      <c r="P718" s="4"/>
      <c r="Q718" s="4"/>
      <c r="R718" s="4"/>
      <c r="S718" s="4"/>
      <c r="T718" s="4"/>
      <c r="U718" s="4"/>
      <c r="V718" s="4"/>
      <c r="W718" s="4"/>
      <c r="X718" s="4"/>
      <c r="Y718" s="4"/>
    </row>
    <row r="719" spans="1:25" ht="15.75" customHeight="1">
      <c r="A719" s="4"/>
      <c r="B719" s="57" t="s">
        <v>1254</v>
      </c>
      <c r="C719" s="78" t="s">
        <v>1631</v>
      </c>
      <c r="D719" s="57" t="s">
        <v>47</v>
      </c>
      <c r="E719" s="57" t="s">
        <v>1632</v>
      </c>
      <c r="F719" s="305" t="s">
        <v>1258</v>
      </c>
      <c r="G719" s="305"/>
      <c r="H719" s="77" t="s">
        <v>49</v>
      </c>
      <c r="I719" s="80">
        <v>1.6908400000000001E-2</v>
      </c>
      <c r="J719" s="79">
        <v>14.12</v>
      </c>
      <c r="K719" s="79">
        <v>0.23</v>
      </c>
      <c r="O719" s="4"/>
      <c r="P719" s="4"/>
      <c r="Q719" s="4"/>
      <c r="R719" s="4"/>
      <c r="S719" s="4"/>
      <c r="T719" s="4"/>
      <c r="U719" s="4"/>
      <c r="V719" s="4"/>
      <c r="W719" s="4"/>
      <c r="X719" s="4"/>
      <c r="Y719" s="4"/>
    </row>
    <row r="720" spans="1:25" ht="15.75" customHeight="1">
      <c r="A720" s="4"/>
      <c r="B720" s="57" t="s">
        <v>1254</v>
      </c>
      <c r="C720" s="78" t="s">
        <v>1633</v>
      </c>
      <c r="D720" s="57" t="s">
        <v>47</v>
      </c>
      <c r="E720" s="57" t="s">
        <v>1634</v>
      </c>
      <c r="F720" s="305" t="s">
        <v>1258</v>
      </c>
      <c r="G720" s="305"/>
      <c r="H720" s="77" t="s">
        <v>103</v>
      </c>
      <c r="I720" s="80">
        <v>0.18521480000000001</v>
      </c>
      <c r="J720" s="79">
        <v>8.02</v>
      </c>
      <c r="K720" s="79">
        <v>1.48</v>
      </c>
      <c r="O720" s="4"/>
      <c r="P720" s="4"/>
      <c r="Q720" s="4"/>
      <c r="R720" s="4"/>
      <c r="S720" s="4"/>
      <c r="T720" s="4"/>
      <c r="U720" s="4"/>
      <c r="V720" s="4"/>
      <c r="W720" s="4"/>
      <c r="X720" s="4"/>
      <c r="Y720" s="4"/>
    </row>
    <row r="721" spans="1:25" ht="15.75" customHeight="1">
      <c r="A721" s="4"/>
      <c r="B721" s="57" t="s">
        <v>1254</v>
      </c>
      <c r="C721" s="78" t="s">
        <v>1635</v>
      </c>
      <c r="D721" s="57" t="s">
        <v>47</v>
      </c>
      <c r="E721" s="57" t="s">
        <v>1636</v>
      </c>
      <c r="F721" s="305" t="s">
        <v>1258</v>
      </c>
      <c r="G721" s="305"/>
      <c r="H721" s="77" t="s">
        <v>103</v>
      </c>
      <c r="I721" s="80">
        <v>0.83134600000000003</v>
      </c>
      <c r="J721" s="79">
        <v>9.1199999999999992</v>
      </c>
      <c r="K721" s="79">
        <v>7.58</v>
      </c>
      <c r="O721" s="4"/>
      <c r="P721" s="4"/>
      <c r="Q721" s="4"/>
      <c r="R721" s="4"/>
      <c r="S721" s="4"/>
      <c r="T721" s="4"/>
      <c r="U721" s="4"/>
      <c r="V721" s="4"/>
      <c r="W721" s="4"/>
      <c r="X721" s="4"/>
      <c r="Y721" s="4"/>
    </row>
    <row r="722" spans="1:25" ht="15.75" customHeight="1">
      <c r="A722" s="4"/>
      <c r="B722" s="60"/>
      <c r="C722" s="60"/>
      <c r="D722" s="60"/>
      <c r="E722" s="60"/>
      <c r="F722" s="60" t="s">
        <v>1260</v>
      </c>
      <c r="G722" s="82">
        <v>1.4</v>
      </c>
      <c r="H722" s="60" t="s">
        <v>1261</v>
      </c>
      <c r="I722" s="82">
        <v>0</v>
      </c>
      <c r="J722" s="60" t="s">
        <v>1262</v>
      </c>
      <c r="K722" s="82">
        <v>1.4</v>
      </c>
      <c r="O722" s="4"/>
      <c r="P722" s="4"/>
      <c r="Q722" s="4"/>
      <c r="R722" s="4"/>
      <c r="S722" s="4"/>
      <c r="T722" s="4"/>
      <c r="U722" s="4"/>
      <c r="V722" s="4"/>
      <c r="W722" s="4"/>
      <c r="X722" s="4"/>
      <c r="Y722" s="4"/>
    </row>
    <row r="723" spans="1:25" ht="15.75" customHeight="1">
      <c r="A723" s="4"/>
      <c r="B723" s="60"/>
      <c r="C723" s="60"/>
      <c r="D723" s="60"/>
      <c r="E723" s="60"/>
      <c r="F723" s="60" t="s">
        <v>1263</v>
      </c>
      <c r="G723" s="82">
        <v>3.72</v>
      </c>
      <c r="H723" s="60"/>
      <c r="I723" s="306" t="s">
        <v>1264</v>
      </c>
      <c r="J723" s="306"/>
      <c r="K723" s="82">
        <v>23.41</v>
      </c>
      <c r="O723" s="4"/>
      <c r="P723" s="4"/>
      <c r="Q723" s="4"/>
      <c r="R723" s="4"/>
      <c r="S723" s="4"/>
      <c r="T723" s="4"/>
      <c r="U723" s="4"/>
      <c r="V723" s="4"/>
      <c r="W723" s="4"/>
      <c r="X723" s="4"/>
      <c r="Y723" s="4"/>
    </row>
    <row r="724" spans="1:25" ht="15.75" customHeight="1">
      <c r="A724" s="4"/>
      <c r="B724" s="307" t="s">
        <v>2542</v>
      </c>
      <c r="C724" s="307"/>
      <c r="D724" s="307"/>
      <c r="E724" s="307"/>
      <c r="F724" s="307"/>
      <c r="G724" s="307"/>
      <c r="H724" s="307"/>
      <c r="I724" s="307"/>
      <c r="J724" s="307"/>
      <c r="K724" s="307"/>
      <c r="O724" s="4"/>
      <c r="P724" s="4"/>
      <c r="Q724" s="4"/>
      <c r="R724" s="4"/>
      <c r="S724" s="4"/>
      <c r="T724" s="4"/>
      <c r="U724" s="4"/>
      <c r="V724" s="4"/>
      <c r="W724" s="4"/>
      <c r="X724" s="4"/>
      <c r="Y724" s="4"/>
    </row>
    <row r="725" spans="1:25" ht="15.75" customHeight="1" thickBot="1">
      <c r="A725" s="4"/>
      <c r="B725" s="302" t="s">
        <v>2561</v>
      </c>
      <c r="C725" s="302"/>
      <c r="D725" s="302"/>
      <c r="E725" s="302"/>
      <c r="F725" s="302"/>
      <c r="G725" s="302"/>
      <c r="H725" s="302"/>
      <c r="I725" s="302"/>
      <c r="J725" s="302"/>
      <c r="K725" s="302"/>
      <c r="O725" s="4"/>
      <c r="P725" s="4"/>
      <c r="Q725" s="4"/>
      <c r="R725" s="4"/>
      <c r="S725" s="4"/>
      <c r="T725" s="4"/>
      <c r="U725" s="4"/>
      <c r="V725" s="4"/>
      <c r="W725" s="4"/>
      <c r="X725" s="4"/>
      <c r="Y725" s="4"/>
    </row>
    <row r="726" spans="1:25" ht="15.75" customHeight="1" thickTop="1">
      <c r="A726" s="4"/>
      <c r="B726" s="72"/>
      <c r="C726" s="72"/>
      <c r="D726" s="72"/>
      <c r="E726" s="72"/>
      <c r="F726" s="72"/>
      <c r="G726" s="72"/>
      <c r="H726" s="72"/>
      <c r="I726" s="72"/>
      <c r="J726" s="72"/>
      <c r="K726" s="72"/>
      <c r="O726" s="4"/>
      <c r="P726" s="4"/>
      <c r="Q726" s="4"/>
      <c r="R726" s="4"/>
      <c r="S726" s="4"/>
      <c r="T726" s="4"/>
      <c r="U726" s="4"/>
      <c r="V726" s="4"/>
      <c r="W726" s="4"/>
      <c r="X726" s="4"/>
      <c r="Y726" s="4"/>
    </row>
    <row r="727" spans="1:25" ht="15.75" customHeight="1">
      <c r="A727" s="4"/>
      <c r="B727" s="61" t="s">
        <v>254</v>
      </c>
      <c r="C727" s="62" t="s">
        <v>19</v>
      </c>
      <c r="D727" s="61" t="s">
        <v>20</v>
      </c>
      <c r="E727" s="61" t="s">
        <v>21</v>
      </c>
      <c r="F727" s="303" t="s">
        <v>1242</v>
      </c>
      <c r="G727" s="303"/>
      <c r="H727" s="67" t="s">
        <v>22</v>
      </c>
      <c r="I727" s="62" t="s">
        <v>23</v>
      </c>
      <c r="J727" s="62" t="s">
        <v>24</v>
      </c>
      <c r="K727" s="62" t="s">
        <v>17</v>
      </c>
      <c r="O727" s="4"/>
      <c r="P727" s="4"/>
      <c r="Q727" s="4"/>
      <c r="R727" s="4"/>
      <c r="S727" s="4"/>
      <c r="T727" s="4"/>
      <c r="U727" s="4"/>
      <c r="V727" s="4"/>
      <c r="W727" s="4"/>
      <c r="X727" s="4"/>
      <c r="Y727" s="4"/>
    </row>
    <row r="728" spans="1:25" ht="15.75" customHeight="1">
      <c r="A728" s="4"/>
      <c r="B728" s="58" t="s">
        <v>1243</v>
      </c>
      <c r="C728" s="69" t="s">
        <v>255</v>
      </c>
      <c r="D728" s="58" t="s">
        <v>47</v>
      </c>
      <c r="E728" s="58" t="s">
        <v>256</v>
      </c>
      <c r="F728" s="304" t="s">
        <v>1268</v>
      </c>
      <c r="G728" s="304"/>
      <c r="H728" s="68" t="s">
        <v>37</v>
      </c>
      <c r="I728" s="71">
        <v>1</v>
      </c>
      <c r="J728" s="70">
        <v>32.28</v>
      </c>
      <c r="K728" s="70">
        <v>32.28</v>
      </c>
      <c r="O728" s="4"/>
      <c r="P728" s="4"/>
      <c r="Q728" s="4"/>
      <c r="R728" s="4"/>
      <c r="S728" s="4"/>
      <c r="T728" s="4"/>
      <c r="U728" s="4"/>
      <c r="V728" s="4"/>
      <c r="W728" s="4"/>
      <c r="X728" s="4"/>
      <c r="Y728" s="4"/>
    </row>
    <row r="729" spans="1:25" ht="15.75" customHeight="1">
      <c r="A729" s="4"/>
      <c r="B729" s="59" t="s">
        <v>1245</v>
      </c>
      <c r="C729" s="74" t="s">
        <v>1282</v>
      </c>
      <c r="D729" s="59" t="s">
        <v>47</v>
      </c>
      <c r="E729" s="59" t="s">
        <v>1283</v>
      </c>
      <c r="F729" s="308" t="s">
        <v>1248</v>
      </c>
      <c r="G729" s="308"/>
      <c r="H729" s="73" t="s">
        <v>1249</v>
      </c>
      <c r="I729" s="76">
        <v>5.8999999999999997E-2</v>
      </c>
      <c r="J729" s="75">
        <v>24.85</v>
      </c>
      <c r="K729" s="75">
        <v>1.46</v>
      </c>
      <c r="O729" s="4"/>
      <c r="P729" s="4"/>
      <c r="Q729" s="4"/>
      <c r="R729" s="4"/>
      <c r="S729" s="4"/>
      <c r="T729" s="4"/>
      <c r="U729" s="4"/>
      <c r="V729" s="4"/>
      <c r="W729" s="4"/>
      <c r="X729" s="4"/>
      <c r="Y729" s="4"/>
    </row>
    <row r="730" spans="1:25" ht="15.75" customHeight="1">
      <c r="A730" s="4"/>
      <c r="B730" s="59" t="s">
        <v>1245</v>
      </c>
      <c r="C730" s="74" t="s">
        <v>1637</v>
      </c>
      <c r="D730" s="59" t="s">
        <v>47</v>
      </c>
      <c r="E730" s="59" t="s">
        <v>1638</v>
      </c>
      <c r="F730" s="308" t="s">
        <v>1387</v>
      </c>
      <c r="G730" s="308"/>
      <c r="H730" s="73" t="s">
        <v>1388</v>
      </c>
      <c r="I730" s="76">
        <v>4.3E-3</v>
      </c>
      <c r="J730" s="75">
        <v>74.87</v>
      </c>
      <c r="K730" s="75">
        <v>0.32</v>
      </c>
      <c r="O730" s="4"/>
      <c r="P730" s="4"/>
      <c r="Q730" s="4"/>
      <c r="R730" s="4"/>
      <c r="S730" s="4"/>
      <c r="T730" s="4"/>
      <c r="U730" s="4"/>
      <c r="V730" s="4"/>
      <c r="W730" s="4"/>
      <c r="X730" s="4"/>
      <c r="Y730" s="4"/>
    </row>
    <row r="731" spans="1:25" ht="15.75" customHeight="1">
      <c r="A731" s="4"/>
      <c r="B731" s="59" t="s">
        <v>1245</v>
      </c>
      <c r="C731" s="74" t="s">
        <v>1280</v>
      </c>
      <c r="D731" s="59" t="s">
        <v>47</v>
      </c>
      <c r="E731" s="59" t="s">
        <v>1281</v>
      </c>
      <c r="F731" s="308" t="s">
        <v>1248</v>
      </c>
      <c r="G731" s="308"/>
      <c r="H731" s="73" t="s">
        <v>1249</v>
      </c>
      <c r="I731" s="76">
        <v>0.16</v>
      </c>
      <c r="J731" s="75">
        <v>30.75</v>
      </c>
      <c r="K731" s="75">
        <v>4.92</v>
      </c>
      <c r="O731" s="4"/>
      <c r="P731" s="4"/>
      <c r="Q731" s="4"/>
      <c r="R731" s="4"/>
      <c r="S731" s="4"/>
      <c r="T731" s="4"/>
      <c r="U731" s="4"/>
      <c r="V731" s="4"/>
      <c r="W731" s="4"/>
      <c r="X731" s="4"/>
      <c r="Y731" s="4"/>
    </row>
    <row r="732" spans="1:25" ht="15.75" customHeight="1">
      <c r="A732" s="4"/>
      <c r="B732" s="59" t="s">
        <v>1245</v>
      </c>
      <c r="C732" s="74" t="s">
        <v>1639</v>
      </c>
      <c r="D732" s="59" t="s">
        <v>47</v>
      </c>
      <c r="E732" s="59" t="s">
        <v>1640</v>
      </c>
      <c r="F732" s="308" t="s">
        <v>1387</v>
      </c>
      <c r="G732" s="308"/>
      <c r="H732" s="73" t="s">
        <v>1391</v>
      </c>
      <c r="I732" s="76">
        <v>3.0000000000000001E-3</v>
      </c>
      <c r="J732" s="75">
        <v>111.26</v>
      </c>
      <c r="K732" s="75">
        <v>0.33</v>
      </c>
      <c r="O732" s="4"/>
      <c r="P732" s="4"/>
      <c r="Q732" s="4"/>
      <c r="R732" s="4"/>
      <c r="S732" s="4"/>
      <c r="T732" s="4"/>
      <c r="U732" s="4"/>
      <c r="V732" s="4"/>
      <c r="W732" s="4"/>
      <c r="X732" s="4"/>
      <c r="Y732" s="4"/>
    </row>
    <row r="733" spans="1:25" ht="15.75" customHeight="1">
      <c r="A733" s="4"/>
      <c r="B733" s="57" t="s">
        <v>1254</v>
      </c>
      <c r="C733" s="78" t="s">
        <v>1641</v>
      </c>
      <c r="D733" s="57" t="s">
        <v>47</v>
      </c>
      <c r="E733" s="57" t="s">
        <v>1642</v>
      </c>
      <c r="F733" s="305" t="s">
        <v>1258</v>
      </c>
      <c r="G733" s="305"/>
      <c r="H733" s="77" t="s">
        <v>87</v>
      </c>
      <c r="I733" s="80">
        <v>0.55600000000000005</v>
      </c>
      <c r="J733" s="79">
        <v>18</v>
      </c>
      <c r="K733" s="79">
        <v>10</v>
      </c>
      <c r="O733" s="4"/>
      <c r="P733" s="4"/>
      <c r="Q733" s="4"/>
      <c r="R733" s="4"/>
      <c r="S733" s="4"/>
      <c r="T733" s="4"/>
      <c r="U733" s="4"/>
      <c r="V733" s="4"/>
      <c r="W733" s="4"/>
      <c r="X733" s="4"/>
      <c r="Y733" s="4"/>
    </row>
    <row r="734" spans="1:25" ht="15.75" customHeight="1">
      <c r="A734" s="4"/>
      <c r="B734" s="57" t="s">
        <v>1254</v>
      </c>
      <c r="C734" s="78" t="s">
        <v>1643</v>
      </c>
      <c r="D734" s="57" t="s">
        <v>47</v>
      </c>
      <c r="E734" s="57" t="s">
        <v>1644</v>
      </c>
      <c r="F734" s="305" t="s">
        <v>1258</v>
      </c>
      <c r="G734" s="305"/>
      <c r="H734" s="77" t="s">
        <v>87</v>
      </c>
      <c r="I734" s="80">
        <v>0.222</v>
      </c>
      <c r="J734" s="79">
        <v>38.07</v>
      </c>
      <c r="K734" s="79">
        <v>8.4499999999999993</v>
      </c>
      <c r="O734" s="4"/>
      <c r="P734" s="4"/>
      <c r="Q734" s="4"/>
      <c r="R734" s="4"/>
      <c r="S734" s="4"/>
      <c r="T734" s="4"/>
      <c r="U734" s="4"/>
      <c r="V734" s="4"/>
      <c r="W734" s="4"/>
      <c r="X734" s="4"/>
      <c r="Y734" s="4"/>
    </row>
    <row r="735" spans="1:25" ht="15.75" customHeight="1">
      <c r="A735" s="4"/>
      <c r="B735" s="57" t="s">
        <v>1254</v>
      </c>
      <c r="C735" s="78" t="s">
        <v>1645</v>
      </c>
      <c r="D735" s="57" t="s">
        <v>47</v>
      </c>
      <c r="E735" s="57" t="s">
        <v>1646</v>
      </c>
      <c r="F735" s="305" t="s">
        <v>1258</v>
      </c>
      <c r="G735" s="305"/>
      <c r="H735" s="77" t="s">
        <v>87</v>
      </c>
      <c r="I735" s="80">
        <v>9.9000000000000005E-2</v>
      </c>
      <c r="J735" s="79">
        <v>47.56</v>
      </c>
      <c r="K735" s="79">
        <v>4.7</v>
      </c>
      <c r="O735" s="4"/>
      <c r="P735" s="4"/>
      <c r="Q735" s="4"/>
      <c r="R735" s="4"/>
      <c r="S735" s="4"/>
      <c r="T735" s="4"/>
      <c r="U735" s="4"/>
      <c r="V735" s="4"/>
      <c r="W735" s="4"/>
      <c r="X735" s="4"/>
      <c r="Y735" s="4"/>
    </row>
    <row r="736" spans="1:25" ht="15.75" customHeight="1">
      <c r="A736" s="4"/>
      <c r="B736" s="57" t="s">
        <v>1254</v>
      </c>
      <c r="C736" s="78" t="s">
        <v>1647</v>
      </c>
      <c r="D736" s="57" t="s">
        <v>47</v>
      </c>
      <c r="E736" s="57" t="s">
        <v>1648</v>
      </c>
      <c r="F736" s="305" t="s">
        <v>1258</v>
      </c>
      <c r="G736" s="305"/>
      <c r="H736" s="77" t="s">
        <v>103</v>
      </c>
      <c r="I736" s="80">
        <v>0.12</v>
      </c>
      <c r="J736" s="79">
        <v>17.57</v>
      </c>
      <c r="K736" s="79">
        <v>2.1</v>
      </c>
      <c r="O736" s="4"/>
      <c r="P736" s="4"/>
      <c r="Q736" s="4"/>
      <c r="R736" s="4"/>
      <c r="S736" s="4"/>
      <c r="T736" s="4"/>
      <c r="U736" s="4"/>
      <c r="V736" s="4"/>
      <c r="W736" s="4"/>
      <c r="X736" s="4"/>
      <c r="Y736" s="4"/>
    </row>
    <row r="737" spans="1:25" ht="15.75" customHeight="1">
      <c r="A737" s="4"/>
      <c r="B737" s="60"/>
      <c r="C737" s="60"/>
      <c r="D737" s="60"/>
      <c r="E737" s="60"/>
      <c r="F737" s="60" t="s">
        <v>1260</v>
      </c>
      <c r="G737" s="82">
        <v>5.22</v>
      </c>
      <c r="H737" s="60" t="s">
        <v>1261</v>
      </c>
      <c r="I737" s="82">
        <v>0</v>
      </c>
      <c r="J737" s="60" t="s">
        <v>1262</v>
      </c>
      <c r="K737" s="82">
        <v>5.22</v>
      </c>
      <c r="O737" s="4"/>
      <c r="P737" s="4"/>
      <c r="Q737" s="4"/>
      <c r="R737" s="4"/>
      <c r="S737" s="4"/>
      <c r="T737" s="4"/>
      <c r="U737" s="4"/>
      <c r="V737" s="4"/>
      <c r="W737" s="4"/>
      <c r="X737" s="4"/>
      <c r="Y737" s="4"/>
    </row>
    <row r="738" spans="1:25" ht="15.75" customHeight="1" thickBot="1">
      <c r="A738" s="4"/>
      <c r="B738" s="60"/>
      <c r="C738" s="60"/>
      <c r="D738" s="60"/>
      <c r="E738" s="60"/>
      <c r="F738" s="60" t="s">
        <v>1263</v>
      </c>
      <c r="G738" s="82">
        <v>6.1</v>
      </c>
      <c r="H738" s="60"/>
      <c r="I738" s="306" t="s">
        <v>1264</v>
      </c>
      <c r="J738" s="306"/>
      <c r="K738" s="82">
        <v>38.380000000000003</v>
      </c>
      <c r="O738" s="4"/>
      <c r="P738" s="4"/>
      <c r="Q738" s="4"/>
      <c r="R738" s="4"/>
      <c r="S738" s="4"/>
      <c r="T738" s="4"/>
      <c r="U738" s="4"/>
      <c r="V738" s="4"/>
      <c r="W738" s="4"/>
      <c r="X738" s="4"/>
      <c r="Y738" s="4"/>
    </row>
    <row r="739" spans="1:25" ht="15.75" customHeight="1" thickTop="1">
      <c r="A739" s="4"/>
      <c r="B739" s="72"/>
      <c r="C739" s="72"/>
      <c r="D739" s="72"/>
      <c r="E739" s="72"/>
      <c r="F739" s="72"/>
      <c r="G739" s="72"/>
      <c r="H739" s="72"/>
      <c r="I739" s="72"/>
      <c r="J739" s="72"/>
      <c r="K739" s="72"/>
      <c r="O739" s="4"/>
      <c r="P739" s="4"/>
      <c r="Q739" s="4"/>
      <c r="R739" s="4"/>
      <c r="S739" s="4"/>
      <c r="T739" s="4"/>
      <c r="U739" s="4"/>
      <c r="V739" s="4"/>
      <c r="W739" s="4"/>
      <c r="X739" s="4"/>
      <c r="Y739" s="4"/>
    </row>
    <row r="740" spans="1:25" ht="15.75" customHeight="1">
      <c r="A740" s="4"/>
      <c r="B740" s="61" t="s">
        <v>257</v>
      </c>
      <c r="C740" s="62" t="s">
        <v>19</v>
      </c>
      <c r="D740" s="61" t="s">
        <v>20</v>
      </c>
      <c r="E740" s="61" t="s">
        <v>21</v>
      </c>
      <c r="F740" s="303" t="s">
        <v>1242</v>
      </c>
      <c r="G740" s="303"/>
      <c r="H740" s="67" t="s">
        <v>22</v>
      </c>
      <c r="I740" s="62" t="s">
        <v>23</v>
      </c>
      <c r="J740" s="62" t="s">
        <v>24</v>
      </c>
      <c r="K740" s="62" t="s">
        <v>17</v>
      </c>
      <c r="O740" s="4"/>
      <c r="P740" s="4"/>
      <c r="Q740" s="4"/>
      <c r="R740" s="4"/>
      <c r="S740" s="4"/>
      <c r="T740" s="4"/>
      <c r="U740" s="4"/>
      <c r="V740" s="4"/>
      <c r="W740" s="4"/>
      <c r="X740" s="4"/>
      <c r="Y740" s="4"/>
    </row>
    <row r="741" spans="1:25" ht="15.75" customHeight="1">
      <c r="A741" s="4"/>
      <c r="B741" s="58" t="s">
        <v>1243</v>
      </c>
      <c r="C741" s="69" t="s">
        <v>258</v>
      </c>
      <c r="D741" s="58" t="s">
        <v>47</v>
      </c>
      <c r="E741" s="58" t="s">
        <v>259</v>
      </c>
      <c r="F741" s="304" t="s">
        <v>1268</v>
      </c>
      <c r="G741" s="304"/>
      <c r="H741" s="68" t="s">
        <v>37</v>
      </c>
      <c r="I741" s="71">
        <v>1</v>
      </c>
      <c r="J741" s="70">
        <v>30.19</v>
      </c>
      <c r="K741" s="70">
        <v>30.19</v>
      </c>
      <c r="O741" s="4"/>
      <c r="P741" s="4"/>
      <c r="Q741" s="4"/>
      <c r="R741" s="4"/>
      <c r="S741" s="4"/>
      <c r="T741" s="4"/>
      <c r="U741" s="4"/>
      <c r="V741" s="4"/>
      <c r="W741" s="4"/>
      <c r="X741" s="4"/>
      <c r="Y741" s="4"/>
    </row>
    <row r="742" spans="1:25" ht="15.75" customHeight="1">
      <c r="A742" s="4"/>
      <c r="B742" s="59" t="s">
        <v>1245</v>
      </c>
      <c r="C742" s="74" t="s">
        <v>1280</v>
      </c>
      <c r="D742" s="59" t="s">
        <v>47</v>
      </c>
      <c r="E742" s="59" t="s">
        <v>1281</v>
      </c>
      <c r="F742" s="308" t="s">
        <v>1248</v>
      </c>
      <c r="G742" s="308"/>
      <c r="H742" s="73" t="s">
        <v>1249</v>
      </c>
      <c r="I742" s="76">
        <v>0.11799999999999999</v>
      </c>
      <c r="J742" s="75">
        <v>30.75</v>
      </c>
      <c r="K742" s="75">
        <v>3.62</v>
      </c>
      <c r="O742" s="4"/>
      <c r="P742" s="4"/>
      <c r="Q742" s="4"/>
      <c r="R742" s="4"/>
      <c r="S742" s="4"/>
      <c r="T742" s="4"/>
      <c r="U742" s="4"/>
      <c r="V742" s="4"/>
      <c r="W742" s="4"/>
      <c r="X742" s="4"/>
      <c r="Y742" s="4"/>
    </row>
    <row r="743" spans="1:25" ht="15.75" customHeight="1">
      <c r="A743" s="4"/>
      <c r="B743" s="59" t="s">
        <v>1245</v>
      </c>
      <c r="C743" s="74" t="s">
        <v>1649</v>
      </c>
      <c r="D743" s="59" t="s">
        <v>47</v>
      </c>
      <c r="E743" s="59" t="s">
        <v>1650</v>
      </c>
      <c r="F743" s="308" t="s">
        <v>1387</v>
      </c>
      <c r="G743" s="308"/>
      <c r="H743" s="73" t="s">
        <v>1388</v>
      </c>
      <c r="I743" s="76">
        <v>6.4000000000000003E-3</v>
      </c>
      <c r="J743" s="75">
        <v>27.76</v>
      </c>
      <c r="K743" s="75">
        <v>0.17</v>
      </c>
      <c r="O743" s="4"/>
      <c r="P743" s="4"/>
      <c r="Q743" s="4"/>
      <c r="R743" s="4"/>
      <c r="S743" s="4"/>
      <c r="T743" s="4"/>
      <c r="U743" s="4"/>
      <c r="V743" s="4"/>
      <c r="W743" s="4"/>
      <c r="X743" s="4"/>
      <c r="Y743" s="4"/>
    </row>
    <row r="744" spans="1:25" ht="15.75" customHeight="1">
      <c r="A744" s="4"/>
      <c r="B744" s="59" t="s">
        <v>1245</v>
      </c>
      <c r="C744" s="74" t="s">
        <v>1282</v>
      </c>
      <c r="D744" s="59" t="s">
        <v>47</v>
      </c>
      <c r="E744" s="59" t="s">
        <v>1283</v>
      </c>
      <c r="F744" s="308" t="s">
        <v>1248</v>
      </c>
      <c r="G744" s="308"/>
      <c r="H744" s="73" t="s">
        <v>1249</v>
      </c>
      <c r="I744" s="76">
        <v>6.5000000000000002E-2</v>
      </c>
      <c r="J744" s="75">
        <v>24.85</v>
      </c>
      <c r="K744" s="75">
        <v>1.61</v>
      </c>
      <c r="O744" s="4"/>
      <c r="P744" s="4"/>
      <c r="Q744" s="4"/>
      <c r="R744" s="4"/>
      <c r="S744" s="4"/>
      <c r="T744" s="4"/>
      <c r="U744" s="4"/>
      <c r="V744" s="4"/>
      <c r="W744" s="4"/>
      <c r="X744" s="4"/>
      <c r="Y744" s="4"/>
    </row>
    <row r="745" spans="1:25" ht="15.75" customHeight="1">
      <c r="A745" s="4"/>
      <c r="B745" s="59" t="s">
        <v>1245</v>
      </c>
      <c r="C745" s="74" t="s">
        <v>1651</v>
      </c>
      <c r="D745" s="59" t="s">
        <v>47</v>
      </c>
      <c r="E745" s="59" t="s">
        <v>1652</v>
      </c>
      <c r="F745" s="308" t="s">
        <v>1387</v>
      </c>
      <c r="G745" s="308"/>
      <c r="H745" s="73" t="s">
        <v>1391</v>
      </c>
      <c r="I745" s="76">
        <v>4.5999999999999999E-3</v>
      </c>
      <c r="J745" s="75">
        <v>28.84</v>
      </c>
      <c r="K745" s="75">
        <v>0.13</v>
      </c>
      <c r="O745" s="4"/>
      <c r="P745" s="4"/>
      <c r="Q745" s="4"/>
      <c r="R745" s="4"/>
      <c r="S745" s="4"/>
      <c r="T745" s="4"/>
      <c r="U745" s="4"/>
      <c r="V745" s="4"/>
      <c r="W745" s="4"/>
      <c r="X745" s="4"/>
      <c r="Y745" s="4"/>
    </row>
    <row r="746" spans="1:25" ht="15.75" customHeight="1">
      <c r="A746" s="4"/>
      <c r="B746" s="57" t="s">
        <v>1254</v>
      </c>
      <c r="C746" s="78" t="s">
        <v>1653</v>
      </c>
      <c r="D746" s="57" t="s">
        <v>47</v>
      </c>
      <c r="E746" s="57" t="s">
        <v>1654</v>
      </c>
      <c r="F746" s="305" t="s">
        <v>1258</v>
      </c>
      <c r="G746" s="305"/>
      <c r="H746" s="77" t="s">
        <v>103</v>
      </c>
      <c r="I746" s="80">
        <v>0.03</v>
      </c>
      <c r="J746" s="79">
        <v>17.7</v>
      </c>
      <c r="K746" s="79">
        <v>0.53</v>
      </c>
      <c r="O746" s="4"/>
      <c r="P746" s="4"/>
      <c r="Q746" s="4"/>
      <c r="R746" s="4"/>
      <c r="S746" s="4"/>
      <c r="T746" s="4"/>
      <c r="U746" s="4"/>
      <c r="V746" s="4"/>
      <c r="W746" s="4"/>
      <c r="X746" s="4"/>
      <c r="Y746" s="4"/>
    </row>
    <row r="747" spans="1:25" ht="15.75" customHeight="1">
      <c r="A747" s="4"/>
      <c r="B747" s="57" t="s">
        <v>1254</v>
      </c>
      <c r="C747" s="78" t="s">
        <v>1643</v>
      </c>
      <c r="D747" s="57" t="s">
        <v>47</v>
      </c>
      <c r="E747" s="57" t="s">
        <v>1644</v>
      </c>
      <c r="F747" s="305" t="s">
        <v>1258</v>
      </c>
      <c r="G747" s="305"/>
      <c r="H747" s="77" t="s">
        <v>87</v>
      </c>
      <c r="I747" s="80">
        <v>0.63400000000000001</v>
      </c>
      <c r="J747" s="79">
        <v>38.07</v>
      </c>
      <c r="K747" s="79">
        <v>24.13</v>
      </c>
      <c r="O747" s="4"/>
      <c r="P747" s="4"/>
      <c r="Q747" s="4"/>
      <c r="R747" s="4"/>
      <c r="S747" s="4"/>
      <c r="T747" s="4"/>
      <c r="U747" s="4"/>
      <c r="V747" s="4"/>
      <c r="W747" s="4"/>
      <c r="X747" s="4"/>
      <c r="Y747" s="4"/>
    </row>
    <row r="748" spans="1:25" ht="15.75" customHeight="1">
      <c r="A748" s="4"/>
      <c r="B748" s="60"/>
      <c r="C748" s="60"/>
      <c r="D748" s="60"/>
      <c r="E748" s="60"/>
      <c r="F748" s="60" t="s">
        <v>1260</v>
      </c>
      <c r="G748" s="82">
        <v>4.3099999999999996</v>
      </c>
      <c r="H748" s="60" t="s">
        <v>1261</v>
      </c>
      <c r="I748" s="82">
        <v>0</v>
      </c>
      <c r="J748" s="60" t="s">
        <v>1262</v>
      </c>
      <c r="K748" s="82">
        <v>4.3099999999999996</v>
      </c>
      <c r="O748" s="4"/>
      <c r="P748" s="4"/>
      <c r="Q748" s="4"/>
      <c r="R748" s="4"/>
      <c r="S748" s="4"/>
      <c r="T748" s="4"/>
      <c r="U748" s="4"/>
      <c r="V748" s="4"/>
      <c r="W748" s="4"/>
      <c r="X748" s="4"/>
      <c r="Y748" s="4"/>
    </row>
    <row r="749" spans="1:25" ht="15.75" customHeight="1" thickBot="1">
      <c r="A749" s="4"/>
      <c r="B749" s="60"/>
      <c r="C749" s="60"/>
      <c r="D749" s="60"/>
      <c r="E749" s="60"/>
      <c r="F749" s="60" t="s">
        <v>1263</v>
      </c>
      <c r="G749" s="82">
        <v>5.71</v>
      </c>
      <c r="H749" s="60"/>
      <c r="I749" s="306" t="s">
        <v>1264</v>
      </c>
      <c r="J749" s="306"/>
      <c r="K749" s="82">
        <v>35.9</v>
      </c>
      <c r="O749" s="4"/>
      <c r="P749" s="4"/>
      <c r="Q749" s="4"/>
      <c r="R749" s="4"/>
      <c r="S749" s="4"/>
      <c r="T749" s="4"/>
      <c r="U749" s="4"/>
      <c r="V749" s="4"/>
      <c r="W749" s="4"/>
      <c r="X749" s="4"/>
      <c r="Y749" s="4"/>
    </row>
    <row r="750" spans="1:25" ht="15.75" customHeight="1" thickTop="1">
      <c r="A750" s="4"/>
      <c r="B750" s="72"/>
      <c r="C750" s="72"/>
      <c r="D750" s="72"/>
      <c r="E750" s="72"/>
      <c r="F750" s="72"/>
      <c r="G750" s="72"/>
      <c r="H750" s="72"/>
      <c r="I750" s="72"/>
      <c r="J750" s="72"/>
      <c r="K750" s="72"/>
      <c r="O750" s="4"/>
      <c r="P750" s="4"/>
      <c r="Q750" s="4"/>
      <c r="R750" s="4"/>
      <c r="S750" s="4"/>
      <c r="T750" s="4"/>
      <c r="U750" s="4"/>
      <c r="V750" s="4"/>
      <c r="W750" s="4"/>
      <c r="X750" s="4"/>
      <c r="Y750" s="4"/>
    </row>
    <row r="751" spans="1:25" ht="15.75" customHeight="1">
      <c r="A751" s="4"/>
      <c r="B751" s="61" t="s">
        <v>262</v>
      </c>
      <c r="C751" s="62" t="s">
        <v>19</v>
      </c>
      <c r="D751" s="61" t="s">
        <v>20</v>
      </c>
      <c r="E751" s="61" t="s">
        <v>21</v>
      </c>
      <c r="F751" s="303" t="s">
        <v>1242</v>
      </c>
      <c r="G751" s="303"/>
      <c r="H751" s="67" t="s">
        <v>22</v>
      </c>
      <c r="I751" s="62" t="s">
        <v>23</v>
      </c>
      <c r="J751" s="62" t="s">
        <v>24</v>
      </c>
      <c r="K751" s="62" t="s">
        <v>17</v>
      </c>
      <c r="O751" s="4"/>
      <c r="P751" s="4"/>
      <c r="Q751" s="4"/>
      <c r="R751" s="4"/>
      <c r="S751" s="4"/>
      <c r="T751" s="4"/>
      <c r="U751" s="4"/>
      <c r="V751" s="4"/>
      <c r="W751" s="4"/>
      <c r="X751" s="4"/>
      <c r="Y751" s="4"/>
    </row>
    <row r="752" spans="1:25" ht="15.75" customHeight="1">
      <c r="A752" s="4"/>
      <c r="B752" s="58" t="s">
        <v>1243</v>
      </c>
      <c r="C752" s="69" t="s">
        <v>263</v>
      </c>
      <c r="D752" s="58" t="s">
        <v>47</v>
      </c>
      <c r="E752" s="58" t="s">
        <v>264</v>
      </c>
      <c r="F752" s="304" t="s">
        <v>1265</v>
      </c>
      <c r="G752" s="304"/>
      <c r="H752" s="68" t="s">
        <v>37</v>
      </c>
      <c r="I752" s="71">
        <v>1</v>
      </c>
      <c r="J752" s="70">
        <v>45.16</v>
      </c>
      <c r="K752" s="70">
        <v>45.16</v>
      </c>
      <c r="O752" s="4"/>
      <c r="P752" s="4"/>
      <c r="Q752" s="4"/>
      <c r="R752" s="4"/>
      <c r="S752" s="4"/>
      <c r="T752" s="4"/>
      <c r="U752" s="4"/>
      <c r="V752" s="4"/>
      <c r="W752" s="4"/>
      <c r="X752" s="4"/>
      <c r="Y752" s="4"/>
    </row>
    <row r="753" spans="1:25" ht="15.75" customHeight="1">
      <c r="A753" s="4"/>
      <c r="B753" s="59" t="s">
        <v>1245</v>
      </c>
      <c r="C753" s="74" t="s">
        <v>1655</v>
      </c>
      <c r="D753" s="59" t="s">
        <v>47</v>
      </c>
      <c r="E753" s="59" t="s">
        <v>1656</v>
      </c>
      <c r="F753" s="308" t="s">
        <v>1248</v>
      </c>
      <c r="G753" s="308"/>
      <c r="H753" s="73" t="s">
        <v>1249</v>
      </c>
      <c r="I753" s="76">
        <v>0.115</v>
      </c>
      <c r="J753" s="75">
        <v>30.45</v>
      </c>
      <c r="K753" s="75">
        <v>3.5</v>
      </c>
      <c r="O753" s="4"/>
      <c r="P753" s="4"/>
      <c r="Q753" s="4"/>
      <c r="R753" s="4"/>
      <c r="S753" s="4"/>
      <c r="T753" s="4"/>
      <c r="U753" s="4"/>
      <c r="V753" s="4"/>
      <c r="W753" s="4"/>
      <c r="X753" s="4"/>
      <c r="Y753" s="4"/>
    </row>
    <row r="754" spans="1:25" ht="15.75" customHeight="1">
      <c r="A754" s="4"/>
      <c r="B754" s="59" t="s">
        <v>1245</v>
      </c>
      <c r="C754" s="74" t="s">
        <v>1246</v>
      </c>
      <c r="D754" s="59" t="s">
        <v>47</v>
      </c>
      <c r="E754" s="59" t="s">
        <v>1247</v>
      </c>
      <c r="F754" s="308" t="s">
        <v>1248</v>
      </c>
      <c r="G754" s="308"/>
      <c r="H754" s="73" t="s">
        <v>1249</v>
      </c>
      <c r="I754" s="76">
        <v>0.15</v>
      </c>
      <c r="J754" s="75">
        <v>22.64</v>
      </c>
      <c r="K754" s="75">
        <v>3.39</v>
      </c>
      <c r="O754" s="4"/>
      <c r="P754" s="4"/>
      <c r="Q754" s="4"/>
      <c r="R754" s="4"/>
      <c r="S754" s="4"/>
      <c r="T754" s="4"/>
      <c r="U754" s="4"/>
      <c r="V754" s="4"/>
      <c r="W754" s="4"/>
      <c r="X754" s="4"/>
      <c r="Y754" s="4"/>
    </row>
    <row r="755" spans="1:25" ht="15.75" customHeight="1">
      <c r="A755" s="4"/>
      <c r="B755" s="59" t="s">
        <v>1245</v>
      </c>
      <c r="C755" s="74" t="s">
        <v>1649</v>
      </c>
      <c r="D755" s="59" t="s">
        <v>47</v>
      </c>
      <c r="E755" s="59" t="s">
        <v>1650</v>
      </c>
      <c r="F755" s="308" t="s">
        <v>1387</v>
      </c>
      <c r="G755" s="308"/>
      <c r="H755" s="73" t="s">
        <v>1388</v>
      </c>
      <c r="I755" s="76">
        <v>6.8999999999999999E-3</v>
      </c>
      <c r="J755" s="75">
        <v>27.76</v>
      </c>
      <c r="K755" s="75">
        <v>0.19</v>
      </c>
      <c r="O755" s="4"/>
      <c r="P755" s="4"/>
      <c r="Q755" s="4"/>
      <c r="R755" s="4"/>
      <c r="S755" s="4"/>
      <c r="T755" s="4"/>
      <c r="U755" s="4"/>
      <c r="V755" s="4"/>
      <c r="W755" s="4"/>
      <c r="X755" s="4"/>
      <c r="Y755" s="4"/>
    </row>
    <row r="756" spans="1:25" ht="15.75" customHeight="1">
      <c r="A756" s="4"/>
      <c r="B756" s="59" t="s">
        <v>1245</v>
      </c>
      <c r="C756" s="74" t="s">
        <v>1651</v>
      </c>
      <c r="D756" s="59" t="s">
        <v>47</v>
      </c>
      <c r="E756" s="59" t="s">
        <v>1652</v>
      </c>
      <c r="F756" s="308" t="s">
        <v>1387</v>
      </c>
      <c r="G756" s="308"/>
      <c r="H756" s="73" t="s">
        <v>1391</v>
      </c>
      <c r="I756" s="76">
        <v>5.0000000000000001E-3</v>
      </c>
      <c r="J756" s="75">
        <v>28.84</v>
      </c>
      <c r="K756" s="75">
        <v>0.14000000000000001</v>
      </c>
      <c r="O756" s="4"/>
      <c r="P756" s="4"/>
      <c r="Q756" s="4"/>
      <c r="R756" s="4"/>
      <c r="S756" s="4"/>
      <c r="T756" s="4"/>
      <c r="U756" s="4"/>
      <c r="V756" s="4"/>
      <c r="W756" s="4"/>
      <c r="X756" s="4"/>
      <c r="Y756" s="4"/>
    </row>
    <row r="757" spans="1:25" ht="15.75" customHeight="1">
      <c r="A757" s="4"/>
      <c r="B757" s="57" t="s">
        <v>1254</v>
      </c>
      <c r="C757" s="78" t="s">
        <v>1657</v>
      </c>
      <c r="D757" s="57" t="s">
        <v>47</v>
      </c>
      <c r="E757" s="57" t="s">
        <v>1658</v>
      </c>
      <c r="F757" s="305" t="s">
        <v>1258</v>
      </c>
      <c r="G757" s="305"/>
      <c r="H757" s="77" t="s">
        <v>651</v>
      </c>
      <c r="I757" s="80">
        <v>1.27</v>
      </c>
      <c r="J757" s="79">
        <v>0.35</v>
      </c>
      <c r="K757" s="79">
        <v>0.44</v>
      </c>
      <c r="O757" s="4"/>
      <c r="P757" s="4"/>
      <c r="Q757" s="4"/>
      <c r="R757" s="4"/>
      <c r="S757" s="4"/>
      <c r="T757" s="4"/>
      <c r="U757" s="4"/>
      <c r="V757" s="4"/>
      <c r="W757" s="4"/>
      <c r="X757" s="4"/>
      <c r="Y757" s="4"/>
    </row>
    <row r="758" spans="1:25" ht="15.75" customHeight="1">
      <c r="A758" s="4"/>
      <c r="B758" s="57" t="s">
        <v>1254</v>
      </c>
      <c r="C758" s="78" t="s">
        <v>1659</v>
      </c>
      <c r="D758" s="57" t="s">
        <v>47</v>
      </c>
      <c r="E758" s="57" t="s">
        <v>1660</v>
      </c>
      <c r="F758" s="305" t="s">
        <v>1258</v>
      </c>
      <c r="G758" s="305"/>
      <c r="H758" s="77" t="s">
        <v>37</v>
      </c>
      <c r="I758" s="80">
        <v>1.2749999999999999</v>
      </c>
      <c r="J758" s="79">
        <v>24.16</v>
      </c>
      <c r="K758" s="79">
        <v>30.8</v>
      </c>
      <c r="O758" s="4"/>
      <c r="P758" s="4"/>
      <c r="Q758" s="4"/>
      <c r="R758" s="4"/>
      <c r="S758" s="4"/>
      <c r="T758" s="4"/>
      <c r="U758" s="4"/>
      <c r="V758" s="4"/>
      <c r="W758" s="4"/>
      <c r="X758" s="4"/>
      <c r="Y758" s="4"/>
    </row>
    <row r="759" spans="1:25" ht="15.75" customHeight="1">
      <c r="A759" s="4"/>
      <c r="B759" s="57" t="s">
        <v>1254</v>
      </c>
      <c r="C759" s="78" t="s">
        <v>1661</v>
      </c>
      <c r="D759" s="57" t="s">
        <v>47</v>
      </c>
      <c r="E759" s="57" t="s">
        <v>1662</v>
      </c>
      <c r="F759" s="305" t="s">
        <v>1258</v>
      </c>
      <c r="G759" s="305"/>
      <c r="H759" s="77" t="s">
        <v>49</v>
      </c>
      <c r="I759" s="80">
        <v>1.27</v>
      </c>
      <c r="J759" s="79">
        <v>5.28</v>
      </c>
      <c r="K759" s="79">
        <v>6.7</v>
      </c>
      <c r="O759" s="4"/>
      <c r="P759" s="4"/>
      <c r="Q759" s="4"/>
      <c r="R759" s="4"/>
      <c r="S759" s="4"/>
      <c r="T759" s="4"/>
      <c r="U759" s="4"/>
      <c r="V759" s="4"/>
      <c r="W759" s="4"/>
      <c r="X759" s="4"/>
      <c r="Y759" s="4"/>
    </row>
    <row r="760" spans="1:25" ht="15.75" customHeight="1">
      <c r="A760" s="4"/>
      <c r="B760" s="60"/>
      <c r="C760" s="60"/>
      <c r="D760" s="60"/>
      <c r="E760" s="60"/>
      <c r="F760" s="60" t="s">
        <v>1260</v>
      </c>
      <c r="G760" s="82">
        <v>5.45</v>
      </c>
      <c r="H760" s="60" t="s">
        <v>1261</v>
      </c>
      <c r="I760" s="82">
        <v>0</v>
      </c>
      <c r="J760" s="60" t="s">
        <v>1262</v>
      </c>
      <c r="K760" s="82">
        <v>5.45</v>
      </c>
      <c r="O760" s="4"/>
      <c r="P760" s="4"/>
      <c r="Q760" s="4"/>
      <c r="R760" s="4"/>
      <c r="S760" s="4"/>
      <c r="T760" s="4"/>
      <c r="U760" s="4"/>
      <c r="V760" s="4"/>
      <c r="W760" s="4"/>
      <c r="X760" s="4"/>
      <c r="Y760" s="4"/>
    </row>
    <row r="761" spans="1:25" ht="15.75" customHeight="1" thickBot="1">
      <c r="A761" s="4"/>
      <c r="B761" s="60"/>
      <c r="C761" s="60"/>
      <c r="D761" s="60"/>
      <c r="E761" s="60"/>
      <c r="F761" s="60" t="s">
        <v>1263</v>
      </c>
      <c r="G761" s="82">
        <v>8.5399999999999991</v>
      </c>
      <c r="H761" s="60"/>
      <c r="I761" s="306" t="s">
        <v>1264</v>
      </c>
      <c r="J761" s="306"/>
      <c r="K761" s="82">
        <v>53.7</v>
      </c>
      <c r="O761" s="4"/>
      <c r="P761" s="4"/>
      <c r="Q761" s="4"/>
      <c r="R761" s="4"/>
      <c r="S761" s="4"/>
      <c r="T761" s="4"/>
      <c r="U761" s="4"/>
      <c r="V761" s="4"/>
      <c r="W761" s="4"/>
      <c r="X761" s="4"/>
      <c r="Y761" s="4"/>
    </row>
    <row r="762" spans="1:25" ht="15.75" customHeight="1" thickTop="1">
      <c r="A762" s="4"/>
      <c r="B762" s="72"/>
      <c r="C762" s="72"/>
      <c r="D762" s="72"/>
      <c r="E762" s="72"/>
      <c r="F762" s="72"/>
      <c r="G762" s="72"/>
      <c r="H762" s="72"/>
      <c r="I762" s="72"/>
      <c r="J762" s="72"/>
      <c r="K762" s="72"/>
      <c r="O762" s="4"/>
      <c r="P762" s="4"/>
      <c r="Q762" s="4"/>
      <c r="R762" s="4"/>
      <c r="S762" s="4"/>
      <c r="T762" s="4"/>
      <c r="U762" s="4"/>
      <c r="V762" s="4"/>
      <c r="W762" s="4"/>
      <c r="X762" s="4"/>
      <c r="Y762" s="4"/>
    </row>
    <row r="763" spans="1:25" ht="45.6" customHeight="1">
      <c r="A763" s="4"/>
      <c r="B763" s="61" t="s">
        <v>265</v>
      </c>
      <c r="C763" s="62" t="s">
        <v>19</v>
      </c>
      <c r="D763" s="61" t="s">
        <v>20</v>
      </c>
      <c r="E763" s="61" t="s">
        <v>21</v>
      </c>
      <c r="F763" s="303" t="s">
        <v>1242</v>
      </c>
      <c r="G763" s="303"/>
      <c r="H763" s="67" t="s">
        <v>22</v>
      </c>
      <c r="I763" s="62" t="s">
        <v>23</v>
      </c>
      <c r="J763" s="62" t="s">
        <v>24</v>
      </c>
      <c r="K763" s="62" t="s">
        <v>17</v>
      </c>
      <c r="O763" s="4"/>
      <c r="P763" s="4"/>
      <c r="Q763" s="4"/>
      <c r="R763" s="4"/>
      <c r="S763" s="4"/>
      <c r="T763" s="4"/>
      <c r="U763" s="4"/>
      <c r="V763" s="4"/>
      <c r="W763" s="4"/>
      <c r="X763" s="4"/>
      <c r="Y763" s="4"/>
    </row>
    <row r="764" spans="1:25" ht="15.75" customHeight="1">
      <c r="A764" s="4"/>
      <c r="B764" s="58" t="s">
        <v>1243</v>
      </c>
      <c r="C764" s="69" t="s">
        <v>266</v>
      </c>
      <c r="D764" s="58" t="s">
        <v>31</v>
      </c>
      <c r="E764" s="58" t="s">
        <v>267</v>
      </c>
      <c r="F764" s="304" t="s">
        <v>1663</v>
      </c>
      <c r="G764" s="304"/>
      <c r="H764" s="68" t="s">
        <v>37</v>
      </c>
      <c r="I764" s="71">
        <v>1</v>
      </c>
      <c r="J764" s="70">
        <v>100.32</v>
      </c>
      <c r="K764" s="70">
        <v>100.32</v>
      </c>
      <c r="O764" s="4"/>
      <c r="P764" s="4"/>
      <c r="Q764" s="4"/>
      <c r="R764" s="4"/>
      <c r="S764" s="4"/>
      <c r="T764" s="4"/>
      <c r="U764" s="4"/>
      <c r="V764" s="4"/>
      <c r="W764" s="4"/>
      <c r="X764" s="4"/>
      <c r="Y764" s="4"/>
    </row>
    <row r="765" spans="1:25" ht="15.75" customHeight="1">
      <c r="A765" s="4"/>
      <c r="B765" s="57" t="s">
        <v>1254</v>
      </c>
      <c r="C765" s="78" t="s">
        <v>1664</v>
      </c>
      <c r="D765" s="57" t="s">
        <v>1515</v>
      </c>
      <c r="E765" s="57" t="s">
        <v>1665</v>
      </c>
      <c r="F765" s="305" t="s">
        <v>1258</v>
      </c>
      <c r="G765" s="305"/>
      <c r="H765" s="77" t="s">
        <v>37</v>
      </c>
      <c r="I765" s="80">
        <v>1.05</v>
      </c>
      <c r="J765" s="79">
        <v>95.55</v>
      </c>
      <c r="K765" s="79">
        <v>100.32</v>
      </c>
      <c r="O765" s="4"/>
      <c r="P765" s="4"/>
      <c r="Q765" s="4"/>
      <c r="R765" s="4"/>
      <c r="S765" s="4"/>
      <c r="T765" s="4"/>
      <c r="U765" s="4"/>
      <c r="V765" s="4"/>
      <c r="W765" s="4"/>
      <c r="X765" s="4"/>
      <c r="Y765" s="4"/>
    </row>
    <row r="766" spans="1:25" ht="15.75" customHeight="1">
      <c r="A766" s="4"/>
      <c r="B766" s="60"/>
      <c r="C766" s="60"/>
      <c r="D766" s="60"/>
      <c r="E766" s="60"/>
      <c r="F766" s="60" t="s">
        <v>1260</v>
      </c>
      <c r="G766" s="82">
        <v>0</v>
      </c>
      <c r="H766" s="60" t="s">
        <v>1261</v>
      </c>
      <c r="I766" s="82">
        <v>0</v>
      </c>
      <c r="J766" s="60" t="s">
        <v>1262</v>
      </c>
      <c r="K766" s="82">
        <v>0</v>
      </c>
      <c r="O766" s="4"/>
      <c r="P766" s="4"/>
      <c r="Q766" s="4"/>
      <c r="R766" s="4"/>
      <c r="S766" s="4"/>
      <c r="T766" s="4"/>
      <c r="U766" s="4"/>
      <c r="V766" s="4"/>
      <c r="W766" s="4"/>
      <c r="X766" s="4"/>
      <c r="Y766" s="4"/>
    </row>
    <row r="767" spans="1:25" ht="15.75" customHeight="1">
      <c r="A767" s="4"/>
      <c r="B767" s="60"/>
      <c r="C767" s="60"/>
      <c r="D767" s="60"/>
      <c r="E767" s="60"/>
      <c r="F767" s="60" t="s">
        <v>1263</v>
      </c>
      <c r="G767" s="82">
        <v>18.98</v>
      </c>
      <c r="H767" s="60"/>
      <c r="I767" s="306" t="s">
        <v>1264</v>
      </c>
      <c r="J767" s="306"/>
      <c r="K767" s="82">
        <v>119.3</v>
      </c>
      <c r="O767" s="4"/>
      <c r="P767" s="4"/>
      <c r="Q767" s="4"/>
      <c r="R767" s="4"/>
      <c r="S767" s="4"/>
      <c r="T767" s="4"/>
      <c r="U767" s="4"/>
      <c r="V767" s="4"/>
      <c r="W767" s="4"/>
      <c r="X767" s="4"/>
      <c r="Y767" s="4"/>
    </row>
    <row r="768" spans="1:25" ht="15.75" customHeight="1">
      <c r="A768" s="4"/>
      <c r="B768" s="307" t="s">
        <v>2542</v>
      </c>
      <c r="C768" s="307"/>
      <c r="D768" s="307"/>
      <c r="E768" s="307"/>
      <c r="F768" s="307"/>
      <c r="G768" s="307"/>
      <c r="H768" s="307"/>
      <c r="I768" s="307"/>
      <c r="J768" s="307"/>
      <c r="K768" s="307"/>
      <c r="O768" s="4"/>
      <c r="P768" s="4"/>
      <c r="Q768" s="4"/>
      <c r="R768" s="4"/>
      <c r="S768" s="4"/>
      <c r="T768" s="4"/>
      <c r="U768" s="4"/>
      <c r="V768" s="4"/>
      <c r="W768" s="4"/>
      <c r="X768" s="4"/>
      <c r="Y768" s="4"/>
    </row>
    <row r="769" spans="1:25" ht="15.75" customHeight="1" thickBot="1">
      <c r="A769" s="4"/>
      <c r="B769" s="302" t="s">
        <v>2562</v>
      </c>
      <c r="C769" s="302"/>
      <c r="D769" s="302"/>
      <c r="E769" s="302"/>
      <c r="F769" s="302"/>
      <c r="G769" s="302"/>
      <c r="H769" s="302"/>
      <c r="I769" s="302"/>
      <c r="J769" s="302"/>
      <c r="K769" s="302"/>
      <c r="O769" s="4"/>
      <c r="P769" s="4"/>
      <c r="Q769" s="4"/>
      <c r="R769" s="4"/>
      <c r="S769" s="4"/>
      <c r="T769" s="4"/>
      <c r="U769" s="4"/>
      <c r="V769" s="4"/>
      <c r="W769" s="4"/>
      <c r="X769" s="4"/>
      <c r="Y769" s="4"/>
    </row>
    <row r="770" spans="1:25" ht="15.75" customHeight="1" thickTop="1">
      <c r="A770" s="4"/>
      <c r="B770" s="72"/>
      <c r="C770" s="72"/>
      <c r="D770" s="72"/>
      <c r="E770" s="72"/>
      <c r="F770" s="72"/>
      <c r="G770" s="72"/>
      <c r="H770" s="72"/>
      <c r="I770" s="72"/>
      <c r="J770" s="72"/>
      <c r="K770" s="72"/>
      <c r="O770" s="4"/>
      <c r="P770" s="4"/>
      <c r="Q770" s="4"/>
      <c r="R770" s="4"/>
      <c r="S770" s="4"/>
      <c r="T770" s="4"/>
      <c r="U770" s="4"/>
      <c r="V770" s="4"/>
      <c r="W770" s="4"/>
      <c r="X770" s="4"/>
      <c r="Y770" s="4"/>
    </row>
    <row r="771" spans="1:25" ht="15.75" customHeight="1">
      <c r="A771" s="4"/>
      <c r="B771" s="61" t="s">
        <v>270</v>
      </c>
      <c r="C771" s="62" t="s">
        <v>19</v>
      </c>
      <c r="D771" s="61" t="s">
        <v>20</v>
      </c>
      <c r="E771" s="61" t="s">
        <v>21</v>
      </c>
      <c r="F771" s="303" t="s">
        <v>1242</v>
      </c>
      <c r="G771" s="303"/>
      <c r="H771" s="67" t="s">
        <v>22</v>
      </c>
      <c r="I771" s="62" t="s">
        <v>23</v>
      </c>
      <c r="J771" s="62" t="s">
        <v>24</v>
      </c>
      <c r="K771" s="62" t="s">
        <v>17</v>
      </c>
      <c r="O771" s="4"/>
      <c r="P771" s="4"/>
      <c r="Q771" s="4"/>
      <c r="R771" s="4"/>
      <c r="S771" s="4"/>
      <c r="T771" s="4"/>
      <c r="U771" s="4"/>
      <c r="V771" s="4"/>
      <c r="W771" s="4"/>
      <c r="X771" s="4"/>
      <c r="Y771" s="4"/>
    </row>
    <row r="772" spans="1:25" ht="15.75" customHeight="1">
      <c r="A772" s="4"/>
      <c r="B772" s="58" t="s">
        <v>1243</v>
      </c>
      <c r="C772" s="69" t="s">
        <v>271</v>
      </c>
      <c r="D772" s="58" t="s">
        <v>47</v>
      </c>
      <c r="E772" s="58" t="s">
        <v>272</v>
      </c>
      <c r="F772" s="304" t="s">
        <v>1265</v>
      </c>
      <c r="G772" s="304"/>
      <c r="H772" s="68" t="s">
        <v>87</v>
      </c>
      <c r="I772" s="71">
        <v>1</v>
      </c>
      <c r="J772" s="70">
        <v>195.81</v>
      </c>
      <c r="K772" s="70">
        <v>195.81</v>
      </c>
      <c r="O772" s="4"/>
      <c r="P772" s="4"/>
      <c r="Q772" s="4"/>
      <c r="R772" s="4"/>
      <c r="S772" s="4"/>
      <c r="T772" s="4"/>
      <c r="U772" s="4"/>
      <c r="V772" s="4"/>
      <c r="W772" s="4"/>
      <c r="X772" s="4"/>
      <c r="Y772" s="4"/>
    </row>
    <row r="773" spans="1:25" ht="15.75" customHeight="1">
      <c r="A773" s="4"/>
      <c r="B773" s="59" t="s">
        <v>1245</v>
      </c>
      <c r="C773" s="74" t="s">
        <v>1651</v>
      </c>
      <c r="D773" s="59" t="s">
        <v>47</v>
      </c>
      <c r="E773" s="59" t="s">
        <v>1652</v>
      </c>
      <c r="F773" s="308" t="s">
        <v>1387</v>
      </c>
      <c r="G773" s="308"/>
      <c r="H773" s="73" t="s">
        <v>1391</v>
      </c>
      <c r="I773" s="76">
        <v>1.32E-2</v>
      </c>
      <c r="J773" s="75">
        <v>28.84</v>
      </c>
      <c r="K773" s="75">
        <v>0.38</v>
      </c>
      <c r="O773" s="4"/>
      <c r="P773" s="4"/>
      <c r="Q773" s="4"/>
      <c r="R773" s="4"/>
      <c r="S773" s="4"/>
      <c r="T773" s="4"/>
      <c r="U773" s="4"/>
      <c r="V773" s="4"/>
      <c r="W773" s="4"/>
      <c r="X773" s="4"/>
      <c r="Y773" s="4"/>
    </row>
    <row r="774" spans="1:25" ht="15.75" customHeight="1">
      <c r="A774" s="4"/>
      <c r="B774" s="59" t="s">
        <v>1245</v>
      </c>
      <c r="C774" s="74" t="s">
        <v>1655</v>
      </c>
      <c r="D774" s="59" t="s">
        <v>47</v>
      </c>
      <c r="E774" s="59" t="s">
        <v>1656</v>
      </c>
      <c r="F774" s="308" t="s">
        <v>1248</v>
      </c>
      <c r="G774" s="308"/>
      <c r="H774" s="73" t="s">
        <v>1249</v>
      </c>
      <c r="I774" s="76">
        <v>0.53900000000000003</v>
      </c>
      <c r="J774" s="75">
        <v>30.45</v>
      </c>
      <c r="K774" s="75">
        <v>16.41</v>
      </c>
      <c r="O774" s="4"/>
      <c r="P774" s="4"/>
      <c r="Q774" s="4"/>
      <c r="R774" s="4"/>
      <c r="S774" s="4"/>
      <c r="T774" s="4"/>
      <c r="U774" s="4"/>
      <c r="V774" s="4"/>
      <c r="W774" s="4"/>
      <c r="X774" s="4"/>
      <c r="Y774" s="4"/>
    </row>
    <row r="775" spans="1:25" ht="15.75" customHeight="1">
      <c r="A775" s="4"/>
      <c r="B775" s="59" t="s">
        <v>1245</v>
      </c>
      <c r="C775" s="74" t="s">
        <v>1649</v>
      </c>
      <c r="D775" s="59" t="s">
        <v>47</v>
      </c>
      <c r="E775" s="59" t="s">
        <v>1650</v>
      </c>
      <c r="F775" s="308" t="s">
        <v>1387</v>
      </c>
      <c r="G775" s="308"/>
      <c r="H775" s="73" t="s">
        <v>1388</v>
      </c>
      <c r="I775" s="76">
        <v>1.83E-2</v>
      </c>
      <c r="J775" s="75">
        <v>27.76</v>
      </c>
      <c r="K775" s="75">
        <v>0.5</v>
      </c>
      <c r="O775" s="4"/>
      <c r="P775" s="4"/>
      <c r="Q775" s="4"/>
      <c r="R775" s="4"/>
      <c r="S775" s="4"/>
      <c r="T775" s="4"/>
      <c r="U775" s="4"/>
      <c r="V775" s="4"/>
      <c r="W775" s="4"/>
      <c r="X775" s="4"/>
      <c r="Y775" s="4"/>
    </row>
    <row r="776" spans="1:25" ht="15.75" customHeight="1">
      <c r="A776" s="4"/>
      <c r="B776" s="59" t="s">
        <v>1245</v>
      </c>
      <c r="C776" s="74" t="s">
        <v>1246</v>
      </c>
      <c r="D776" s="59" t="s">
        <v>47</v>
      </c>
      <c r="E776" s="59" t="s">
        <v>1247</v>
      </c>
      <c r="F776" s="308" t="s">
        <v>1248</v>
      </c>
      <c r="G776" s="308"/>
      <c r="H776" s="73" t="s">
        <v>1249</v>
      </c>
      <c r="I776" s="76">
        <v>0.63300000000000001</v>
      </c>
      <c r="J776" s="75">
        <v>22.64</v>
      </c>
      <c r="K776" s="75">
        <v>14.33</v>
      </c>
      <c r="O776" s="4"/>
      <c r="P776" s="4"/>
      <c r="Q776" s="4"/>
      <c r="R776" s="4"/>
      <c r="S776" s="4"/>
      <c r="T776" s="4"/>
      <c r="U776" s="4"/>
      <c r="V776" s="4"/>
      <c r="W776" s="4"/>
      <c r="X776" s="4"/>
      <c r="Y776" s="4"/>
    </row>
    <row r="777" spans="1:25" ht="15.75" customHeight="1">
      <c r="A777" s="4"/>
      <c r="B777" s="57" t="s">
        <v>1254</v>
      </c>
      <c r="C777" s="78" t="s">
        <v>1666</v>
      </c>
      <c r="D777" s="57" t="s">
        <v>47</v>
      </c>
      <c r="E777" s="57" t="s">
        <v>1667</v>
      </c>
      <c r="F777" s="305" t="s">
        <v>1258</v>
      </c>
      <c r="G777" s="305"/>
      <c r="H777" s="77" t="s">
        <v>87</v>
      </c>
      <c r="I777" s="80">
        <v>1.05</v>
      </c>
      <c r="J777" s="79">
        <v>98.34</v>
      </c>
      <c r="K777" s="79">
        <v>103.25</v>
      </c>
      <c r="O777" s="4"/>
      <c r="P777" s="4"/>
      <c r="Q777" s="4"/>
      <c r="R777" s="4"/>
      <c r="S777" s="4"/>
      <c r="T777" s="4"/>
      <c r="U777" s="4"/>
      <c r="V777" s="4"/>
      <c r="W777" s="4"/>
      <c r="X777" s="4"/>
      <c r="Y777" s="4"/>
    </row>
    <row r="778" spans="1:25" ht="15.75" customHeight="1">
      <c r="A778" s="4"/>
      <c r="B778" s="57" t="s">
        <v>1254</v>
      </c>
      <c r="C778" s="78" t="s">
        <v>1668</v>
      </c>
      <c r="D778" s="57" t="s">
        <v>47</v>
      </c>
      <c r="E778" s="57" t="s">
        <v>1669</v>
      </c>
      <c r="F778" s="305" t="s">
        <v>1258</v>
      </c>
      <c r="G778" s="305"/>
      <c r="H778" s="77" t="s">
        <v>103</v>
      </c>
      <c r="I778" s="80">
        <v>4.8999999999999998E-3</v>
      </c>
      <c r="J778" s="79">
        <v>112.37</v>
      </c>
      <c r="K778" s="79">
        <v>0.55000000000000004</v>
      </c>
      <c r="O778" s="4"/>
      <c r="P778" s="4"/>
      <c r="Q778" s="4"/>
      <c r="R778" s="4"/>
      <c r="S778" s="4"/>
      <c r="T778" s="4"/>
      <c r="U778" s="4"/>
      <c r="V778" s="4"/>
      <c r="W778" s="4"/>
      <c r="X778" s="4"/>
      <c r="Y778" s="4"/>
    </row>
    <row r="779" spans="1:25" ht="15.75" customHeight="1">
      <c r="A779" s="4"/>
      <c r="B779" s="57" t="s">
        <v>1254</v>
      </c>
      <c r="C779" s="78" t="s">
        <v>1670</v>
      </c>
      <c r="D779" s="57" t="s">
        <v>47</v>
      </c>
      <c r="E779" s="57" t="s">
        <v>1671</v>
      </c>
      <c r="F779" s="305" t="s">
        <v>1258</v>
      </c>
      <c r="G779" s="305"/>
      <c r="H779" s="77" t="s">
        <v>103</v>
      </c>
      <c r="I779" s="80">
        <v>0.18</v>
      </c>
      <c r="J779" s="79">
        <v>305.66000000000003</v>
      </c>
      <c r="K779" s="79">
        <v>55.01</v>
      </c>
      <c r="O779" s="4"/>
      <c r="P779" s="4"/>
      <c r="Q779" s="4"/>
      <c r="R779" s="4"/>
      <c r="S779" s="4"/>
      <c r="T779" s="4"/>
      <c r="U779" s="4"/>
      <c r="V779" s="4"/>
      <c r="W779" s="4"/>
      <c r="X779" s="4"/>
      <c r="Y779" s="4"/>
    </row>
    <row r="780" spans="1:25" ht="15.75" customHeight="1">
      <c r="A780" s="4"/>
      <c r="B780" s="57" t="s">
        <v>1254</v>
      </c>
      <c r="C780" s="78" t="s">
        <v>1396</v>
      </c>
      <c r="D780" s="57" t="s">
        <v>47</v>
      </c>
      <c r="E780" s="57" t="s">
        <v>1397</v>
      </c>
      <c r="F780" s="305" t="s">
        <v>1258</v>
      </c>
      <c r="G780" s="305"/>
      <c r="H780" s="77" t="s">
        <v>103</v>
      </c>
      <c r="I780" s="80">
        <v>2.5000000000000001E-2</v>
      </c>
      <c r="J780" s="79">
        <v>17.27</v>
      </c>
      <c r="K780" s="79">
        <v>0.43</v>
      </c>
      <c r="O780" s="4"/>
      <c r="P780" s="4"/>
      <c r="Q780" s="4"/>
      <c r="R780" s="4"/>
      <c r="S780" s="4"/>
      <c r="T780" s="4"/>
      <c r="U780" s="4"/>
      <c r="V780" s="4"/>
      <c r="W780" s="4"/>
      <c r="X780" s="4"/>
      <c r="Y780" s="4"/>
    </row>
    <row r="781" spans="1:25" ht="15.75" customHeight="1">
      <c r="A781" s="4"/>
      <c r="B781" s="57" t="s">
        <v>1254</v>
      </c>
      <c r="C781" s="78" t="s">
        <v>1672</v>
      </c>
      <c r="D781" s="57" t="s">
        <v>47</v>
      </c>
      <c r="E781" s="57" t="s">
        <v>1673</v>
      </c>
      <c r="F781" s="305" t="s">
        <v>1258</v>
      </c>
      <c r="G781" s="305"/>
      <c r="H781" s="77" t="s">
        <v>1674</v>
      </c>
      <c r="I781" s="80">
        <v>0.161</v>
      </c>
      <c r="J781" s="79">
        <v>30.79</v>
      </c>
      <c r="K781" s="79">
        <v>4.95</v>
      </c>
      <c r="O781" s="4"/>
      <c r="P781" s="4"/>
      <c r="Q781" s="4"/>
      <c r="R781" s="4"/>
      <c r="S781" s="4"/>
      <c r="T781" s="4"/>
      <c r="U781" s="4"/>
      <c r="V781" s="4"/>
      <c r="W781" s="4"/>
      <c r="X781" s="4"/>
      <c r="Y781" s="4"/>
    </row>
    <row r="782" spans="1:25" ht="15.75" customHeight="1">
      <c r="A782" s="4"/>
      <c r="B782" s="60"/>
      <c r="C782" s="60"/>
      <c r="D782" s="60"/>
      <c r="E782" s="60"/>
      <c r="F782" s="60" t="s">
        <v>1260</v>
      </c>
      <c r="G782" s="82">
        <v>23.89</v>
      </c>
      <c r="H782" s="60" t="s">
        <v>1261</v>
      </c>
      <c r="I782" s="82">
        <v>0</v>
      </c>
      <c r="J782" s="60" t="s">
        <v>1262</v>
      </c>
      <c r="K782" s="82">
        <v>23.89</v>
      </c>
      <c r="O782" s="4"/>
      <c r="P782" s="4"/>
      <c r="Q782" s="4"/>
      <c r="R782" s="4"/>
      <c r="S782" s="4"/>
      <c r="T782" s="4"/>
      <c r="U782" s="4"/>
      <c r="V782" s="4"/>
      <c r="W782" s="4"/>
      <c r="X782" s="4"/>
      <c r="Y782" s="4"/>
    </row>
    <row r="783" spans="1:25" ht="15.75" customHeight="1" thickBot="1">
      <c r="A783" s="4"/>
      <c r="B783" s="60"/>
      <c r="C783" s="60"/>
      <c r="D783" s="60"/>
      <c r="E783" s="60"/>
      <c r="F783" s="60" t="s">
        <v>1263</v>
      </c>
      <c r="G783" s="82">
        <v>37.04</v>
      </c>
      <c r="H783" s="60"/>
      <c r="I783" s="306" t="s">
        <v>1264</v>
      </c>
      <c r="J783" s="306"/>
      <c r="K783" s="82">
        <v>232.85</v>
      </c>
      <c r="O783" s="4"/>
      <c r="P783" s="4"/>
      <c r="Q783" s="4"/>
      <c r="R783" s="4"/>
      <c r="S783" s="4"/>
      <c r="T783" s="4"/>
      <c r="U783" s="4"/>
      <c r="V783" s="4"/>
      <c r="W783" s="4"/>
      <c r="X783" s="4"/>
      <c r="Y783" s="4"/>
    </row>
    <row r="784" spans="1:25" ht="15.75" customHeight="1" thickTop="1">
      <c r="A784" s="4"/>
      <c r="B784" s="72"/>
      <c r="C784" s="72"/>
      <c r="D784" s="72"/>
      <c r="E784" s="72"/>
      <c r="F784" s="72"/>
      <c r="G784" s="72"/>
      <c r="H784" s="72"/>
      <c r="I784" s="72"/>
      <c r="J784" s="72"/>
      <c r="K784" s="72"/>
      <c r="O784" s="4"/>
      <c r="P784" s="4"/>
      <c r="Q784" s="4"/>
      <c r="R784" s="4"/>
      <c r="S784" s="4"/>
      <c r="T784" s="4"/>
      <c r="U784" s="4"/>
      <c r="V784" s="4"/>
      <c r="W784" s="4"/>
      <c r="X784" s="4"/>
      <c r="Y784" s="4"/>
    </row>
    <row r="785" spans="1:25" ht="15.75" customHeight="1">
      <c r="A785" s="4"/>
      <c r="B785" s="61" t="s">
        <v>273</v>
      </c>
      <c r="C785" s="62" t="s">
        <v>19</v>
      </c>
      <c r="D785" s="61" t="s">
        <v>20</v>
      </c>
      <c r="E785" s="61" t="s">
        <v>21</v>
      </c>
      <c r="F785" s="303" t="s">
        <v>1242</v>
      </c>
      <c r="G785" s="303"/>
      <c r="H785" s="67" t="s">
        <v>22</v>
      </c>
      <c r="I785" s="62" t="s">
        <v>23</v>
      </c>
      <c r="J785" s="62" t="s">
        <v>24</v>
      </c>
      <c r="K785" s="62" t="s">
        <v>17</v>
      </c>
      <c r="O785" s="4"/>
      <c r="P785" s="4"/>
      <c r="Q785" s="4"/>
      <c r="R785" s="4"/>
      <c r="S785" s="4"/>
      <c r="T785" s="4"/>
      <c r="U785" s="4"/>
      <c r="V785" s="4"/>
      <c r="W785" s="4"/>
      <c r="X785" s="4"/>
      <c r="Y785" s="4"/>
    </row>
    <row r="786" spans="1:25" ht="15.75" customHeight="1">
      <c r="A786" s="4"/>
      <c r="B786" s="58" t="s">
        <v>1243</v>
      </c>
      <c r="C786" s="69" t="s">
        <v>274</v>
      </c>
      <c r="D786" s="58" t="s">
        <v>47</v>
      </c>
      <c r="E786" s="58" t="s">
        <v>275</v>
      </c>
      <c r="F786" s="304" t="s">
        <v>1265</v>
      </c>
      <c r="G786" s="304"/>
      <c r="H786" s="68" t="s">
        <v>87</v>
      </c>
      <c r="I786" s="71">
        <v>1</v>
      </c>
      <c r="J786" s="70">
        <v>58.33</v>
      </c>
      <c r="K786" s="70">
        <v>58.33</v>
      </c>
      <c r="O786" s="4"/>
      <c r="P786" s="4"/>
      <c r="Q786" s="4"/>
      <c r="R786" s="4"/>
      <c r="S786" s="4"/>
      <c r="T786" s="4"/>
      <c r="U786" s="4"/>
      <c r="V786" s="4"/>
      <c r="W786" s="4"/>
      <c r="X786" s="4"/>
      <c r="Y786" s="4"/>
    </row>
    <row r="787" spans="1:25" ht="15.75" customHeight="1">
      <c r="A787" s="4"/>
      <c r="B787" s="59" t="s">
        <v>1245</v>
      </c>
      <c r="C787" s="74" t="s">
        <v>1246</v>
      </c>
      <c r="D787" s="59" t="s">
        <v>47</v>
      </c>
      <c r="E787" s="59" t="s">
        <v>1247</v>
      </c>
      <c r="F787" s="308" t="s">
        <v>1248</v>
      </c>
      <c r="G787" s="308"/>
      <c r="H787" s="73" t="s">
        <v>1249</v>
      </c>
      <c r="I787" s="76">
        <v>0.20699999999999999</v>
      </c>
      <c r="J787" s="75">
        <v>22.64</v>
      </c>
      <c r="K787" s="75">
        <v>4.68</v>
      </c>
      <c r="O787" s="4"/>
      <c r="P787" s="4"/>
      <c r="Q787" s="4"/>
      <c r="R787" s="4"/>
      <c r="S787" s="4"/>
      <c r="T787" s="4"/>
      <c r="U787" s="4"/>
      <c r="V787" s="4"/>
      <c r="W787" s="4"/>
      <c r="X787" s="4"/>
      <c r="Y787" s="4"/>
    </row>
    <row r="788" spans="1:25" ht="15.75" customHeight="1">
      <c r="A788" s="4"/>
      <c r="B788" s="59" t="s">
        <v>1245</v>
      </c>
      <c r="C788" s="74" t="s">
        <v>1655</v>
      </c>
      <c r="D788" s="59" t="s">
        <v>47</v>
      </c>
      <c r="E788" s="59" t="s">
        <v>1656</v>
      </c>
      <c r="F788" s="308" t="s">
        <v>1248</v>
      </c>
      <c r="G788" s="308"/>
      <c r="H788" s="73" t="s">
        <v>1249</v>
      </c>
      <c r="I788" s="76">
        <v>0.112</v>
      </c>
      <c r="J788" s="75">
        <v>30.45</v>
      </c>
      <c r="K788" s="75">
        <v>3.41</v>
      </c>
      <c r="O788" s="4"/>
      <c r="P788" s="4"/>
      <c r="Q788" s="4"/>
      <c r="R788" s="4"/>
      <c r="S788" s="4"/>
      <c r="T788" s="4"/>
      <c r="U788" s="4"/>
      <c r="V788" s="4"/>
      <c r="W788" s="4"/>
      <c r="X788" s="4"/>
      <c r="Y788" s="4"/>
    </row>
    <row r="789" spans="1:25" ht="15.75" customHeight="1">
      <c r="A789" s="4"/>
      <c r="B789" s="59" t="s">
        <v>1245</v>
      </c>
      <c r="C789" s="74" t="s">
        <v>1651</v>
      </c>
      <c r="D789" s="59" t="s">
        <v>47</v>
      </c>
      <c r="E789" s="59" t="s">
        <v>1652</v>
      </c>
      <c r="F789" s="308" t="s">
        <v>1387</v>
      </c>
      <c r="G789" s="308"/>
      <c r="H789" s="73" t="s">
        <v>1391</v>
      </c>
      <c r="I789" s="76">
        <v>1.32E-2</v>
      </c>
      <c r="J789" s="75">
        <v>28.84</v>
      </c>
      <c r="K789" s="75">
        <v>0.38</v>
      </c>
      <c r="O789" s="4"/>
      <c r="P789" s="4"/>
      <c r="Q789" s="4"/>
      <c r="R789" s="4"/>
      <c r="S789" s="4"/>
      <c r="T789" s="4"/>
      <c r="U789" s="4"/>
      <c r="V789" s="4"/>
      <c r="W789" s="4"/>
      <c r="X789" s="4"/>
      <c r="Y789" s="4"/>
    </row>
    <row r="790" spans="1:25" ht="15.75" customHeight="1">
      <c r="A790" s="4"/>
      <c r="B790" s="59" t="s">
        <v>1245</v>
      </c>
      <c r="C790" s="74" t="s">
        <v>1649</v>
      </c>
      <c r="D790" s="59" t="s">
        <v>47</v>
      </c>
      <c r="E790" s="59" t="s">
        <v>1650</v>
      </c>
      <c r="F790" s="308" t="s">
        <v>1387</v>
      </c>
      <c r="G790" s="308"/>
      <c r="H790" s="73" t="s">
        <v>1388</v>
      </c>
      <c r="I790" s="76">
        <v>1.83E-2</v>
      </c>
      <c r="J790" s="75">
        <v>27.76</v>
      </c>
      <c r="K790" s="75">
        <v>0.5</v>
      </c>
      <c r="O790" s="4"/>
      <c r="P790" s="4"/>
      <c r="Q790" s="4"/>
      <c r="R790" s="4"/>
      <c r="S790" s="4"/>
      <c r="T790" s="4"/>
      <c r="U790" s="4"/>
      <c r="V790" s="4"/>
      <c r="W790" s="4"/>
      <c r="X790" s="4"/>
      <c r="Y790" s="4"/>
    </row>
    <row r="791" spans="1:25" ht="15.75" customHeight="1">
      <c r="A791" s="4"/>
      <c r="B791" s="57" t="s">
        <v>1254</v>
      </c>
      <c r="C791" s="78" t="s">
        <v>1396</v>
      </c>
      <c r="D791" s="57" t="s">
        <v>47</v>
      </c>
      <c r="E791" s="57" t="s">
        <v>1397</v>
      </c>
      <c r="F791" s="305" t="s">
        <v>1258</v>
      </c>
      <c r="G791" s="305"/>
      <c r="H791" s="77" t="s">
        <v>103</v>
      </c>
      <c r="I791" s="80">
        <v>6.0000000000000001E-3</v>
      </c>
      <c r="J791" s="79">
        <v>17.27</v>
      </c>
      <c r="K791" s="79">
        <v>0.1</v>
      </c>
      <c r="O791" s="4"/>
      <c r="P791" s="4"/>
      <c r="Q791" s="4"/>
      <c r="R791" s="4"/>
      <c r="S791" s="4"/>
      <c r="T791" s="4"/>
      <c r="U791" s="4"/>
      <c r="V791" s="4"/>
      <c r="W791" s="4"/>
      <c r="X791" s="4"/>
      <c r="Y791" s="4"/>
    </row>
    <row r="792" spans="1:25" ht="15.75" customHeight="1">
      <c r="A792" s="4"/>
      <c r="B792" s="57" t="s">
        <v>1254</v>
      </c>
      <c r="C792" s="78" t="s">
        <v>1668</v>
      </c>
      <c r="D792" s="57" t="s">
        <v>47</v>
      </c>
      <c r="E792" s="57" t="s">
        <v>1669</v>
      </c>
      <c r="F792" s="305" t="s">
        <v>1258</v>
      </c>
      <c r="G792" s="305"/>
      <c r="H792" s="77" t="s">
        <v>103</v>
      </c>
      <c r="I792" s="80">
        <v>1.1999999999999999E-3</v>
      </c>
      <c r="J792" s="79">
        <v>112.37</v>
      </c>
      <c r="K792" s="79">
        <v>0.13</v>
      </c>
      <c r="O792" s="4"/>
      <c r="P792" s="4"/>
      <c r="Q792" s="4"/>
      <c r="R792" s="4"/>
      <c r="S792" s="4"/>
      <c r="T792" s="4"/>
      <c r="U792" s="4"/>
      <c r="V792" s="4"/>
      <c r="W792" s="4"/>
      <c r="X792" s="4"/>
      <c r="Y792" s="4"/>
    </row>
    <row r="793" spans="1:25" ht="15.75" customHeight="1">
      <c r="A793" s="4"/>
      <c r="B793" s="57" t="s">
        <v>1254</v>
      </c>
      <c r="C793" s="78" t="s">
        <v>1672</v>
      </c>
      <c r="D793" s="57" t="s">
        <v>47</v>
      </c>
      <c r="E793" s="57" t="s">
        <v>1673</v>
      </c>
      <c r="F793" s="305" t="s">
        <v>1258</v>
      </c>
      <c r="G793" s="305"/>
      <c r="H793" s="77" t="s">
        <v>1674</v>
      </c>
      <c r="I793" s="80">
        <v>0.19800000000000001</v>
      </c>
      <c r="J793" s="79">
        <v>30.79</v>
      </c>
      <c r="K793" s="79">
        <v>6.09</v>
      </c>
      <c r="O793" s="4"/>
      <c r="P793" s="4"/>
      <c r="Q793" s="4"/>
      <c r="R793" s="4"/>
      <c r="S793" s="4"/>
      <c r="T793" s="4"/>
      <c r="U793" s="4"/>
      <c r="V793" s="4"/>
      <c r="W793" s="4"/>
      <c r="X793" s="4"/>
      <c r="Y793" s="4"/>
    </row>
    <row r="794" spans="1:25" ht="15.75" customHeight="1">
      <c r="A794" s="4"/>
      <c r="B794" s="57" t="s">
        <v>1254</v>
      </c>
      <c r="C794" s="78" t="s">
        <v>1675</v>
      </c>
      <c r="D794" s="57" t="s">
        <v>47</v>
      </c>
      <c r="E794" s="57" t="s">
        <v>1676</v>
      </c>
      <c r="F794" s="305" t="s">
        <v>1258</v>
      </c>
      <c r="G794" s="305"/>
      <c r="H794" s="77" t="s">
        <v>87</v>
      </c>
      <c r="I794" s="80">
        <v>1.05</v>
      </c>
      <c r="J794" s="79">
        <v>27.9</v>
      </c>
      <c r="K794" s="79">
        <v>29.29</v>
      </c>
      <c r="O794" s="4"/>
      <c r="P794" s="4"/>
      <c r="Q794" s="4"/>
      <c r="R794" s="4"/>
      <c r="S794" s="4"/>
      <c r="T794" s="4"/>
      <c r="U794" s="4"/>
      <c r="V794" s="4"/>
      <c r="W794" s="4"/>
      <c r="X794" s="4"/>
      <c r="Y794" s="4"/>
    </row>
    <row r="795" spans="1:25" ht="15.75" customHeight="1">
      <c r="A795" s="4"/>
      <c r="B795" s="57" t="s">
        <v>1254</v>
      </c>
      <c r="C795" s="78" t="s">
        <v>1670</v>
      </c>
      <c r="D795" s="57" t="s">
        <v>47</v>
      </c>
      <c r="E795" s="57" t="s">
        <v>1671</v>
      </c>
      <c r="F795" s="305" t="s">
        <v>1258</v>
      </c>
      <c r="G795" s="305"/>
      <c r="H795" s="77" t="s">
        <v>103</v>
      </c>
      <c r="I795" s="80">
        <v>4.4999999999999998E-2</v>
      </c>
      <c r="J795" s="79">
        <v>305.66000000000003</v>
      </c>
      <c r="K795" s="79">
        <v>13.75</v>
      </c>
      <c r="O795" s="4"/>
      <c r="P795" s="4"/>
      <c r="Q795" s="4"/>
      <c r="R795" s="4"/>
      <c r="S795" s="4"/>
      <c r="T795" s="4"/>
      <c r="U795" s="4"/>
      <c r="V795" s="4"/>
      <c r="W795" s="4"/>
      <c r="X795" s="4"/>
      <c r="Y795" s="4"/>
    </row>
    <row r="796" spans="1:25" ht="15.75" customHeight="1">
      <c r="A796" s="4"/>
      <c r="B796" s="60"/>
      <c r="C796" s="60"/>
      <c r="D796" s="60"/>
      <c r="E796" s="60"/>
      <c r="F796" s="60" t="s">
        <v>1260</v>
      </c>
      <c r="G796" s="82">
        <v>6.72</v>
      </c>
      <c r="H796" s="60" t="s">
        <v>1261</v>
      </c>
      <c r="I796" s="82">
        <v>0</v>
      </c>
      <c r="J796" s="60" t="s">
        <v>1262</v>
      </c>
      <c r="K796" s="82">
        <v>6.72</v>
      </c>
      <c r="O796" s="4"/>
      <c r="P796" s="4"/>
      <c r="Q796" s="4"/>
      <c r="R796" s="4"/>
      <c r="S796" s="4"/>
      <c r="T796" s="4"/>
      <c r="U796" s="4"/>
      <c r="V796" s="4"/>
      <c r="W796" s="4"/>
      <c r="X796" s="4"/>
      <c r="Y796" s="4"/>
    </row>
    <row r="797" spans="1:25" ht="15.75" customHeight="1" thickBot="1">
      <c r="A797" s="4"/>
      <c r="B797" s="60"/>
      <c r="C797" s="60"/>
      <c r="D797" s="60"/>
      <c r="E797" s="60"/>
      <c r="F797" s="60" t="s">
        <v>1263</v>
      </c>
      <c r="G797" s="82">
        <v>11.03</v>
      </c>
      <c r="H797" s="60"/>
      <c r="I797" s="306" t="s">
        <v>1264</v>
      </c>
      <c r="J797" s="306"/>
      <c r="K797" s="82">
        <v>69.36</v>
      </c>
      <c r="O797" s="4"/>
      <c r="P797" s="4"/>
      <c r="Q797" s="4"/>
      <c r="R797" s="4"/>
      <c r="S797" s="4"/>
      <c r="T797" s="4"/>
      <c r="U797" s="4"/>
      <c r="V797" s="4"/>
      <c r="W797" s="4"/>
      <c r="X797" s="4"/>
      <c r="Y797" s="4"/>
    </row>
    <row r="798" spans="1:25" ht="15.75" customHeight="1" thickTop="1">
      <c r="A798" s="4"/>
      <c r="B798" s="72"/>
      <c r="C798" s="72"/>
      <c r="D798" s="72"/>
      <c r="E798" s="72"/>
      <c r="F798" s="72"/>
      <c r="G798" s="72"/>
      <c r="H798" s="72"/>
      <c r="I798" s="72"/>
      <c r="J798" s="72"/>
      <c r="K798" s="72"/>
      <c r="O798" s="4"/>
      <c r="P798" s="4"/>
      <c r="Q798" s="4"/>
      <c r="R798" s="4"/>
      <c r="S798" s="4"/>
      <c r="T798" s="4"/>
      <c r="U798" s="4"/>
      <c r="V798" s="4"/>
      <c r="W798" s="4"/>
      <c r="X798" s="4"/>
      <c r="Y798" s="4"/>
    </row>
    <row r="799" spans="1:25" ht="15.75" customHeight="1">
      <c r="A799" s="4"/>
      <c r="B799" s="61" t="s">
        <v>276</v>
      </c>
      <c r="C799" s="62" t="s">
        <v>19</v>
      </c>
      <c r="D799" s="61" t="s">
        <v>20</v>
      </c>
      <c r="E799" s="61" t="s">
        <v>21</v>
      </c>
      <c r="F799" s="303" t="s">
        <v>1242</v>
      </c>
      <c r="G799" s="303"/>
      <c r="H799" s="67" t="s">
        <v>22</v>
      </c>
      <c r="I799" s="62" t="s">
        <v>23</v>
      </c>
      <c r="J799" s="62" t="s">
        <v>24</v>
      </c>
      <c r="K799" s="62" t="s">
        <v>17</v>
      </c>
      <c r="O799" s="4"/>
      <c r="P799" s="4"/>
      <c r="Q799" s="4"/>
      <c r="R799" s="4"/>
      <c r="S799" s="4"/>
      <c r="T799" s="4"/>
      <c r="U799" s="4"/>
      <c r="V799" s="4"/>
      <c r="W799" s="4"/>
      <c r="X799" s="4"/>
      <c r="Y799" s="4"/>
    </row>
    <row r="800" spans="1:25" ht="15.75" customHeight="1">
      <c r="A800" s="4"/>
      <c r="B800" s="58" t="s">
        <v>1243</v>
      </c>
      <c r="C800" s="69" t="s">
        <v>277</v>
      </c>
      <c r="D800" s="58" t="s">
        <v>47</v>
      </c>
      <c r="E800" s="58" t="s">
        <v>278</v>
      </c>
      <c r="F800" s="304" t="s">
        <v>1265</v>
      </c>
      <c r="G800" s="304"/>
      <c r="H800" s="68" t="s">
        <v>87</v>
      </c>
      <c r="I800" s="71">
        <v>1</v>
      </c>
      <c r="J800" s="70">
        <v>88</v>
      </c>
      <c r="K800" s="70">
        <v>88</v>
      </c>
      <c r="O800" s="4"/>
      <c r="P800" s="4"/>
      <c r="Q800" s="4"/>
      <c r="R800" s="4"/>
      <c r="S800" s="4"/>
      <c r="T800" s="4"/>
      <c r="U800" s="4"/>
      <c r="V800" s="4"/>
      <c r="W800" s="4"/>
      <c r="X800" s="4"/>
      <c r="Y800" s="4"/>
    </row>
    <row r="801" spans="1:25" ht="15.75" customHeight="1">
      <c r="A801" s="4"/>
      <c r="B801" s="59" t="s">
        <v>1245</v>
      </c>
      <c r="C801" s="74" t="s">
        <v>1246</v>
      </c>
      <c r="D801" s="59" t="s">
        <v>47</v>
      </c>
      <c r="E801" s="59" t="s">
        <v>1247</v>
      </c>
      <c r="F801" s="308" t="s">
        <v>1248</v>
      </c>
      <c r="G801" s="308"/>
      <c r="H801" s="73" t="s">
        <v>1249</v>
      </c>
      <c r="I801" s="76">
        <v>7.4999999999999997E-2</v>
      </c>
      <c r="J801" s="75">
        <v>22.64</v>
      </c>
      <c r="K801" s="75">
        <v>1.69</v>
      </c>
      <c r="O801" s="4"/>
      <c r="P801" s="4"/>
      <c r="Q801" s="4"/>
      <c r="R801" s="4"/>
      <c r="S801" s="4"/>
      <c r="T801" s="4"/>
      <c r="U801" s="4"/>
      <c r="V801" s="4"/>
      <c r="W801" s="4"/>
      <c r="X801" s="4"/>
      <c r="Y801" s="4"/>
    </row>
    <row r="802" spans="1:25" ht="15.75" customHeight="1">
      <c r="A802" s="4"/>
      <c r="B802" s="59" t="s">
        <v>1245</v>
      </c>
      <c r="C802" s="74" t="s">
        <v>1649</v>
      </c>
      <c r="D802" s="59" t="s">
        <v>47</v>
      </c>
      <c r="E802" s="59" t="s">
        <v>1650</v>
      </c>
      <c r="F802" s="308" t="s">
        <v>1387</v>
      </c>
      <c r="G802" s="308"/>
      <c r="H802" s="73" t="s">
        <v>1388</v>
      </c>
      <c r="I802" s="76">
        <v>2.5999999999999999E-3</v>
      </c>
      <c r="J802" s="75">
        <v>27.76</v>
      </c>
      <c r="K802" s="75">
        <v>7.0000000000000007E-2</v>
      </c>
      <c r="O802" s="4"/>
      <c r="P802" s="4"/>
      <c r="Q802" s="4"/>
      <c r="R802" s="4"/>
      <c r="S802" s="4"/>
      <c r="T802" s="4"/>
      <c r="U802" s="4"/>
      <c r="V802" s="4"/>
      <c r="W802" s="4"/>
      <c r="X802" s="4"/>
      <c r="Y802" s="4"/>
    </row>
    <row r="803" spans="1:25" ht="15.75" customHeight="1">
      <c r="A803" s="4"/>
      <c r="B803" s="59" t="s">
        <v>1245</v>
      </c>
      <c r="C803" s="74" t="s">
        <v>1651</v>
      </c>
      <c r="D803" s="59" t="s">
        <v>47</v>
      </c>
      <c r="E803" s="59" t="s">
        <v>1652</v>
      </c>
      <c r="F803" s="308" t="s">
        <v>1387</v>
      </c>
      <c r="G803" s="308"/>
      <c r="H803" s="73" t="s">
        <v>1391</v>
      </c>
      <c r="I803" s="76">
        <v>1.8E-3</v>
      </c>
      <c r="J803" s="75">
        <v>28.84</v>
      </c>
      <c r="K803" s="75">
        <v>0.05</v>
      </c>
      <c r="O803" s="4"/>
      <c r="P803" s="4"/>
      <c r="Q803" s="4"/>
      <c r="R803" s="4"/>
      <c r="S803" s="4"/>
      <c r="T803" s="4"/>
      <c r="U803" s="4"/>
      <c r="V803" s="4"/>
      <c r="W803" s="4"/>
      <c r="X803" s="4"/>
      <c r="Y803" s="4"/>
    </row>
    <row r="804" spans="1:25" ht="15.75" customHeight="1">
      <c r="A804" s="4"/>
      <c r="B804" s="59" t="s">
        <v>1245</v>
      </c>
      <c r="C804" s="74" t="s">
        <v>1655</v>
      </c>
      <c r="D804" s="59" t="s">
        <v>47</v>
      </c>
      <c r="E804" s="59" t="s">
        <v>1656</v>
      </c>
      <c r="F804" s="308" t="s">
        <v>1248</v>
      </c>
      <c r="G804" s="308"/>
      <c r="H804" s="73" t="s">
        <v>1249</v>
      </c>
      <c r="I804" s="76">
        <v>6.0999999999999999E-2</v>
      </c>
      <c r="J804" s="75">
        <v>30.45</v>
      </c>
      <c r="K804" s="75">
        <v>1.85</v>
      </c>
      <c r="O804" s="4"/>
      <c r="P804" s="4"/>
      <c r="Q804" s="4"/>
      <c r="R804" s="4"/>
      <c r="S804" s="4"/>
      <c r="T804" s="4"/>
      <c r="U804" s="4"/>
      <c r="V804" s="4"/>
      <c r="W804" s="4"/>
      <c r="X804" s="4"/>
      <c r="Y804" s="4"/>
    </row>
    <row r="805" spans="1:25" ht="15.75" customHeight="1">
      <c r="A805" s="4"/>
      <c r="B805" s="57" t="s">
        <v>1254</v>
      </c>
      <c r="C805" s="78" t="s">
        <v>1657</v>
      </c>
      <c r="D805" s="57" t="s">
        <v>47</v>
      </c>
      <c r="E805" s="57" t="s">
        <v>1658</v>
      </c>
      <c r="F805" s="305" t="s">
        <v>1258</v>
      </c>
      <c r="G805" s="305"/>
      <c r="H805" s="77" t="s">
        <v>651</v>
      </c>
      <c r="I805" s="80">
        <v>4.2</v>
      </c>
      <c r="J805" s="79">
        <v>0.35</v>
      </c>
      <c r="K805" s="79">
        <v>1.47</v>
      </c>
      <c r="O805" s="4"/>
      <c r="P805" s="4"/>
      <c r="Q805" s="4"/>
      <c r="R805" s="4"/>
      <c r="S805" s="4"/>
      <c r="T805" s="4"/>
      <c r="U805" s="4"/>
      <c r="V805" s="4"/>
      <c r="W805" s="4"/>
      <c r="X805" s="4"/>
      <c r="Y805" s="4"/>
    </row>
    <row r="806" spans="1:25" ht="15.75" customHeight="1">
      <c r="A806" s="4"/>
      <c r="B806" s="57" t="s">
        <v>1254</v>
      </c>
      <c r="C806" s="78" t="s">
        <v>1677</v>
      </c>
      <c r="D806" s="57" t="s">
        <v>47</v>
      </c>
      <c r="E806" s="57" t="s">
        <v>1678</v>
      </c>
      <c r="F806" s="305" t="s">
        <v>1258</v>
      </c>
      <c r="G806" s="305"/>
      <c r="H806" s="77" t="s">
        <v>49</v>
      </c>
      <c r="I806" s="80">
        <v>1.0289999999999999</v>
      </c>
      <c r="J806" s="79">
        <v>58.99</v>
      </c>
      <c r="K806" s="79">
        <v>60.7</v>
      </c>
      <c r="O806" s="4"/>
      <c r="P806" s="4"/>
      <c r="Q806" s="4"/>
      <c r="R806" s="4"/>
      <c r="S806" s="4"/>
      <c r="T806" s="4"/>
      <c r="U806" s="4"/>
      <c r="V806" s="4"/>
      <c r="W806" s="4"/>
      <c r="X806" s="4"/>
      <c r="Y806" s="4"/>
    </row>
    <row r="807" spans="1:25" ht="15.75" customHeight="1">
      <c r="A807" s="4"/>
      <c r="B807" s="57" t="s">
        <v>1254</v>
      </c>
      <c r="C807" s="78" t="s">
        <v>1661</v>
      </c>
      <c r="D807" s="57" t="s">
        <v>47</v>
      </c>
      <c r="E807" s="57" t="s">
        <v>1662</v>
      </c>
      <c r="F807" s="305" t="s">
        <v>1258</v>
      </c>
      <c r="G807" s="305"/>
      <c r="H807" s="77" t="s">
        <v>49</v>
      </c>
      <c r="I807" s="80">
        <v>4.2</v>
      </c>
      <c r="J807" s="79">
        <v>5.28</v>
      </c>
      <c r="K807" s="79">
        <v>22.17</v>
      </c>
      <c r="O807" s="4"/>
      <c r="P807" s="4"/>
      <c r="Q807" s="4"/>
      <c r="R807" s="4"/>
      <c r="S807" s="4"/>
      <c r="T807" s="4"/>
      <c r="U807" s="4"/>
      <c r="V807" s="4"/>
      <c r="W807" s="4"/>
      <c r="X807" s="4"/>
      <c r="Y807" s="4"/>
    </row>
    <row r="808" spans="1:25" ht="15.75" customHeight="1">
      <c r="A808" s="4"/>
      <c r="B808" s="60"/>
      <c r="C808" s="60"/>
      <c r="D808" s="60"/>
      <c r="E808" s="60"/>
      <c r="F808" s="60" t="s">
        <v>1260</v>
      </c>
      <c r="G808" s="82">
        <v>2.75</v>
      </c>
      <c r="H808" s="60" t="s">
        <v>1261</v>
      </c>
      <c r="I808" s="82">
        <v>0</v>
      </c>
      <c r="J808" s="60" t="s">
        <v>1262</v>
      </c>
      <c r="K808" s="82">
        <v>2.75</v>
      </c>
      <c r="O808" s="4"/>
      <c r="P808" s="4"/>
      <c r="Q808" s="4"/>
      <c r="R808" s="4"/>
      <c r="S808" s="4"/>
      <c r="T808" s="4"/>
      <c r="U808" s="4"/>
      <c r="V808" s="4"/>
      <c r="W808" s="4"/>
      <c r="X808" s="4"/>
      <c r="Y808" s="4"/>
    </row>
    <row r="809" spans="1:25" ht="15.75" customHeight="1" thickBot="1">
      <c r="A809" s="4"/>
      <c r="B809" s="60"/>
      <c r="C809" s="60"/>
      <c r="D809" s="60"/>
      <c r="E809" s="60"/>
      <c r="F809" s="60" t="s">
        <v>1263</v>
      </c>
      <c r="G809" s="82">
        <v>16.64</v>
      </c>
      <c r="H809" s="60"/>
      <c r="I809" s="306" t="s">
        <v>1264</v>
      </c>
      <c r="J809" s="306"/>
      <c r="K809" s="82">
        <v>104.64</v>
      </c>
      <c r="O809" s="4"/>
      <c r="P809" s="4"/>
      <c r="Q809" s="4"/>
      <c r="R809" s="4"/>
      <c r="S809" s="4"/>
      <c r="T809" s="4"/>
      <c r="U809" s="4"/>
      <c r="V809" s="4"/>
      <c r="W809" s="4"/>
      <c r="X809" s="4"/>
      <c r="Y809" s="4"/>
    </row>
    <row r="810" spans="1:25" ht="15.75" customHeight="1" thickTop="1">
      <c r="A810" s="4"/>
      <c r="B810" s="72"/>
      <c r="C810" s="72"/>
      <c r="D810" s="72"/>
      <c r="E810" s="72"/>
      <c r="F810" s="72"/>
      <c r="G810" s="72"/>
      <c r="H810" s="72"/>
      <c r="I810" s="72"/>
      <c r="J810" s="72"/>
      <c r="K810" s="72"/>
      <c r="O810" s="4"/>
      <c r="P810" s="4"/>
      <c r="Q810" s="4"/>
      <c r="R810" s="4"/>
      <c r="S810" s="4"/>
      <c r="T810" s="4"/>
      <c r="U810" s="4"/>
      <c r="V810" s="4"/>
      <c r="W810" s="4"/>
      <c r="X810" s="4"/>
      <c r="Y810" s="4"/>
    </row>
    <row r="811" spans="1:25" ht="15.75" customHeight="1">
      <c r="A811" s="4"/>
      <c r="B811" s="61" t="s">
        <v>280</v>
      </c>
      <c r="C811" s="62" t="s">
        <v>19</v>
      </c>
      <c r="D811" s="61" t="s">
        <v>20</v>
      </c>
      <c r="E811" s="61" t="s">
        <v>21</v>
      </c>
      <c r="F811" s="303" t="s">
        <v>1242</v>
      </c>
      <c r="G811" s="303"/>
      <c r="H811" s="67" t="s">
        <v>22</v>
      </c>
      <c r="I811" s="62" t="s">
        <v>23</v>
      </c>
      <c r="J811" s="62" t="s">
        <v>24</v>
      </c>
      <c r="K811" s="62" t="s">
        <v>17</v>
      </c>
      <c r="O811" s="4"/>
      <c r="P811" s="4"/>
      <c r="Q811" s="4"/>
      <c r="R811" s="4"/>
      <c r="S811" s="4"/>
      <c r="T811" s="4"/>
      <c r="U811" s="4"/>
      <c r="V811" s="4"/>
      <c r="W811" s="4"/>
      <c r="X811" s="4"/>
      <c r="Y811" s="4"/>
    </row>
    <row r="812" spans="1:25" ht="15.75" customHeight="1">
      <c r="A812" s="4"/>
      <c r="B812" s="58" t="s">
        <v>1243</v>
      </c>
      <c r="C812" s="69" t="s">
        <v>281</v>
      </c>
      <c r="D812" s="58" t="s">
        <v>47</v>
      </c>
      <c r="E812" s="58" t="s">
        <v>282</v>
      </c>
      <c r="F812" s="304" t="s">
        <v>1501</v>
      </c>
      <c r="G812" s="304"/>
      <c r="H812" s="68" t="s">
        <v>37</v>
      </c>
      <c r="I812" s="71">
        <v>1</v>
      </c>
      <c r="J812" s="70">
        <v>59.4</v>
      </c>
      <c r="K812" s="70">
        <v>59.4</v>
      </c>
      <c r="O812" s="4"/>
      <c r="P812" s="4"/>
      <c r="Q812" s="4"/>
      <c r="R812" s="4"/>
      <c r="S812" s="4"/>
      <c r="T812" s="4"/>
      <c r="U812" s="4"/>
      <c r="V812" s="4"/>
      <c r="W812" s="4"/>
      <c r="X812" s="4"/>
      <c r="Y812" s="4"/>
    </row>
    <row r="813" spans="1:25" ht="15.75" customHeight="1">
      <c r="A813" s="4"/>
      <c r="B813" s="59" t="s">
        <v>1245</v>
      </c>
      <c r="C813" s="74" t="s">
        <v>1502</v>
      </c>
      <c r="D813" s="59" t="s">
        <v>47</v>
      </c>
      <c r="E813" s="59" t="s">
        <v>1503</v>
      </c>
      <c r="F813" s="308" t="s">
        <v>1248</v>
      </c>
      <c r="G813" s="308"/>
      <c r="H813" s="73" t="s">
        <v>1249</v>
      </c>
      <c r="I813" s="76">
        <v>0.2228</v>
      </c>
      <c r="J813" s="75">
        <v>26.45</v>
      </c>
      <c r="K813" s="75">
        <v>5.89</v>
      </c>
      <c r="O813" s="4"/>
      <c r="P813" s="4"/>
      <c r="Q813" s="4"/>
      <c r="R813" s="4"/>
      <c r="S813" s="4"/>
      <c r="T813" s="4"/>
      <c r="U813" s="4"/>
      <c r="V813" s="4"/>
      <c r="W813" s="4"/>
      <c r="X813" s="4"/>
      <c r="Y813" s="4"/>
    </row>
    <row r="814" spans="1:25" ht="15.75" customHeight="1">
      <c r="A814" s="4"/>
      <c r="B814" s="59" t="s">
        <v>1245</v>
      </c>
      <c r="C814" s="74" t="s">
        <v>1504</v>
      </c>
      <c r="D814" s="59" t="s">
        <v>47</v>
      </c>
      <c r="E814" s="59" t="s">
        <v>1505</v>
      </c>
      <c r="F814" s="308" t="s">
        <v>1248</v>
      </c>
      <c r="G814" s="308"/>
      <c r="H814" s="73" t="s">
        <v>1249</v>
      </c>
      <c r="I814" s="76">
        <v>0.98809999999999998</v>
      </c>
      <c r="J814" s="75">
        <v>31.21</v>
      </c>
      <c r="K814" s="75">
        <v>30.83</v>
      </c>
      <c r="O814" s="4"/>
      <c r="P814" s="4"/>
      <c r="Q814" s="4"/>
      <c r="R814" s="4"/>
      <c r="S814" s="4"/>
      <c r="T814" s="4"/>
      <c r="U814" s="4"/>
      <c r="V814" s="4"/>
      <c r="W814" s="4"/>
      <c r="X814" s="4"/>
      <c r="Y814" s="4"/>
    </row>
    <row r="815" spans="1:25" ht="15.75" customHeight="1">
      <c r="A815" s="4"/>
      <c r="B815" s="57" t="s">
        <v>1254</v>
      </c>
      <c r="C815" s="78" t="s">
        <v>1679</v>
      </c>
      <c r="D815" s="57" t="s">
        <v>47</v>
      </c>
      <c r="E815" s="57" t="s">
        <v>1680</v>
      </c>
      <c r="F815" s="305" t="s">
        <v>1258</v>
      </c>
      <c r="G815" s="305"/>
      <c r="H815" s="77" t="s">
        <v>103</v>
      </c>
      <c r="I815" s="80">
        <v>4.6154000000000002</v>
      </c>
      <c r="J815" s="79">
        <v>2.94</v>
      </c>
      <c r="K815" s="79">
        <v>13.56</v>
      </c>
      <c r="O815" s="4"/>
      <c r="P815" s="4"/>
      <c r="Q815" s="4"/>
      <c r="R815" s="4"/>
      <c r="S815" s="4"/>
      <c r="T815" s="4"/>
      <c r="U815" s="4"/>
      <c r="V815" s="4"/>
      <c r="W815" s="4"/>
      <c r="X815" s="4"/>
      <c r="Y815" s="4"/>
    </row>
    <row r="816" spans="1:25" ht="15.75" customHeight="1">
      <c r="A816" s="4"/>
      <c r="B816" s="57" t="s">
        <v>1254</v>
      </c>
      <c r="C816" s="78" t="s">
        <v>1681</v>
      </c>
      <c r="D816" s="57" t="s">
        <v>47</v>
      </c>
      <c r="E816" s="57" t="s">
        <v>1682</v>
      </c>
      <c r="F816" s="305" t="s">
        <v>1258</v>
      </c>
      <c r="G816" s="305"/>
      <c r="H816" s="77" t="s">
        <v>37</v>
      </c>
      <c r="I816" s="80">
        <v>1.3512999999999999</v>
      </c>
      <c r="J816" s="79">
        <v>6.75</v>
      </c>
      <c r="K816" s="79">
        <v>9.1199999999999992</v>
      </c>
      <c r="O816" s="4"/>
      <c r="P816" s="4"/>
      <c r="Q816" s="4"/>
      <c r="R816" s="4"/>
      <c r="S816" s="4"/>
      <c r="T816" s="4"/>
      <c r="U816" s="4"/>
      <c r="V816" s="4"/>
      <c r="W816" s="4"/>
      <c r="X816" s="4"/>
      <c r="Y816" s="4"/>
    </row>
    <row r="817" spans="1:25" ht="15.75" customHeight="1">
      <c r="A817" s="4"/>
      <c r="B817" s="60"/>
      <c r="C817" s="60"/>
      <c r="D817" s="60"/>
      <c r="E817" s="60"/>
      <c r="F817" s="60" t="s">
        <v>1260</v>
      </c>
      <c r="G817" s="82">
        <v>28.77</v>
      </c>
      <c r="H817" s="60" t="s">
        <v>1261</v>
      </c>
      <c r="I817" s="82">
        <v>0</v>
      </c>
      <c r="J817" s="60" t="s">
        <v>1262</v>
      </c>
      <c r="K817" s="82">
        <v>28.77</v>
      </c>
      <c r="O817" s="4"/>
      <c r="P817" s="4"/>
      <c r="Q817" s="4"/>
      <c r="R817" s="4"/>
      <c r="S817" s="4"/>
      <c r="T817" s="4"/>
      <c r="U817" s="4"/>
      <c r="V817" s="4"/>
      <c r="W817" s="4"/>
      <c r="X817" s="4"/>
      <c r="Y817" s="4"/>
    </row>
    <row r="818" spans="1:25" ht="15.75" customHeight="1" thickBot="1">
      <c r="A818" s="4"/>
      <c r="B818" s="60"/>
      <c r="C818" s="60"/>
      <c r="D818" s="60"/>
      <c r="E818" s="60"/>
      <c r="F818" s="60" t="s">
        <v>1263</v>
      </c>
      <c r="G818" s="82">
        <v>11.23</v>
      </c>
      <c r="H818" s="60"/>
      <c r="I818" s="306" t="s">
        <v>1264</v>
      </c>
      <c r="J818" s="306"/>
      <c r="K818" s="82">
        <v>70.63</v>
      </c>
      <c r="O818" s="4"/>
      <c r="P818" s="4"/>
      <c r="Q818" s="4"/>
      <c r="R818" s="4"/>
      <c r="S818" s="4"/>
      <c r="T818" s="4"/>
      <c r="U818" s="4"/>
      <c r="V818" s="4"/>
      <c r="W818" s="4"/>
      <c r="X818" s="4"/>
      <c r="Y818" s="4"/>
    </row>
    <row r="819" spans="1:25" ht="15.75" customHeight="1" thickTop="1">
      <c r="A819" s="4"/>
      <c r="B819" s="72"/>
      <c r="C819" s="72"/>
      <c r="D819" s="72"/>
      <c r="E819" s="72"/>
      <c r="F819" s="72"/>
      <c r="G819" s="72"/>
      <c r="H819" s="72"/>
      <c r="I819" s="72"/>
      <c r="J819" s="72"/>
      <c r="K819" s="72"/>
      <c r="O819" s="4"/>
      <c r="P819" s="4"/>
      <c r="Q819" s="4"/>
      <c r="R819" s="4"/>
      <c r="S819" s="4"/>
      <c r="T819" s="4"/>
      <c r="U819" s="4"/>
      <c r="V819" s="4"/>
      <c r="W819" s="4"/>
      <c r="X819" s="4"/>
      <c r="Y819" s="4"/>
    </row>
    <row r="820" spans="1:25" ht="15.75" customHeight="1">
      <c r="A820" s="4"/>
      <c r="B820" s="61" t="s">
        <v>283</v>
      </c>
      <c r="C820" s="62" t="s">
        <v>19</v>
      </c>
      <c r="D820" s="61" t="s">
        <v>20</v>
      </c>
      <c r="E820" s="61" t="s">
        <v>21</v>
      </c>
      <c r="F820" s="303" t="s">
        <v>1242</v>
      </c>
      <c r="G820" s="303"/>
      <c r="H820" s="67" t="s">
        <v>22</v>
      </c>
      <c r="I820" s="62" t="s">
        <v>23</v>
      </c>
      <c r="J820" s="62" t="s">
        <v>24</v>
      </c>
      <c r="K820" s="62" t="s">
        <v>17</v>
      </c>
      <c r="O820" s="4"/>
      <c r="P820" s="4"/>
      <c r="Q820" s="4"/>
      <c r="R820" s="4"/>
      <c r="S820" s="4"/>
      <c r="T820" s="4"/>
      <c r="U820" s="4"/>
      <c r="V820" s="4"/>
      <c r="W820" s="4"/>
      <c r="X820" s="4"/>
      <c r="Y820" s="4"/>
    </row>
    <row r="821" spans="1:25" ht="15.75" customHeight="1">
      <c r="A821" s="4"/>
      <c r="B821" s="58" t="s">
        <v>1243</v>
      </c>
      <c r="C821" s="69" t="s">
        <v>284</v>
      </c>
      <c r="D821" s="58" t="s">
        <v>47</v>
      </c>
      <c r="E821" s="58" t="s">
        <v>285</v>
      </c>
      <c r="F821" s="304" t="s">
        <v>1501</v>
      </c>
      <c r="G821" s="304"/>
      <c r="H821" s="68" t="s">
        <v>37</v>
      </c>
      <c r="I821" s="71">
        <v>1</v>
      </c>
      <c r="J821" s="70">
        <v>32.61</v>
      </c>
      <c r="K821" s="70">
        <v>32.61</v>
      </c>
      <c r="O821" s="4"/>
      <c r="P821" s="4"/>
      <c r="Q821" s="4"/>
      <c r="R821" s="4"/>
      <c r="S821" s="4"/>
      <c r="T821" s="4"/>
      <c r="U821" s="4"/>
      <c r="V821" s="4"/>
      <c r="W821" s="4"/>
      <c r="X821" s="4"/>
      <c r="Y821" s="4"/>
    </row>
    <row r="822" spans="1:25" ht="15.75" customHeight="1">
      <c r="A822" s="4"/>
      <c r="B822" s="59" t="s">
        <v>1245</v>
      </c>
      <c r="C822" s="74" t="s">
        <v>1502</v>
      </c>
      <c r="D822" s="59" t="s">
        <v>47</v>
      </c>
      <c r="E822" s="59" t="s">
        <v>1503</v>
      </c>
      <c r="F822" s="308" t="s">
        <v>1248</v>
      </c>
      <c r="G822" s="308"/>
      <c r="H822" s="73" t="s">
        <v>1249</v>
      </c>
      <c r="I822" s="76">
        <v>0.13619999999999999</v>
      </c>
      <c r="J822" s="75">
        <v>26.45</v>
      </c>
      <c r="K822" s="75">
        <v>3.6</v>
      </c>
      <c r="O822" s="4"/>
      <c r="P822" s="4"/>
      <c r="Q822" s="4"/>
      <c r="R822" s="4"/>
      <c r="S822" s="4"/>
      <c r="T822" s="4"/>
      <c r="U822" s="4"/>
      <c r="V822" s="4"/>
      <c r="W822" s="4"/>
      <c r="X822" s="4"/>
      <c r="Y822" s="4"/>
    </row>
    <row r="823" spans="1:25" ht="15.75" customHeight="1">
      <c r="A823" s="4"/>
      <c r="B823" s="59" t="s">
        <v>1245</v>
      </c>
      <c r="C823" s="74" t="s">
        <v>1504</v>
      </c>
      <c r="D823" s="59" t="s">
        <v>47</v>
      </c>
      <c r="E823" s="59" t="s">
        <v>1505</v>
      </c>
      <c r="F823" s="308" t="s">
        <v>1248</v>
      </c>
      <c r="G823" s="308"/>
      <c r="H823" s="73" t="s">
        <v>1249</v>
      </c>
      <c r="I823" s="76">
        <v>0.60389999999999999</v>
      </c>
      <c r="J823" s="75">
        <v>31.21</v>
      </c>
      <c r="K823" s="75">
        <v>18.84</v>
      </c>
      <c r="O823" s="4"/>
      <c r="P823" s="4"/>
      <c r="Q823" s="4"/>
      <c r="R823" s="4"/>
      <c r="S823" s="4"/>
      <c r="T823" s="4"/>
      <c r="U823" s="4"/>
      <c r="V823" s="4"/>
      <c r="W823" s="4"/>
      <c r="X823" s="4"/>
      <c r="Y823" s="4"/>
    </row>
    <row r="824" spans="1:25" ht="15.75" customHeight="1">
      <c r="A824" s="4"/>
      <c r="B824" s="57" t="s">
        <v>1254</v>
      </c>
      <c r="C824" s="78" t="s">
        <v>1679</v>
      </c>
      <c r="D824" s="57" t="s">
        <v>47</v>
      </c>
      <c r="E824" s="57" t="s">
        <v>1680</v>
      </c>
      <c r="F824" s="305" t="s">
        <v>1258</v>
      </c>
      <c r="G824" s="305"/>
      <c r="H824" s="77" t="s">
        <v>103</v>
      </c>
      <c r="I824" s="80">
        <v>3.4615</v>
      </c>
      <c r="J824" s="79">
        <v>2.94</v>
      </c>
      <c r="K824" s="79">
        <v>10.17</v>
      </c>
      <c r="O824" s="4"/>
      <c r="P824" s="4"/>
      <c r="Q824" s="4"/>
      <c r="R824" s="4"/>
      <c r="S824" s="4"/>
      <c r="T824" s="4"/>
      <c r="U824" s="4"/>
      <c r="V824" s="4"/>
      <c r="W824" s="4"/>
      <c r="X824" s="4"/>
      <c r="Y824" s="4"/>
    </row>
    <row r="825" spans="1:25" ht="15.75" customHeight="1">
      <c r="A825" s="4"/>
      <c r="B825" s="60"/>
      <c r="C825" s="60"/>
      <c r="D825" s="60"/>
      <c r="E825" s="60"/>
      <c r="F825" s="60" t="s">
        <v>1260</v>
      </c>
      <c r="G825" s="82">
        <v>17.579999999999998</v>
      </c>
      <c r="H825" s="60" t="s">
        <v>1261</v>
      </c>
      <c r="I825" s="82">
        <v>0</v>
      </c>
      <c r="J825" s="60" t="s">
        <v>1262</v>
      </c>
      <c r="K825" s="82">
        <v>17.579999999999998</v>
      </c>
      <c r="O825" s="4"/>
      <c r="P825" s="4"/>
      <c r="Q825" s="4"/>
      <c r="R825" s="4"/>
      <c r="S825" s="4"/>
      <c r="T825" s="4"/>
      <c r="U825" s="4"/>
      <c r="V825" s="4"/>
      <c r="W825" s="4"/>
      <c r="X825" s="4"/>
      <c r="Y825" s="4"/>
    </row>
    <row r="826" spans="1:25" ht="15.75" customHeight="1" thickBot="1">
      <c r="A826" s="4"/>
      <c r="B826" s="60"/>
      <c r="C826" s="60"/>
      <c r="D826" s="60"/>
      <c r="E826" s="60"/>
      <c r="F826" s="60" t="s">
        <v>1263</v>
      </c>
      <c r="G826" s="82">
        <v>6.16</v>
      </c>
      <c r="H826" s="60"/>
      <c r="I826" s="306" t="s">
        <v>1264</v>
      </c>
      <c r="J826" s="306"/>
      <c r="K826" s="82">
        <v>38.770000000000003</v>
      </c>
      <c r="O826" s="4"/>
      <c r="P826" s="4"/>
      <c r="Q826" s="4"/>
      <c r="R826" s="4"/>
      <c r="S826" s="4"/>
      <c r="T826" s="4"/>
      <c r="U826" s="4"/>
      <c r="V826" s="4"/>
      <c r="W826" s="4"/>
      <c r="X826" s="4"/>
      <c r="Y826" s="4"/>
    </row>
    <row r="827" spans="1:25" ht="15.75" customHeight="1" thickTop="1">
      <c r="A827" s="4"/>
      <c r="B827" s="72"/>
      <c r="C827" s="72"/>
      <c r="D827" s="72"/>
      <c r="E827" s="72"/>
      <c r="F827" s="72"/>
      <c r="G827" s="72"/>
      <c r="H827" s="72"/>
      <c r="I827" s="72"/>
      <c r="J827" s="72"/>
      <c r="K827" s="72"/>
      <c r="O827" s="4"/>
      <c r="P827" s="4"/>
      <c r="Q827" s="4"/>
      <c r="R827" s="4"/>
      <c r="S827" s="4"/>
      <c r="T827" s="4"/>
      <c r="U827" s="4"/>
      <c r="V827" s="4"/>
      <c r="W827" s="4"/>
      <c r="X827" s="4"/>
      <c r="Y827" s="4"/>
    </row>
    <row r="828" spans="1:25" ht="15.75" customHeight="1">
      <c r="A828" s="4"/>
      <c r="B828" s="61" t="s">
        <v>291</v>
      </c>
      <c r="C828" s="62" t="s">
        <v>19</v>
      </c>
      <c r="D828" s="61" t="s">
        <v>20</v>
      </c>
      <c r="E828" s="61" t="s">
        <v>21</v>
      </c>
      <c r="F828" s="303" t="s">
        <v>1242</v>
      </c>
      <c r="G828" s="303"/>
      <c r="H828" s="67" t="s">
        <v>22</v>
      </c>
      <c r="I828" s="62" t="s">
        <v>23</v>
      </c>
      <c r="J828" s="62" t="s">
        <v>24</v>
      </c>
      <c r="K828" s="62" t="s">
        <v>17</v>
      </c>
      <c r="O828" s="4"/>
      <c r="P828" s="4"/>
      <c r="Q828" s="4"/>
      <c r="R828" s="4"/>
      <c r="S828" s="4"/>
      <c r="T828" s="4"/>
      <c r="U828" s="4"/>
      <c r="V828" s="4"/>
      <c r="W828" s="4"/>
      <c r="X828" s="4"/>
      <c r="Y828" s="4"/>
    </row>
    <row r="829" spans="1:25" ht="15.75" customHeight="1">
      <c r="A829" s="4"/>
      <c r="B829" s="58" t="s">
        <v>1243</v>
      </c>
      <c r="C829" s="69" t="s">
        <v>292</v>
      </c>
      <c r="D829" s="58" t="s">
        <v>47</v>
      </c>
      <c r="E829" s="58" t="s">
        <v>293</v>
      </c>
      <c r="F829" s="304" t="s">
        <v>1683</v>
      </c>
      <c r="G829" s="304"/>
      <c r="H829" s="68" t="s">
        <v>49</v>
      </c>
      <c r="I829" s="71">
        <v>1</v>
      </c>
      <c r="J829" s="70">
        <v>1179.58</v>
      </c>
      <c r="K829" s="70">
        <v>1179.58</v>
      </c>
      <c r="O829" s="4"/>
      <c r="P829" s="4"/>
      <c r="Q829" s="4"/>
      <c r="R829" s="4"/>
      <c r="S829" s="4"/>
      <c r="T829" s="4"/>
      <c r="U829" s="4"/>
      <c r="V829" s="4"/>
      <c r="W829" s="4"/>
      <c r="X829" s="4"/>
      <c r="Y829" s="4"/>
    </row>
    <row r="830" spans="1:25" ht="15.75" customHeight="1">
      <c r="A830" s="4"/>
      <c r="B830" s="59" t="s">
        <v>1245</v>
      </c>
      <c r="C830" s="74" t="s">
        <v>1684</v>
      </c>
      <c r="D830" s="59" t="s">
        <v>47</v>
      </c>
      <c r="E830" s="59" t="s">
        <v>1685</v>
      </c>
      <c r="F830" s="308" t="s">
        <v>1683</v>
      </c>
      <c r="G830" s="308"/>
      <c r="H830" s="73" t="s">
        <v>87</v>
      </c>
      <c r="I830" s="76">
        <v>10.199999999999999</v>
      </c>
      <c r="J830" s="75">
        <v>12.35</v>
      </c>
      <c r="K830" s="75">
        <v>125.97</v>
      </c>
      <c r="O830" s="4"/>
      <c r="P830" s="4"/>
      <c r="Q830" s="4"/>
      <c r="R830" s="4"/>
      <c r="S830" s="4"/>
      <c r="T830" s="4"/>
      <c r="U830" s="4"/>
      <c r="V830" s="4"/>
      <c r="W830" s="4"/>
      <c r="X830" s="4"/>
      <c r="Y830" s="4"/>
    </row>
    <row r="831" spans="1:25" ht="15.75" customHeight="1">
      <c r="A831" s="4"/>
      <c r="B831" s="59" t="s">
        <v>1245</v>
      </c>
      <c r="C831" s="74" t="s">
        <v>1686</v>
      </c>
      <c r="D831" s="59" t="s">
        <v>47</v>
      </c>
      <c r="E831" s="59" t="s">
        <v>1687</v>
      </c>
      <c r="F831" s="308" t="s">
        <v>1683</v>
      </c>
      <c r="G831" s="308"/>
      <c r="H831" s="73" t="s">
        <v>49</v>
      </c>
      <c r="I831" s="76">
        <v>1</v>
      </c>
      <c r="J831" s="75">
        <v>447.58</v>
      </c>
      <c r="K831" s="75">
        <v>447.58</v>
      </c>
      <c r="O831" s="4"/>
      <c r="P831" s="4"/>
      <c r="Q831" s="4"/>
      <c r="R831" s="4"/>
      <c r="S831" s="4"/>
      <c r="T831" s="4"/>
      <c r="U831" s="4"/>
      <c r="V831" s="4"/>
      <c r="W831" s="4"/>
      <c r="X831" s="4"/>
      <c r="Y831" s="4"/>
    </row>
    <row r="832" spans="1:25" ht="15.75" customHeight="1">
      <c r="A832" s="4"/>
      <c r="B832" s="59" t="s">
        <v>1245</v>
      </c>
      <c r="C832" s="74" t="s">
        <v>1688</v>
      </c>
      <c r="D832" s="59" t="s">
        <v>47</v>
      </c>
      <c r="E832" s="59" t="s">
        <v>1689</v>
      </c>
      <c r="F832" s="308" t="s">
        <v>1683</v>
      </c>
      <c r="G832" s="308"/>
      <c r="H832" s="73" t="s">
        <v>49</v>
      </c>
      <c r="I832" s="76">
        <v>1</v>
      </c>
      <c r="J832" s="75">
        <v>184.62</v>
      </c>
      <c r="K832" s="75">
        <v>184.62</v>
      </c>
      <c r="O832" s="4"/>
      <c r="P832" s="4"/>
      <c r="Q832" s="4"/>
      <c r="R832" s="4"/>
      <c r="S832" s="4"/>
      <c r="T832" s="4"/>
      <c r="U832" s="4"/>
      <c r="V832" s="4"/>
      <c r="W832" s="4"/>
      <c r="X832" s="4"/>
      <c r="Y832" s="4"/>
    </row>
    <row r="833" spans="1:25" ht="15.75" customHeight="1">
      <c r="A833" s="4"/>
      <c r="B833" s="59" t="s">
        <v>1245</v>
      </c>
      <c r="C833" s="74" t="s">
        <v>1690</v>
      </c>
      <c r="D833" s="59" t="s">
        <v>47</v>
      </c>
      <c r="E833" s="59" t="s">
        <v>1691</v>
      </c>
      <c r="F833" s="308" t="s">
        <v>1683</v>
      </c>
      <c r="G833" s="308"/>
      <c r="H833" s="73" t="s">
        <v>49</v>
      </c>
      <c r="I833" s="76">
        <v>1</v>
      </c>
      <c r="J833" s="75">
        <v>421.41</v>
      </c>
      <c r="K833" s="75">
        <v>421.41</v>
      </c>
      <c r="O833" s="4"/>
      <c r="P833" s="4"/>
      <c r="Q833" s="4"/>
      <c r="R833" s="4"/>
      <c r="S833" s="4"/>
      <c r="T833" s="4"/>
      <c r="U833" s="4"/>
      <c r="V833" s="4"/>
      <c r="W833" s="4"/>
      <c r="X833" s="4"/>
      <c r="Y833" s="4"/>
    </row>
    <row r="834" spans="1:25" ht="15.75" customHeight="1">
      <c r="A834" s="4"/>
      <c r="B834" s="60"/>
      <c r="C834" s="60"/>
      <c r="D834" s="60"/>
      <c r="E834" s="60"/>
      <c r="F834" s="60" t="s">
        <v>1260</v>
      </c>
      <c r="G834" s="82">
        <v>290.14</v>
      </c>
      <c r="H834" s="60" t="s">
        <v>1261</v>
      </c>
      <c r="I834" s="82">
        <v>0</v>
      </c>
      <c r="J834" s="60" t="s">
        <v>1262</v>
      </c>
      <c r="K834" s="82">
        <v>290.14</v>
      </c>
      <c r="O834" s="4"/>
      <c r="P834" s="4"/>
      <c r="Q834" s="4"/>
      <c r="R834" s="4"/>
      <c r="S834" s="4"/>
      <c r="T834" s="4"/>
      <c r="U834" s="4"/>
      <c r="V834" s="4"/>
      <c r="W834" s="4"/>
      <c r="X834" s="4"/>
      <c r="Y834" s="4"/>
    </row>
    <row r="835" spans="1:25" ht="15.75" customHeight="1" thickBot="1">
      <c r="A835" s="4"/>
      <c r="B835" s="60"/>
      <c r="C835" s="60"/>
      <c r="D835" s="60"/>
      <c r="E835" s="60"/>
      <c r="F835" s="60" t="s">
        <v>1263</v>
      </c>
      <c r="G835" s="82">
        <v>223.17</v>
      </c>
      <c r="H835" s="60"/>
      <c r="I835" s="306" t="s">
        <v>1264</v>
      </c>
      <c r="J835" s="306"/>
      <c r="K835" s="82">
        <v>1402.75</v>
      </c>
      <c r="O835" s="4"/>
      <c r="P835" s="4"/>
      <c r="Q835" s="4"/>
      <c r="R835" s="4"/>
      <c r="S835" s="4"/>
      <c r="T835" s="4"/>
      <c r="U835" s="4"/>
      <c r="V835" s="4"/>
      <c r="W835" s="4"/>
      <c r="X835" s="4"/>
      <c r="Y835" s="4"/>
    </row>
    <row r="836" spans="1:25" ht="15.75" customHeight="1" thickTop="1">
      <c r="A836" s="4"/>
      <c r="B836" s="72"/>
      <c r="C836" s="72"/>
      <c r="D836" s="72"/>
      <c r="E836" s="72"/>
      <c r="F836" s="72"/>
      <c r="G836" s="72"/>
      <c r="H836" s="72"/>
      <c r="I836" s="72"/>
      <c r="J836" s="72"/>
      <c r="K836" s="72"/>
      <c r="O836" s="4"/>
      <c r="P836" s="4"/>
      <c r="Q836" s="4"/>
      <c r="R836" s="4"/>
      <c r="S836" s="4"/>
      <c r="T836" s="4"/>
      <c r="U836" s="4"/>
      <c r="V836" s="4"/>
      <c r="W836" s="4"/>
      <c r="X836" s="4"/>
      <c r="Y836" s="4"/>
    </row>
    <row r="837" spans="1:25" ht="15.75" customHeight="1">
      <c r="A837" s="4"/>
      <c r="B837" s="61" t="s">
        <v>294</v>
      </c>
      <c r="C837" s="62" t="s">
        <v>19</v>
      </c>
      <c r="D837" s="61" t="s">
        <v>20</v>
      </c>
      <c r="E837" s="61" t="s">
        <v>21</v>
      </c>
      <c r="F837" s="303" t="s">
        <v>1242</v>
      </c>
      <c r="G837" s="303"/>
      <c r="H837" s="67" t="s">
        <v>22</v>
      </c>
      <c r="I837" s="62" t="s">
        <v>23</v>
      </c>
      <c r="J837" s="62" t="s">
        <v>24</v>
      </c>
      <c r="K837" s="62" t="s">
        <v>17</v>
      </c>
      <c r="O837" s="4"/>
      <c r="P837" s="4"/>
      <c r="Q837" s="4"/>
      <c r="R837" s="4"/>
      <c r="S837" s="4"/>
      <c r="T837" s="4"/>
      <c r="U837" s="4"/>
      <c r="V837" s="4"/>
      <c r="W837" s="4"/>
      <c r="X837" s="4"/>
      <c r="Y837" s="4"/>
    </row>
    <row r="838" spans="1:25" ht="15.75" customHeight="1">
      <c r="A838" s="4"/>
      <c r="B838" s="58" t="s">
        <v>1243</v>
      </c>
      <c r="C838" s="69" t="s">
        <v>295</v>
      </c>
      <c r="D838" s="58" t="s">
        <v>47</v>
      </c>
      <c r="E838" s="58" t="s">
        <v>296</v>
      </c>
      <c r="F838" s="304" t="s">
        <v>1683</v>
      </c>
      <c r="G838" s="304"/>
      <c r="H838" s="68" t="s">
        <v>49</v>
      </c>
      <c r="I838" s="71">
        <v>1</v>
      </c>
      <c r="J838" s="70">
        <v>1102.98</v>
      </c>
      <c r="K838" s="70">
        <v>1102.98</v>
      </c>
      <c r="O838" s="4"/>
      <c r="P838" s="4"/>
      <c r="Q838" s="4"/>
      <c r="R838" s="4"/>
      <c r="S838" s="4"/>
      <c r="T838" s="4"/>
      <c r="U838" s="4"/>
      <c r="V838" s="4"/>
      <c r="W838" s="4"/>
      <c r="X838" s="4"/>
      <c r="Y838" s="4"/>
    </row>
    <row r="839" spans="1:25" ht="15.75" customHeight="1">
      <c r="A839" s="4"/>
      <c r="B839" s="59" t="s">
        <v>1245</v>
      </c>
      <c r="C839" s="74" t="s">
        <v>1684</v>
      </c>
      <c r="D839" s="59" t="s">
        <v>47</v>
      </c>
      <c r="E839" s="59" t="s">
        <v>1685</v>
      </c>
      <c r="F839" s="308" t="s">
        <v>1683</v>
      </c>
      <c r="G839" s="308"/>
      <c r="H839" s="73" t="s">
        <v>87</v>
      </c>
      <c r="I839" s="76">
        <v>10</v>
      </c>
      <c r="J839" s="75">
        <v>12.35</v>
      </c>
      <c r="K839" s="75">
        <v>123.5</v>
      </c>
      <c r="O839" s="4"/>
      <c r="P839" s="4"/>
      <c r="Q839" s="4"/>
      <c r="R839" s="4"/>
      <c r="S839" s="4"/>
      <c r="T839" s="4"/>
      <c r="U839" s="4"/>
      <c r="V839" s="4"/>
      <c r="W839" s="4"/>
      <c r="X839" s="4"/>
      <c r="Y839" s="4"/>
    </row>
    <row r="840" spans="1:25" ht="15.75" customHeight="1">
      <c r="A840" s="4"/>
      <c r="B840" s="59" t="s">
        <v>1245</v>
      </c>
      <c r="C840" s="74" t="s">
        <v>1686</v>
      </c>
      <c r="D840" s="59" t="s">
        <v>47</v>
      </c>
      <c r="E840" s="59" t="s">
        <v>1687</v>
      </c>
      <c r="F840" s="308" t="s">
        <v>1683</v>
      </c>
      <c r="G840" s="308"/>
      <c r="H840" s="73" t="s">
        <v>49</v>
      </c>
      <c r="I840" s="76">
        <v>1</v>
      </c>
      <c r="J840" s="75">
        <v>447.58</v>
      </c>
      <c r="K840" s="75">
        <v>447.58</v>
      </c>
      <c r="O840" s="4"/>
      <c r="P840" s="4"/>
      <c r="Q840" s="4"/>
      <c r="R840" s="4"/>
      <c r="S840" s="4"/>
      <c r="T840" s="4"/>
      <c r="U840" s="4"/>
      <c r="V840" s="4"/>
      <c r="W840" s="4"/>
      <c r="X840" s="4"/>
      <c r="Y840" s="4"/>
    </row>
    <row r="841" spans="1:25" ht="15.75" customHeight="1">
      <c r="A841" s="4"/>
      <c r="B841" s="59" t="s">
        <v>1245</v>
      </c>
      <c r="C841" s="74" t="s">
        <v>1688</v>
      </c>
      <c r="D841" s="59" t="s">
        <v>47</v>
      </c>
      <c r="E841" s="59" t="s">
        <v>1689</v>
      </c>
      <c r="F841" s="308" t="s">
        <v>1683</v>
      </c>
      <c r="G841" s="308"/>
      <c r="H841" s="73" t="s">
        <v>49</v>
      </c>
      <c r="I841" s="76">
        <v>1</v>
      </c>
      <c r="J841" s="75">
        <v>184.62</v>
      </c>
      <c r="K841" s="75">
        <v>184.62</v>
      </c>
      <c r="O841" s="4"/>
      <c r="P841" s="4"/>
      <c r="Q841" s="4"/>
      <c r="R841" s="4"/>
      <c r="S841" s="4"/>
      <c r="T841" s="4"/>
      <c r="U841" s="4"/>
      <c r="V841" s="4"/>
      <c r="W841" s="4"/>
      <c r="X841" s="4"/>
      <c r="Y841" s="4"/>
    </row>
    <row r="842" spans="1:25" ht="15.75" customHeight="1">
      <c r="A842" s="4"/>
      <c r="B842" s="59" t="s">
        <v>1245</v>
      </c>
      <c r="C842" s="74" t="s">
        <v>1692</v>
      </c>
      <c r="D842" s="59" t="s">
        <v>47</v>
      </c>
      <c r="E842" s="59" t="s">
        <v>1693</v>
      </c>
      <c r="F842" s="308" t="s">
        <v>1683</v>
      </c>
      <c r="G842" s="308"/>
      <c r="H842" s="73" t="s">
        <v>49</v>
      </c>
      <c r="I842" s="76">
        <v>1</v>
      </c>
      <c r="J842" s="75">
        <v>347.28</v>
      </c>
      <c r="K842" s="75">
        <v>347.28</v>
      </c>
      <c r="O842" s="4"/>
      <c r="P842" s="4"/>
      <c r="Q842" s="4"/>
      <c r="R842" s="4"/>
      <c r="S842" s="4"/>
      <c r="T842" s="4"/>
      <c r="U842" s="4"/>
      <c r="V842" s="4"/>
      <c r="W842" s="4"/>
      <c r="X842" s="4"/>
      <c r="Y842" s="4"/>
    </row>
    <row r="843" spans="1:25" ht="15.75" customHeight="1">
      <c r="A843" s="4"/>
      <c r="B843" s="60"/>
      <c r="C843" s="60"/>
      <c r="D843" s="60"/>
      <c r="E843" s="60"/>
      <c r="F843" s="60" t="s">
        <v>1260</v>
      </c>
      <c r="G843" s="82">
        <v>284.85000000000002</v>
      </c>
      <c r="H843" s="60" t="s">
        <v>1261</v>
      </c>
      <c r="I843" s="82">
        <v>0</v>
      </c>
      <c r="J843" s="60" t="s">
        <v>1262</v>
      </c>
      <c r="K843" s="82">
        <v>284.85000000000002</v>
      </c>
      <c r="O843" s="4"/>
      <c r="P843" s="4"/>
      <c r="Q843" s="4"/>
      <c r="R843" s="4"/>
      <c r="S843" s="4"/>
      <c r="T843" s="4"/>
      <c r="U843" s="4"/>
      <c r="V843" s="4"/>
      <c r="W843" s="4"/>
      <c r="X843" s="4"/>
      <c r="Y843" s="4"/>
    </row>
    <row r="844" spans="1:25" ht="15.75" customHeight="1" thickBot="1">
      <c r="A844" s="4"/>
      <c r="B844" s="60"/>
      <c r="C844" s="60"/>
      <c r="D844" s="60"/>
      <c r="E844" s="60"/>
      <c r="F844" s="60" t="s">
        <v>1263</v>
      </c>
      <c r="G844" s="82">
        <v>208.68</v>
      </c>
      <c r="H844" s="60"/>
      <c r="I844" s="306" t="s">
        <v>1264</v>
      </c>
      <c r="J844" s="306"/>
      <c r="K844" s="82">
        <v>1311.66</v>
      </c>
      <c r="O844" s="4"/>
      <c r="P844" s="4"/>
      <c r="Q844" s="4"/>
      <c r="R844" s="4"/>
      <c r="S844" s="4"/>
      <c r="T844" s="4"/>
      <c r="U844" s="4"/>
      <c r="V844" s="4"/>
      <c r="W844" s="4"/>
      <c r="X844" s="4"/>
      <c r="Y844" s="4"/>
    </row>
    <row r="845" spans="1:25" ht="15.75" customHeight="1" thickTop="1">
      <c r="A845" s="4"/>
      <c r="B845" s="72"/>
      <c r="C845" s="72"/>
      <c r="D845" s="72"/>
      <c r="E845" s="72"/>
      <c r="F845" s="72"/>
      <c r="G845" s="72"/>
      <c r="H845" s="72"/>
      <c r="I845" s="72"/>
      <c r="J845" s="72"/>
      <c r="K845" s="72"/>
      <c r="O845" s="4"/>
      <c r="P845" s="4"/>
      <c r="Q845" s="4"/>
      <c r="R845" s="4"/>
      <c r="S845" s="4"/>
      <c r="T845" s="4"/>
      <c r="U845" s="4"/>
      <c r="V845" s="4"/>
      <c r="W845" s="4"/>
      <c r="X845" s="4"/>
      <c r="Y845" s="4"/>
    </row>
    <row r="846" spans="1:25" ht="15.75" customHeight="1">
      <c r="A846" s="4"/>
      <c r="B846" s="61" t="s">
        <v>297</v>
      </c>
      <c r="C846" s="62" t="s">
        <v>19</v>
      </c>
      <c r="D846" s="61" t="s">
        <v>20</v>
      </c>
      <c r="E846" s="61" t="s">
        <v>21</v>
      </c>
      <c r="F846" s="303" t="s">
        <v>1242</v>
      </c>
      <c r="G846" s="303"/>
      <c r="H846" s="67" t="s">
        <v>22</v>
      </c>
      <c r="I846" s="62" t="s">
        <v>23</v>
      </c>
      <c r="J846" s="62" t="s">
        <v>24</v>
      </c>
      <c r="K846" s="62" t="s">
        <v>17</v>
      </c>
      <c r="O846" s="4"/>
      <c r="P846" s="4"/>
      <c r="Q846" s="4"/>
      <c r="R846" s="4"/>
      <c r="S846" s="4"/>
      <c r="T846" s="4"/>
      <c r="U846" s="4"/>
      <c r="V846" s="4"/>
      <c r="W846" s="4"/>
      <c r="X846" s="4"/>
      <c r="Y846" s="4"/>
    </row>
    <row r="847" spans="1:25" ht="15.75" customHeight="1">
      <c r="A847" s="4"/>
      <c r="B847" s="58" t="s">
        <v>1243</v>
      </c>
      <c r="C847" s="69" t="s">
        <v>298</v>
      </c>
      <c r="D847" s="58" t="s">
        <v>31</v>
      </c>
      <c r="E847" s="58" t="s">
        <v>299</v>
      </c>
      <c r="F847" s="304" t="s">
        <v>1694</v>
      </c>
      <c r="G847" s="304"/>
      <c r="H847" s="68" t="s">
        <v>49</v>
      </c>
      <c r="I847" s="71">
        <v>1</v>
      </c>
      <c r="J847" s="70">
        <v>1635.96</v>
      </c>
      <c r="K847" s="70">
        <v>1635.96</v>
      </c>
      <c r="O847" s="4"/>
      <c r="P847" s="4"/>
      <c r="Q847" s="4"/>
      <c r="R847" s="4"/>
      <c r="S847" s="4"/>
      <c r="T847" s="4"/>
      <c r="U847" s="4"/>
      <c r="V847" s="4"/>
      <c r="W847" s="4"/>
      <c r="X847" s="4"/>
      <c r="Y847" s="4"/>
    </row>
    <row r="848" spans="1:25" ht="15.75" customHeight="1">
      <c r="A848" s="4"/>
      <c r="B848" s="59" t="s">
        <v>1245</v>
      </c>
      <c r="C848" s="74" t="s">
        <v>1413</v>
      </c>
      <c r="D848" s="59" t="s">
        <v>47</v>
      </c>
      <c r="E848" s="59" t="s">
        <v>1414</v>
      </c>
      <c r="F848" s="308" t="s">
        <v>1248</v>
      </c>
      <c r="G848" s="308"/>
      <c r="H848" s="73" t="s">
        <v>1249</v>
      </c>
      <c r="I848" s="76">
        <v>3.794</v>
      </c>
      <c r="J848" s="75">
        <v>34.729999999999997</v>
      </c>
      <c r="K848" s="75">
        <v>131.76</v>
      </c>
      <c r="O848" s="4"/>
      <c r="P848" s="4"/>
      <c r="Q848" s="4"/>
      <c r="R848" s="4"/>
      <c r="S848" s="4"/>
      <c r="T848" s="4"/>
      <c r="U848" s="4"/>
      <c r="V848" s="4"/>
      <c r="W848" s="4"/>
      <c r="X848" s="4"/>
      <c r="Y848" s="4"/>
    </row>
    <row r="849" spans="1:25" ht="15.75" customHeight="1">
      <c r="A849" s="4"/>
      <c r="B849" s="59" t="s">
        <v>1245</v>
      </c>
      <c r="C849" s="74" t="s">
        <v>1282</v>
      </c>
      <c r="D849" s="59" t="s">
        <v>47</v>
      </c>
      <c r="E849" s="59" t="s">
        <v>1283</v>
      </c>
      <c r="F849" s="308" t="s">
        <v>1248</v>
      </c>
      <c r="G849" s="308"/>
      <c r="H849" s="73" t="s">
        <v>1249</v>
      </c>
      <c r="I849" s="76">
        <v>2.9510000000000001</v>
      </c>
      <c r="J849" s="75">
        <v>24.85</v>
      </c>
      <c r="K849" s="75">
        <v>73.33</v>
      </c>
      <c r="O849" s="4"/>
      <c r="P849" s="4"/>
      <c r="Q849" s="4"/>
      <c r="R849" s="4"/>
      <c r="S849" s="4"/>
      <c r="T849" s="4"/>
      <c r="U849" s="4"/>
      <c r="V849" s="4"/>
      <c r="W849" s="4"/>
      <c r="X849" s="4"/>
      <c r="Y849" s="4"/>
    </row>
    <row r="850" spans="1:25" ht="15.75" customHeight="1">
      <c r="A850" s="4"/>
      <c r="B850" s="57" t="s">
        <v>1254</v>
      </c>
      <c r="C850" s="78" t="s">
        <v>1567</v>
      </c>
      <c r="D850" s="57" t="s">
        <v>47</v>
      </c>
      <c r="E850" s="57" t="s">
        <v>1568</v>
      </c>
      <c r="F850" s="305" t="s">
        <v>1258</v>
      </c>
      <c r="G850" s="305"/>
      <c r="H850" s="77" t="s">
        <v>62</v>
      </c>
      <c r="I850" s="80">
        <v>1.6E-2</v>
      </c>
      <c r="J850" s="79">
        <v>167.15</v>
      </c>
      <c r="K850" s="79">
        <v>2.67</v>
      </c>
      <c r="O850" s="4"/>
      <c r="P850" s="4"/>
      <c r="Q850" s="4"/>
      <c r="R850" s="4"/>
      <c r="S850" s="4"/>
      <c r="T850" s="4"/>
      <c r="U850" s="4"/>
      <c r="V850" s="4"/>
      <c r="W850" s="4"/>
      <c r="X850" s="4"/>
      <c r="Y850" s="4"/>
    </row>
    <row r="851" spans="1:25" ht="15.75" customHeight="1">
      <c r="A851" s="4"/>
      <c r="B851" s="57" t="s">
        <v>1254</v>
      </c>
      <c r="C851" s="78" t="s">
        <v>1695</v>
      </c>
      <c r="D851" s="57" t="s">
        <v>1515</v>
      </c>
      <c r="E851" s="57" t="s">
        <v>1696</v>
      </c>
      <c r="F851" s="305" t="s">
        <v>1258</v>
      </c>
      <c r="G851" s="305"/>
      <c r="H851" s="77" t="s">
        <v>49</v>
      </c>
      <c r="I851" s="80">
        <v>1</v>
      </c>
      <c r="J851" s="79">
        <v>622.70000000000005</v>
      </c>
      <c r="K851" s="79">
        <v>622.70000000000005</v>
      </c>
      <c r="O851" s="4"/>
      <c r="P851" s="4"/>
      <c r="Q851" s="4"/>
      <c r="R851" s="4"/>
      <c r="S851" s="4"/>
      <c r="T851" s="4"/>
      <c r="U851" s="4"/>
      <c r="V851" s="4"/>
      <c r="W851" s="4"/>
      <c r="X851" s="4"/>
      <c r="Y851" s="4"/>
    </row>
    <row r="852" spans="1:25" ht="15.75" customHeight="1">
      <c r="A852" s="4"/>
      <c r="B852" s="57" t="s">
        <v>1254</v>
      </c>
      <c r="C852" s="78" t="s">
        <v>1697</v>
      </c>
      <c r="D852" s="57" t="s">
        <v>1515</v>
      </c>
      <c r="E852" s="57" t="s">
        <v>1698</v>
      </c>
      <c r="F852" s="305" t="s">
        <v>1258</v>
      </c>
      <c r="G852" s="305"/>
      <c r="H852" s="77" t="s">
        <v>49</v>
      </c>
      <c r="I852" s="80">
        <v>8</v>
      </c>
      <c r="J852" s="79">
        <v>0.85</v>
      </c>
      <c r="K852" s="79">
        <v>6.8</v>
      </c>
      <c r="O852" s="4"/>
      <c r="P852" s="4"/>
      <c r="Q852" s="4"/>
      <c r="R852" s="4"/>
      <c r="S852" s="4"/>
      <c r="T852" s="4"/>
      <c r="U852" s="4"/>
      <c r="V852" s="4"/>
      <c r="W852" s="4"/>
      <c r="X852" s="4"/>
      <c r="Y852" s="4"/>
    </row>
    <row r="853" spans="1:25" ht="15.75" customHeight="1">
      <c r="A853" s="4"/>
      <c r="B853" s="57" t="s">
        <v>1254</v>
      </c>
      <c r="C853" s="78" t="s">
        <v>1699</v>
      </c>
      <c r="D853" s="57" t="s">
        <v>1515</v>
      </c>
      <c r="E853" s="57" t="s">
        <v>1700</v>
      </c>
      <c r="F853" s="305" t="s">
        <v>1258</v>
      </c>
      <c r="G853" s="305"/>
      <c r="H853" s="77" t="s">
        <v>87</v>
      </c>
      <c r="I853" s="80">
        <v>11.16</v>
      </c>
      <c r="J853" s="79">
        <v>46.64</v>
      </c>
      <c r="K853" s="79">
        <v>520.5</v>
      </c>
      <c r="O853" s="4"/>
      <c r="P853" s="4"/>
      <c r="Q853" s="4"/>
      <c r="R853" s="4"/>
      <c r="S853" s="4"/>
      <c r="T853" s="4"/>
      <c r="U853" s="4"/>
      <c r="V853" s="4"/>
      <c r="W853" s="4"/>
      <c r="X853" s="4"/>
      <c r="Y853" s="4"/>
    </row>
    <row r="854" spans="1:25" ht="15.75" customHeight="1">
      <c r="A854" s="4"/>
      <c r="B854" s="57" t="s">
        <v>1254</v>
      </c>
      <c r="C854" s="78" t="s">
        <v>1701</v>
      </c>
      <c r="D854" s="57" t="s">
        <v>1515</v>
      </c>
      <c r="E854" s="57" t="s">
        <v>1702</v>
      </c>
      <c r="F854" s="305" t="s">
        <v>1258</v>
      </c>
      <c r="G854" s="305"/>
      <c r="H854" s="77" t="s">
        <v>87</v>
      </c>
      <c r="I854" s="80">
        <v>5.75</v>
      </c>
      <c r="J854" s="79">
        <v>47.13</v>
      </c>
      <c r="K854" s="79">
        <v>270.99</v>
      </c>
      <c r="O854" s="4"/>
      <c r="P854" s="4"/>
      <c r="Q854" s="4"/>
      <c r="R854" s="4"/>
      <c r="S854" s="4"/>
      <c r="T854" s="4"/>
      <c r="U854" s="4"/>
      <c r="V854" s="4"/>
      <c r="W854" s="4"/>
      <c r="X854" s="4"/>
      <c r="Y854" s="4"/>
    </row>
    <row r="855" spans="1:25" ht="45.6" customHeight="1">
      <c r="A855" s="4"/>
      <c r="B855" s="57" t="s">
        <v>1254</v>
      </c>
      <c r="C855" s="78" t="s">
        <v>1292</v>
      </c>
      <c r="D855" s="57" t="s">
        <v>47</v>
      </c>
      <c r="E855" s="57" t="s">
        <v>1293</v>
      </c>
      <c r="F855" s="305" t="s">
        <v>1258</v>
      </c>
      <c r="G855" s="305"/>
      <c r="H855" s="77" t="s">
        <v>103</v>
      </c>
      <c r="I855" s="80">
        <v>0.11</v>
      </c>
      <c r="J855" s="79">
        <v>17.55</v>
      </c>
      <c r="K855" s="79">
        <v>1.93</v>
      </c>
      <c r="O855" s="4"/>
      <c r="P855" s="4"/>
      <c r="Q855" s="4"/>
      <c r="R855" s="4"/>
      <c r="S855" s="4"/>
      <c r="T855" s="4"/>
      <c r="U855" s="4"/>
      <c r="V855" s="4"/>
      <c r="W855" s="4"/>
      <c r="X855" s="4"/>
      <c r="Y855" s="4"/>
    </row>
    <row r="856" spans="1:25" ht="15.75" customHeight="1">
      <c r="A856" s="4"/>
      <c r="B856" s="57" t="s">
        <v>1254</v>
      </c>
      <c r="C856" s="78" t="s">
        <v>1703</v>
      </c>
      <c r="D856" s="57" t="s">
        <v>47</v>
      </c>
      <c r="E856" s="57" t="s">
        <v>1704</v>
      </c>
      <c r="F856" s="305" t="s">
        <v>1258</v>
      </c>
      <c r="G856" s="305"/>
      <c r="H856" s="77" t="s">
        <v>103</v>
      </c>
      <c r="I856" s="80">
        <v>6.9119999999999999</v>
      </c>
      <c r="J856" s="79">
        <v>0.68</v>
      </c>
      <c r="K856" s="79">
        <v>4.7</v>
      </c>
      <c r="O856" s="4"/>
      <c r="P856" s="4"/>
      <c r="Q856" s="4"/>
      <c r="R856" s="4"/>
      <c r="S856" s="4"/>
      <c r="T856" s="4"/>
      <c r="U856" s="4"/>
      <c r="V856" s="4"/>
      <c r="W856" s="4"/>
      <c r="X856" s="4"/>
      <c r="Y856" s="4"/>
    </row>
    <row r="857" spans="1:25" ht="15.75" customHeight="1">
      <c r="A857" s="4"/>
      <c r="B857" s="57" t="s">
        <v>1254</v>
      </c>
      <c r="C857" s="78" t="s">
        <v>1705</v>
      </c>
      <c r="D857" s="57" t="s">
        <v>47</v>
      </c>
      <c r="E857" s="57" t="s">
        <v>1706</v>
      </c>
      <c r="F857" s="305" t="s">
        <v>1258</v>
      </c>
      <c r="G857" s="305"/>
      <c r="H857" s="77" t="s">
        <v>103</v>
      </c>
      <c r="I857" s="80">
        <v>0.03</v>
      </c>
      <c r="J857" s="79">
        <v>19.45</v>
      </c>
      <c r="K857" s="79">
        <v>0.57999999999999996</v>
      </c>
      <c r="O857" s="4"/>
      <c r="P857" s="4"/>
      <c r="Q857" s="4"/>
      <c r="R857" s="4"/>
      <c r="S857" s="4"/>
      <c r="T857" s="4"/>
      <c r="U857" s="4"/>
      <c r="V857" s="4"/>
      <c r="W857" s="4"/>
      <c r="X857" s="4"/>
      <c r="Y857" s="4"/>
    </row>
    <row r="858" spans="1:25" ht="15.75" customHeight="1">
      <c r="A858" s="4"/>
      <c r="B858" s="60"/>
      <c r="C858" s="60"/>
      <c r="D858" s="60"/>
      <c r="E858" s="60"/>
      <c r="F858" s="60" t="s">
        <v>1260</v>
      </c>
      <c r="G858" s="82">
        <v>162.19</v>
      </c>
      <c r="H858" s="60" t="s">
        <v>1261</v>
      </c>
      <c r="I858" s="82">
        <v>0</v>
      </c>
      <c r="J858" s="60" t="s">
        <v>1262</v>
      </c>
      <c r="K858" s="82">
        <v>162.19</v>
      </c>
      <c r="O858" s="4"/>
      <c r="P858" s="4"/>
      <c r="Q858" s="4"/>
      <c r="R858" s="4"/>
      <c r="S858" s="4"/>
      <c r="T858" s="4"/>
      <c r="U858" s="4"/>
      <c r="V858" s="4"/>
      <c r="W858" s="4"/>
      <c r="X858" s="4"/>
      <c r="Y858" s="4"/>
    </row>
    <row r="859" spans="1:25" ht="15.75" customHeight="1">
      <c r="A859" s="4"/>
      <c r="B859" s="60"/>
      <c r="C859" s="60"/>
      <c r="D859" s="60"/>
      <c r="E859" s="60"/>
      <c r="F859" s="60" t="s">
        <v>1263</v>
      </c>
      <c r="G859" s="82">
        <v>309.52</v>
      </c>
      <c r="H859" s="60"/>
      <c r="I859" s="306" t="s">
        <v>1264</v>
      </c>
      <c r="J859" s="306"/>
      <c r="K859" s="82">
        <v>1945.48</v>
      </c>
      <c r="O859" s="4"/>
      <c r="P859" s="4"/>
      <c r="Q859" s="4"/>
      <c r="R859" s="4"/>
      <c r="S859" s="4"/>
      <c r="T859" s="4"/>
      <c r="U859" s="4"/>
      <c r="V859" s="4"/>
      <c r="W859" s="4"/>
      <c r="X859" s="4"/>
      <c r="Y859" s="4"/>
    </row>
    <row r="860" spans="1:25" ht="15.75" customHeight="1">
      <c r="A860" s="4"/>
      <c r="B860" s="307" t="s">
        <v>2542</v>
      </c>
      <c r="C860" s="307"/>
      <c r="D860" s="307"/>
      <c r="E860" s="307"/>
      <c r="F860" s="307"/>
      <c r="G860" s="307"/>
      <c r="H860" s="307"/>
      <c r="I860" s="307"/>
      <c r="J860" s="307"/>
      <c r="K860" s="307"/>
      <c r="O860" s="4"/>
      <c r="P860" s="4"/>
      <c r="Q860" s="4"/>
      <c r="R860" s="4"/>
      <c r="S860" s="4"/>
      <c r="T860" s="4"/>
      <c r="U860" s="4"/>
      <c r="V860" s="4"/>
      <c r="W860" s="4"/>
      <c r="X860" s="4"/>
      <c r="Y860" s="4"/>
    </row>
    <row r="861" spans="1:25" ht="15.75" customHeight="1" thickBot="1">
      <c r="A861" s="4"/>
      <c r="B861" s="302" t="s">
        <v>2563</v>
      </c>
      <c r="C861" s="302"/>
      <c r="D861" s="302"/>
      <c r="E861" s="302"/>
      <c r="F861" s="302"/>
      <c r="G861" s="302"/>
      <c r="H861" s="302"/>
      <c r="I861" s="302"/>
      <c r="J861" s="302"/>
      <c r="K861" s="302"/>
      <c r="O861" s="4"/>
      <c r="P861" s="4"/>
      <c r="Q861" s="4"/>
      <c r="R861" s="4"/>
      <c r="S861" s="4"/>
      <c r="T861" s="4"/>
      <c r="U861" s="4"/>
      <c r="V861" s="4"/>
      <c r="W861" s="4"/>
      <c r="X861" s="4"/>
      <c r="Y861" s="4"/>
    </row>
    <row r="862" spans="1:25" ht="15.75" customHeight="1" thickTop="1">
      <c r="A862" s="4"/>
      <c r="B862" s="72"/>
      <c r="C862" s="72"/>
      <c r="D862" s="72"/>
      <c r="E862" s="72"/>
      <c r="F862" s="72"/>
      <c r="G862" s="72"/>
      <c r="H862" s="72"/>
      <c r="I862" s="72"/>
      <c r="J862" s="72"/>
      <c r="K862" s="72"/>
      <c r="O862" s="4"/>
      <c r="P862" s="4"/>
      <c r="Q862" s="4"/>
      <c r="R862" s="4"/>
      <c r="S862" s="4"/>
      <c r="T862" s="4"/>
      <c r="U862" s="4"/>
      <c r="V862" s="4"/>
      <c r="W862" s="4"/>
      <c r="X862" s="4"/>
      <c r="Y862" s="4"/>
    </row>
    <row r="863" spans="1:25" ht="15.75" customHeight="1">
      <c r="A863" s="4"/>
      <c r="B863" s="61" t="s">
        <v>300</v>
      </c>
      <c r="C863" s="62" t="s">
        <v>19</v>
      </c>
      <c r="D863" s="61" t="s">
        <v>20</v>
      </c>
      <c r="E863" s="61" t="s">
        <v>21</v>
      </c>
      <c r="F863" s="303" t="s">
        <v>1242</v>
      </c>
      <c r="G863" s="303"/>
      <c r="H863" s="67" t="s">
        <v>22</v>
      </c>
      <c r="I863" s="62" t="s">
        <v>23</v>
      </c>
      <c r="J863" s="62" t="s">
        <v>24</v>
      </c>
      <c r="K863" s="62" t="s">
        <v>17</v>
      </c>
      <c r="O863" s="4"/>
      <c r="P863" s="4"/>
      <c r="Q863" s="4"/>
      <c r="R863" s="4"/>
      <c r="S863" s="4"/>
      <c r="T863" s="4"/>
      <c r="U863" s="4"/>
      <c r="V863" s="4"/>
      <c r="W863" s="4"/>
      <c r="X863" s="4"/>
      <c r="Y863" s="4"/>
    </row>
    <row r="864" spans="1:25" ht="45.6" customHeight="1">
      <c r="A864" s="4"/>
      <c r="B864" s="58" t="s">
        <v>1243</v>
      </c>
      <c r="C864" s="69" t="s">
        <v>301</v>
      </c>
      <c r="D864" s="58" t="s">
        <v>31</v>
      </c>
      <c r="E864" s="58" t="s">
        <v>302</v>
      </c>
      <c r="F864" s="304" t="s">
        <v>1694</v>
      </c>
      <c r="G864" s="304"/>
      <c r="H864" s="68" t="s">
        <v>37</v>
      </c>
      <c r="I864" s="71">
        <v>1</v>
      </c>
      <c r="J864" s="70">
        <v>565.07000000000005</v>
      </c>
      <c r="K864" s="70">
        <v>565.07000000000005</v>
      </c>
      <c r="O864" s="4"/>
      <c r="P864" s="4"/>
      <c r="Q864" s="4"/>
      <c r="R864" s="4"/>
      <c r="S864" s="4"/>
      <c r="T864" s="4"/>
      <c r="U864" s="4"/>
      <c r="V864" s="4"/>
      <c r="W864" s="4"/>
      <c r="X864" s="4"/>
      <c r="Y864" s="4"/>
    </row>
    <row r="865" spans="1:25" ht="15.75" customHeight="1">
      <c r="A865" s="4"/>
      <c r="B865" s="59" t="s">
        <v>1245</v>
      </c>
      <c r="C865" s="74" t="s">
        <v>1413</v>
      </c>
      <c r="D865" s="59" t="s">
        <v>47</v>
      </c>
      <c r="E865" s="59" t="s">
        <v>1414</v>
      </c>
      <c r="F865" s="308" t="s">
        <v>1248</v>
      </c>
      <c r="G865" s="308"/>
      <c r="H865" s="73" t="s">
        <v>1249</v>
      </c>
      <c r="I865" s="76">
        <v>1.5</v>
      </c>
      <c r="J865" s="75">
        <v>34.729999999999997</v>
      </c>
      <c r="K865" s="75">
        <v>52.09</v>
      </c>
      <c r="O865" s="4"/>
      <c r="P865" s="4"/>
      <c r="Q865" s="4"/>
      <c r="R865" s="4"/>
      <c r="S865" s="4"/>
      <c r="T865" s="4"/>
      <c r="U865" s="4"/>
      <c r="V865" s="4"/>
      <c r="W865" s="4"/>
      <c r="X865" s="4"/>
      <c r="Y865" s="4"/>
    </row>
    <row r="866" spans="1:25" ht="15.75" customHeight="1">
      <c r="A866" s="4"/>
      <c r="B866" s="57" t="s">
        <v>1254</v>
      </c>
      <c r="C866" s="78" t="s">
        <v>1707</v>
      </c>
      <c r="D866" s="57" t="s">
        <v>1256</v>
      </c>
      <c r="E866" s="57" t="s">
        <v>1708</v>
      </c>
      <c r="F866" s="305" t="s">
        <v>1258</v>
      </c>
      <c r="G866" s="305"/>
      <c r="H866" s="77" t="s">
        <v>37</v>
      </c>
      <c r="I866" s="80">
        <v>1</v>
      </c>
      <c r="J866" s="79">
        <v>512.98</v>
      </c>
      <c r="K866" s="79">
        <v>512.98</v>
      </c>
      <c r="O866" s="4"/>
      <c r="P866" s="4"/>
      <c r="Q866" s="4"/>
      <c r="R866" s="4"/>
      <c r="S866" s="4"/>
      <c r="T866" s="4"/>
      <c r="U866" s="4"/>
      <c r="V866" s="4"/>
      <c r="W866" s="4"/>
      <c r="X866" s="4"/>
      <c r="Y866" s="4"/>
    </row>
    <row r="867" spans="1:25" ht="15.75" customHeight="1">
      <c r="A867" s="4"/>
      <c r="B867" s="60"/>
      <c r="C867" s="60"/>
      <c r="D867" s="60"/>
      <c r="E867" s="60"/>
      <c r="F867" s="60" t="s">
        <v>1260</v>
      </c>
      <c r="G867" s="82">
        <v>42.55</v>
      </c>
      <c r="H867" s="60" t="s">
        <v>1261</v>
      </c>
      <c r="I867" s="82">
        <v>0</v>
      </c>
      <c r="J867" s="60" t="s">
        <v>1262</v>
      </c>
      <c r="K867" s="82">
        <v>42.55</v>
      </c>
      <c r="O867" s="4"/>
      <c r="P867" s="4"/>
      <c r="Q867" s="4"/>
      <c r="R867" s="4"/>
      <c r="S867" s="4"/>
      <c r="T867" s="4"/>
      <c r="U867" s="4"/>
      <c r="V867" s="4"/>
      <c r="W867" s="4"/>
      <c r="X867" s="4"/>
      <c r="Y867" s="4"/>
    </row>
    <row r="868" spans="1:25" ht="15.75" customHeight="1">
      <c r="A868" s="4"/>
      <c r="B868" s="60"/>
      <c r="C868" s="60"/>
      <c r="D868" s="60"/>
      <c r="E868" s="60"/>
      <c r="F868" s="60" t="s">
        <v>1263</v>
      </c>
      <c r="G868" s="82">
        <v>106.91</v>
      </c>
      <c r="H868" s="60"/>
      <c r="I868" s="306" t="s">
        <v>1264</v>
      </c>
      <c r="J868" s="306"/>
      <c r="K868" s="82">
        <v>671.98</v>
      </c>
      <c r="O868" s="4"/>
      <c r="P868" s="4"/>
      <c r="Q868" s="4"/>
      <c r="R868" s="4"/>
      <c r="S868" s="4"/>
      <c r="T868" s="4"/>
      <c r="U868" s="4"/>
      <c r="V868" s="4"/>
      <c r="W868" s="4"/>
      <c r="X868" s="4"/>
      <c r="Y868" s="4"/>
    </row>
    <row r="869" spans="1:25" ht="15.75" customHeight="1">
      <c r="A869" s="4"/>
      <c r="B869" s="307" t="s">
        <v>2542</v>
      </c>
      <c r="C869" s="307"/>
      <c r="D869" s="307"/>
      <c r="E869" s="307"/>
      <c r="F869" s="307"/>
      <c r="G869" s="307"/>
      <c r="H869" s="307"/>
      <c r="I869" s="307"/>
      <c r="J869" s="307"/>
      <c r="K869" s="307"/>
      <c r="O869" s="4"/>
      <c r="P869" s="4"/>
      <c r="Q869" s="4"/>
      <c r="R869" s="4"/>
      <c r="S869" s="4"/>
      <c r="T869" s="4"/>
      <c r="U869" s="4"/>
      <c r="V869" s="4"/>
      <c r="W869" s="4"/>
      <c r="X869" s="4"/>
      <c r="Y869" s="4"/>
    </row>
    <row r="870" spans="1:25" ht="15.75" customHeight="1" thickBot="1">
      <c r="A870" s="4"/>
      <c r="B870" s="302" t="s">
        <v>2564</v>
      </c>
      <c r="C870" s="302"/>
      <c r="D870" s="302"/>
      <c r="E870" s="302"/>
      <c r="F870" s="302"/>
      <c r="G870" s="302"/>
      <c r="H870" s="302"/>
      <c r="I870" s="302"/>
      <c r="J870" s="302"/>
      <c r="K870" s="302"/>
      <c r="O870" s="4"/>
      <c r="P870" s="4"/>
      <c r="Q870" s="4"/>
      <c r="R870" s="4"/>
      <c r="S870" s="4"/>
      <c r="T870" s="4"/>
      <c r="U870" s="4"/>
      <c r="V870" s="4"/>
      <c r="W870" s="4"/>
      <c r="X870" s="4"/>
      <c r="Y870" s="4"/>
    </row>
    <row r="871" spans="1:25" ht="15.75" customHeight="1" thickTop="1">
      <c r="A871" s="4"/>
      <c r="B871" s="72"/>
      <c r="C871" s="72"/>
      <c r="D871" s="72"/>
      <c r="E871" s="72"/>
      <c r="F871" s="72"/>
      <c r="G871" s="72"/>
      <c r="H871" s="72"/>
      <c r="I871" s="72"/>
      <c r="J871" s="72"/>
      <c r="K871" s="72"/>
      <c r="O871" s="4"/>
      <c r="P871" s="4"/>
      <c r="Q871" s="4"/>
      <c r="R871" s="4"/>
      <c r="S871" s="4"/>
      <c r="T871" s="4"/>
      <c r="U871" s="4"/>
      <c r="V871" s="4"/>
      <c r="W871" s="4"/>
      <c r="X871" s="4"/>
      <c r="Y871" s="4"/>
    </row>
    <row r="872" spans="1:25" ht="15.75" customHeight="1">
      <c r="A872" s="4"/>
      <c r="B872" s="61" t="s">
        <v>303</v>
      </c>
      <c r="C872" s="62" t="s">
        <v>19</v>
      </c>
      <c r="D872" s="61" t="s">
        <v>20</v>
      </c>
      <c r="E872" s="61" t="s">
        <v>21</v>
      </c>
      <c r="F872" s="303" t="s">
        <v>1242</v>
      </c>
      <c r="G872" s="303"/>
      <c r="H872" s="67" t="s">
        <v>22</v>
      </c>
      <c r="I872" s="62" t="s">
        <v>23</v>
      </c>
      <c r="J872" s="62" t="s">
        <v>24</v>
      </c>
      <c r="K872" s="62" t="s">
        <v>17</v>
      </c>
      <c r="O872" s="4"/>
      <c r="P872" s="4"/>
      <c r="Q872" s="4"/>
      <c r="R872" s="4"/>
      <c r="S872" s="4"/>
      <c r="T872" s="4"/>
      <c r="U872" s="4"/>
      <c r="V872" s="4"/>
      <c r="W872" s="4"/>
      <c r="X872" s="4"/>
      <c r="Y872" s="4"/>
    </row>
    <row r="873" spans="1:25" ht="15.75" customHeight="1">
      <c r="A873" s="4"/>
      <c r="B873" s="58" t="s">
        <v>1243</v>
      </c>
      <c r="C873" s="69" t="s">
        <v>304</v>
      </c>
      <c r="D873" s="58" t="s">
        <v>31</v>
      </c>
      <c r="E873" s="58" t="s">
        <v>305</v>
      </c>
      <c r="F873" s="304" t="s">
        <v>1694</v>
      </c>
      <c r="G873" s="304"/>
      <c r="H873" s="68" t="s">
        <v>49</v>
      </c>
      <c r="I873" s="71">
        <v>1</v>
      </c>
      <c r="J873" s="70">
        <v>4653.6499999999996</v>
      </c>
      <c r="K873" s="70">
        <v>4653.6499999999996</v>
      </c>
      <c r="O873" s="4"/>
      <c r="P873" s="4"/>
      <c r="Q873" s="4"/>
      <c r="R873" s="4"/>
      <c r="S873" s="4"/>
      <c r="T873" s="4"/>
      <c r="U873" s="4"/>
      <c r="V873" s="4"/>
      <c r="W873" s="4"/>
      <c r="X873" s="4"/>
      <c r="Y873" s="4"/>
    </row>
    <row r="874" spans="1:25" ht="15.75" customHeight="1">
      <c r="A874" s="4"/>
      <c r="B874" s="59" t="s">
        <v>1245</v>
      </c>
      <c r="C874" s="74" t="s">
        <v>1413</v>
      </c>
      <c r="D874" s="59" t="s">
        <v>47</v>
      </c>
      <c r="E874" s="59" t="s">
        <v>1414</v>
      </c>
      <c r="F874" s="308" t="s">
        <v>1248</v>
      </c>
      <c r="G874" s="308"/>
      <c r="H874" s="73" t="s">
        <v>1249</v>
      </c>
      <c r="I874" s="76">
        <v>4.9530000000000003</v>
      </c>
      <c r="J874" s="75">
        <v>34.729999999999997</v>
      </c>
      <c r="K874" s="75">
        <v>172.01</v>
      </c>
      <c r="O874" s="4"/>
      <c r="P874" s="4"/>
      <c r="Q874" s="4"/>
      <c r="R874" s="4"/>
      <c r="S874" s="4"/>
      <c r="T874" s="4"/>
      <c r="U874" s="4"/>
      <c r="V874" s="4"/>
      <c r="W874" s="4"/>
      <c r="X874" s="4"/>
      <c r="Y874" s="4"/>
    </row>
    <row r="875" spans="1:25" ht="15.75" customHeight="1">
      <c r="A875" s="4"/>
      <c r="B875" s="59" t="s">
        <v>1245</v>
      </c>
      <c r="C875" s="74" t="s">
        <v>1282</v>
      </c>
      <c r="D875" s="59" t="s">
        <v>47</v>
      </c>
      <c r="E875" s="59" t="s">
        <v>1283</v>
      </c>
      <c r="F875" s="308" t="s">
        <v>1248</v>
      </c>
      <c r="G875" s="308"/>
      <c r="H875" s="73" t="s">
        <v>1249</v>
      </c>
      <c r="I875" s="76">
        <v>3.794</v>
      </c>
      <c r="J875" s="75">
        <v>24.85</v>
      </c>
      <c r="K875" s="75">
        <v>94.28</v>
      </c>
      <c r="O875" s="4"/>
      <c r="P875" s="4"/>
      <c r="Q875" s="4"/>
      <c r="R875" s="4"/>
      <c r="S875" s="4"/>
      <c r="T875" s="4"/>
      <c r="U875" s="4"/>
      <c r="V875" s="4"/>
      <c r="W875" s="4"/>
      <c r="X875" s="4"/>
      <c r="Y875" s="4"/>
    </row>
    <row r="876" spans="1:25" ht="15.75" customHeight="1">
      <c r="A876" s="4"/>
      <c r="B876" s="57" t="s">
        <v>1254</v>
      </c>
      <c r="C876" s="78" t="s">
        <v>1292</v>
      </c>
      <c r="D876" s="57" t="s">
        <v>47</v>
      </c>
      <c r="E876" s="57" t="s">
        <v>1293</v>
      </c>
      <c r="F876" s="305" t="s">
        <v>1258</v>
      </c>
      <c r="G876" s="305"/>
      <c r="H876" s="77" t="s">
        <v>103</v>
      </c>
      <c r="I876" s="80">
        <v>0.11</v>
      </c>
      <c r="J876" s="79">
        <v>17.55</v>
      </c>
      <c r="K876" s="79">
        <v>1.93</v>
      </c>
      <c r="O876" s="4"/>
      <c r="P876" s="4"/>
      <c r="Q876" s="4"/>
      <c r="R876" s="4"/>
      <c r="S876" s="4"/>
      <c r="T876" s="4"/>
      <c r="U876" s="4"/>
      <c r="V876" s="4"/>
      <c r="W876" s="4"/>
      <c r="X876" s="4"/>
      <c r="Y876" s="4"/>
    </row>
    <row r="877" spans="1:25" ht="15.75" customHeight="1">
      <c r="A877" s="4"/>
      <c r="B877" s="57" t="s">
        <v>1254</v>
      </c>
      <c r="C877" s="78" t="s">
        <v>1709</v>
      </c>
      <c r="D877" s="57" t="s">
        <v>47</v>
      </c>
      <c r="E877" s="57" t="s">
        <v>1710</v>
      </c>
      <c r="F877" s="305" t="s">
        <v>1258</v>
      </c>
      <c r="G877" s="305"/>
      <c r="H877" s="77" t="s">
        <v>103</v>
      </c>
      <c r="I877" s="80">
        <v>0.03</v>
      </c>
      <c r="J877" s="79">
        <v>19.75</v>
      </c>
      <c r="K877" s="79">
        <v>0.59</v>
      </c>
      <c r="O877" s="4"/>
      <c r="P877" s="4"/>
      <c r="Q877" s="4"/>
      <c r="R877" s="4"/>
      <c r="S877" s="4"/>
      <c r="T877" s="4"/>
      <c r="U877" s="4"/>
      <c r="V877" s="4"/>
      <c r="W877" s="4"/>
      <c r="X877" s="4"/>
      <c r="Y877" s="4"/>
    </row>
    <row r="878" spans="1:25" ht="15.75" customHeight="1">
      <c r="A878" s="4"/>
      <c r="B878" s="57" t="s">
        <v>1254</v>
      </c>
      <c r="C878" s="78" t="s">
        <v>1701</v>
      </c>
      <c r="D878" s="57" t="s">
        <v>1515</v>
      </c>
      <c r="E878" s="57" t="s">
        <v>1702</v>
      </c>
      <c r="F878" s="305" t="s">
        <v>1258</v>
      </c>
      <c r="G878" s="305"/>
      <c r="H878" s="77" t="s">
        <v>87</v>
      </c>
      <c r="I878" s="80">
        <v>5.6</v>
      </c>
      <c r="J878" s="79">
        <v>47.13</v>
      </c>
      <c r="K878" s="79">
        <v>263.92</v>
      </c>
      <c r="O878" s="4"/>
      <c r="P878" s="4"/>
      <c r="Q878" s="4"/>
      <c r="R878" s="4"/>
      <c r="S878" s="4"/>
      <c r="T878" s="4"/>
      <c r="U878" s="4"/>
      <c r="V878" s="4"/>
      <c r="W878" s="4"/>
      <c r="X878" s="4"/>
      <c r="Y878" s="4"/>
    </row>
    <row r="879" spans="1:25" ht="45.6" customHeight="1">
      <c r="A879" s="4"/>
      <c r="B879" s="57" t="s">
        <v>1254</v>
      </c>
      <c r="C879" s="78" t="s">
        <v>1699</v>
      </c>
      <c r="D879" s="57" t="s">
        <v>1515</v>
      </c>
      <c r="E879" s="57" t="s">
        <v>1700</v>
      </c>
      <c r="F879" s="305" t="s">
        <v>1258</v>
      </c>
      <c r="G879" s="305"/>
      <c r="H879" s="77" t="s">
        <v>87</v>
      </c>
      <c r="I879" s="80">
        <v>11.2</v>
      </c>
      <c r="J879" s="79">
        <v>46.64</v>
      </c>
      <c r="K879" s="79">
        <v>522.36</v>
      </c>
      <c r="O879" s="4"/>
      <c r="P879" s="4"/>
      <c r="Q879" s="4"/>
      <c r="R879" s="4"/>
      <c r="S879" s="4"/>
      <c r="T879" s="4"/>
      <c r="U879" s="4"/>
      <c r="V879" s="4"/>
      <c r="W879" s="4"/>
      <c r="X879" s="4"/>
      <c r="Y879" s="4"/>
    </row>
    <row r="880" spans="1:25" ht="15.75" customHeight="1">
      <c r="A880" s="4"/>
      <c r="B880" s="57" t="s">
        <v>1254</v>
      </c>
      <c r="C880" s="78" t="s">
        <v>1697</v>
      </c>
      <c r="D880" s="57" t="s">
        <v>1515</v>
      </c>
      <c r="E880" s="57" t="s">
        <v>1698</v>
      </c>
      <c r="F880" s="305" t="s">
        <v>1258</v>
      </c>
      <c r="G880" s="305"/>
      <c r="H880" s="77" t="s">
        <v>49</v>
      </c>
      <c r="I880" s="80">
        <v>8</v>
      </c>
      <c r="J880" s="79">
        <v>0.85</v>
      </c>
      <c r="K880" s="79">
        <v>6.8</v>
      </c>
      <c r="O880" s="4"/>
      <c r="P880" s="4"/>
      <c r="Q880" s="4"/>
      <c r="R880" s="4"/>
      <c r="S880" s="4"/>
      <c r="T880" s="4"/>
      <c r="U880" s="4"/>
      <c r="V880" s="4"/>
      <c r="W880" s="4"/>
      <c r="X880" s="4"/>
      <c r="Y880" s="4"/>
    </row>
    <row r="881" spans="1:25" ht="15.75" customHeight="1">
      <c r="A881" s="4"/>
      <c r="B881" s="57" t="s">
        <v>1254</v>
      </c>
      <c r="C881" s="78" t="s">
        <v>1711</v>
      </c>
      <c r="D881" s="57" t="s">
        <v>47</v>
      </c>
      <c r="E881" s="57" t="s">
        <v>1712</v>
      </c>
      <c r="F881" s="305" t="s">
        <v>1258</v>
      </c>
      <c r="G881" s="305"/>
      <c r="H881" s="77" t="s">
        <v>37</v>
      </c>
      <c r="I881" s="80">
        <v>2.94</v>
      </c>
      <c r="J881" s="79">
        <v>1221.69</v>
      </c>
      <c r="K881" s="79">
        <v>3591.76</v>
      </c>
      <c r="O881" s="4"/>
      <c r="P881" s="4"/>
      <c r="Q881" s="4"/>
      <c r="R881" s="4"/>
      <c r="S881" s="4"/>
      <c r="T881" s="4"/>
      <c r="U881" s="4"/>
      <c r="V881" s="4"/>
      <c r="W881" s="4"/>
      <c r="X881" s="4"/>
      <c r="Y881" s="4"/>
    </row>
    <row r="882" spans="1:25" ht="15.75" customHeight="1">
      <c r="A882" s="4"/>
      <c r="B882" s="60"/>
      <c r="C882" s="60"/>
      <c r="D882" s="60"/>
      <c r="E882" s="60"/>
      <c r="F882" s="60" t="s">
        <v>1260</v>
      </c>
      <c r="G882" s="82">
        <v>210.66</v>
      </c>
      <c r="H882" s="60" t="s">
        <v>1261</v>
      </c>
      <c r="I882" s="82">
        <v>0</v>
      </c>
      <c r="J882" s="60" t="s">
        <v>1262</v>
      </c>
      <c r="K882" s="82">
        <v>210.66</v>
      </c>
      <c r="O882" s="4"/>
      <c r="P882" s="4"/>
      <c r="Q882" s="4"/>
      <c r="R882" s="4"/>
      <c r="S882" s="4"/>
      <c r="T882" s="4"/>
      <c r="U882" s="4"/>
      <c r="V882" s="4"/>
      <c r="W882" s="4"/>
      <c r="X882" s="4"/>
      <c r="Y882" s="4"/>
    </row>
    <row r="883" spans="1:25" ht="15.75" customHeight="1">
      <c r="A883" s="4"/>
      <c r="B883" s="60"/>
      <c r="C883" s="60"/>
      <c r="D883" s="60"/>
      <c r="E883" s="60"/>
      <c r="F883" s="60" t="s">
        <v>1263</v>
      </c>
      <c r="G883" s="82">
        <v>880.47</v>
      </c>
      <c r="H883" s="60"/>
      <c r="I883" s="306" t="s">
        <v>1264</v>
      </c>
      <c r="J883" s="306"/>
      <c r="K883" s="82">
        <v>5534.12</v>
      </c>
      <c r="O883" s="4"/>
      <c r="P883" s="4"/>
      <c r="Q883" s="4"/>
      <c r="R883" s="4"/>
      <c r="S883" s="4"/>
      <c r="T883" s="4"/>
      <c r="U883" s="4"/>
      <c r="V883" s="4"/>
      <c r="W883" s="4"/>
      <c r="X883" s="4"/>
      <c r="Y883" s="4"/>
    </row>
    <row r="884" spans="1:25" ht="15.75" customHeight="1">
      <c r="A884" s="4"/>
      <c r="B884" s="307" t="s">
        <v>2542</v>
      </c>
      <c r="C884" s="307"/>
      <c r="D884" s="307"/>
      <c r="E884" s="307"/>
      <c r="F884" s="307"/>
      <c r="G884" s="307"/>
      <c r="H884" s="307"/>
      <c r="I884" s="307"/>
      <c r="J884" s="307"/>
      <c r="K884" s="307"/>
      <c r="O884" s="4"/>
      <c r="P884" s="4"/>
      <c r="Q884" s="4"/>
      <c r="R884" s="4"/>
      <c r="S884" s="4"/>
      <c r="T884" s="4"/>
      <c r="U884" s="4"/>
      <c r="V884" s="4"/>
      <c r="W884" s="4"/>
      <c r="X884" s="4"/>
      <c r="Y884" s="4"/>
    </row>
    <row r="885" spans="1:25" ht="15.75" customHeight="1" thickBot="1">
      <c r="A885" s="4"/>
      <c r="B885" s="302" t="s">
        <v>2565</v>
      </c>
      <c r="C885" s="302"/>
      <c r="D885" s="302"/>
      <c r="E885" s="302"/>
      <c r="F885" s="302"/>
      <c r="G885" s="302"/>
      <c r="H885" s="302"/>
      <c r="I885" s="302"/>
      <c r="J885" s="302"/>
      <c r="K885" s="302"/>
      <c r="O885" s="4"/>
      <c r="P885" s="4"/>
      <c r="Q885" s="4"/>
      <c r="R885" s="4"/>
      <c r="S885" s="4"/>
      <c r="T885" s="4"/>
      <c r="U885" s="4"/>
      <c r="V885" s="4"/>
      <c r="W885" s="4"/>
      <c r="X885" s="4"/>
      <c r="Y885" s="4"/>
    </row>
    <row r="886" spans="1:25" ht="15.75" customHeight="1" thickTop="1">
      <c r="A886" s="4"/>
      <c r="B886" s="72"/>
      <c r="C886" s="72"/>
      <c r="D886" s="72"/>
      <c r="E886" s="72"/>
      <c r="F886" s="72"/>
      <c r="G886" s="72"/>
      <c r="H886" s="72"/>
      <c r="I886" s="72"/>
      <c r="J886" s="72"/>
      <c r="K886" s="72"/>
      <c r="O886" s="4"/>
      <c r="P886" s="4"/>
      <c r="Q886" s="4"/>
      <c r="R886" s="4"/>
      <c r="S886" s="4"/>
      <c r="T886" s="4"/>
      <c r="U886" s="4"/>
      <c r="V886" s="4"/>
      <c r="W886" s="4"/>
      <c r="X886" s="4"/>
      <c r="Y886" s="4"/>
    </row>
    <row r="887" spans="1:25" ht="15.75" customHeight="1">
      <c r="A887" s="4"/>
      <c r="B887" s="61" t="s">
        <v>306</v>
      </c>
      <c r="C887" s="62" t="s">
        <v>19</v>
      </c>
      <c r="D887" s="61" t="s">
        <v>20</v>
      </c>
      <c r="E887" s="61" t="s">
        <v>21</v>
      </c>
      <c r="F887" s="303" t="s">
        <v>1242</v>
      </c>
      <c r="G887" s="303"/>
      <c r="H887" s="67" t="s">
        <v>22</v>
      </c>
      <c r="I887" s="62" t="s">
        <v>23</v>
      </c>
      <c r="J887" s="62" t="s">
        <v>24</v>
      </c>
      <c r="K887" s="62" t="s">
        <v>17</v>
      </c>
      <c r="O887" s="4"/>
      <c r="P887" s="4"/>
      <c r="Q887" s="4"/>
      <c r="R887" s="4"/>
      <c r="S887" s="4"/>
      <c r="T887" s="4"/>
      <c r="U887" s="4"/>
      <c r="V887" s="4"/>
      <c r="W887" s="4"/>
      <c r="X887" s="4"/>
      <c r="Y887" s="4"/>
    </row>
    <row r="888" spans="1:25" ht="15.75" customHeight="1">
      <c r="A888" s="4"/>
      <c r="B888" s="58" t="s">
        <v>1243</v>
      </c>
      <c r="C888" s="69" t="s">
        <v>307</v>
      </c>
      <c r="D888" s="58" t="s">
        <v>31</v>
      </c>
      <c r="E888" s="58" t="s">
        <v>308</v>
      </c>
      <c r="F888" s="304" t="s">
        <v>1694</v>
      </c>
      <c r="G888" s="304"/>
      <c r="H888" s="68" t="s">
        <v>49</v>
      </c>
      <c r="I888" s="71">
        <v>1</v>
      </c>
      <c r="J888" s="70">
        <v>1637.56</v>
      </c>
      <c r="K888" s="70">
        <v>1637.56</v>
      </c>
      <c r="O888" s="4"/>
      <c r="P888" s="4"/>
      <c r="Q888" s="4"/>
      <c r="R888" s="4"/>
      <c r="S888" s="4"/>
      <c r="T888" s="4"/>
      <c r="U888" s="4"/>
      <c r="V888" s="4"/>
      <c r="W888" s="4"/>
      <c r="X888" s="4"/>
      <c r="Y888" s="4"/>
    </row>
    <row r="889" spans="1:25" ht="15.75" customHeight="1">
      <c r="A889" s="4"/>
      <c r="B889" s="59" t="s">
        <v>1245</v>
      </c>
      <c r="C889" s="74" t="s">
        <v>1282</v>
      </c>
      <c r="D889" s="59" t="s">
        <v>47</v>
      </c>
      <c r="E889" s="59" t="s">
        <v>1283</v>
      </c>
      <c r="F889" s="308" t="s">
        <v>1248</v>
      </c>
      <c r="G889" s="308"/>
      <c r="H889" s="73" t="s">
        <v>1249</v>
      </c>
      <c r="I889" s="76">
        <v>3.6789999999999998</v>
      </c>
      <c r="J889" s="75">
        <v>24.85</v>
      </c>
      <c r="K889" s="75">
        <v>91.42</v>
      </c>
      <c r="O889" s="4"/>
      <c r="P889" s="4"/>
      <c r="Q889" s="4"/>
      <c r="R889" s="4"/>
      <c r="S889" s="4"/>
      <c r="T889" s="4"/>
      <c r="U889" s="4"/>
      <c r="V889" s="4"/>
      <c r="W889" s="4"/>
      <c r="X889" s="4"/>
      <c r="Y889" s="4"/>
    </row>
    <row r="890" spans="1:25" ht="15.75" customHeight="1">
      <c r="A890" s="4"/>
      <c r="B890" s="59" t="s">
        <v>1245</v>
      </c>
      <c r="C890" s="74" t="s">
        <v>1413</v>
      </c>
      <c r="D890" s="59" t="s">
        <v>47</v>
      </c>
      <c r="E890" s="59" t="s">
        <v>1414</v>
      </c>
      <c r="F890" s="308" t="s">
        <v>1248</v>
      </c>
      <c r="G890" s="308"/>
      <c r="H890" s="73" t="s">
        <v>1249</v>
      </c>
      <c r="I890" s="76">
        <v>4.8029999999999999</v>
      </c>
      <c r="J890" s="75">
        <v>34.729999999999997</v>
      </c>
      <c r="K890" s="75">
        <v>166.8</v>
      </c>
      <c r="O890" s="4"/>
      <c r="P890" s="4"/>
      <c r="Q890" s="4"/>
      <c r="R890" s="4"/>
      <c r="S890" s="4"/>
      <c r="T890" s="4"/>
      <c r="U890" s="4"/>
      <c r="V890" s="4"/>
      <c r="W890" s="4"/>
      <c r="X890" s="4"/>
      <c r="Y890" s="4"/>
    </row>
    <row r="891" spans="1:25" ht="15.75" customHeight="1">
      <c r="A891" s="4"/>
      <c r="B891" s="57" t="s">
        <v>1254</v>
      </c>
      <c r="C891" s="78" t="s">
        <v>1713</v>
      </c>
      <c r="D891" s="57" t="s">
        <v>1515</v>
      </c>
      <c r="E891" s="57" t="s">
        <v>1714</v>
      </c>
      <c r="F891" s="305" t="s">
        <v>1258</v>
      </c>
      <c r="G891" s="305"/>
      <c r="H891" s="77" t="s">
        <v>49</v>
      </c>
      <c r="I891" s="80">
        <v>2</v>
      </c>
      <c r="J891" s="79">
        <v>170.8</v>
      </c>
      <c r="K891" s="79">
        <v>341.6</v>
      </c>
      <c r="O891" s="4"/>
      <c r="P891" s="4"/>
      <c r="Q891" s="4"/>
      <c r="R891" s="4"/>
      <c r="S891" s="4"/>
      <c r="T891" s="4"/>
      <c r="U891" s="4"/>
      <c r="V891" s="4"/>
      <c r="W891" s="4"/>
      <c r="X891" s="4"/>
      <c r="Y891" s="4"/>
    </row>
    <row r="892" spans="1:25" ht="15.75" customHeight="1">
      <c r="A892" s="4"/>
      <c r="B892" s="57" t="s">
        <v>1254</v>
      </c>
      <c r="C892" s="78" t="s">
        <v>1701</v>
      </c>
      <c r="D892" s="57" t="s">
        <v>1515</v>
      </c>
      <c r="E892" s="57" t="s">
        <v>1702</v>
      </c>
      <c r="F892" s="305" t="s">
        <v>1258</v>
      </c>
      <c r="G892" s="305"/>
      <c r="H892" s="77" t="s">
        <v>87</v>
      </c>
      <c r="I892" s="80">
        <v>6.27</v>
      </c>
      <c r="J892" s="79">
        <v>47.13</v>
      </c>
      <c r="K892" s="79">
        <v>295.5</v>
      </c>
      <c r="O892" s="4"/>
      <c r="P892" s="4"/>
      <c r="Q892" s="4"/>
      <c r="R892" s="4"/>
      <c r="S892" s="4"/>
      <c r="T892" s="4"/>
      <c r="U892" s="4"/>
      <c r="V892" s="4"/>
      <c r="W892" s="4"/>
      <c r="X892" s="4"/>
      <c r="Y892" s="4"/>
    </row>
    <row r="893" spans="1:25" ht="15.75" customHeight="1">
      <c r="A893" s="4"/>
      <c r="B893" s="57" t="s">
        <v>1254</v>
      </c>
      <c r="C893" s="78" t="s">
        <v>1699</v>
      </c>
      <c r="D893" s="57" t="s">
        <v>1515</v>
      </c>
      <c r="E893" s="57" t="s">
        <v>1700</v>
      </c>
      <c r="F893" s="305" t="s">
        <v>1258</v>
      </c>
      <c r="G893" s="305"/>
      <c r="H893" s="77" t="s">
        <v>87</v>
      </c>
      <c r="I893" s="80">
        <v>12.54</v>
      </c>
      <c r="J893" s="79">
        <v>46.64</v>
      </c>
      <c r="K893" s="79">
        <v>584.86</v>
      </c>
      <c r="O893" s="4"/>
      <c r="P893" s="4"/>
      <c r="Q893" s="4"/>
      <c r="R893" s="4"/>
      <c r="S893" s="4"/>
      <c r="T893" s="4"/>
      <c r="U893" s="4"/>
      <c r="V893" s="4"/>
      <c r="W893" s="4"/>
      <c r="X893" s="4"/>
      <c r="Y893" s="4"/>
    </row>
    <row r="894" spans="1:25" ht="15.75" customHeight="1">
      <c r="A894" s="4"/>
      <c r="B894" s="57" t="s">
        <v>1254</v>
      </c>
      <c r="C894" s="78" t="s">
        <v>1697</v>
      </c>
      <c r="D894" s="57" t="s">
        <v>1515</v>
      </c>
      <c r="E894" s="57" t="s">
        <v>1698</v>
      </c>
      <c r="F894" s="305" t="s">
        <v>1258</v>
      </c>
      <c r="G894" s="305"/>
      <c r="H894" s="77" t="s">
        <v>49</v>
      </c>
      <c r="I894" s="80">
        <v>10</v>
      </c>
      <c r="J894" s="79">
        <v>0.85</v>
      </c>
      <c r="K894" s="79">
        <v>8.5</v>
      </c>
      <c r="O894" s="4"/>
      <c r="P894" s="4"/>
      <c r="Q894" s="4"/>
      <c r="R894" s="4"/>
      <c r="S894" s="4"/>
      <c r="T894" s="4"/>
      <c r="U894" s="4"/>
      <c r="V894" s="4"/>
      <c r="W894" s="4"/>
      <c r="X894" s="4"/>
      <c r="Y894" s="4"/>
    </row>
    <row r="895" spans="1:25" ht="15.75" customHeight="1">
      <c r="A895" s="4"/>
      <c r="B895" s="57" t="s">
        <v>1254</v>
      </c>
      <c r="C895" s="78" t="s">
        <v>1567</v>
      </c>
      <c r="D895" s="57" t="s">
        <v>47</v>
      </c>
      <c r="E895" s="57" t="s">
        <v>1568</v>
      </c>
      <c r="F895" s="305" t="s">
        <v>1258</v>
      </c>
      <c r="G895" s="305"/>
      <c r="H895" s="77" t="s">
        <v>62</v>
      </c>
      <c r="I895" s="80">
        <v>1.6E-2</v>
      </c>
      <c r="J895" s="79">
        <v>167.15</v>
      </c>
      <c r="K895" s="79">
        <v>2.67</v>
      </c>
      <c r="O895" s="4"/>
      <c r="P895" s="4"/>
      <c r="Q895" s="4"/>
      <c r="R895" s="4"/>
      <c r="S895" s="4"/>
      <c r="T895" s="4"/>
      <c r="U895" s="4"/>
      <c r="V895" s="4"/>
      <c r="W895" s="4"/>
      <c r="X895" s="4"/>
      <c r="Y895" s="4"/>
    </row>
    <row r="896" spans="1:25" ht="15.75" customHeight="1">
      <c r="A896" s="4"/>
      <c r="B896" s="57" t="s">
        <v>1254</v>
      </c>
      <c r="C896" s="78" t="s">
        <v>1703</v>
      </c>
      <c r="D896" s="57" t="s">
        <v>47</v>
      </c>
      <c r="E896" s="57" t="s">
        <v>1704</v>
      </c>
      <c r="F896" s="305" t="s">
        <v>1258</v>
      </c>
      <c r="G896" s="305"/>
      <c r="H896" s="77" t="s">
        <v>103</v>
      </c>
      <c r="I896" s="80">
        <v>6.9119999999999999</v>
      </c>
      <c r="J896" s="79">
        <v>0.68</v>
      </c>
      <c r="K896" s="79">
        <v>4.7</v>
      </c>
      <c r="O896" s="4"/>
      <c r="P896" s="4"/>
      <c r="Q896" s="4"/>
      <c r="R896" s="4"/>
      <c r="S896" s="4"/>
      <c r="T896" s="4"/>
      <c r="U896" s="4"/>
      <c r="V896" s="4"/>
      <c r="W896" s="4"/>
      <c r="X896" s="4"/>
      <c r="Y896" s="4"/>
    </row>
    <row r="897" spans="1:25" ht="45.6" customHeight="1">
      <c r="A897" s="4"/>
      <c r="B897" s="57" t="s">
        <v>1254</v>
      </c>
      <c r="C897" s="78" t="s">
        <v>1705</v>
      </c>
      <c r="D897" s="57" t="s">
        <v>47</v>
      </c>
      <c r="E897" s="57" t="s">
        <v>1706</v>
      </c>
      <c r="F897" s="305" t="s">
        <v>1258</v>
      </c>
      <c r="G897" s="305"/>
      <c r="H897" s="77" t="s">
        <v>103</v>
      </c>
      <c r="I897" s="80">
        <v>0.03</v>
      </c>
      <c r="J897" s="79">
        <v>19.45</v>
      </c>
      <c r="K897" s="79">
        <v>0.57999999999999996</v>
      </c>
      <c r="O897" s="4"/>
      <c r="P897" s="4"/>
      <c r="Q897" s="4"/>
      <c r="R897" s="4"/>
      <c r="S897" s="4"/>
      <c r="T897" s="4"/>
      <c r="U897" s="4"/>
      <c r="V897" s="4"/>
      <c r="W897" s="4"/>
      <c r="X897" s="4"/>
      <c r="Y897" s="4"/>
    </row>
    <row r="898" spans="1:25" ht="15.75" customHeight="1">
      <c r="A898" s="4"/>
      <c r="B898" s="57" t="s">
        <v>1254</v>
      </c>
      <c r="C898" s="78" t="s">
        <v>1715</v>
      </c>
      <c r="D898" s="57" t="s">
        <v>47</v>
      </c>
      <c r="E898" s="57" t="s">
        <v>1716</v>
      </c>
      <c r="F898" s="305" t="s">
        <v>1258</v>
      </c>
      <c r="G898" s="305"/>
      <c r="H898" s="77" t="s">
        <v>49</v>
      </c>
      <c r="I898" s="80">
        <v>2</v>
      </c>
      <c r="J898" s="79">
        <v>69.5</v>
      </c>
      <c r="K898" s="79">
        <v>139</v>
      </c>
      <c r="O898" s="4"/>
      <c r="P898" s="4"/>
      <c r="Q898" s="4"/>
      <c r="R898" s="4"/>
      <c r="S898" s="4"/>
      <c r="T898" s="4"/>
      <c r="U898" s="4"/>
      <c r="V898" s="4"/>
      <c r="W898" s="4"/>
      <c r="X898" s="4"/>
      <c r="Y898" s="4"/>
    </row>
    <row r="899" spans="1:25" ht="15.75" customHeight="1">
      <c r="A899" s="4"/>
      <c r="B899" s="57" t="s">
        <v>1254</v>
      </c>
      <c r="C899" s="78" t="s">
        <v>1292</v>
      </c>
      <c r="D899" s="57" t="s">
        <v>47</v>
      </c>
      <c r="E899" s="57" t="s">
        <v>1293</v>
      </c>
      <c r="F899" s="305" t="s">
        <v>1258</v>
      </c>
      <c r="G899" s="305"/>
      <c r="H899" s="77" t="s">
        <v>103</v>
      </c>
      <c r="I899" s="80">
        <v>0.11</v>
      </c>
      <c r="J899" s="79">
        <v>17.55</v>
      </c>
      <c r="K899" s="79">
        <v>1.93</v>
      </c>
      <c r="O899" s="4"/>
      <c r="P899" s="4"/>
      <c r="Q899" s="4"/>
      <c r="R899" s="4"/>
      <c r="S899" s="4"/>
      <c r="T899" s="4"/>
      <c r="U899" s="4"/>
      <c r="V899" s="4"/>
      <c r="W899" s="4"/>
      <c r="X899" s="4"/>
      <c r="Y899" s="4"/>
    </row>
    <row r="900" spans="1:25" ht="15.75" customHeight="1">
      <c r="A900" s="4"/>
      <c r="B900" s="60"/>
      <c r="C900" s="60"/>
      <c r="D900" s="60"/>
      <c r="E900" s="60"/>
      <c r="F900" s="60" t="s">
        <v>1260</v>
      </c>
      <c r="G900" s="82">
        <v>204.28</v>
      </c>
      <c r="H900" s="60" t="s">
        <v>1261</v>
      </c>
      <c r="I900" s="82">
        <v>0</v>
      </c>
      <c r="J900" s="60" t="s">
        <v>1262</v>
      </c>
      <c r="K900" s="82">
        <v>204.28</v>
      </c>
      <c r="O900" s="4"/>
      <c r="P900" s="4"/>
      <c r="Q900" s="4"/>
      <c r="R900" s="4"/>
      <c r="S900" s="4"/>
      <c r="T900" s="4"/>
      <c r="U900" s="4"/>
      <c r="V900" s="4"/>
      <c r="W900" s="4"/>
      <c r="X900" s="4"/>
      <c r="Y900" s="4"/>
    </row>
    <row r="901" spans="1:25" ht="15.75" customHeight="1">
      <c r="A901" s="4"/>
      <c r="B901" s="60"/>
      <c r="C901" s="60"/>
      <c r="D901" s="60"/>
      <c r="E901" s="60"/>
      <c r="F901" s="60" t="s">
        <v>1263</v>
      </c>
      <c r="G901" s="82">
        <v>309.82</v>
      </c>
      <c r="H901" s="60"/>
      <c r="I901" s="306" t="s">
        <v>1264</v>
      </c>
      <c r="J901" s="306"/>
      <c r="K901" s="82">
        <v>1947.38</v>
      </c>
      <c r="O901" s="4"/>
      <c r="P901" s="4"/>
      <c r="Q901" s="4"/>
      <c r="R901" s="4"/>
      <c r="S901" s="4"/>
      <c r="T901" s="4"/>
      <c r="U901" s="4"/>
      <c r="V901" s="4"/>
      <c r="W901" s="4"/>
      <c r="X901" s="4"/>
      <c r="Y901" s="4"/>
    </row>
    <row r="902" spans="1:25" ht="15.75" customHeight="1">
      <c r="A902" s="4"/>
      <c r="B902" s="307" t="s">
        <v>2542</v>
      </c>
      <c r="C902" s="307"/>
      <c r="D902" s="307"/>
      <c r="E902" s="307"/>
      <c r="F902" s="307"/>
      <c r="G902" s="307"/>
      <c r="H902" s="307"/>
      <c r="I902" s="307"/>
      <c r="J902" s="307"/>
      <c r="K902" s="307"/>
      <c r="O902" s="4"/>
      <c r="P902" s="4"/>
      <c r="Q902" s="4"/>
      <c r="R902" s="4"/>
      <c r="S902" s="4"/>
      <c r="T902" s="4"/>
      <c r="U902" s="4"/>
      <c r="V902" s="4"/>
      <c r="W902" s="4"/>
      <c r="X902" s="4"/>
      <c r="Y902" s="4"/>
    </row>
    <row r="903" spans="1:25" ht="15.75" customHeight="1" thickBot="1">
      <c r="A903" s="4"/>
      <c r="B903" s="302" t="s">
        <v>2566</v>
      </c>
      <c r="C903" s="302"/>
      <c r="D903" s="302"/>
      <c r="E903" s="302"/>
      <c r="F903" s="302"/>
      <c r="G903" s="302"/>
      <c r="H903" s="302"/>
      <c r="I903" s="302"/>
      <c r="J903" s="302"/>
      <c r="K903" s="302"/>
      <c r="O903" s="4"/>
      <c r="P903" s="4"/>
      <c r="Q903" s="4"/>
      <c r="R903" s="4"/>
      <c r="S903" s="4"/>
      <c r="T903" s="4"/>
      <c r="U903" s="4"/>
      <c r="V903" s="4"/>
      <c r="W903" s="4"/>
      <c r="X903" s="4"/>
      <c r="Y903" s="4"/>
    </row>
    <row r="904" spans="1:25" ht="15.75" customHeight="1" thickTop="1">
      <c r="A904" s="4"/>
      <c r="B904" s="72"/>
      <c r="C904" s="72"/>
      <c r="D904" s="72"/>
      <c r="E904" s="72"/>
      <c r="F904" s="72"/>
      <c r="G904" s="72"/>
      <c r="H904" s="72"/>
      <c r="I904" s="72"/>
      <c r="J904" s="72"/>
      <c r="K904" s="72"/>
      <c r="O904" s="4"/>
      <c r="P904" s="4"/>
      <c r="Q904" s="4"/>
      <c r="R904" s="4"/>
      <c r="S904" s="4"/>
      <c r="T904" s="4"/>
      <c r="U904" s="4"/>
      <c r="V904" s="4"/>
      <c r="W904" s="4"/>
      <c r="X904" s="4"/>
      <c r="Y904" s="4"/>
    </row>
    <row r="905" spans="1:25" ht="15.75" customHeight="1">
      <c r="A905" s="4"/>
      <c r="B905" s="61" t="s">
        <v>313</v>
      </c>
      <c r="C905" s="62" t="s">
        <v>19</v>
      </c>
      <c r="D905" s="61" t="s">
        <v>20</v>
      </c>
      <c r="E905" s="61" t="s">
        <v>21</v>
      </c>
      <c r="F905" s="303" t="s">
        <v>1242</v>
      </c>
      <c r="G905" s="303"/>
      <c r="H905" s="67" t="s">
        <v>22</v>
      </c>
      <c r="I905" s="62" t="s">
        <v>23</v>
      </c>
      <c r="J905" s="62" t="s">
        <v>24</v>
      </c>
      <c r="K905" s="62" t="s">
        <v>17</v>
      </c>
      <c r="O905" s="4"/>
      <c r="P905" s="4"/>
      <c r="Q905" s="4"/>
      <c r="R905" s="4"/>
      <c r="S905" s="4"/>
      <c r="T905" s="4"/>
      <c r="U905" s="4"/>
      <c r="V905" s="4"/>
      <c r="W905" s="4"/>
      <c r="X905" s="4"/>
      <c r="Y905" s="4"/>
    </row>
    <row r="906" spans="1:25" ht="15.75" customHeight="1">
      <c r="A906" s="4"/>
      <c r="B906" s="58" t="s">
        <v>1243</v>
      </c>
      <c r="C906" s="69" t="s">
        <v>314</v>
      </c>
      <c r="D906" s="58" t="s">
        <v>47</v>
      </c>
      <c r="E906" s="58" t="s">
        <v>315</v>
      </c>
      <c r="F906" s="304" t="s">
        <v>1683</v>
      </c>
      <c r="G906" s="304"/>
      <c r="H906" s="68" t="s">
        <v>37</v>
      </c>
      <c r="I906" s="71">
        <v>1</v>
      </c>
      <c r="J906" s="70">
        <v>844</v>
      </c>
      <c r="K906" s="70">
        <v>844</v>
      </c>
      <c r="O906" s="4"/>
      <c r="P906" s="4"/>
      <c r="Q906" s="4"/>
      <c r="R906" s="4"/>
      <c r="S906" s="4"/>
      <c r="T906" s="4"/>
      <c r="U906" s="4"/>
      <c r="V906" s="4"/>
      <c r="W906" s="4"/>
      <c r="X906" s="4"/>
      <c r="Y906" s="4"/>
    </row>
    <row r="907" spans="1:25" ht="15.75" customHeight="1">
      <c r="A907" s="4"/>
      <c r="B907" s="59" t="s">
        <v>1245</v>
      </c>
      <c r="C907" s="74" t="s">
        <v>1443</v>
      </c>
      <c r="D907" s="59" t="s">
        <v>47</v>
      </c>
      <c r="E907" s="59" t="s">
        <v>1444</v>
      </c>
      <c r="F907" s="308" t="s">
        <v>1248</v>
      </c>
      <c r="G907" s="308"/>
      <c r="H907" s="73" t="s">
        <v>1249</v>
      </c>
      <c r="I907" s="76">
        <v>0.35630000000000001</v>
      </c>
      <c r="J907" s="75">
        <v>31.21</v>
      </c>
      <c r="K907" s="75">
        <v>11.12</v>
      </c>
      <c r="O907" s="4"/>
      <c r="P907" s="4"/>
      <c r="Q907" s="4"/>
      <c r="R907" s="4"/>
      <c r="S907" s="4"/>
      <c r="T907" s="4"/>
      <c r="U907" s="4"/>
      <c r="V907" s="4"/>
      <c r="W907" s="4"/>
      <c r="X907" s="4"/>
      <c r="Y907" s="4"/>
    </row>
    <row r="908" spans="1:25" ht="15.75" customHeight="1">
      <c r="A908" s="4"/>
      <c r="B908" s="59" t="s">
        <v>1245</v>
      </c>
      <c r="C908" s="74" t="s">
        <v>1246</v>
      </c>
      <c r="D908" s="59" t="s">
        <v>47</v>
      </c>
      <c r="E908" s="59" t="s">
        <v>1247</v>
      </c>
      <c r="F908" s="308" t="s">
        <v>1248</v>
      </c>
      <c r="G908" s="308"/>
      <c r="H908" s="73" t="s">
        <v>1249</v>
      </c>
      <c r="I908" s="76">
        <v>0.1779</v>
      </c>
      <c r="J908" s="75">
        <v>22.64</v>
      </c>
      <c r="K908" s="75">
        <v>4.0199999999999996</v>
      </c>
      <c r="O908" s="4"/>
      <c r="P908" s="4"/>
      <c r="Q908" s="4"/>
      <c r="R908" s="4"/>
      <c r="S908" s="4"/>
      <c r="T908" s="4"/>
      <c r="U908" s="4"/>
      <c r="V908" s="4"/>
      <c r="W908" s="4"/>
      <c r="X908" s="4"/>
      <c r="Y908" s="4"/>
    </row>
    <row r="909" spans="1:25" ht="15.75" customHeight="1">
      <c r="A909" s="4"/>
      <c r="B909" s="57" t="s">
        <v>1254</v>
      </c>
      <c r="C909" s="78" t="s">
        <v>1717</v>
      </c>
      <c r="D909" s="57" t="s">
        <v>47</v>
      </c>
      <c r="E909" s="57" t="s">
        <v>1718</v>
      </c>
      <c r="F909" s="305" t="s">
        <v>1258</v>
      </c>
      <c r="G909" s="305"/>
      <c r="H909" s="77" t="s">
        <v>87</v>
      </c>
      <c r="I909" s="80">
        <v>6.8503999999999996</v>
      </c>
      <c r="J909" s="79">
        <v>21.84</v>
      </c>
      <c r="K909" s="79">
        <v>149.61000000000001</v>
      </c>
      <c r="O909" s="4"/>
      <c r="P909" s="4"/>
      <c r="Q909" s="4"/>
      <c r="R909" s="4"/>
      <c r="S909" s="4"/>
      <c r="T909" s="4"/>
      <c r="U909" s="4"/>
      <c r="V909" s="4"/>
      <c r="W909" s="4"/>
      <c r="X909" s="4"/>
      <c r="Y909" s="4"/>
    </row>
    <row r="910" spans="1:25" ht="15.75" customHeight="1">
      <c r="A910" s="4"/>
      <c r="B910" s="57" t="s">
        <v>1254</v>
      </c>
      <c r="C910" s="78" t="s">
        <v>1719</v>
      </c>
      <c r="D910" s="57" t="s">
        <v>47</v>
      </c>
      <c r="E910" s="57" t="s">
        <v>1720</v>
      </c>
      <c r="F910" s="305" t="s">
        <v>1258</v>
      </c>
      <c r="G910" s="305"/>
      <c r="H910" s="77" t="s">
        <v>37</v>
      </c>
      <c r="I910" s="80">
        <v>1</v>
      </c>
      <c r="J910" s="79">
        <v>647.92999999999995</v>
      </c>
      <c r="K910" s="79">
        <v>647.92999999999995</v>
      </c>
      <c r="O910" s="4"/>
      <c r="P910" s="4"/>
      <c r="Q910" s="4"/>
      <c r="R910" s="4"/>
      <c r="S910" s="4"/>
      <c r="T910" s="4"/>
      <c r="U910" s="4"/>
      <c r="V910" s="4"/>
      <c r="W910" s="4"/>
      <c r="X910" s="4"/>
      <c r="Y910" s="4"/>
    </row>
    <row r="911" spans="1:25" ht="15.75" customHeight="1">
      <c r="A911" s="4"/>
      <c r="B911" s="57" t="s">
        <v>1254</v>
      </c>
      <c r="C911" s="78" t="s">
        <v>1672</v>
      </c>
      <c r="D911" s="57" t="s">
        <v>47</v>
      </c>
      <c r="E911" s="57" t="s">
        <v>1673</v>
      </c>
      <c r="F911" s="305" t="s">
        <v>1258</v>
      </c>
      <c r="G911" s="305"/>
      <c r="H911" s="77" t="s">
        <v>1674</v>
      </c>
      <c r="I911" s="80">
        <v>0.88290000000000002</v>
      </c>
      <c r="J911" s="79">
        <v>30.79</v>
      </c>
      <c r="K911" s="79">
        <v>27.18</v>
      </c>
      <c r="O911" s="4"/>
      <c r="P911" s="4"/>
      <c r="Q911" s="4"/>
      <c r="R911" s="4"/>
      <c r="S911" s="4"/>
      <c r="T911" s="4"/>
      <c r="U911" s="4"/>
      <c r="V911" s="4"/>
      <c r="W911" s="4"/>
      <c r="X911" s="4"/>
      <c r="Y911" s="4"/>
    </row>
    <row r="912" spans="1:25" ht="15.75" customHeight="1">
      <c r="A912" s="4"/>
      <c r="B912" s="57" t="s">
        <v>1254</v>
      </c>
      <c r="C912" s="78" t="s">
        <v>1721</v>
      </c>
      <c r="D912" s="57" t="s">
        <v>47</v>
      </c>
      <c r="E912" s="57" t="s">
        <v>1722</v>
      </c>
      <c r="F912" s="305" t="s">
        <v>1258</v>
      </c>
      <c r="G912" s="305"/>
      <c r="H912" s="77" t="s">
        <v>49</v>
      </c>
      <c r="I912" s="80">
        <v>4.8166000000000002</v>
      </c>
      <c r="J912" s="79">
        <v>0.86</v>
      </c>
      <c r="K912" s="79">
        <v>4.1399999999999997</v>
      </c>
      <c r="O912" s="4"/>
      <c r="P912" s="4"/>
      <c r="Q912" s="4"/>
      <c r="R912" s="4"/>
      <c r="S912" s="4"/>
      <c r="T912" s="4"/>
      <c r="U912" s="4"/>
      <c r="V912" s="4"/>
      <c r="W912" s="4"/>
      <c r="X912" s="4"/>
      <c r="Y912" s="4"/>
    </row>
    <row r="913" spans="1:25" ht="15.75" customHeight="1">
      <c r="A913" s="4"/>
      <c r="B913" s="60"/>
      <c r="C913" s="60"/>
      <c r="D913" s="60"/>
      <c r="E913" s="60"/>
      <c r="F913" s="60" t="s">
        <v>1260</v>
      </c>
      <c r="G913" s="82">
        <v>11.64</v>
      </c>
      <c r="H913" s="60" t="s">
        <v>1261</v>
      </c>
      <c r="I913" s="82">
        <v>0</v>
      </c>
      <c r="J913" s="60" t="s">
        <v>1262</v>
      </c>
      <c r="K913" s="82">
        <v>11.64</v>
      </c>
      <c r="O913" s="4"/>
      <c r="P913" s="4"/>
      <c r="Q913" s="4"/>
      <c r="R913" s="4"/>
      <c r="S913" s="4"/>
      <c r="T913" s="4"/>
      <c r="U913" s="4"/>
      <c r="V913" s="4"/>
      <c r="W913" s="4"/>
      <c r="X913" s="4"/>
      <c r="Y913" s="4"/>
    </row>
    <row r="914" spans="1:25" ht="15.75" customHeight="1" thickBot="1">
      <c r="A914" s="4"/>
      <c r="B914" s="60"/>
      <c r="C914" s="60"/>
      <c r="D914" s="60"/>
      <c r="E914" s="60"/>
      <c r="F914" s="60" t="s">
        <v>1263</v>
      </c>
      <c r="G914" s="82">
        <v>159.68</v>
      </c>
      <c r="H914" s="60"/>
      <c r="I914" s="306" t="s">
        <v>1264</v>
      </c>
      <c r="J914" s="306"/>
      <c r="K914" s="82">
        <v>1003.68</v>
      </c>
      <c r="O914" s="4"/>
      <c r="P914" s="4"/>
      <c r="Q914" s="4"/>
      <c r="R914" s="4"/>
      <c r="S914" s="4"/>
      <c r="T914" s="4"/>
      <c r="U914" s="4"/>
      <c r="V914" s="4"/>
      <c r="W914" s="4"/>
      <c r="X914" s="4"/>
      <c r="Y914" s="4"/>
    </row>
    <row r="915" spans="1:25" ht="15.75" customHeight="1" thickTop="1">
      <c r="A915" s="4"/>
      <c r="B915" s="72"/>
      <c r="C915" s="72"/>
      <c r="D915" s="72"/>
      <c r="E915" s="72"/>
      <c r="F915" s="72"/>
      <c r="G915" s="72"/>
      <c r="H915" s="72"/>
      <c r="I915" s="72"/>
      <c r="J915" s="72"/>
      <c r="K915" s="72"/>
      <c r="O915" s="4"/>
      <c r="P915" s="4"/>
      <c r="Q915" s="4"/>
      <c r="R915" s="4"/>
      <c r="S915" s="4"/>
      <c r="T915" s="4"/>
      <c r="U915" s="4"/>
      <c r="V915" s="4"/>
      <c r="W915" s="4"/>
      <c r="X915" s="4"/>
      <c r="Y915" s="4"/>
    </row>
    <row r="916" spans="1:25" ht="15.75" customHeight="1">
      <c r="A916" s="4"/>
      <c r="B916" s="61" t="s">
        <v>316</v>
      </c>
      <c r="C916" s="62" t="s">
        <v>19</v>
      </c>
      <c r="D916" s="61" t="s">
        <v>20</v>
      </c>
      <c r="E916" s="61" t="s">
        <v>21</v>
      </c>
      <c r="F916" s="303" t="s">
        <v>1242</v>
      </c>
      <c r="G916" s="303"/>
      <c r="H916" s="67" t="s">
        <v>22</v>
      </c>
      <c r="I916" s="62" t="s">
        <v>23</v>
      </c>
      <c r="J916" s="62" t="s">
        <v>24</v>
      </c>
      <c r="K916" s="62" t="s">
        <v>17</v>
      </c>
      <c r="O916" s="4"/>
      <c r="P916" s="4"/>
      <c r="Q916" s="4"/>
      <c r="R916" s="4"/>
      <c r="S916" s="4"/>
      <c r="T916" s="4"/>
      <c r="U916" s="4"/>
      <c r="V916" s="4"/>
      <c r="W916" s="4"/>
      <c r="X916" s="4"/>
      <c r="Y916" s="4"/>
    </row>
    <row r="917" spans="1:25" ht="15.75" customHeight="1">
      <c r="A917" s="4"/>
      <c r="B917" s="58" t="s">
        <v>1243</v>
      </c>
      <c r="C917" s="69" t="s">
        <v>317</v>
      </c>
      <c r="D917" s="58" t="s">
        <v>31</v>
      </c>
      <c r="E917" s="58" t="s">
        <v>318</v>
      </c>
      <c r="F917" s="304" t="s">
        <v>1694</v>
      </c>
      <c r="G917" s="304"/>
      <c r="H917" s="68" t="s">
        <v>37</v>
      </c>
      <c r="I917" s="71">
        <v>1</v>
      </c>
      <c r="J917" s="70">
        <v>1204.51</v>
      </c>
      <c r="K917" s="70">
        <v>1204.51</v>
      </c>
      <c r="O917" s="4"/>
      <c r="P917" s="4"/>
      <c r="Q917" s="4"/>
      <c r="R917" s="4"/>
      <c r="S917" s="4"/>
      <c r="T917" s="4"/>
      <c r="U917" s="4"/>
      <c r="V917" s="4"/>
      <c r="W917" s="4"/>
      <c r="X917" s="4"/>
      <c r="Y917" s="4"/>
    </row>
    <row r="918" spans="1:25" ht="15.75" customHeight="1">
      <c r="A918" s="4"/>
      <c r="B918" s="59" t="s">
        <v>1245</v>
      </c>
      <c r="C918" s="74" t="s">
        <v>1246</v>
      </c>
      <c r="D918" s="59" t="s">
        <v>47</v>
      </c>
      <c r="E918" s="59" t="s">
        <v>1247</v>
      </c>
      <c r="F918" s="308" t="s">
        <v>1248</v>
      </c>
      <c r="G918" s="308"/>
      <c r="H918" s="73" t="s">
        <v>1249</v>
      </c>
      <c r="I918" s="76">
        <v>3</v>
      </c>
      <c r="J918" s="75">
        <v>22.64</v>
      </c>
      <c r="K918" s="75">
        <v>67.92</v>
      </c>
      <c r="O918" s="4"/>
      <c r="P918" s="4"/>
      <c r="Q918" s="4"/>
      <c r="R918" s="4"/>
      <c r="S918" s="4"/>
      <c r="T918" s="4"/>
      <c r="U918" s="4"/>
      <c r="V918" s="4"/>
      <c r="W918" s="4"/>
      <c r="X918" s="4"/>
      <c r="Y918" s="4"/>
    </row>
    <row r="919" spans="1:25" ht="15.75" customHeight="1">
      <c r="A919" s="4"/>
      <c r="B919" s="59" t="s">
        <v>1245</v>
      </c>
      <c r="C919" s="74" t="s">
        <v>1443</v>
      </c>
      <c r="D919" s="59" t="s">
        <v>47</v>
      </c>
      <c r="E919" s="59" t="s">
        <v>1444</v>
      </c>
      <c r="F919" s="308" t="s">
        <v>1248</v>
      </c>
      <c r="G919" s="308"/>
      <c r="H919" s="73" t="s">
        <v>1249</v>
      </c>
      <c r="I919" s="76">
        <v>3</v>
      </c>
      <c r="J919" s="75">
        <v>31.21</v>
      </c>
      <c r="K919" s="75">
        <v>93.63</v>
      </c>
      <c r="O919" s="4"/>
      <c r="P919" s="4"/>
      <c r="Q919" s="4"/>
      <c r="R919" s="4"/>
      <c r="S919" s="4"/>
      <c r="T919" s="4"/>
      <c r="U919" s="4"/>
      <c r="V919" s="4"/>
      <c r="W919" s="4"/>
      <c r="X919" s="4"/>
      <c r="Y919" s="4"/>
    </row>
    <row r="920" spans="1:25" ht="45.6" customHeight="1">
      <c r="A920" s="4"/>
      <c r="B920" s="57" t="s">
        <v>1254</v>
      </c>
      <c r="C920" s="78" t="s">
        <v>1723</v>
      </c>
      <c r="D920" s="57" t="s">
        <v>1256</v>
      </c>
      <c r="E920" s="57" t="s">
        <v>1724</v>
      </c>
      <c r="F920" s="305" t="s">
        <v>1258</v>
      </c>
      <c r="G920" s="305"/>
      <c r="H920" s="77" t="s">
        <v>37</v>
      </c>
      <c r="I920" s="80">
        <v>1</v>
      </c>
      <c r="J920" s="79">
        <v>1040.24</v>
      </c>
      <c r="K920" s="79">
        <v>1040.24</v>
      </c>
      <c r="O920" s="4"/>
      <c r="P920" s="4"/>
      <c r="Q920" s="4"/>
      <c r="R920" s="4"/>
      <c r="S920" s="4"/>
      <c r="T920" s="4"/>
      <c r="U920" s="4"/>
      <c r="V920" s="4"/>
      <c r="W920" s="4"/>
      <c r="X920" s="4"/>
      <c r="Y920" s="4"/>
    </row>
    <row r="921" spans="1:25" ht="15.75" customHeight="1">
      <c r="A921" s="4"/>
      <c r="B921" s="57" t="s">
        <v>1254</v>
      </c>
      <c r="C921" s="78" t="s">
        <v>1725</v>
      </c>
      <c r="D921" s="57" t="s">
        <v>47</v>
      </c>
      <c r="E921" s="57" t="s">
        <v>1726</v>
      </c>
      <c r="F921" s="305" t="s">
        <v>1258</v>
      </c>
      <c r="G921" s="305"/>
      <c r="H921" s="77" t="s">
        <v>62</v>
      </c>
      <c r="I921" s="80">
        <v>7.1999999999999998E-3</v>
      </c>
      <c r="J921" s="79">
        <v>165</v>
      </c>
      <c r="K921" s="79">
        <v>1.18</v>
      </c>
      <c r="O921" s="4"/>
      <c r="P921" s="4"/>
      <c r="Q921" s="4"/>
      <c r="R921" s="4"/>
      <c r="S921" s="4"/>
      <c r="T921" s="4"/>
      <c r="U921" s="4"/>
      <c r="V921" s="4"/>
      <c r="W921" s="4"/>
      <c r="X921" s="4"/>
      <c r="Y921" s="4"/>
    </row>
    <row r="922" spans="1:25" ht="15.75" customHeight="1">
      <c r="A922" s="4"/>
      <c r="B922" s="57" t="s">
        <v>1254</v>
      </c>
      <c r="C922" s="78" t="s">
        <v>1565</v>
      </c>
      <c r="D922" s="57" t="s">
        <v>47</v>
      </c>
      <c r="E922" s="57" t="s">
        <v>1566</v>
      </c>
      <c r="F922" s="305" t="s">
        <v>1258</v>
      </c>
      <c r="G922" s="305"/>
      <c r="H922" s="77" t="s">
        <v>103</v>
      </c>
      <c r="I922" s="80">
        <v>2.0299999999999998</v>
      </c>
      <c r="J922" s="79">
        <v>0.76</v>
      </c>
      <c r="K922" s="79">
        <v>1.54</v>
      </c>
      <c r="O922" s="4"/>
      <c r="P922" s="4"/>
      <c r="Q922" s="4"/>
      <c r="R922" s="4"/>
      <c r="S922" s="4"/>
      <c r="T922" s="4"/>
      <c r="U922" s="4"/>
      <c r="V922" s="4"/>
      <c r="W922" s="4"/>
      <c r="X922" s="4"/>
      <c r="Y922" s="4"/>
    </row>
    <row r="923" spans="1:25" ht="15.75" customHeight="1">
      <c r="A923" s="4"/>
      <c r="B923" s="60"/>
      <c r="C923" s="60"/>
      <c r="D923" s="60"/>
      <c r="E923" s="60"/>
      <c r="F923" s="60" t="s">
        <v>1260</v>
      </c>
      <c r="G923" s="82">
        <v>122.34</v>
      </c>
      <c r="H923" s="60" t="s">
        <v>1261</v>
      </c>
      <c r="I923" s="82">
        <v>0</v>
      </c>
      <c r="J923" s="60" t="s">
        <v>1262</v>
      </c>
      <c r="K923" s="82">
        <v>122.34</v>
      </c>
      <c r="O923" s="4"/>
      <c r="P923" s="4"/>
      <c r="Q923" s="4"/>
      <c r="R923" s="4"/>
      <c r="S923" s="4"/>
      <c r="T923" s="4"/>
      <c r="U923" s="4"/>
      <c r="V923" s="4"/>
      <c r="W923" s="4"/>
      <c r="X923" s="4"/>
      <c r="Y923" s="4"/>
    </row>
    <row r="924" spans="1:25" ht="15.75" customHeight="1">
      <c r="A924" s="4"/>
      <c r="B924" s="60"/>
      <c r="C924" s="60"/>
      <c r="D924" s="60"/>
      <c r="E924" s="60"/>
      <c r="F924" s="60" t="s">
        <v>1263</v>
      </c>
      <c r="G924" s="82">
        <v>227.89</v>
      </c>
      <c r="H924" s="60"/>
      <c r="I924" s="306" t="s">
        <v>1264</v>
      </c>
      <c r="J924" s="306"/>
      <c r="K924" s="82">
        <v>1432.4</v>
      </c>
      <c r="O924" s="4"/>
      <c r="P924" s="4"/>
      <c r="Q924" s="4"/>
      <c r="R924" s="4"/>
      <c r="S924" s="4"/>
      <c r="T924" s="4"/>
      <c r="U924" s="4"/>
      <c r="V924" s="4"/>
      <c r="W924" s="4"/>
      <c r="X924" s="4"/>
      <c r="Y924" s="4"/>
    </row>
    <row r="925" spans="1:25" ht="15.75" customHeight="1">
      <c r="A925" s="4"/>
      <c r="B925" s="307" t="s">
        <v>2542</v>
      </c>
      <c r="C925" s="307"/>
      <c r="D925" s="307"/>
      <c r="E925" s="307"/>
      <c r="F925" s="307"/>
      <c r="G925" s="307"/>
      <c r="H925" s="307"/>
      <c r="I925" s="307"/>
      <c r="J925" s="307"/>
      <c r="K925" s="307"/>
      <c r="O925" s="4"/>
      <c r="P925" s="4"/>
      <c r="Q925" s="4"/>
      <c r="R925" s="4"/>
      <c r="S925" s="4"/>
      <c r="T925" s="4"/>
      <c r="U925" s="4"/>
      <c r="V925" s="4"/>
      <c r="W925" s="4"/>
      <c r="X925" s="4"/>
      <c r="Y925" s="4"/>
    </row>
    <row r="926" spans="1:25" ht="15.75" customHeight="1" thickBot="1">
      <c r="A926" s="4"/>
      <c r="B926" s="302" t="s">
        <v>2567</v>
      </c>
      <c r="C926" s="302"/>
      <c r="D926" s="302"/>
      <c r="E926" s="302"/>
      <c r="F926" s="302"/>
      <c r="G926" s="302"/>
      <c r="H926" s="302"/>
      <c r="I926" s="302"/>
      <c r="J926" s="302"/>
      <c r="K926" s="302"/>
      <c r="O926" s="4"/>
      <c r="P926" s="4"/>
      <c r="Q926" s="4"/>
      <c r="R926" s="4"/>
      <c r="S926" s="4"/>
      <c r="T926" s="4"/>
      <c r="U926" s="4"/>
      <c r="V926" s="4"/>
      <c r="W926" s="4"/>
      <c r="X926" s="4"/>
      <c r="Y926" s="4"/>
    </row>
    <row r="927" spans="1:25" ht="15.75" customHeight="1" thickTop="1">
      <c r="A927" s="4"/>
      <c r="B927" s="72"/>
      <c r="C927" s="72"/>
      <c r="D927" s="72"/>
      <c r="E927" s="72"/>
      <c r="F927" s="72"/>
      <c r="G927" s="72"/>
      <c r="H927" s="72"/>
      <c r="I927" s="72"/>
      <c r="J927" s="72"/>
      <c r="K927" s="72"/>
      <c r="O927" s="4"/>
      <c r="P927" s="4"/>
      <c r="Q927" s="4"/>
      <c r="R927" s="4"/>
      <c r="S927" s="4"/>
      <c r="T927" s="4"/>
      <c r="U927" s="4"/>
      <c r="V927" s="4"/>
      <c r="W927" s="4"/>
      <c r="X927" s="4"/>
      <c r="Y927" s="4"/>
    </row>
    <row r="928" spans="1:25" ht="15.75" customHeight="1">
      <c r="A928" s="4"/>
      <c r="B928" s="61" t="s">
        <v>319</v>
      </c>
      <c r="C928" s="62" t="s">
        <v>19</v>
      </c>
      <c r="D928" s="61" t="s">
        <v>20</v>
      </c>
      <c r="E928" s="61" t="s">
        <v>21</v>
      </c>
      <c r="F928" s="303" t="s">
        <v>1242</v>
      </c>
      <c r="G928" s="303"/>
      <c r="H928" s="67" t="s">
        <v>22</v>
      </c>
      <c r="I928" s="62" t="s">
        <v>23</v>
      </c>
      <c r="J928" s="62" t="s">
        <v>24</v>
      </c>
      <c r="K928" s="62" t="s">
        <v>17</v>
      </c>
      <c r="O928" s="4"/>
      <c r="P928" s="4"/>
      <c r="Q928" s="4"/>
      <c r="R928" s="4"/>
      <c r="S928" s="4"/>
      <c r="T928" s="4"/>
      <c r="U928" s="4"/>
      <c r="V928" s="4"/>
      <c r="W928" s="4"/>
      <c r="X928" s="4"/>
      <c r="Y928" s="4"/>
    </row>
    <row r="929" spans="1:25" ht="15.75" customHeight="1">
      <c r="A929" s="4"/>
      <c r="B929" s="58" t="s">
        <v>1243</v>
      </c>
      <c r="C929" s="69" t="s">
        <v>320</v>
      </c>
      <c r="D929" s="58" t="s">
        <v>31</v>
      </c>
      <c r="E929" s="58" t="s">
        <v>321</v>
      </c>
      <c r="F929" s="304" t="s">
        <v>1694</v>
      </c>
      <c r="G929" s="304"/>
      <c r="H929" s="68" t="s">
        <v>37</v>
      </c>
      <c r="I929" s="71">
        <v>1</v>
      </c>
      <c r="J929" s="70">
        <v>963.99</v>
      </c>
      <c r="K929" s="70">
        <v>963.99</v>
      </c>
      <c r="O929" s="4"/>
      <c r="P929" s="4"/>
      <c r="Q929" s="4"/>
      <c r="R929" s="4"/>
      <c r="S929" s="4"/>
      <c r="T929" s="4"/>
      <c r="U929" s="4"/>
      <c r="V929" s="4"/>
      <c r="W929" s="4"/>
      <c r="X929" s="4"/>
      <c r="Y929" s="4"/>
    </row>
    <row r="930" spans="1:25" ht="45.6" customHeight="1">
      <c r="A930" s="4"/>
      <c r="B930" s="59" t="s">
        <v>1245</v>
      </c>
      <c r="C930" s="74" t="s">
        <v>1727</v>
      </c>
      <c r="D930" s="59" t="s">
        <v>47</v>
      </c>
      <c r="E930" s="59" t="s">
        <v>1728</v>
      </c>
      <c r="F930" s="308" t="s">
        <v>1248</v>
      </c>
      <c r="G930" s="308"/>
      <c r="H930" s="73" t="s">
        <v>1249</v>
      </c>
      <c r="I930" s="76">
        <v>3</v>
      </c>
      <c r="J930" s="75">
        <v>30.97</v>
      </c>
      <c r="K930" s="75">
        <v>92.91</v>
      </c>
      <c r="O930" s="4"/>
      <c r="P930" s="4"/>
      <c r="Q930" s="4"/>
      <c r="R930" s="4"/>
      <c r="S930" s="4"/>
      <c r="T930" s="4"/>
      <c r="U930" s="4"/>
      <c r="V930" s="4"/>
      <c r="W930" s="4"/>
      <c r="X930" s="4"/>
      <c r="Y930" s="4"/>
    </row>
    <row r="931" spans="1:25" ht="15.75" customHeight="1">
      <c r="A931" s="4"/>
      <c r="B931" s="59" t="s">
        <v>1245</v>
      </c>
      <c r="C931" s="74" t="s">
        <v>1246</v>
      </c>
      <c r="D931" s="59" t="s">
        <v>47</v>
      </c>
      <c r="E931" s="59" t="s">
        <v>1247</v>
      </c>
      <c r="F931" s="308" t="s">
        <v>1248</v>
      </c>
      <c r="G931" s="308"/>
      <c r="H931" s="73" t="s">
        <v>1249</v>
      </c>
      <c r="I931" s="76">
        <v>3</v>
      </c>
      <c r="J931" s="75">
        <v>22.64</v>
      </c>
      <c r="K931" s="75">
        <v>67.92</v>
      </c>
      <c r="O931" s="4"/>
      <c r="P931" s="4"/>
      <c r="Q931" s="4"/>
      <c r="R931" s="4"/>
      <c r="S931" s="4"/>
      <c r="T931" s="4"/>
      <c r="U931" s="4"/>
      <c r="V931" s="4"/>
      <c r="W931" s="4"/>
      <c r="X931" s="4"/>
      <c r="Y931" s="4"/>
    </row>
    <row r="932" spans="1:25" ht="15.75" customHeight="1">
      <c r="A932" s="4"/>
      <c r="B932" s="57" t="s">
        <v>1254</v>
      </c>
      <c r="C932" s="78" t="s">
        <v>1729</v>
      </c>
      <c r="D932" s="57" t="s">
        <v>1730</v>
      </c>
      <c r="E932" s="57" t="s">
        <v>1731</v>
      </c>
      <c r="F932" s="305" t="s">
        <v>1258</v>
      </c>
      <c r="G932" s="305"/>
      <c r="H932" s="77" t="s">
        <v>103</v>
      </c>
      <c r="I932" s="80">
        <v>23</v>
      </c>
      <c r="J932" s="79">
        <v>34.92</v>
      </c>
      <c r="K932" s="79">
        <v>803.16</v>
      </c>
      <c r="O932" s="4"/>
      <c r="P932" s="4"/>
      <c r="Q932" s="4"/>
      <c r="R932" s="4"/>
      <c r="S932" s="4"/>
      <c r="T932" s="4"/>
      <c r="U932" s="4"/>
      <c r="V932" s="4"/>
      <c r="W932" s="4"/>
      <c r="X932" s="4"/>
      <c r="Y932" s="4"/>
    </row>
    <row r="933" spans="1:25" ht="15.75" customHeight="1">
      <c r="A933" s="4"/>
      <c r="B933" s="60"/>
      <c r="C933" s="60"/>
      <c r="D933" s="60"/>
      <c r="E933" s="60"/>
      <c r="F933" s="60" t="s">
        <v>1260</v>
      </c>
      <c r="G933" s="82">
        <v>121.62</v>
      </c>
      <c r="H933" s="60" t="s">
        <v>1261</v>
      </c>
      <c r="I933" s="82">
        <v>0</v>
      </c>
      <c r="J933" s="60" t="s">
        <v>1262</v>
      </c>
      <c r="K933" s="82">
        <v>121.62</v>
      </c>
      <c r="O933" s="4"/>
      <c r="P933" s="4"/>
      <c r="Q933" s="4"/>
      <c r="R933" s="4"/>
      <c r="S933" s="4"/>
      <c r="T933" s="4"/>
      <c r="U933" s="4"/>
      <c r="V933" s="4"/>
      <c r="W933" s="4"/>
      <c r="X933" s="4"/>
      <c r="Y933" s="4"/>
    </row>
    <row r="934" spans="1:25" ht="15.75" customHeight="1">
      <c r="A934" s="4"/>
      <c r="B934" s="60"/>
      <c r="C934" s="60"/>
      <c r="D934" s="60"/>
      <c r="E934" s="60"/>
      <c r="F934" s="60" t="s">
        <v>1263</v>
      </c>
      <c r="G934" s="82">
        <v>182.38</v>
      </c>
      <c r="H934" s="60"/>
      <c r="I934" s="306" t="s">
        <v>1264</v>
      </c>
      <c r="J934" s="306"/>
      <c r="K934" s="82">
        <v>1146.3699999999999</v>
      </c>
      <c r="O934" s="4"/>
      <c r="P934" s="4"/>
      <c r="Q934" s="4"/>
      <c r="R934" s="4"/>
      <c r="S934" s="4"/>
      <c r="T934" s="4"/>
      <c r="U934" s="4"/>
      <c r="V934" s="4"/>
      <c r="W934" s="4"/>
      <c r="X934" s="4"/>
      <c r="Y934" s="4"/>
    </row>
    <row r="935" spans="1:25" ht="15.75" customHeight="1">
      <c r="A935" s="4"/>
      <c r="B935" s="307" t="s">
        <v>2542</v>
      </c>
      <c r="C935" s="307"/>
      <c r="D935" s="307"/>
      <c r="E935" s="307"/>
      <c r="F935" s="307"/>
      <c r="G935" s="307"/>
      <c r="H935" s="307"/>
      <c r="I935" s="307"/>
      <c r="J935" s="307"/>
      <c r="K935" s="307"/>
      <c r="O935" s="4"/>
      <c r="P935" s="4"/>
      <c r="Q935" s="4"/>
      <c r="R935" s="4"/>
      <c r="S935" s="4"/>
      <c r="T935" s="4"/>
      <c r="U935" s="4"/>
      <c r="V935" s="4"/>
      <c r="W935" s="4"/>
      <c r="X935" s="4"/>
      <c r="Y935" s="4"/>
    </row>
    <row r="936" spans="1:25" ht="15.75" customHeight="1" thickBot="1">
      <c r="A936" s="4"/>
      <c r="B936" s="302" t="s">
        <v>2568</v>
      </c>
      <c r="C936" s="302"/>
      <c r="D936" s="302"/>
      <c r="E936" s="302"/>
      <c r="F936" s="302"/>
      <c r="G936" s="302"/>
      <c r="H936" s="302"/>
      <c r="I936" s="302"/>
      <c r="J936" s="302"/>
      <c r="K936" s="302"/>
      <c r="O936" s="4"/>
      <c r="P936" s="4"/>
      <c r="Q936" s="4"/>
      <c r="R936" s="4"/>
      <c r="S936" s="4"/>
      <c r="T936" s="4"/>
      <c r="U936" s="4"/>
      <c r="V936" s="4"/>
      <c r="W936" s="4"/>
      <c r="X936" s="4"/>
      <c r="Y936" s="4"/>
    </row>
    <row r="937" spans="1:25" ht="15.75" customHeight="1" thickTop="1">
      <c r="A937" s="4"/>
      <c r="B937" s="72"/>
      <c r="C937" s="72"/>
      <c r="D937" s="72"/>
      <c r="E937" s="72"/>
      <c r="F937" s="72"/>
      <c r="G937" s="72"/>
      <c r="H937" s="72"/>
      <c r="I937" s="72"/>
      <c r="J937" s="72"/>
      <c r="K937" s="72"/>
      <c r="O937" s="4"/>
      <c r="P937" s="4"/>
      <c r="Q937" s="4"/>
      <c r="R937" s="4"/>
      <c r="S937" s="4"/>
      <c r="T937" s="4"/>
      <c r="U937" s="4"/>
      <c r="V937" s="4"/>
      <c r="W937" s="4"/>
      <c r="X937" s="4"/>
      <c r="Y937" s="4"/>
    </row>
    <row r="938" spans="1:25" ht="15.75" customHeight="1">
      <c r="A938" s="4"/>
      <c r="B938" s="61" t="s">
        <v>322</v>
      </c>
      <c r="C938" s="62" t="s">
        <v>19</v>
      </c>
      <c r="D938" s="61" t="s">
        <v>20</v>
      </c>
      <c r="E938" s="61" t="s">
        <v>21</v>
      </c>
      <c r="F938" s="303" t="s">
        <v>1242</v>
      </c>
      <c r="G938" s="303"/>
      <c r="H938" s="67" t="s">
        <v>22</v>
      </c>
      <c r="I938" s="62" t="s">
        <v>23</v>
      </c>
      <c r="J938" s="62" t="s">
        <v>24</v>
      </c>
      <c r="K938" s="62" t="s">
        <v>17</v>
      </c>
      <c r="O938" s="4"/>
      <c r="P938" s="4"/>
      <c r="Q938" s="4"/>
      <c r="R938" s="4"/>
      <c r="S938" s="4"/>
      <c r="T938" s="4"/>
      <c r="U938" s="4"/>
      <c r="V938" s="4"/>
      <c r="W938" s="4"/>
      <c r="X938" s="4"/>
      <c r="Y938" s="4"/>
    </row>
    <row r="939" spans="1:25" ht="15.75" customHeight="1">
      <c r="A939" s="4"/>
      <c r="B939" s="58" t="s">
        <v>1243</v>
      </c>
      <c r="C939" s="69" t="s">
        <v>323</v>
      </c>
      <c r="D939" s="58" t="s">
        <v>31</v>
      </c>
      <c r="E939" s="58" t="s">
        <v>324</v>
      </c>
      <c r="F939" s="304" t="s">
        <v>1694</v>
      </c>
      <c r="G939" s="304"/>
      <c r="H939" s="68" t="s">
        <v>37</v>
      </c>
      <c r="I939" s="71">
        <v>1</v>
      </c>
      <c r="J939" s="70">
        <v>1383.7</v>
      </c>
      <c r="K939" s="70">
        <v>1383.7</v>
      </c>
      <c r="O939" s="4"/>
      <c r="P939" s="4"/>
      <c r="Q939" s="4"/>
      <c r="R939" s="4"/>
      <c r="S939" s="4"/>
      <c r="T939" s="4"/>
      <c r="U939" s="4"/>
      <c r="V939" s="4"/>
      <c r="W939" s="4"/>
      <c r="X939" s="4"/>
      <c r="Y939" s="4"/>
    </row>
    <row r="940" spans="1:25" ht="15.75" customHeight="1">
      <c r="A940" s="4"/>
      <c r="B940" s="59" t="s">
        <v>1245</v>
      </c>
      <c r="C940" s="74" t="s">
        <v>1727</v>
      </c>
      <c r="D940" s="59" t="s">
        <v>47</v>
      </c>
      <c r="E940" s="59" t="s">
        <v>1728</v>
      </c>
      <c r="F940" s="308" t="s">
        <v>1248</v>
      </c>
      <c r="G940" s="308"/>
      <c r="H940" s="73" t="s">
        <v>1249</v>
      </c>
      <c r="I940" s="76">
        <v>4.7430000000000003</v>
      </c>
      <c r="J940" s="75">
        <v>30.97</v>
      </c>
      <c r="K940" s="75">
        <v>146.88999999999999</v>
      </c>
      <c r="O940" s="4"/>
      <c r="P940" s="4"/>
      <c r="Q940" s="4"/>
      <c r="R940" s="4"/>
      <c r="S940" s="4"/>
      <c r="T940" s="4"/>
      <c r="U940" s="4"/>
      <c r="V940" s="4"/>
      <c r="W940" s="4"/>
      <c r="X940" s="4"/>
      <c r="Y940" s="4"/>
    </row>
    <row r="941" spans="1:25" ht="15.75" customHeight="1">
      <c r="A941" s="4"/>
      <c r="B941" s="59" t="s">
        <v>1245</v>
      </c>
      <c r="C941" s="74" t="s">
        <v>1732</v>
      </c>
      <c r="D941" s="59" t="s">
        <v>47</v>
      </c>
      <c r="E941" s="59" t="s">
        <v>1733</v>
      </c>
      <c r="F941" s="308" t="s">
        <v>1248</v>
      </c>
      <c r="G941" s="308"/>
      <c r="H941" s="73" t="s">
        <v>1249</v>
      </c>
      <c r="I941" s="76">
        <v>4.7430000000000003</v>
      </c>
      <c r="J941" s="75">
        <v>25.02</v>
      </c>
      <c r="K941" s="75">
        <v>118.66</v>
      </c>
      <c r="O941" s="4"/>
      <c r="P941" s="4"/>
      <c r="Q941" s="4"/>
      <c r="R941" s="4"/>
      <c r="S941" s="4"/>
      <c r="T941" s="4"/>
      <c r="U941" s="4"/>
      <c r="V941" s="4"/>
      <c r="W941" s="4"/>
      <c r="X941" s="4"/>
      <c r="Y941" s="4"/>
    </row>
    <row r="942" spans="1:25" ht="15.75" customHeight="1">
      <c r="A942" s="4"/>
      <c r="B942" s="57" t="s">
        <v>1254</v>
      </c>
      <c r="C942" s="78" t="s">
        <v>1567</v>
      </c>
      <c r="D942" s="57" t="s">
        <v>47</v>
      </c>
      <c r="E942" s="57" t="s">
        <v>1568</v>
      </c>
      <c r="F942" s="305" t="s">
        <v>1258</v>
      </c>
      <c r="G942" s="305"/>
      <c r="H942" s="77" t="s">
        <v>62</v>
      </c>
      <c r="I942" s="80">
        <v>5.0000000000000001E-3</v>
      </c>
      <c r="J942" s="79">
        <v>167.15</v>
      </c>
      <c r="K942" s="79">
        <v>0.83</v>
      </c>
      <c r="O942" s="4"/>
      <c r="P942" s="4"/>
      <c r="Q942" s="4"/>
      <c r="R942" s="4"/>
      <c r="S942" s="4"/>
      <c r="T942" s="4"/>
      <c r="U942" s="4"/>
      <c r="V942" s="4"/>
      <c r="W942" s="4"/>
      <c r="X942" s="4"/>
      <c r="Y942" s="4"/>
    </row>
    <row r="943" spans="1:25" ht="45.6" customHeight="1">
      <c r="A943" s="4"/>
      <c r="B943" s="57" t="s">
        <v>1254</v>
      </c>
      <c r="C943" s="78" t="s">
        <v>1734</v>
      </c>
      <c r="D943" s="57" t="s">
        <v>1515</v>
      </c>
      <c r="E943" s="57" t="s">
        <v>1735</v>
      </c>
      <c r="F943" s="305" t="s">
        <v>1258</v>
      </c>
      <c r="G943" s="305"/>
      <c r="H943" s="77" t="s">
        <v>87</v>
      </c>
      <c r="I943" s="80">
        <v>2.2000000000000002</v>
      </c>
      <c r="J943" s="79">
        <v>83.3</v>
      </c>
      <c r="K943" s="79">
        <v>183.26</v>
      </c>
      <c r="O943" s="4"/>
      <c r="P943" s="4"/>
      <c r="Q943" s="4"/>
      <c r="R943" s="4"/>
      <c r="S943" s="4"/>
      <c r="T943" s="4"/>
      <c r="U943" s="4"/>
      <c r="V943" s="4"/>
      <c r="W943" s="4"/>
      <c r="X943" s="4"/>
      <c r="Y943" s="4"/>
    </row>
    <row r="944" spans="1:25" ht="15.75" customHeight="1">
      <c r="A944" s="4"/>
      <c r="B944" s="57" t="s">
        <v>1254</v>
      </c>
      <c r="C944" s="78" t="s">
        <v>1703</v>
      </c>
      <c r="D944" s="57" t="s">
        <v>47</v>
      </c>
      <c r="E944" s="57" t="s">
        <v>1704</v>
      </c>
      <c r="F944" s="305" t="s">
        <v>1258</v>
      </c>
      <c r="G944" s="305"/>
      <c r="H944" s="77" t="s">
        <v>103</v>
      </c>
      <c r="I944" s="80">
        <v>2.4</v>
      </c>
      <c r="J944" s="79">
        <v>0.68</v>
      </c>
      <c r="K944" s="79">
        <v>1.63</v>
      </c>
      <c r="O944" s="4"/>
      <c r="P944" s="4"/>
      <c r="Q944" s="4"/>
      <c r="R944" s="4"/>
      <c r="S944" s="4"/>
      <c r="T944" s="4"/>
      <c r="U944" s="4"/>
      <c r="V944" s="4"/>
      <c r="W944" s="4"/>
      <c r="X944" s="4"/>
      <c r="Y944" s="4"/>
    </row>
    <row r="945" spans="1:25" ht="15.75" customHeight="1">
      <c r="A945" s="4"/>
      <c r="B945" s="57" t="s">
        <v>1254</v>
      </c>
      <c r="C945" s="78" t="s">
        <v>1736</v>
      </c>
      <c r="D945" s="57" t="s">
        <v>1515</v>
      </c>
      <c r="E945" s="57" t="s">
        <v>324</v>
      </c>
      <c r="F945" s="305" t="s">
        <v>1258</v>
      </c>
      <c r="G945" s="305"/>
      <c r="H945" s="77" t="s">
        <v>37</v>
      </c>
      <c r="I945" s="80">
        <v>1</v>
      </c>
      <c r="J945" s="79">
        <v>932.43</v>
      </c>
      <c r="K945" s="79">
        <v>932.43</v>
      </c>
      <c r="O945" s="4"/>
      <c r="P945" s="4"/>
      <c r="Q945" s="4"/>
      <c r="R945" s="4"/>
      <c r="S945" s="4"/>
      <c r="T945" s="4"/>
      <c r="U945" s="4"/>
      <c r="V945" s="4"/>
      <c r="W945" s="4"/>
      <c r="X945" s="4"/>
      <c r="Y945" s="4"/>
    </row>
    <row r="946" spans="1:25" ht="15.75" customHeight="1">
      <c r="A946" s="4"/>
      <c r="B946" s="60"/>
      <c r="C946" s="60"/>
      <c r="D946" s="60"/>
      <c r="E946" s="60"/>
      <c r="F946" s="60" t="s">
        <v>1260</v>
      </c>
      <c r="G946" s="82">
        <v>203.14</v>
      </c>
      <c r="H946" s="60" t="s">
        <v>1261</v>
      </c>
      <c r="I946" s="82">
        <v>0</v>
      </c>
      <c r="J946" s="60" t="s">
        <v>1262</v>
      </c>
      <c r="K946" s="82">
        <v>203.14</v>
      </c>
      <c r="O946" s="4"/>
      <c r="P946" s="4"/>
      <c r="Q946" s="4"/>
      <c r="R946" s="4"/>
      <c r="S946" s="4"/>
      <c r="T946" s="4"/>
      <c r="U946" s="4"/>
      <c r="V946" s="4"/>
      <c r="W946" s="4"/>
      <c r="X946" s="4"/>
      <c r="Y946" s="4"/>
    </row>
    <row r="947" spans="1:25" ht="15.75" customHeight="1">
      <c r="A947" s="4"/>
      <c r="B947" s="60"/>
      <c r="C947" s="60"/>
      <c r="D947" s="60"/>
      <c r="E947" s="60"/>
      <c r="F947" s="60" t="s">
        <v>1263</v>
      </c>
      <c r="G947" s="82">
        <v>261.79000000000002</v>
      </c>
      <c r="H947" s="60"/>
      <c r="I947" s="306" t="s">
        <v>1264</v>
      </c>
      <c r="J947" s="306"/>
      <c r="K947" s="82">
        <v>1645.49</v>
      </c>
      <c r="O947" s="4"/>
      <c r="P947" s="4"/>
      <c r="Q947" s="4"/>
      <c r="R947" s="4"/>
      <c r="S947" s="4"/>
      <c r="T947" s="4"/>
      <c r="U947" s="4"/>
      <c r="V947" s="4"/>
      <c r="W947" s="4"/>
      <c r="X947" s="4"/>
      <c r="Y947" s="4"/>
    </row>
    <row r="948" spans="1:25" ht="15.75" customHeight="1">
      <c r="A948" s="4"/>
      <c r="B948" s="307" t="s">
        <v>2542</v>
      </c>
      <c r="C948" s="307"/>
      <c r="D948" s="307"/>
      <c r="E948" s="307"/>
      <c r="F948" s="307"/>
      <c r="G948" s="307"/>
      <c r="H948" s="307"/>
      <c r="I948" s="307"/>
      <c r="J948" s="307"/>
      <c r="K948" s="307"/>
      <c r="O948" s="4"/>
      <c r="P948" s="4"/>
      <c r="Q948" s="4"/>
      <c r="R948" s="4"/>
      <c r="S948" s="4"/>
      <c r="T948" s="4"/>
      <c r="U948" s="4"/>
      <c r="V948" s="4"/>
      <c r="W948" s="4"/>
      <c r="X948" s="4"/>
      <c r="Y948" s="4"/>
    </row>
    <row r="949" spans="1:25" ht="15.75" customHeight="1" thickBot="1">
      <c r="A949" s="4"/>
      <c r="B949" s="302" t="s">
        <v>2569</v>
      </c>
      <c r="C949" s="302"/>
      <c r="D949" s="302"/>
      <c r="E949" s="302"/>
      <c r="F949" s="302"/>
      <c r="G949" s="302"/>
      <c r="H949" s="302"/>
      <c r="I949" s="302"/>
      <c r="J949" s="302"/>
      <c r="K949" s="302"/>
      <c r="O949" s="4"/>
      <c r="P949" s="4"/>
      <c r="Q949" s="4"/>
      <c r="R949" s="4"/>
      <c r="S949" s="4"/>
      <c r="T949" s="4"/>
      <c r="U949" s="4"/>
      <c r="V949" s="4"/>
      <c r="W949" s="4"/>
      <c r="X949" s="4"/>
      <c r="Y949" s="4"/>
    </row>
    <row r="950" spans="1:25" ht="15.75" customHeight="1" thickTop="1">
      <c r="A950" s="4"/>
      <c r="B950" s="72"/>
      <c r="C950" s="72"/>
      <c r="D950" s="72"/>
      <c r="E950" s="72"/>
      <c r="F950" s="72"/>
      <c r="G950" s="72"/>
      <c r="H950" s="72"/>
      <c r="I950" s="72"/>
      <c r="J950" s="72"/>
      <c r="K950" s="72"/>
      <c r="O950" s="4"/>
      <c r="P950" s="4"/>
      <c r="Q950" s="4"/>
      <c r="R950" s="4"/>
      <c r="S950" s="4"/>
      <c r="T950" s="4"/>
      <c r="U950" s="4"/>
      <c r="V950" s="4"/>
      <c r="W950" s="4"/>
      <c r="X950" s="4"/>
      <c r="Y950" s="4"/>
    </row>
    <row r="951" spans="1:25" ht="15.75" customHeight="1">
      <c r="A951" s="4"/>
      <c r="B951" s="61" t="s">
        <v>325</v>
      </c>
      <c r="C951" s="62" t="s">
        <v>19</v>
      </c>
      <c r="D951" s="61" t="s">
        <v>20</v>
      </c>
      <c r="E951" s="61" t="s">
        <v>21</v>
      </c>
      <c r="F951" s="303" t="s">
        <v>1242</v>
      </c>
      <c r="G951" s="303"/>
      <c r="H951" s="67" t="s">
        <v>22</v>
      </c>
      <c r="I951" s="62" t="s">
        <v>23</v>
      </c>
      <c r="J951" s="62" t="s">
        <v>24</v>
      </c>
      <c r="K951" s="62" t="s">
        <v>17</v>
      </c>
      <c r="O951" s="4"/>
      <c r="P951" s="4"/>
      <c r="Q951" s="4"/>
      <c r="R951" s="4"/>
      <c r="S951" s="4"/>
      <c r="T951" s="4"/>
      <c r="U951" s="4"/>
      <c r="V951" s="4"/>
      <c r="W951" s="4"/>
      <c r="X951" s="4"/>
      <c r="Y951" s="4"/>
    </row>
    <row r="952" spans="1:25" ht="15.75" customHeight="1">
      <c r="A952" s="4"/>
      <c r="B952" s="58" t="s">
        <v>1243</v>
      </c>
      <c r="C952" s="69" t="s">
        <v>326</v>
      </c>
      <c r="D952" s="58" t="s">
        <v>31</v>
      </c>
      <c r="E952" s="58" t="s">
        <v>327</v>
      </c>
      <c r="F952" s="304" t="s">
        <v>1694</v>
      </c>
      <c r="G952" s="304"/>
      <c r="H952" s="68" t="s">
        <v>37</v>
      </c>
      <c r="I952" s="71">
        <v>1</v>
      </c>
      <c r="J952" s="70">
        <v>1503.06</v>
      </c>
      <c r="K952" s="70">
        <v>1503.06</v>
      </c>
      <c r="O952" s="4"/>
      <c r="P952" s="4"/>
      <c r="Q952" s="4"/>
      <c r="R952" s="4"/>
      <c r="S952" s="4"/>
      <c r="T952" s="4"/>
      <c r="U952" s="4"/>
      <c r="V952" s="4"/>
      <c r="W952" s="4"/>
      <c r="X952" s="4"/>
      <c r="Y952" s="4"/>
    </row>
    <row r="953" spans="1:25" ht="15.75" customHeight="1">
      <c r="A953" s="4"/>
      <c r="B953" s="59" t="s">
        <v>1245</v>
      </c>
      <c r="C953" s="74" t="s">
        <v>1727</v>
      </c>
      <c r="D953" s="59" t="s">
        <v>47</v>
      </c>
      <c r="E953" s="59" t="s">
        <v>1728</v>
      </c>
      <c r="F953" s="308" t="s">
        <v>1248</v>
      </c>
      <c r="G953" s="308"/>
      <c r="H953" s="73" t="s">
        <v>1249</v>
      </c>
      <c r="I953" s="76">
        <v>15.305999999999999</v>
      </c>
      <c r="J953" s="75">
        <v>30.97</v>
      </c>
      <c r="K953" s="75">
        <v>474.02</v>
      </c>
      <c r="O953" s="4"/>
      <c r="P953" s="4"/>
      <c r="Q953" s="4"/>
      <c r="R953" s="4"/>
      <c r="S953" s="4"/>
      <c r="T953" s="4"/>
      <c r="U953" s="4"/>
      <c r="V953" s="4"/>
      <c r="W953" s="4"/>
      <c r="X953" s="4"/>
      <c r="Y953" s="4"/>
    </row>
    <row r="954" spans="1:25" ht="15.75" customHeight="1">
      <c r="A954" s="4"/>
      <c r="B954" s="59" t="s">
        <v>1245</v>
      </c>
      <c r="C954" s="74" t="s">
        <v>1732</v>
      </c>
      <c r="D954" s="59" t="s">
        <v>47</v>
      </c>
      <c r="E954" s="59" t="s">
        <v>1733</v>
      </c>
      <c r="F954" s="308" t="s">
        <v>1248</v>
      </c>
      <c r="G954" s="308"/>
      <c r="H954" s="73" t="s">
        <v>1249</v>
      </c>
      <c r="I954" s="76">
        <v>17.431999999999999</v>
      </c>
      <c r="J954" s="75">
        <v>25.02</v>
      </c>
      <c r="K954" s="75">
        <v>436.14</v>
      </c>
      <c r="O954" s="4"/>
      <c r="P954" s="4"/>
      <c r="Q954" s="4"/>
      <c r="R954" s="4"/>
      <c r="S954" s="4"/>
      <c r="T954" s="4"/>
      <c r="U954" s="4"/>
      <c r="V954" s="4"/>
      <c r="W954" s="4"/>
      <c r="X954" s="4"/>
      <c r="Y954" s="4"/>
    </row>
    <row r="955" spans="1:25" ht="45.6" customHeight="1">
      <c r="A955" s="4"/>
      <c r="B955" s="57" t="s">
        <v>1254</v>
      </c>
      <c r="C955" s="78" t="s">
        <v>1737</v>
      </c>
      <c r="D955" s="57" t="s">
        <v>1515</v>
      </c>
      <c r="E955" s="57" t="s">
        <v>1738</v>
      </c>
      <c r="F955" s="305" t="s">
        <v>1258</v>
      </c>
      <c r="G955" s="305"/>
      <c r="H955" s="77" t="s">
        <v>37</v>
      </c>
      <c r="I955" s="80">
        <v>1</v>
      </c>
      <c r="J955" s="79">
        <v>591.76</v>
      </c>
      <c r="K955" s="79">
        <v>591.76</v>
      </c>
      <c r="O955" s="4"/>
      <c r="P955" s="4"/>
      <c r="Q955" s="4"/>
      <c r="R955" s="4"/>
      <c r="S955" s="4"/>
      <c r="T955" s="4"/>
      <c r="U955" s="4"/>
      <c r="V955" s="4"/>
      <c r="W955" s="4"/>
      <c r="X955" s="4"/>
      <c r="Y955" s="4"/>
    </row>
    <row r="956" spans="1:25" ht="15.75" customHeight="1">
      <c r="A956" s="4"/>
      <c r="B956" s="57" t="s">
        <v>1254</v>
      </c>
      <c r="C956" s="78" t="s">
        <v>1567</v>
      </c>
      <c r="D956" s="57" t="s">
        <v>47</v>
      </c>
      <c r="E956" s="57" t="s">
        <v>1568</v>
      </c>
      <c r="F956" s="305" t="s">
        <v>1258</v>
      </c>
      <c r="G956" s="305"/>
      <c r="H956" s="77" t="s">
        <v>62</v>
      </c>
      <c r="I956" s="80">
        <v>2E-3</v>
      </c>
      <c r="J956" s="79">
        <v>167.15</v>
      </c>
      <c r="K956" s="79">
        <v>0.33</v>
      </c>
      <c r="O956" s="4"/>
      <c r="P956" s="4"/>
      <c r="Q956" s="4"/>
      <c r="R956" s="4"/>
      <c r="S956" s="4"/>
      <c r="T956" s="4"/>
      <c r="U956" s="4"/>
      <c r="V956" s="4"/>
      <c r="W956" s="4"/>
      <c r="X956" s="4"/>
      <c r="Y956" s="4"/>
    </row>
    <row r="957" spans="1:25" ht="15.75" customHeight="1">
      <c r="A957" s="4"/>
      <c r="B957" s="57" t="s">
        <v>1254</v>
      </c>
      <c r="C957" s="78" t="s">
        <v>1703</v>
      </c>
      <c r="D957" s="57" t="s">
        <v>47</v>
      </c>
      <c r="E957" s="57" t="s">
        <v>1704</v>
      </c>
      <c r="F957" s="305" t="s">
        <v>1258</v>
      </c>
      <c r="G957" s="305"/>
      <c r="H957" s="77" t="s">
        <v>103</v>
      </c>
      <c r="I957" s="80">
        <v>1.2</v>
      </c>
      <c r="J957" s="79">
        <v>0.68</v>
      </c>
      <c r="K957" s="79">
        <v>0.81</v>
      </c>
      <c r="O957" s="4"/>
      <c r="P957" s="4"/>
      <c r="Q957" s="4"/>
      <c r="R957" s="4"/>
      <c r="S957" s="4"/>
      <c r="T957" s="4"/>
      <c r="U957" s="4"/>
      <c r="V957" s="4"/>
      <c r="W957" s="4"/>
      <c r="X957" s="4"/>
      <c r="Y957" s="4"/>
    </row>
    <row r="958" spans="1:25" ht="15.75" customHeight="1">
      <c r="A958" s="4"/>
      <c r="B958" s="60"/>
      <c r="C958" s="60"/>
      <c r="D958" s="60"/>
      <c r="E958" s="60"/>
      <c r="F958" s="60" t="s">
        <v>1260</v>
      </c>
      <c r="G958" s="82">
        <v>694.75</v>
      </c>
      <c r="H958" s="60" t="s">
        <v>1261</v>
      </c>
      <c r="I958" s="82">
        <v>0</v>
      </c>
      <c r="J958" s="60" t="s">
        <v>1262</v>
      </c>
      <c r="K958" s="82">
        <v>694.75</v>
      </c>
      <c r="O958" s="4"/>
      <c r="P958" s="4"/>
      <c r="Q958" s="4"/>
      <c r="R958" s="4"/>
      <c r="S958" s="4"/>
      <c r="T958" s="4"/>
      <c r="U958" s="4"/>
      <c r="V958" s="4"/>
      <c r="W958" s="4"/>
      <c r="X958" s="4"/>
      <c r="Y958" s="4"/>
    </row>
    <row r="959" spans="1:25" ht="15.75" customHeight="1">
      <c r="A959" s="4"/>
      <c r="B959" s="60"/>
      <c r="C959" s="60"/>
      <c r="D959" s="60"/>
      <c r="E959" s="60"/>
      <c r="F959" s="60" t="s">
        <v>1263</v>
      </c>
      <c r="G959" s="82">
        <v>284.37</v>
      </c>
      <c r="H959" s="60"/>
      <c r="I959" s="306" t="s">
        <v>1264</v>
      </c>
      <c r="J959" s="306"/>
      <c r="K959" s="82">
        <v>1787.43</v>
      </c>
      <c r="O959" s="4"/>
      <c r="P959" s="4"/>
      <c r="Q959" s="4"/>
      <c r="R959" s="4"/>
      <c r="S959" s="4"/>
      <c r="T959" s="4"/>
      <c r="U959" s="4"/>
      <c r="V959" s="4"/>
      <c r="W959" s="4"/>
      <c r="X959" s="4"/>
      <c r="Y959" s="4"/>
    </row>
    <row r="960" spans="1:25" ht="15.75" customHeight="1">
      <c r="A960" s="4"/>
      <c r="B960" s="307" t="s">
        <v>2542</v>
      </c>
      <c r="C960" s="307"/>
      <c r="D960" s="307"/>
      <c r="E960" s="307"/>
      <c r="F960" s="307"/>
      <c r="G960" s="307"/>
      <c r="H960" s="307"/>
      <c r="I960" s="307"/>
      <c r="J960" s="307"/>
      <c r="K960" s="307"/>
      <c r="O960" s="4"/>
      <c r="P960" s="4"/>
      <c r="Q960" s="4"/>
      <c r="R960" s="4"/>
      <c r="S960" s="4"/>
      <c r="T960" s="4"/>
      <c r="U960" s="4"/>
      <c r="V960" s="4"/>
      <c r="W960" s="4"/>
      <c r="X960" s="4"/>
      <c r="Y960" s="4"/>
    </row>
    <row r="961" spans="1:25" ht="15.75" customHeight="1" thickBot="1">
      <c r="A961" s="4"/>
      <c r="B961" s="302" t="s">
        <v>2570</v>
      </c>
      <c r="C961" s="302"/>
      <c r="D961" s="302"/>
      <c r="E961" s="302"/>
      <c r="F961" s="302"/>
      <c r="G961" s="302"/>
      <c r="H961" s="302"/>
      <c r="I961" s="302"/>
      <c r="J961" s="302"/>
      <c r="K961" s="302"/>
      <c r="O961" s="4"/>
      <c r="P961" s="4"/>
      <c r="Q961" s="4"/>
      <c r="R961" s="4"/>
      <c r="S961" s="4"/>
      <c r="T961" s="4"/>
      <c r="U961" s="4"/>
      <c r="V961" s="4"/>
      <c r="W961" s="4"/>
      <c r="X961" s="4"/>
      <c r="Y961" s="4"/>
    </row>
    <row r="962" spans="1:25" ht="15.75" customHeight="1" thickTop="1">
      <c r="A962" s="4"/>
      <c r="B962" s="72"/>
      <c r="C962" s="72"/>
      <c r="D962" s="72"/>
      <c r="E962" s="72"/>
      <c r="F962" s="72"/>
      <c r="G962" s="72"/>
      <c r="H962" s="72"/>
      <c r="I962" s="72"/>
      <c r="J962" s="72"/>
      <c r="K962" s="72"/>
      <c r="O962" s="4"/>
      <c r="P962" s="4"/>
      <c r="Q962" s="4"/>
      <c r="R962" s="4"/>
      <c r="S962" s="4"/>
      <c r="T962" s="4"/>
      <c r="U962" s="4"/>
      <c r="V962" s="4"/>
      <c r="W962" s="4"/>
      <c r="X962" s="4"/>
      <c r="Y962" s="4"/>
    </row>
    <row r="963" spans="1:25" ht="15.75" customHeight="1">
      <c r="A963" s="4"/>
      <c r="B963" s="61" t="s">
        <v>330</v>
      </c>
      <c r="C963" s="62" t="s">
        <v>19</v>
      </c>
      <c r="D963" s="61" t="s">
        <v>20</v>
      </c>
      <c r="E963" s="61" t="s">
        <v>21</v>
      </c>
      <c r="F963" s="303" t="s">
        <v>1242</v>
      </c>
      <c r="G963" s="303"/>
      <c r="H963" s="67" t="s">
        <v>22</v>
      </c>
      <c r="I963" s="62" t="s">
        <v>23</v>
      </c>
      <c r="J963" s="62" t="s">
        <v>24</v>
      </c>
      <c r="K963" s="62" t="s">
        <v>17</v>
      </c>
      <c r="O963" s="4"/>
      <c r="P963" s="4"/>
      <c r="Q963" s="4"/>
      <c r="R963" s="4"/>
      <c r="S963" s="4"/>
      <c r="T963" s="4"/>
      <c r="U963" s="4"/>
      <c r="V963" s="4"/>
      <c r="W963" s="4"/>
      <c r="X963" s="4"/>
      <c r="Y963" s="4"/>
    </row>
    <row r="964" spans="1:25" ht="15.75" customHeight="1">
      <c r="A964" s="4"/>
      <c r="B964" s="58" t="s">
        <v>1243</v>
      </c>
      <c r="C964" s="69" t="s">
        <v>331</v>
      </c>
      <c r="D964" s="58" t="s">
        <v>47</v>
      </c>
      <c r="E964" s="58" t="s">
        <v>332</v>
      </c>
      <c r="F964" s="304" t="s">
        <v>1739</v>
      </c>
      <c r="G964" s="304"/>
      <c r="H964" s="68" t="s">
        <v>37</v>
      </c>
      <c r="I964" s="71">
        <v>1</v>
      </c>
      <c r="J964" s="70">
        <v>529.59</v>
      </c>
      <c r="K964" s="70">
        <v>529.59</v>
      </c>
      <c r="O964" s="4"/>
      <c r="P964" s="4"/>
      <c r="Q964" s="4"/>
      <c r="R964" s="4"/>
      <c r="S964" s="4"/>
      <c r="T964" s="4"/>
      <c r="U964" s="4"/>
      <c r="V964" s="4"/>
      <c r="W964" s="4"/>
      <c r="X964" s="4"/>
      <c r="Y964" s="4"/>
    </row>
    <row r="965" spans="1:25" ht="15.75" customHeight="1">
      <c r="A965" s="4"/>
      <c r="B965" s="59" t="s">
        <v>1245</v>
      </c>
      <c r="C965" s="74" t="s">
        <v>1246</v>
      </c>
      <c r="D965" s="59" t="s">
        <v>47</v>
      </c>
      <c r="E965" s="59" t="s">
        <v>1247</v>
      </c>
      <c r="F965" s="308" t="s">
        <v>1248</v>
      </c>
      <c r="G965" s="308"/>
      <c r="H965" s="73" t="s">
        <v>1249</v>
      </c>
      <c r="I965" s="76">
        <v>0.50520690000000001</v>
      </c>
      <c r="J965" s="75">
        <v>22.64</v>
      </c>
      <c r="K965" s="75">
        <v>11.43</v>
      </c>
      <c r="O965" s="4"/>
      <c r="P965" s="4"/>
      <c r="Q965" s="4"/>
      <c r="R965" s="4"/>
      <c r="S965" s="4"/>
      <c r="T965" s="4"/>
      <c r="U965" s="4"/>
      <c r="V965" s="4"/>
      <c r="W965" s="4"/>
      <c r="X965" s="4"/>
      <c r="Y965" s="4"/>
    </row>
    <row r="966" spans="1:25" ht="15.75" customHeight="1">
      <c r="A966" s="4"/>
      <c r="B966" s="59" t="s">
        <v>1245</v>
      </c>
      <c r="C966" s="74" t="s">
        <v>1443</v>
      </c>
      <c r="D966" s="59" t="s">
        <v>47</v>
      </c>
      <c r="E966" s="59" t="s">
        <v>1444</v>
      </c>
      <c r="F966" s="308" t="s">
        <v>1248</v>
      </c>
      <c r="G966" s="308"/>
      <c r="H966" s="73" t="s">
        <v>1249</v>
      </c>
      <c r="I966" s="76">
        <v>1.0104139000000001</v>
      </c>
      <c r="J966" s="75">
        <v>31.21</v>
      </c>
      <c r="K966" s="75">
        <v>31.53</v>
      </c>
      <c r="O966" s="4"/>
      <c r="P966" s="4"/>
      <c r="Q966" s="4"/>
      <c r="R966" s="4"/>
      <c r="S966" s="4"/>
      <c r="T966" s="4"/>
      <c r="U966" s="4"/>
      <c r="V966" s="4"/>
      <c r="W966" s="4"/>
      <c r="X966" s="4"/>
      <c r="Y966" s="4"/>
    </row>
    <row r="967" spans="1:25" ht="15.75" customHeight="1">
      <c r="A967" s="4"/>
      <c r="B967" s="57" t="s">
        <v>1254</v>
      </c>
      <c r="C967" s="78" t="s">
        <v>1740</v>
      </c>
      <c r="D967" s="57" t="s">
        <v>47</v>
      </c>
      <c r="E967" s="57" t="s">
        <v>1741</v>
      </c>
      <c r="F967" s="305" t="s">
        <v>1258</v>
      </c>
      <c r="G967" s="305"/>
      <c r="H967" s="77" t="s">
        <v>49</v>
      </c>
      <c r="I967" s="80">
        <v>1.16875</v>
      </c>
      <c r="J967" s="79">
        <v>20.34</v>
      </c>
      <c r="K967" s="79">
        <v>23.77</v>
      </c>
      <c r="O967" s="4"/>
      <c r="P967" s="4"/>
      <c r="Q967" s="4"/>
      <c r="R967" s="4"/>
      <c r="S967" s="4"/>
      <c r="T967" s="4"/>
      <c r="U967" s="4"/>
      <c r="V967" s="4"/>
      <c r="W967" s="4"/>
      <c r="X967" s="4"/>
      <c r="Y967" s="4"/>
    </row>
    <row r="968" spans="1:25" ht="15.75" customHeight="1">
      <c r="A968" s="4"/>
      <c r="B968" s="57" t="s">
        <v>1254</v>
      </c>
      <c r="C968" s="78" t="s">
        <v>1742</v>
      </c>
      <c r="D968" s="57" t="s">
        <v>47</v>
      </c>
      <c r="E968" s="57" t="s">
        <v>1743</v>
      </c>
      <c r="F968" s="305" t="s">
        <v>1258</v>
      </c>
      <c r="G968" s="305"/>
      <c r="H968" s="77" t="s">
        <v>49</v>
      </c>
      <c r="I968" s="80">
        <v>2.0832999999999999</v>
      </c>
      <c r="J968" s="79">
        <v>219.37</v>
      </c>
      <c r="K968" s="79">
        <v>457.01</v>
      </c>
      <c r="O968" s="4"/>
      <c r="P968" s="4"/>
      <c r="Q968" s="4"/>
      <c r="R968" s="4"/>
      <c r="S968" s="4"/>
      <c r="T968" s="4"/>
      <c r="U968" s="4"/>
      <c r="V968" s="4"/>
      <c r="W968" s="4"/>
      <c r="X968" s="4"/>
      <c r="Y968" s="4"/>
    </row>
    <row r="969" spans="1:25" ht="15.75" customHeight="1">
      <c r="A969" s="4"/>
      <c r="B969" s="57" t="s">
        <v>1254</v>
      </c>
      <c r="C969" s="78" t="s">
        <v>1744</v>
      </c>
      <c r="D969" s="57" t="s">
        <v>47</v>
      </c>
      <c r="E969" s="57" t="s">
        <v>1745</v>
      </c>
      <c r="F969" s="305" t="s">
        <v>1258</v>
      </c>
      <c r="G969" s="305"/>
      <c r="H969" s="77" t="s">
        <v>49</v>
      </c>
      <c r="I969" s="80">
        <v>24.4</v>
      </c>
      <c r="J969" s="79">
        <v>0.24</v>
      </c>
      <c r="K969" s="79">
        <v>5.85</v>
      </c>
      <c r="O969" s="4"/>
      <c r="P969" s="4"/>
      <c r="Q969" s="4"/>
      <c r="R969" s="4"/>
      <c r="S969" s="4"/>
      <c r="T969" s="4"/>
      <c r="U969" s="4"/>
      <c r="V969" s="4"/>
      <c r="W969" s="4"/>
      <c r="X969" s="4"/>
      <c r="Y969" s="4"/>
    </row>
    <row r="970" spans="1:25" ht="15.75" customHeight="1">
      <c r="A970" s="4"/>
      <c r="B970" s="60"/>
      <c r="C970" s="60"/>
      <c r="D970" s="60"/>
      <c r="E970" s="60"/>
      <c r="F970" s="60" t="s">
        <v>1260</v>
      </c>
      <c r="G970" s="82">
        <v>33.03</v>
      </c>
      <c r="H970" s="60" t="s">
        <v>1261</v>
      </c>
      <c r="I970" s="82">
        <v>0</v>
      </c>
      <c r="J970" s="60" t="s">
        <v>1262</v>
      </c>
      <c r="K970" s="82">
        <v>33.03</v>
      </c>
      <c r="O970" s="4"/>
      <c r="P970" s="4"/>
      <c r="Q970" s="4"/>
      <c r="R970" s="4"/>
      <c r="S970" s="4"/>
      <c r="T970" s="4"/>
      <c r="U970" s="4"/>
      <c r="V970" s="4"/>
      <c r="W970" s="4"/>
      <c r="X970" s="4"/>
      <c r="Y970" s="4"/>
    </row>
    <row r="971" spans="1:25" ht="15.75" customHeight="1" thickBot="1">
      <c r="A971" s="4"/>
      <c r="B971" s="60"/>
      <c r="C971" s="60"/>
      <c r="D971" s="60"/>
      <c r="E971" s="60"/>
      <c r="F971" s="60" t="s">
        <v>1263</v>
      </c>
      <c r="G971" s="82">
        <v>100.19</v>
      </c>
      <c r="H971" s="60"/>
      <c r="I971" s="306" t="s">
        <v>1264</v>
      </c>
      <c r="J971" s="306"/>
      <c r="K971" s="82">
        <v>629.78</v>
      </c>
      <c r="O971" s="4"/>
      <c r="P971" s="4"/>
      <c r="Q971" s="4"/>
      <c r="R971" s="4"/>
      <c r="S971" s="4"/>
      <c r="T971" s="4"/>
      <c r="U971" s="4"/>
      <c r="V971" s="4"/>
      <c r="W971" s="4"/>
      <c r="X971" s="4"/>
      <c r="Y971" s="4"/>
    </row>
    <row r="972" spans="1:25" ht="15.75" customHeight="1" thickTop="1">
      <c r="A972" s="4"/>
      <c r="B972" s="72"/>
      <c r="C972" s="72"/>
      <c r="D972" s="72"/>
      <c r="E972" s="72"/>
      <c r="F972" s="72"/>
      <c r="G972" s="72"/>
      <c r="H972" s="72"/>
      <c r="I972" s="72"/>
      <c r="J972" s="72"/>
      <c r="K972" s="72"/>
      <c r="O972" s="4"/>
      <c r="P972" s="4"/>
      <c r="Q972" s="4"/>
      <c r="R972" s="4"/>
      <c r="S972" s="4"/>
      <c r="T972" s="4"/>
      <c r="U972" s="4"/>
      <c r="V972" s="4"/>
      <c r="W972" s="4"/>
      <c r="X972" s="4"/>
      <c r="Y972" s="4"/>
    </row>
    <row r="973" spans="1:25" ht="15.75" customHeight="1">
      <c r="A973" s="4"/>
      <c r="B973" s="61" t="s">
        <v>333</v>
      </c>
      <c r="C973" s="62" t="s">
        <v>19</v>
      </c>
      <c r="D973" s="61" t="s">
        <v>20</v>
      </c>
      <c r="E973" s="61" t="s">
        <v>21</v>
      </c>
      <c r="F973" s="303" t="s">
        <v>1242</v>
      </c>
      <c r="G973" s="303"/>
      <c r="H973" s="67" t="s">
        <v>22</v>
      </c>
      <c r="I973" s="62" t="s">
        <v>23</v>
      </c>
      <c r="J973" s="62" t="s">
        <v>24</v>
      </c>
      <c r="K973" s="62" t="s">
        <v>17</v>
      </c>
      <c r="O973" s="4"/>
      <c r="P973" s="4"/>
      <c r="Q973" s="4"/>
      <c r="R973" s="4"/>
      <c r="S973" s="4"/>
      <c r="T973" s="4"/>
      <c r="U973" s="4"/>
      <c r="V973" s="4"/>
      <c r="W973" s="4"/>
      <c r="X973" s="4"/>
      <c r="Y973" s="4"/>
    </row>
    <row r="974" spans="1:25" ht="15.75" customHeight="1">
      <c r="A974" s="4"/>
      <c r="B974" s="58" t="s">
        <v>1243</v>
      </c>
      <c r="C974" s="69" t="s">
        <v>334</v>
      </c>
      <c r="D974" s="58" t="s">
        <v>47</v>
      </c>
      <c r="E974" s="58" t="s">
        <v>335</v>
      </c>
      <c r="F974" s="304" t="s">
        <v>1739</v>
      </c>
      <c r="G974" s="304"/>
      <c r="H974" s="68" t="s">
        <v>37</v>
      </c>
      <c r="I974" s="71">
        <v>1</v>
      </c>
      <c r="J974" s="70">
        <v>602.79999999999995</v>
      </c>
      <c r="K974" s="70">
        <v>602.79999999999995</v>
      </c>
      <c r="O974" s="4"/>
      <c r="P974" s="4"/>
      <c r="Q974" s="4"/>
      <c r="R974" s="4"/>
      <c r="S974" s="4"/>
      <c r="T974" s="4"/>
      <c r="U974" s="4"/>
      <c r="V974" s="4"/>
      <c r="W974" s="4"/>
      <c r="X974" s="4"/>
      <c r="Y974" s="4"/>
    </row>
    <row r="975" spans="1:25" ht="15.75" customHeight="1">
      <c r="A975" s="4"/>
      <c r="B975" s="59" t="s">
        <v>1245</v>
      </c>
      <c r="C975" s="74" t="s">
        <v>1443</v>
      </c>
      <c r="D975" s="59" t="s">
        <v>47</v>
      </c>
      <c r="E975" s="59" t="s">
        <v>1444</v>
      </c>
      <c r="F975" s="308" t="s">
        <v>1248</v>
      </c>
      <c r="G975" s="308"/>
      <c r="H975" s="73" t="s">
        <v>1249</v>
      </c>
      <c r="I975" s="76">
        <v>0.7422493</v>
      </c>
      <c r="J975" s="75">
        <v>31.21</v>
      </c>
      <c r="K975" s="75">
        <v>23.16</v>
      </c>
      <c r="O975" s="4"/>
      <c r="P975" s="4"/>
      <c r="Q975" s="4"/>
      <c r="R975" s="4"/>
      <c r="S975" s="4"/>
      <c r="T975" s="4"/>
      <c r="U975" s="4"/>
      <c r="V975" s="4"/>
      <c r="W975" s="4"/>
      <c r="X975" s="4"/>
      <c r="Y975" s="4"/>
    </row>
    <row r="976" spans="1:25" ht="15.75" customHeight="1">
      <c r="A976" s="4"/>
      <c r="B976" s="59" t="s">
        <v>1245</v>
      </c>
      <c r="C976" s="74" t="s">
        <v>1246</v>
      </c>
      <c r="D976" s="59" t="s">
        <v>47</v>
      </c>
      <c r="E976" s="59" t="s">
        <v>1247</v>
      </c>
      <c r="F976" s="308" t="s">
        <v>1248</v>
      </c>
      <c r="G976" s="308"/>
      <c r="H976" s="73" t="s">
        <v>1249</v>
      </c>
      <c r="I976" s="76">
        <v>0.37112469999999997</v>
      </c>
      <c r="J976" s="75">
        <v>22.64</v>
      </c>
      <c r="K976" s="75">
        <v>8.4</v>
      </c>
      <c r="O976" s="4"/>
      <c r="P976" s="4"/>
      <c r="Q976" s="4"/>
      <c r="R976" s="4"/>
      <c r="S976" s="4"/>
      <c r="T976" s="4"/>
      <c r="U976" s="4"/>
      <c r="V976" s="4"/>
      <c r="W976" s="4"/>
      <c r="X976" s="4"/>
      <c r="Y976" s="4"/>
    </row>
    <row r="977" spans="1:25" ht="15.75" customHeight="1">
      <c r="A977" s="4"/>
      <c r="B977" s="57" t="s">
        <v>1254</v>
      </c>
      <c r="C977" s="78" t="s">
        <v>1740</v>
      </c>
      <c r="D977" s="57" t="s">
        <v>47</v>
      </c>
      <c r="E977" s="57" t="s">
        <v>1741</v>
      </c>
      <c r="F977" s="305" t="s">
        <v>1258</v>
      </c>
      <c r="G977" s="305"/>
      <c r="H977" s="77" t="s">
        <v>49</v>
      </c>
      <c r="I977" s="80">
        <v>1.1688000000000001</v>
      </c>
      <c r="J977" s="79">
        <v>20.34</v>
      </c>
      <c r="K977" s="79">
        <v>23.77</v>
      </c>
      <c r="O977" s="4"/>
      <c r="P977" s="4"/>
      <c r="Q977" s="4"/>
      <c r="R977" s="4"/>
      <c r="S977" s="4"/>
      <c r="T977" s="4"/>
      <c r="U977" s="4"/>
      <c r="V977" s="4"/>
      <c r="W977" s="4"/>
      <c r="X977" s="4"/>
      <c r="Y977" s="4"/>
    </row>
    <row r="978" spans="1:25" ht="15.75" customHeight="1">
      <c r="A978" s="4"/>
      <c r="B978" s="57" t="s">
        <v>1254</v>
      </c>
      <c r="C978" s="78" t="s">
        <v>1746</v>
      </c>
      <c r="D978" s="57" t="s">
        <v>47</v>
      </c>
      <c r="E978" s="57" t="s">
        <v>1747</v>
      </c>
      <c r="F978" s="305" t="s">
        <v>1258</v>
      </c>
      <c r="G978" s="305"/>
      <c r="H978" s="77" t="s">
        <v>37</v>
      </c>
      <c r="I978" s="80">
        <v>1</v>
      </c>
      <c r="J978" s="79">
        <v>543.29999999999995</v>
      </c>
      <c r="K978" s="79">
        <v>543.29999999999995</v>
      </c>
      <c r="O978" s="4"/>
      <c r="P978" s="4"/>
      <c r="Q978" s="4"/>
      <c r="R978" s="4"/>
      <c r="S978" s="4"/>
      <c r="T978" s="4"/>
      <c r="U978" s="4"/>
      <c r="V978" s="4"/>
      <c r="W978" s="4"/>
      <c r="X978" s="4"/>
      <c r="Y978" s="4"/>
    </row>
    <row r="979" spans="1:25" ht="15.75" customHeight="1">
      <c r="A979" s="4"/>
      <c r="B979" s="57" t="s">
        <v>1254</v>
      </c>
      <c r="C979" s="78" t="s">
        <v>1744</v>
      </c>
      <c r="D979" s="57" t="s">
        <v>47</v>
      </c>
      <c r="E979" s="57" t="s">
        <v>1745</v>
      </c>
      <c r="F979" s="305" t="s">
        <v>1258</v>
      </c>
      <c r="G979" s="305"/>
      <c r="H979" s="77" t="s">
        <v>49</v>
      </c>
      <c r="I979" s="80">
        <v>17.413</v>
      </c>
      <c r="J979" s="79">
        <v>0.24</v>
      </c>
      <c r="K979" s="79">
        <v>4.17</v>
      </c>
      <c r="O979" s="4"/>
      <c r="P979" s="4"/>
      <c r="Q979" s="4"/>
      <c r="R979" s="4"/>
      <c r="S979" s="4"/>
      <c r="T979" s="4"/>
      <c r="U979" s="4"/>
      <c r="V979" s="4"/>
      <c r="W979" s="4"/>
      <c r="X979" s="4"/>
      <c r="Y979" s="4"/>
    </row>
    <row r="980" spans="1:25" ht="15.75" customHeight="1">
      <c r="A980" s="4"/>
      <c r="B980" s="60"/>
      <c r="C980" s="60"/>
      <c r="D980" s="60"/>
      <c r="E980" s="60"/>
      <c r="F980" s="60" t="s">
        <v>1260</v>
      </c>
      <c r="G980" s="82">
        <v>24.27</v>
      </c>
      <c r="H980" s="60" t="s">
        <v>1261</v>
      </c>
      <c r="I980" s="82">
        <v>0</v>
      </c>
      <c r="J980" s="60" t="s">
        <v>1262</v>
      </c>
      <c r="K980" s="82">
        <v>24.27</v>
      </c>
      <c r="O980" s="4"/>
      <c r="P980" s="4"/>
      <c r="Q980" s="4"/>
      <c r="R980" s="4"/>
      <c r="S980" s="4"/>
      <c r="T980" s="4"/>
      <c r="U980" s="4"/>
      <c r="V980" s="4"/>
      <c r="W980" s="4"/>
      <c r="X980" s="4"/>
      <c r="Y980" s="4"/>
    </row>
    <row r="981" spans="1:25" ht="15.75" customHeight="1" thickBot="1">
      <c r="A981" s="4"/>
      <c r="B981" s="60"/>
      <c r="C981" s="60"/>
      <c r="D981" s="60"/>
      <c r="E981" s="60"/>
      <c r="F981" s="60" t="s">
        <v>1263</v>
      </c>
      <c r="G981" s="82">
        <v>114.04</v>
      </c>
      <c r="H981" s="60"/>
      <c r="I981" s="306" t="s">
        <v>1264</v>
      </c>
      <c r="J981" s="306"/>
      <c r="K981" s="82">
        <v>716.84</v>
      </c>
      <c r="O981" s="4"/>
      <c r="P981" s="4"/>
      <c r="Q981" s="4"/>
      <c r="R981" s="4"/>
      <c r="S981" s="4"/>
      <c r="T981" s="4"/>
      <c r="U981" s="4"/>
      <c r="V981" s="4"/>
      <c r="W981" s="4"/>
      <c r="X981" s="4"/>
      <c r="Y981" s="4"/>
    </row>
    <row r="982" spans="1:25" ht="15.75" customHeight="1" thickTop="1">
      <c r="A982" s="4"/>
      <c r="B982" s="72"/>
      <c r="C982" s="72"/>
      <c r="D982" s="72"/>
      <c r="E982" s="72"/>
      <c r="F982" s="72"/>
      <c r="G982" s="72"/>
      <c r="H982" s="72"/>
      <c r="I982" s="72"/>
      <c r="J982" s="72"/>
      <c r="K982" s="72"/>
      <c r="O982" s="4"/>
      <c r="P982" s="4"/>
      <c r="Q982" s="4"/>
      <c r="R982" s="4"/>
      <c r="S982" s="4"/>
      <c r="T982" s="4"/>
      <c r="U982" s="4"/>
      <c r="V982" s="4"/>
      <c r="W982" s="4"/>
      <c r="X982" s="4"/>
      <c r="Y982" s="4"/>
    </row>
    <row r="983" spans="1:25" ht="15.75" customHeight="1">
      <c r="A983" s="4"/>
      <c r="B983" s="61" t="s">
        <v>336</v>
      </c>
      <c r="C983" s="62" t="s">
        <v>19</v>
      </c>
      <c r="D983" s="61" t="s">
        <v>20</v>
      </c>
      <c r="E983" s="61" t="s">
        <v>21</v>
      </c>
      <c r="F983" s="303" t="s">
        <v>1242</v>
      </c>
      <c r="G983" s="303"/>
      <c r="H983" s="67" t="s">
        <v>22</v>
      </c>
      <c r="I983" s="62" t="s">
        <v>23</v>
      </c>
      <c r="J983" s="62" t="s">
        <v>24</v>
      </c>
      <c r="K983" s="62" t="s">
        <v>17</v>
      </c>
      <c r="O983" s="4"/>
      <c r="P983" s="4"/>
      <c r="Q983" s="4"/>
      <c r="R983" s="4"/>
      <c r="S983" s="4"/>
      <c r="T983" s="4"/>
      <c r="U983" s="4"/>
      <c r="V983" s="4"/>
      <c r="W983" s="4"/>
      <c r="X983" s="4"/>
      <c r="Y983" s="4"/>
    </row>
    <row r="984" spans="1:25" ht="15.75" customHeight="1">
      <c r="A984" s="4"/>
      <c r="B984" s="58" t="s">
        <v>1243</v>
      </c>
      <c r="C984" s="69" t="s">
        <v>337</v>
      </c>
      <c r="D984" s="58" t="s">
        <v>47</v>
      </c>
      <c r="E984" s="58" t="s">
        <v>338</v>
      </c>
      <c r="F984" s="304" t="s">
        <v>1739</v>
      </c>
      <c r="G984" s="304"/>
      <c r="H984" s="68" t="s">
        <v>37</v>
      </c>
      <c r="I984" s="71">
        <v>1</v>
      </c>
      <c r="J984" s="70">
        <v>307.83</v>
      </c>
      <c r="K984" s="70">
        <v>307.83</v>
      </c>
      <c r="O984" s="4"/>
      <c r="P984" s="4"/>
      <c r="Q984" s="4"/>
      <c r="R984" s="4"/>
      <c r="S984" s="4"/>
      <c r="T984" s="4"/>
      <c r="U984" s="4"/>
      <c r="V984" s="4"/>
      <c r="W984" s="4"/>
      <c r="X984" s="4"/>
      <c r="Y984" s="4"/>
    </row>
    <row r="985" spans="1:25" ht="15.75" customHeight="1">
      <c r="A985" s="4"/>
      <c r="B985" s="59" t="s">
        <v>1245</v>
      </c>
      <c r="C985" s="74" t="s">
        <v>1443</v>
      </c>
      <c r="D985" s="59" t="s">
        <v>47</v>
      </c>
      <c r="E985" s="59" t="s">
        <v>1444</v>
      </c>
      <c r="F985" s="308" t="s">
        <v>1248</v>
      </c>
      <c r="G985" s="308"/>
      <c r="H985" s="73" t="s">
        <v>1249</v>
      </c>
      <c r="I985" s="76">
        <v>0.31187730000000002</v>
      </c>
      <c r="J985" s="75">
        <v>31.21</v>
      </c>
      <c r="K985" s="75">
        <v>9.73</v>
      </c>
      <c r="O985" s="4"/>
      <c r="P985" s="4"/>
      <c r="Q985" s="4"/>
      <c r="R985" s="4"/>
      <c r="S985" s="4"/>
      <c r="T985" s="4"/>
      <c r="U985" s="4"/>
      <c r="V985" s="4"/>
      <c r="W985" s="4"/>
      <c r="X985" s="4"/>
      <c r="Y985" s="4"/>
    </row>
    <row r="986" spans="1:25" ht="15.75" customHeight="1">
      <c r="A986" s="4"/>
      <c r="B986" s="59" t="s">
        <v>1245</v>
      </c>
      <c r="C986" s="74" t="s">
        <v>1246</v>
      </c>
      <c r="D986" s="59" t="s">
        <v>47</v>
      </c>
      <c r="E986" s="59" t="s">
        <v>1247</v>
      </c>
      <c r="F986" s="308" t="s">
        <v>1248</v>
      </c>
      <c r="G986" s="308"/>
      <c r="H986" s="73" t="s">
        <v>1249</v>
      </c>
      <c r="I986" s="76">
        <v>0.15593860000000001</v>
      </c>
      <c r="J986" s="75">
        <v>22.64</v>
      </c>
      <c r="K986" s="75">
        <v>3.53</v>
      </c>
      <c r="O986" s="4"/>
      <c r="P986" s="4"/>
      <c r="Q986" s="4"/>
      <c r="R986" s="4"/>
      <c r="S986" s="4"/>
      <c r="T986" s="4"/>
      <c r="U986" s="4"/>
      <c r="V986" s="4"/>
      <c r="W986" s="4"/>
      <c r="X986" s="4"/>
      <c r="Y986" s="4"/>
    </row>
    <row r="987" spans="1:25" ht="15.75" customHeight="1">
      <c r="A987" s="4"/>
      <c r="B987" s="57" t="s">
        <v>1254</v>
      </c>
      <c r="C987" s="78" t="s">
        <v>1740</v>
      </c>
      <c r="D987" s="57" t="s">
        <v>47</v>
      </c>
      <c r="E987" s="57" t="s">
        <v>1741</v>
      </c>
      <c r="F987" s="305" t="s">
        <v>1258</v>
      </c>
      <c r="G987" s="305"/>
      <c r="H987" s="77" t="s">
        <v>49</v>
      </c>
      <c r="I987" s="80">
        <v>0.60107140000000003</v>
      </c>
      <c r="J987" s="79">
        <v>20.34</v>
      </c>
      <c r="K987" s="79">
        <v>12.22</v>
      </c>
      <c r="O987" s="4"/>
      <c r="P987" s="4"/>
      <c r="Q987" s="4"/>
      <c r="R987" s="4"/>
      <c r="S987" s="4"/>
      <c r="T987" s="4"/>
      <c r="U987" s="4"/>
      <c r="V987" s="4"/>
      <c r="W987" s="4"/>
      <c r="X987" s="4"/>
      <c r="Y987" s="4"/>
    </row>
    <row r="988" spans="1:25" ht="15.75" customHeight="1">
      <c r="A988" s="4"/>
      <c r="B988" s="57" t="s">
        <v>1254</v>
      </c>
      <c r="C988" s="78" t="s">
        <v>1748</v>
      </c>
      <c r="D988" s="57" t="s">
        <v>47</v>
      </c>
      <c r="E988" s="57" t="s">
        <v>1749</v>
      </c>
      <c r="F988" s="305" t="s">
        <v>1258</v>
      </c>
      <c r="G988" s="305"/>
      <c r="H988" s="77" t="s">
        <v>49</v>
      </c>
      <c r="I988" s="80">
        <v>0.55600000000000005</v>
      </c>
      <c r="J988" s="79">
        <v>504.68</v>
      </c>
      <c r="K988" s="79">
        <v>280.60000000000002</v>
      </c>
      <c r="O988" s="4"/>
      <c r="P988" s="4"/>
      <c r="Q988" s="4"/>
      <c r="R988" s="4"/>
      <c r="S988" s="4"/>
      <c r="T988" s="4"/>
      <c r="U988" s="4"/>
      <c r="V988" s="4"/>
      <c r="W988" s="4"/>
      <c r="X988" s="4"/>
      <c r="Y988" s="4"/>
    </row>
    <row r="989" spans="1:25" ht="15.75" customHeight="1">
      <c r="A989" s="4"/>
      <c r="B989" s="57" t="s">
        <v>1254</v>
      </c>
      <c r="C989" s="78" t="s">
        <v>1744</v>
      </c>
      <c r="D989" s="57" t="s">
        <v>47</v>
      </c>
      <c r="E989" s="57" t="s">
        <v>1745</v>
      </c>
      <c r="F989" s="305" t="s">
        <v>1258</v>
      </c>
      <c r="G989" s="305"/>
      <c r="H989" s="77" t="s">
        <v>49</v>
      </c>
      <c r="I989" s="80">
        <v>7.3</v>
      </c>
      <c r="J989" s="79">
        <v>0.24</v>
      </c>
      <c r="K989" s="79">
        <v>1.75</v>
      </c>
      <c r="O989" s="4"/>
      <c r="P989" s="4"/>
      <c r="Q989" s="4"/>
      <c r="R989" s="4"/>
      <c r="S989" s="4"/>
      <c r="T989" s="4"/>
      <c r="U989" s="4"/>
      <c r="V989" s="4"/>
      <c r="W989" s="4"/>
      <c r="X989" s="4"/>
      <c r="Y989" s="4"/>
    </row>
    <row r="990" spans="1:25" ht="15.75" customHeight="1">
      <c r="A990" s="4"/>
      <c r="B990" s="60"/>
      <c r="C990" s="60"/>
      <c r="D990" s="60"/>
      <c r="E990" s="60"/>
      <c r="F990" s="60" t="s">
        <v>1260</v>
      </c>
      <c r="G990" s="82">
        <v>10.19</v>
      </c>
      <c r="H990" s="60" t="s">
        <v>1261</v>
      </c>
      <c r="I990" s="82">
        <v>0</v>
      </c>
      <c r="J990" s="60" t="s">
        <v>1262</v>
      </c>
      <c r="K990" s="82">
        <v>10.19</v>
      </c>
      <c r="O990" s="4"/>
      <c r="P990" s="4"/>
      <c r="Q990" s="4"/>
      <c r="R990" s="4"/>
      <c r="S990" s="4"/>
      <c r="T990" s="4"/>
      <c r="U990" s="4"/>
      <c r="V990" s="4"/>
      <c r="W990" s="4"/>
      <c r="X990" s="4"/>
      <c r="Y990" s="4"/>
    </row>
    <row r="991" spans="1:25" ht="15.75" customHeight="1" thickBot="1">
      <c r="A991" s="4"/>
      <c r="B991" s="60"/>
      <c r="C991" s="60"/>
      <c r="D991" s="60"/>
      <c r="E991" s="60"/>
      <c r="F991" s="60" t="s">
        <v>1263</v>
      </c>
      <c r="G991" s="82">
        <v>58.24</v>
      </c>
      <c r="H991" s="60"/>
      <c r="I991" s="306" t="s">
        <v>1264</v>
      </c>
      <c r="J991" s="306"/>
      <c r="K991" s="82">
        <v>366.07</v>
      </c>
      <c r="O991" s="4"/>
      <c r="P991" s="4"/>
      <c r="Q991" s="4"/>
      <c r="R991" s="4"/>
      <c r="S991" s="4"/>
      <c r="T991" s="4"/>
      <c r="U991" s="4"/>
      <c r="V991" s="4"/>
      <c r="W991" s="4"/>
      <c r="X991" s="4"/>
      <c r="Y991" s="4"/>
    </row>
    <row r="992" spans="1:25" ht="15.75" customHeight="1" thickTop="1">
      <c r="A992" s="4"/>
      <c r="B992" s="72"/>
      <c r="C992" s="72"/>
      <c r="D992" s="72"/>
      <c r="E992" s="72"/>
      <c r="F992" s="72"/>
      <c r="G992" s="72"/>
      <c r="H992" s="72"/>
      <c r="I992" s="72"/>
      <c r="J992" s="72"/>
      <c r="K992" s="72"/>
      <c r="O992" s="4"/>
      <c r="P992" s="4"/>
      <c r="Q992" s="4"/>
      <c r="R992" s="4"/>
      <c r="S992" s="4"/>
      <c r="T992" s="4"/>
      <c r="U992" s="4"/>
      <c r="V992" s="4"/>
      <c r="W992" s="4"/>
      <c r="X992" s="4"/>
      <c r="Y992" s="4"/>
    </row>
    <row r="993" spans="1:25" ht="15.75" customHeight="1">
      <c r="A993" s="4"/>
      <c r="B993" s="61" t="s">
        <v>343</v>
      </c>
      <c r="C993" s="62" t="s">
        <v>19</v>
      </c>
      <c r="D993" s="61" t="s">
        <v>20</v>
      </c>
      <c r="E993" s="61" t="s">
        <v>21</v>
      </c>
      <c r="F993" s="303" t="s">
        <v>1242</v>
      </c>
      <c r="G993" s="303"/>
      <c r="H993" s="67" t="s">
        <v>22</v>
      </c>
      <c r="I993" s="62" t="s">
        <v>23</v>
      </c>
      <c r="J993" s="62" t="s">
        <v>24</v>
      </c>
      <c r="K993" s="62" t="s">
        <v>17</v>
      </c>
      <c r="O993" s="4"/>
      <c r="P993" s="4"/>
      <c r="Q993" s="4"/>
      <c r="R993" s="4"/>
      <c r="S993" s="4"/>
      <c r="T993" s="4"/>
      <c r="U993" s="4"/>
      <c r="V993" s="4"/>
      <c r="W993" s="4"/>
      <c r="X993" s="4"/>
      <c r="Y993" s="4"/>
    </row>
    <row r="994" spans="1:25" ht="15.75" customHeight="1">
      <c r="A994" s="4"/>
      <c r="B994" s="58" t="s">
        <v>1243</v>
      </c>
      <c r="C994" s="69" t="s">
        <v>344</v>
      </c>
      <c r="D994" s="58" t="s">
        <v>31</v>
      </c>
      <c r="E994" s="58" t="s">
        <v>345</v>
      </c>
      <c r="F994" s="304" t="s">
        <v>1694</v>
      </c>
      <c r="G994" s="304"/>
      <c r="H994" s="68" t="s">
        <v>37</v>
      </c>
      <c r="I994" s="71">
        <v>1</v>
      </c>
      <c r="J994" s="70">
        <v>680.06</v>
      </c>
      <c r="K994" s="70">
        <v>680.06</v>
      </c>
      <c r="O994" s="4"/>
      <c r="P994" s="4"/>
      <c r="Q994" s="4"/>
      <c r="R994" s="4"/>
      <c r="S994" s="4"/>
      <c r="T994" s="4"/>
      <c r="U994" s="4"/>
      <c r="V994" s="4"/>
      <c r="W994" s="4"/>
      <c r="X994" s="4"/>
      <c r="Y994" s="4"/>
    </row>
    <row r="995" spans="1:25" ht="15.75" customHeight="1">
      <c r="A995" s="4"/>
      <c r="B995" s="59" t="s">
        <v>1245</v>
      </c>
      <c r="C995" s="74" t="s">
        <v>1246</v>
      </c>
      <c r="D995" s="59" t="s">
        <v>47</v>
      </c>
      <c r="E995" s="59" t="s">
        <v>1247</v>
      </c>
      <c r="F995" s="308" t="s">
        <v>1248</v>
      </c>
      <c r="G995" s="308"/>
      <c r="H995" s="73" t="s">
        <v>1249</v>
      </c>
      <c r="I995" s="76">
        <v>1.9</v>
      </c>
      <c r="J995" s="75">
        <v>22.64</v>
      </c>
      <c r="K995" s="75">
        <v>43.01</v>
      </c>
      <c r="O995" s="4"/>
      <c r="P995" s="4"/>
      <c r="Q995" s="4"/>
      <c r="R995" s="4"/>
      <c r="S995" s="4"/>
      <c r="T995" s="4"/>
      <c r="U995" s="4"/>
      <c r="V995" s="4"/>
      <c r="W995" s="4"/>
      <c r="X995" s="4"/>
      <c r="Y995" s="4"/>
    </row>
    <row r="996" spans="1:25" ht="15.75" customHeight="1">
      <c r="A996" s="4"/>
      <c r="B996" s="59" t="s">
        <v>1245</v>
      </c>
      <c r="C996" s="74" t="s">
        <v>1443</v>
      </c>
      <c r="D996" s="59" t="s">
        <v>47</v>
      </c>
      <c r="E996" s="59" t="s">
        <v>1444</v>
      </c>
      <c r="F996" s="308" t="s">
        <v>1248</v>
      </c>
      <c r="G996" s="308"/>
      <c r="H996" s="73" t="s">
        <v>1249</v>
      </c>
      <c r="I996" s="76">
        <v>2.38</v>
      </c>
      <c r="J996" s="75">
        <v>31.21</v>
      </c>
      <c r="K996" s="75">
        <v>74.27</v>
      </c>
      <c r="O996" s="4"/>
      <c r="P996" s="4"/>
      <c r="Q996" s="4"/>
      <c r="R996" s="4"/>
      <c r="S996" s="4"/>
      <c r="T996" s="4"/>
      <c r="U996" s="4"/>
      <c r="V996" s="4"/>
      <c r="W996" s="4"/>
      <c r="X996" s="4"/>
      <c r="Y996" s="4"/>
    </row>
    <row r="997" spans="1:25" ht="15.75" customHeight="1">
      <c r="A997" s="4"/>
      <c r="B997" s="57" t="s">
        <v>1254</v>
      </c>
      <c r="C997" s="78" t="s">
        <v>1565</v>
      </c>
      <c r="D997" s="57" t="s">
        <v>47</v>
      </c>
      <c r="E997" s="57" t="s">
        <v>1566</v>
      </c>
      <c r="F997" s="305" t="s">
        <v>1258</v>
      </c>
      <c r="G997" s="305"/>
      <c r="H997" s="77" t="s">
        <v>103</v>
      </c>
      <c r="I997" s="80">
        <v>4.5999999999999996</v>
      </c>
      <c r="J997" s="79">
        <v>0.76</v>
      </c>
      <c r="K997" s="79">
        <v>3.49</v>
      </c>
      <c r="O997" s="4"/>
      <c r="P997" s="4"/>
      <c r="Q997" s="4"/>
      <c r="R997" s="4"/>
      <c r="S997" s="4"/>
      <c r="T997" s="4"/>
      <c r="U997" s="4"/>
      <c r="V997" s="4"/>
      <c r="W997" s="4"/>
      <c r="X997" s="4"/>
      <c r="Y997" s="4"/>
    </row>
    <row r="998" spans="1:25" ht="45.6" customHeight="1">
      <c r="A998" s="4"/>
      <c r="B998" s="57" t="s">
        <v>1254</v>
      </c>
      <c r="C998" s="78" t="s">
        <v>1449</v>
      </c>
      <c r="D998" s="57" t="s">
        <v>47</v>
      </c>
      <c r="E998" s="57" t="s">
        <v>1450</v>
      </c>
      <c r="F998" s="305" t="s">
        <v>1258</v>
      </c>
      <c r="G998" s="305"/>
      <c r="H998" s="77" t="s">
        <v>62</v>
      </c>
      <c r="I998" s="80">
        <v>0.01</v>
      </c>
      <c r="J998" s="79">
        <v>126.92</v>
      </c>
      <c r="K998" s="79">
        <v>1.26</v>
      </c>
      <c r="O998" s="4"/>
      <c r="P998" s="4"/>
      <c r="Q998" s="4"/>
      <c r="R998" s="4"/>
      <c r="S998" s="4"/>
      <c r="T998" s="4"/>
      <c r="U998" s="4"/>
      <c r="V998" s="4"/>
      <c r="W998" s="4"/>
      <c r="X998" s="4"/>
      <c r="Y998" s="4"/>
    </row>
    <row r="999" spans="1:25" ht="15" customHeight="1">
      <c r="A999" s="4"/>
      <c r="B999" s="57" t="s">
        <v>1254</v>
      </c>
      <c r="C999" s="78" t="s">
        <v>1750</v>
      </c>
      <c r="D999" s="57" t="s">
        <v>1546</v>
      </c>
      <c r="E999" s="57" t="s">
        <v>1751</v>
      </c>
      <c r="F999" s="305" t="s">
        <v>1258</v>
      </c>
      <c r="G999" s="305"/>
      <c r="H999" s="77" t="s">
        <v>37</v>
      </c>
      <c r="I999" s="80">
        <v>1</v>
      </c>
      <c r="J999" s="79">
        <v>556.38</v>
      </c>
      <c r="K999" s="79">
        <v>556.38</v>
      </c>
      <c r="O999" s="4"/>
      <c r="P999" s="4"/>
      <c r="Q999" s="4"/>
      <c r="R999" s="4"/>
      <c r="S999" s="4"/>
      <c r="T999" s="4"/>
      <c r="U999" s="4"/>
      <c r="V999" s="4"/>
      <c r="W999" s="4"/>
      <c r="X999" s="4"/>
      <c r="Y999" s="4"/>
    </row>
    <row r="1000" spans="1:25" ht="15" customHeight="1">
      <c r="A1000" s="4"/>
      <c r="B1000" s="57" t="s">
        <v>1254</v>
      </c>
      <c r="C1000" s="78" t="s">
        <v>1725</v>
      </c>
      <c r="D1000" s="57" t="s">
        <v>47</v>
      </c>
      <c r="E1000" s="57" t="s">
        <v>1726</v>
      </c>
      <c r="F1000" s="305" t="s">
        <v>1258</v>
      </c>
      <c r="G1000" s="305"/>
      <c r="H1000" s="77" t="s">
        <v>62</v>
      </c>
      <c r="I1000" s="80">
        <v>0.01</v>
      </c>
      <c r="J1000" s="79">
        <v>165</v>
      </c>
      <c r="K1000" s="79">
        <v>1.65</v>
      </c>
      <c r="O1000" s="4"/>
      <c r="P1000" s="4"/>
      <c r="Q1000" s="4"/>
      <c r="R1000" s="4"/>
      <c r="S1000" s="4"/>
      <c r="T1000" s="4"/>
      <c r="U1000" s="4"/>
      <c r="V1000" s="4"/>
      <c r="W1000" s="4"/>
      <c r="X1000" s="4"/>
      <c r="Y1000" s="4"/>
    </row>
    <row r="1001" spans="1:25" ht="15" customHeight="1">
      <c r="A1001" s="4"/>
      <c r="B1001" s="60"/>
      <c r="C1001" s="60"/>
      <c r="D1001" s="60"/>
      <c r="E1001" s="60"/>
      <c r="F1001" s="60" t="s">
        <v>1260</v>
      </c>
      <c r="G1001" s="82">
        <v>89.29</v>
      </c>
      <c r="H1001" s="60" t="s">
        <v>1261</v>
      </c>
      <c r="I1001" s="82">
        <v>0</v>
      </c>
      <c r="J1001" s="60" t="s">
        <v>1262</v>
      </c>
      <c r="K1001" s="82">
        <v>89.29</v>
      </c>
      <c r="O1001" s="4"/>
      <c r="P1001" s="4"/>
      <c r="Q1001" s="4"/>
      <c r="R1001" s="4"/>
      <c r="S1001" s="4"/>
      <c r="T1001" s="4"/>
      <c r="U1001" s="4"/>
      <c r="V1001" s="4"/>
      <c r="W1001" s="4"/>
      <c r="X1001" s="4"/>
      <c r="Y1001" s="4"/>
    </row>
    <row r="1002" spans="1:25" ht="15" customHeight="1">
      <c r="A1002" s="4"/>
      <c r="B1002" s="60"/>
      <c r="C1002" s="60"/>
      <c r="D1002" s="60"/>
      <c r="E1002" s="60"/>
      <c r="F1002" s="60" t="s">
        <v>1263</v>
      </c>
      <c r="G1002" s="82">
        <v>128.66</v>
      </c>
      <c r="H1002" s="60"/>
      <c r="I1002" s="306" t="s">
        <v>1264</v>
      </c>
      <c r="J1002" s="306"/>
      <c r="K1002" s="82">
        <v>808.72</v>
      </c>
      <c r="O1002" s="4"/>
      <c r="P1002" s="4"/>
      <c r="Q1002" s="4"/>
      <c r="R1002" s="4"/>
      <c r="S1002" s="4"/>
      <c r="T1002" s="4"/>
      <c r="U1002" s="4"/>
      <c r="V1002" s="4"/>
      <c r="W1002" s="4"/>
      <c r="X1002" s="4"/>
      <c r="Y1002" s="4"/>
    </row>
    <row r="1003" spans="1:25" ht="15" customHeight="1">
      <c r="A1003" s="4"/>
      <c r="B1003" s="307" t="s">
        <v>2542</v>
      </c>
      <c r="C1003" s="307"/>
      <c r="D1003" s="307"/>
      <c r="E1003" s="307"/>
      <c r="F1003" s="307"/>
      <c r="G1003" s="307"/>
      <c r="H1003" s="307"/>
      <c r="I1003" s="307"/>
      <c r="J1003" s="307"/>
      <c r="K1003" s="307"/>
      <c r="O1003" s="4"/>
      <c r="P1003" s="4"/>
      <c r="Q1003" s="4"/>
      <c r="R1003" s="4"/>
      <c r="S1003" s="4"/>
      <c r="T1003" s="4"/>
      <c r="U1003" s="4"/>
      <c r="V1003" s="4"/>
      <c r="W1003" s="4"/>
      <c r="X1003" s="4"/>
      <c r="Y1003" s="4"/>
    </row>
    <row r="1004" spans="1:25" ht="15" customHeight="1" thickBot="1">
      <c r="A1004" s="4"/>
      <c r="B1004" s="302" t="s">
        <v>2571</v>
      </c>
      <c r="C1004" s="302"/>
      <c r="D1004" s="302"/>
      <c r="E1004" s="302"/>
      <c r="F1004" s="302"/>
      <c r="G1004" s="302"/>
      <c r="H1004" s="302"/>
      <c r="I1004" s="302"/>
      <c r="J1004" s="302"/>
      <c r="K1004" s="302"/>
      <c r="O1004" s="4"/>
      <c r="P1004" s="4"/>
      <c r="Q1004" s="4"/>
      <c r="R1004" s="4"/>
      <c r="S1004" s="4"/>
      <c r="T1004" s="4"/>
      <c r="U1004" s="4"/>
      <c r="V1004" s="4"/>
      <c r="W1004" s="4"/>
      <c r="X1004" s="4"/>
      <c r="Y1004" s="4"/>
    </row>
    <row r="1005" spans="1:25" ht="15" customHeight="1" thickTop="1">
      <c r="A1005" s="4"/>
      <c r="B1005" s="72"/>
      <c r="C1005" s="72"/>
      <c r="D1005" s="72"/>
      <c r="E1005" s="72"/>
      <c r="F1005" s="72"/>
      <c r="G1005" s="72"/>
      <c r="H1005" s="72"/>
      <c r="I1005" s="72"/>
      <c r="J1005" s="72"/>
      <c r="K1005" s="72"/>
      <c r="O1005" s="4"/>
      <c r="P1005" s="4"/>
      <c r="Q1005" s="4"/>
      <c r="R1005" s="4"/>
      <c r="S1005" s="4"/>
      <c r="T1005" s="4"/>
      <c r="U1005" s="4"/>
      <c r="V1005" s="4"/>
      <c r="W1005" s="4"/>
      <c r="X1005" s="4"/>
      <c r="Y1005" s="4"/>
    </row>
    <row r="1006" spans="1:25" ht="15" customHeight="1">
      <c r="A1006" s="4"/>
      <c r="B1006" s="61" t="s">
        <v>348</v>
      </c>
      <c r="C1006" s="62" t="s">
        <v>19</v>
      </c>
      <c r="D1006" s="61" t="s">
        <v>20</v>
      </c>
      <c r="E1006" s="61" t="s">
        <v>21</v>
      </c>
      <c r="F1006" s="303" t="s">
        <v>1242</v>
      </c>
      <c r="G1006" s="303"/>
      <c r="H1006" s="67" t="s">
        <v>22</v>
      </c>
      <c r="I1006" s="62" t="s">
        <v>23</v>
      </c>
      <c r="J1006" s="62" t="s">
        <v>24</v>
      </c>
      <c r="K1006" s="62" t="s">
        <v>17</v>
      </c>
      <c r="O1006" s="4"/>
      <c r="P1006" s="4"/>
      <c r="Q1006" s="4"/>
      <c r="R1006" s="4"/>
      <c r="S1006" s="4"/>
      <c r="T1006" s="4"/>
      <c r="U1006" s="4"/>
      <c r="V1006" s="4"/>
      <c r="W1006" s="4"/>
      <c r="X1006" s="4"/>
      <c r="Y1006" s="4"/>
    </row>
    <row r="1007" spans="1:25" ht="15" customHeight="1">
      <c r="A1007" s="4"/>
      <c r="B1007" s="58" t="s">
        <v>1243</v>
      </c>
      <c r="C1007" s="69" t="s">
        <v>349</v>
      </c>
      <c r="D1007" s="58" t="s">
        <v>31</v>
      </c>
      <c r="E1007" s="58" t="s">
        <v>350</v>
      </c>
      <c r="F1007" s="304" t="s">
        <v>1694</v>
      </c>
      <c r="G1007" s="304"/>
      <c r="H1007" s="68" t="s">
        <v>49</v>
      </c>
      <c r="I1007" s="71">
        <v>1</v>
      </c>
      <c r="J1007" s="70">
        <v>487.89</v>
      </c>
      <c r="K1007" s="70">
        <v>487.89</v>
      </c>
      <c r="O1007" s="4"/>
      <c r="P1007" s="4"/>
      <c r="Q1007" s="4"/>
      <c r="R1007" s="4"/>
      <c r="S1007" s="4"/>
      <c r="T1007" s="4"/>
      <c r="U1007" s="4"/>
      <c r="V1007" s="4"/>
      <c r="W1007" s="4"/>
      <c r="X1007" s="4"/>
      <c r="Y1007" s="4"/>
    </row>
    <row r="1008" spans="1:25" ht="45.6" customHeight="1">
      <c r="A1008" s="4"/>
      <c r="B1008" s="59" t="s">
        <v>1245</v>
      </c>
      <c r="C1008" s="74" t="s">
        <v>1727</v>
      </c>
      <c r="D1008" s="59" t="s">
        <v>47</v>
      </c>
      <c r="E1008" s="59" t="s">
        <v>1728</v>
      </c>
      <c r="F1008" s="308" t="s">
        <v>1248</v>
      </c>
      <c r="G1008" s="308"/>
      <c r="H1008" s="73" t="s">
        <v>1249</v>
      </c>
      <c r="I1008" s="76">
        <v>1.5</v>
      </c>
      <c r="J1008" s="75">
        <v>30.97</v>
      </c>
      <c r="K1008" s="75">
        <v>46.45</v>
      </c>
      <c r="O1008" s="4"/>
      <c r="P1008" s="4"/>
      <c r="Q1008" s="4"/>
      <c r="R1008" s="4"/>
      <c r="S1008" s="4"/>
      <c r="T1008" s="4"/>
      <c r="U1008" s="4"/>
      <c r="V1008" s="4"/>
      <c r="W1008" s="4"/>
      <c r="X1008" s="4"/>
      <c r="Y1008" s="4"/>
    </row>
    <row r="1009" spans="1:25" ht="15" customHeight="1">
      <c r="A1009" s="4"/>
      <c r="B1009" s="59" t="s">
        <v>1245</v>
      </c>
      <c r="C1009" s="74" t="s">
        <v>1732</v>
      </c>
      <c r="D1009" s="59" t="s">
        <v>47</v>
      </c>
      <c r="E1009" s="59" t="s">
        <v>1733</v>
      </c>
      <c r="F1009" s="308" t="s">
        <v>1248</v>
      </c>
      <c r="G1009" s="308"/>
      <c r="H1009" s="73" t="s">
        <v>1249</v>
      </c>
      <c r="I1009" s="76">
        <v>1.5</v>
      </c>
      <c r="J1009" s="75">
        <v>25.02</v>
      </c>
      <c r="K1009" s="75">
        <v>37.53</v>
      </c>
      <c r="O1009" s="4"/>
      <c r="P1009" s="4"/>
      <c r="Q1009" s="4"/>
      <c r="R1009" s="4"/>
      <c r="S1009" s="4"/>
      <c r="T1009" s="4"/>
      <c r="U1009" s="4"/>
      <c r="V1009" s="4"/>
      <c r="W1009" s="4"/>
      <c r="X1009" s="4"/>
      <c r="Y1009" s="4"/>
    </row>
    <row r="1010" spans="1:25" ht="15" customHeight="1">
      <c r="A1010" s="4"/>
      <c r="B1010" s="57" t="s">
        <v>1254</v>
      </c>
      <c r="C1010" s="78" t="s">
        <v>1752</v>
      </c>
      <c r="D1010" s="57" t="s">
        <v>1256</v>
      </c>
      <c r="E1010" s="57" t="s">
        <v>1753</v>
      </c>
      <c r="F1010" s="305" t="s">
        <v>1258</v>
      </c>
      <c r="G1010" s="305"/>
      <c r="H1010" s="77" t="s">
        <v>773</v>
      </c>
      <c r="I1010" s="80">
        <v>1</v>
      </c>
      <c r="J1010" s="79">
        <v>403.91</v>
      </c>
      <c r="K1010" s="79">
        <v>403.91</v>
      </c>
      <c r="O1010" s="4"/>
      <c r="P1010" s="4"/>
      <c r="Q1010" s="4"/>
      <c r="R1010" s="4"/>
      <c r="S1010" s="4"/>
      <c r="T1010" s="4"/>
      <c r="U1010" s="4"/>
      <c r="V1010" s="4"/>
      <c r="W1010" s="4"/>
      <c r="X1010" s="4"/>
      <c r="Y1010" s="4"/>
    </row>
    <row r="1011" spans="1:25" ht="15" customHeight="1">
      <c r="A1011" s="4"/>
      <c r="B1011" s="60"/>
      <c r="C1011" s="60"/>
      <c r="D1011" s="60"/>
      <c r="E1011" s="60"/>
      <c r="F1011" s="60" t="s">
        <v>1260</v>
      </c>
      <c r="G1011" s="82">
        <v>64.239999999999995</v>
      </c>
      <c r="H1011" s="60" t="s">
        <v>1261</v>
      </c>
      <c r="I1011" s="82">
        <v>0</v>
      </c>
      <c r="J1011" s="60" t="s">
        <v>1262</v>
      </c>
      <c r="K1011" s="82">
        <v>64.239999999999995</v>
      </c>
      <c r="O1011" s="4"/>
      <c r="P1011" s="4"/>
      <c r="Q1011" s="4"/>
      <c r="R1011" s="4"/>
      <c r="S1011" s="4"/>
      <c r="T1011" s="4"/>
      <c r="U1011" s="4"/>
      <c r="V1011" s="4"/>
      <c r="W1011" s="4"/>
      <c r="X1011" s="4"/>
      <c r="Y1011" s="4"/>
    </row>
    <row r="1012" spans="1:25" ht="15" customHeight="1">
      <c r="A1012" s="4"/>
      <c r="B1012" s="60"/>
      <c r="C1012" s="60"/>
      <c r="D1012" s="60"/>
      <c r="E1012" s="60"/>
      <c r="F1012" s="60" t="s">
        <v>1263</v>
      </c>
      <c r="G1012" s="82">
        <v>92.3</v>
      </c>
      <c r="H1012" s="60"/>
      <c r="I1012" s="306" t="s">
        <v>1264</v>
      </c>
      <c r="J1012" s="306"/>
      <c r="K1012" s="82">
        <v>580.19000000000005</v>
      </c>
      <c r="O1012" s="4"/>
      <c r="P1012" s="4"/>
      <c r="Q1012" s="4"/>
      <c r="R1012" s="4"/>
      <c r="S1012" s="4"/>
      <c r="T1012" s="4"/>
      <c r="U1012" s="4"/>
      <c r="V1012" s="4"/>
      <c r="W1012" s="4"/>
      <c r="X1012" s="4"/>
      <c r="Y1012" s="4"/>
    </row>
    <row r="1013" spans="1:25" ht="15" customHeight="1">
      <c r="A1013" s="4"/>
      <c r="B1013" s="307" t="s">
        <v>2542</v>
      </c>
      <c r="C1013" s="307"/>
      <c r="D1013" s="307"/>
      <c r="E1013" s="307"/>
      <c r="F1013" s="307"/>
      <c r="G1013" s="307"/>
      <c r="H1013" s="307"/>
      <c r="I1013" s="307"/>
      <c r="J1013" s="307"/>
      <c r="K1013" s="307"/>
      <c r="O1013" s="4"/>
      <c r="P1013" s="4"/>
      <c r="Q1013" s="4"/>
      <c r="R1013" s="4"/>
      <c r="S1013" s="4"/>
      <c r="T1013" s="4"/>
      <c r="U1013" s="4"/>
      <c r="V1013" s="4"/>
      <c r="W1013" s="4"/>
      <c r="X1013" s="4"/>
      <c r="Y1013" s="4"/>
    </row>
    <row r="1014" spans="1:25" ht="15" customHeight="1" thickBot="1">
      <c r="A1014" s="4"/>
      <c r="B1014" s="302" t="s">
        <v>2572</v>
      </c>
      <c r="C1014" s="302"/>
      <c r="D1014" s="302"/>
      <c r="E1014" s="302"/>
      <c r="F1014" s="302"/>
      <c r="G1014" s="302"/>
      <c r="H1014" s="302"/>
      <c r="I1014" s="302"/>
      <c r="J1014" s="302"/>
      <c r="K1014" s="302"/>
      <c r="O1014" s="4"/>
      <c r="P1014" s="4"/>
      <c r="Q1014" s="4"/>
      <c r="R1014" s="4"/>
      <c r="S1014" s="4"/>
      <c r="T1014" s="4"/>
      <c r="U1014" s="4"/>
      <c r="V1014" s="4"/>
      <c r="W1014" s="4"/>
      <c r="X1014" s="4"/>
      <c r="Y1014" s="4"/>
    </row>
    <row r="1015" spans="1:25" ht="15" customHeight="1" thickTop="1">
      <c r="A1015" s="4"/>
      <c r="B1015" s="72"/>
      <c r="C1015" s="72"/>
      <c r="D1015" s="72"/>
      <c r="E1015" s="72"/>
      <c r="F1015" s="72"/>
      <c r="G1015" s="72"/>
      <c r="H1015" s="72"/>
      <c r="I1015" s="72"/>
      <c r="J1015" s="72"/>
      <c r="K1015" s="72"/>
      <c r="O1015" s="4"/>
      <c r="P1015" s="4"/>
      <c r="Q1015" s="4"/>
      <c r="R1015" s="4"/>
      <c r="S1015" s="4"/>
      <c r="T1015" s="4"/>
      <c r="U1015" s="4"/>
      <c r="V1015" s="4"/>
      <c r="W1015" s="4"/>
      <c r="X1015" s="4"/>
      <c r="Y1015" s="4"/>
    </row>
    <row r="1016" spans="1:25" ht="15" customHeight="1">
      <c r="A1016" s="4"/>
      <c r="B1016" s="61" t="s">
        <v>351</v>
      </c>
      <c r="C1016" s="62" t="s">
        <v>19</v>
      </c>
      <c r="D1016" s="61" t="s">
        <v>20</v>
      </c>
      <c r="E1016" s="61" t="s">
        <v>21</v>
      </c>
      <c r="F1016" s="303" t="s">
        <v>1242</v>
      </c>
      <c r="G1016" s="303"/>
      <c r="H1016" s="67" t="s">
        <v>22</v>
      </c>
      <c r="I1016" s="62" t="s">
        <v>23</v>
      </c>
      <c r="J1016" s="62" t="s">
        <v>24</v>
      </c>
      <c r="K1016" s="62" t="s">
        <v>17</v>
      </c>
      <c r="O1016" s="4"/>
      <c r="P1016" s="4"/>
      <c r="Q1016" s="4"/>
      <c r="R1016" s="4"/>
      <c r="S1016" s="4"/>
      <c r="T1016" s="4"/>
      <c r="U1016" s="4"/>
      <c r="V1016" s="4"/>
      <c r="W1016" s="4"/>
      <c r="X1016" s="4"/>
      <c r="Y1016" s="4"/>
    </row>
    <row r="1017" spans="1:25" ht="45.6" customHeight="1">
      <c r="A1017" s="4"/>
      <c r="B1017" s="58" t="s">
        <v>1243</v>
      </c>
      <c r="C1017" s="69" t="s">
        <v>352</v>
      </c>
      <c r="D1017" s="58" t="s">
        <v>31</v>
      </c>
      <c r="E1017" s="58" t="s">
        <v>353</v>
      </c>
      <c r="F1017" s="304" t="s">
        <v>1754</v>
      </c>
      <c r="G1017" s="304"/>
      <c r="H1017" s="68" t="s">
        <v>49</v>
      </c>
      <c r="I1017" s="71">
        <v>1</v>
      </c>
      <c r="J1017" s="70">
        <v>113.44</v>
      </c>
      <c r="K1017" s="70">
        <v>113.44</v>
      </c>
      <c r="O1017" s="4"/>
      <c r="P1017" s="4"/>
      <c r="Q1017" s="4"/>
      <c r="R1017" s="4"/>
      <c r="S1017" s="4"/>
      <c r="T1017" s="4"/>
      <c r="U1017" s="4"/>
      <c r="V1017" s="4"/>
      <c r="W1017" s="4"/>
      <c r="X1017" s="4"/>
      <c r="Y1017" s="4"/>
    </row>
    <row r="1018" spans="1:25" ht="15" customHeight="1">
      <c r="A1018" s="4"/>
      <c r="B1018" s="59" t="s">
        <v>1245</v>
      </c>
      <c r="C1018" s="74" t="s">
        <v>1443</v>
      </c>
      <c r="D1018" s="59" t="s">
        <v>47</v>
      </c>
      <c r="E1018" s="59" t="s">
        <v>1444</v>
      </c>
      <c r="F1018" s="308" t="s">
        <v>1248</v>
      </c>
      <c r="G1018" s="308"/>
      <c r="H1018" s="73" t="s">
        <v>1249</v>
      </c>
      <c r="I1018" s="76">
        <v>0.3</v>
      </c>
      <c r="J1018" s="75">
        <v>31.21</v>
      </c>
      <c r="K1018" s="75">
        <v>9.36</v>
      </c>
      <c r="O1018" s="4"/>
      <c r="P1018" s="4"/>
      <c r="Q1018" s="4"/>
      <c r="R1018" s="4"/>
      <c r="S1018" s="4"/>
      <c r="T1018" s="4"/>
      <c r="U1018" s="4"/>
      <c r="V1018" s="4"/>
      <c r="W1018" s="4"/>
      <c r="X1018" s="4"/>
      <c r="Y1018" s="4"/>
    </row>
    <row r="1019" spans="1:25" ht="15" customHeight="1">
      <c r="A1019" s="4"/>
      <c r="B1019" s="57" t="s">
        <v>1254</v>
      </c>
      <c r="C1019" s="78" t="s">
        <v>1755</v>
      </c>
      <c r="D1019" s="57" t="s">
        <v>1546</v>
      </c>
      <c r="E1019" s="57" t="s">
        <v>1756</v>
      </c>
      <c r="F1019" s="305" t="s">
        <v>1258</v>
      </c>
      <c r="G1019" s="305"/>
      <c r="H1019" s="77" t="s">
        <v>773</v>
      </c>
      <c r="I1019" s="80">
        <v>1</v>
      </c>
      <c r="J1019" s="79">
        <v>104.08</v>
      </c>
      <c r="K1019" s="79">
        <v>104.08</v>
      </c>
      <c r="O1019" s="4"/>
      <c r="P1019" s="4"/>
      <c r="Q1019" s="4"/>
      <c r="R1019" s="4"/>
      <c r="S1019" s="4"/>
      <c r="T1019" s="4"/>
      <c r="U1019" s="4"/>
      <c r="V1019" s="4"/>
      <c r="W1019" s="4"/>
      <c r="X1019" s="4"/>
      <c r="Y1019" s="4"/>
    </row>
    <row r="1020" spans="1:25" ht="15" customHeight="1">
      <c r="A1020" s="4"/>
      <c r="B1020" s="60"/>
      <c r="C1020" s="60"/>
      <c r="D1020" s="60"/>
      <c r="E1020" s="60"/>
      <c r="F1020" s="60" t="s">
        <v>1260</v>
      </c>
      <c r="G1020" s="82">
        <v>7.38</v>
      </c>
      <c r="H1020" s="60" t="s">
        <v>1261</v>
      </c>
      <c r="I1020" s="82">
        <v>0</v>
      </c>
      <c r="J1020" s="60" t="s">
        <v>1262</v>
      </c>
      <c r="K1020" s="82">
        <v>7.38</v>
      </c>
      <c r="O1020" s="4"/>
      <c r="P1020" s="4"/>
      <c r="Q1020" s="4"/>
      <c r="R1020" s="4"/>
      <c r="S1020" s="4"/>
      <c r="T1020" s="4"/>
      <c r="U1020" s="4"/>
      <c r="V1020" s="4"/>
      <c r="W1020" s="4"/>
      <c r="X1020" s="4"/>
      <c r="Y1020" s="4"/>
    </row>
    <row r="1021" spans="1:25" ht="15" customHeight="1">
      <c r="A1021" s="4"/>
      <c r="B1021" s="60"/>
      <c r="C1021" s="60"/>
      <c r="D1021" s="60"/>
      <c r="E1021" s="60"/>
      <c r="F1021" s="60" t="s">
        <v>1263</v>
      </c>
      <c r="G1021" s="82">
        <v>21.46</v>
      </c>
      <c r="H1021" s="60"/>
      <c r="I1021" s="306" t="s">
        <v>1264</v>
      </c>
      <c r="J1021" s="306"/>
      <c r="K1021" s="82">
        <v>134.9</v>
      </c>
      <c r="O1021" s="4"/>
      <c r="P1021" s="4"/>
      <c r="Q1021" s="4"/>
      <c r="R1021" s="4"/>
      <c r="S1021" s="4"/>
      <c r="T1021" s="4"/>
      <c r="U1021" s="4"/>
      <c r="V1021" s="4"/>
      <c r="W1021" s="4"/>
      <c r="X1021" s="4"/>
      <c r="Y1021" s="4"/>
    </row>
    <row r="1022" spans="1:25" ht="15" customHeight="1">
      <c r="A1022" s="4"/>
      <c r="B1022" s="307" t="s">
        <v>2542</v>
      </c>
      <c r="C1022" s="307"/>
      <c r="D1022" s="307"/>
      <c r="E1022" s="307"/>
      <c r="F1022" s="307"/>
      <c r="G1022" s="307"/>
      <c r="H1022" s="307"/>
      <c r="I1022" s="307"/>
      <c r="J1022" s="307"/>
      <c r="K1022" s="307"/>
      <c r="O1022" s="4"/>
      <c r="P1022" s="4"/>
      <c r="Q1022" s="4"/>
      <c r="R1022" s="4"/>
      <c r="S1022" s="4"/>
      <c r="T1022" s="4"/>
      <c r="U1022" s="4"/>
      <c r="V1022" s="4"/>
      <c r="W1022" s="4"/>
      <c r="X1022" s="4"/>
      <c r="Y1022" s="4"/>
    </row>
    <row r="1023" spans="1:25" ht="15" customHeight="1" thickBot="1">
      <c r="A1023" s="4"/>
      <c r="B1023" s="302" t="s">
        <v>2573</v>
      </c>
      <c r="C1023" s="302"/>
      <c r="D1023" s="302"/>
      <c r="E1023" s="302"/>
      <c r="F1023" s="302"/>
      <c r="G1023" s="302"/>
      <c r="H1023" s="302"/>
      <c r="I1023" s="302"/>
      <c r="J1023" s="302"/>
      <c r="K1023" s="302"/>
      <c r="O1023" s="4"/>
      <c r="P1023" s="4"/>
      <c r="Q1023" s="4"/>
      <c r="R1023" s="4"/>
      <c r="S1023" s="4"/>
      <c r="T1023" s="4"/>
      <c r="U1023" s="4"/>
      <c r="V1023" s="4"/>
      <c r="W1023" s="4"/>
      <c r="X1023" s="4"/>
      <c r="Y1023" s="4"/>
    </row>
    <row r="1024" spans="1:25" ht="15" customHeight="1" thickTop="1">
      <c r="A1024" s="4"/>
      <c r="B1024" s="72"/>
      <c r="C1024" s="72"/>
      <c r="D1024" s="72"/>
      <c r="E1024" s="72"/>
      <c r="F1024" s="72"/>
      <c r="G1024" s="72"/>
      <c r="H1024" s="72"/>
      <c r="I1024" s="72"/>
      <c r="J1024" s="72"/>
      <c r="K1024" s="72"/>
      <c r="O1024" s="4"/>
      <c r="P1024" s="4"/>
      <c r="Q1024" s="4"/>
      <c r="R1024" s="4"/>
      <c r="S1024" s="4"/>
      <c r="T1024" s="4"/>
      <c r="U1024" s="4"/>
      <c r="V1024" s="4"/>
      <c r="W1024" s="4"/>
      <c r="X1024" s="4"/>
      <c r="Y1024" s="4"/>
    </row>
    <row r="1025" spans="1:25" ht="15" customHeight="1">
      <c r="A1025" s="4"/>
      <c r="B1025" s="61" t="s">
        <v>354</v>
      </c>
      <c r="C1025" s="62" t="s">
        <v>19</v>
      </c>
      <c r="D1025" s="61" t="s">
        <v>20</v>
      </c>
      <c r="E1025" s="61" t="s">
        <v>21</v>
      </c>
      <c r="F1025" s="303" t="s">
        <v>1242</v>
      </c>
      <c r="G1025" s="303"/>
      <c r="H1025" s="67" t="s">
        <v>22</v>
      </c>
      <c r="I1025" s="62" t="s">
        <v>23</v>
      </c>
      <c r="J1025" s="62" t="s">
        <v>24</v>
      </c>
      <c r="K1025" s="62" t="s">
        <v>17</v>
      </c>
      <c r="O1025" s="4"/>
      <c r="P1025" s="4"/>
      <c r="Q1025" s="4"/>
      <c r="R1025" s="4"/>
      <c r="S1025" s="4"/>
      <c r="T1025" s="4"/>
      <c r="U1025" s="4"/>
      <c r="V1025" s="4"/>
      <c r="W1025" s="4"/>
      <c r="X1025" s="4"/>
      <c r="Y1025" s="4"/>
    </row>
    <row r="1026" spans="1:25" ht="15" customHeight="1">
      <c r="A1026" s="4"/>
      <c r="B1026" s="58" t="s">
        <v>1243</v>
      </c>
      <c r="C1026" s="69" t="s">
        <v>355</v>
      </c>
      <c r="D1026" s="58" t="s">
        <v>31</v>
      </c>
      <c r="E1026" s="58" t="s">
        <v>356</v>
      </c>
      <c r="F1026" s="304" t="s">
        <v>1694</v>
      </c>
      <c r="G1026" s="304"/>
      <c r="H1026" s="68" t="s">
        <v>87</v>
      </c>
      <c r="I1026" s="71">
        <v>1</v>
      </c>
      <c r="J1026" s="70">
        <v>118.13</v>
      </c>
      <c r="K1026" s="70">
        <v>118.13</v>
      </c>
      <c r="O1026" s="4"/>
      <c r="P1026" s="4"/>
      <c r="Q1026" s="4"/>
      <c r="R1026" s="4"/>
      <c r="S1026" s="4"/>
      <c r="T1026" s="4"/>
      <c r="U1026" s="4"/>
      <c r="V1026" s="4"/>
      <c r="W1026" s="4"/>
      <c r="X1026" s="4"/>
      <c r="Y1026" s="4"/>
    </row>
    <row r="1027" spans="1:25" ht="45.6" customHeight="1">
      <c r="A1027" s="4"/>
      <c r="B1027" s="59" t="s">
        <v>1245</v>
      </c>
      <c r="C1027" s="74" t="s">
        <v>1727</v>
      </c>
      <c r="D1027" s="59" t="s">
        <v>47</v>
      </c>
      <c r="E1027" s="59" t="s">
        <v>1728</v>
      </c>
      <c r="F1027" s="308" t="s">
        <v>1248</v>
      </c>
      <c r="G1027" s="308"/>
      <c r="H1027" s="73" t="s">
        <v>1249</v>
      </c>
      <c r="I1027" s="76">
        <v>1.754</v>
      </c>
      <c r="J1027" s="75">
        <v>30.97</v>
      </c>
      <c r="K1027" s="75">
        <v>54.32</v>
      </c>
      <c r="O1027" s="4"/>
      <c r="P1027" s="4"/>
      <c r="Q1027" s="4"/>
      <c r="R1027" s="4"/>
      <c r="S1027" s="4"/>
      <c r="T1027" s="4"/>
      <c r="U1027" s="4"/>
      <c r="V1027" s="4"/>
      <c r="W1027" s="4"/>
      <c r="X1027" s="4"/>
      <c r="Y1027" s="4"/>
    </row>
    <row r="1028" spans="1:25" ht="15" customHeight="1">
      <c r="A1028" s="4"/>
      <c r="B1028" s="59" t="s">
        <v>1245</v>
      </c>
      <c r="C1028" s="74" t="s">
        <v>1732</v>
      </c>
      <c r="D1028" s="59" t="s">
        <v>47</v>
      </c>
      <c r="E1028" s="59" t="s">
        <v>1733</v>
      </c>
      <c r="F1028" s="308" t="s">
        <v>1248</v>
      </c>
      <c r="G1028" s="308"/>
      <c r="H1028" s="73" t="s">
        <v>1249</v>
      </c>
      <c r="I1028" s="76">
        <v>1.754</v>
      </c>
      <c r="J1028" s="75">
        <v>25.02</v>
      </c>
      <c r="K1028" s="75">
        <v>43.88</v>
      </c>
      <c r="O1028" s="4"/>
      <c r="P1028" s="4"/>
      <c r="Q1028" s="4"/>
      <c r="R1028" s="4"/>
      <c r="S1028" s="4"/>
      <c r="T1028" s="4"/>
      <c r="U1028" s="4"/>
      <c r="V1028" s="4"/>
      <c r="W1028" s="4"/>
      <c r="X1028" s="4"/>
      <c r="Y1028" s="4"/>
    </row>
    <row r="1029" spans="1:25" ht="15" customHeight="1">
      <c r="A1029" s="4"/>
      <c r="B1029" s="57" t="s">
        <v>1254</v>
      </c>
      <c r="C1029" s="78" t="s">
        <v>1757</v>
      </c>
      <c r="D1029" s="57" t="s">
        <v>1515</v>
      </c>
      <c r="E1029" s="57" t="s">
        <v>1758</v>
      </c>
      <c r="F1029" s="305" t="s">
        <v>1258</v>
      </c>
      <c r="G1029" s="305"/>
      <c r="H1029" s="77" t="s">
        <v>87</v>
      </c>
      <c r="I1029" s="80">
        <v>1.1000000000000001</v>
      </c>
      <c r="J1029" s="79">
        <v>18.12</v>
      </c>
      <c r="K1029" s="79">
        <v>19.93</v>
      </c>
      <c r="O1029" s="4"/>
      <c r="P1029" s="4"/>
      <c r="Q1029" s="4"/>
      <c r="R1029" s="4"/>
      <c r="S1029" s="4"/>
      <c r="T1029" s="4"/>
      <c r="U1029" s="4"/>
      <c r="V1029" s="4"/>
      <c r="W1029" s="4"/>
      <c r="X1029" s="4"/>
      <c r="Y1029" s="4"/>
    </row>
    <row r="1030" spans="1:25" ht="15" customHeight="1">
      <c r="A1030" s="4"/>
      <c r="B1030" s="60"/>
      <c r="C1030" s="60"/>
      <c r="D1030" s="60"/>
      <c r="E1030" s="60"/>
      <c r="F1030" s="60" t="s">
        <v>1260</v>
      </c>
      <c r="G1030" s="82">
        <v>75.12</v>
      </c>
      <c r="H1030" s="60" t="s">
        <v>1261</v>
      </c>
      <c r="I1030" s="82">
        <v>0</v>
      </c>
      <c r="J1030" s="60" t="s">
        <v>1262</v>
      </c>
      <c r="K1030" s="82">
        <v>75.12</v>
      </c>
      <c r="O1030" s="4"/>
      <c r="P1030" s="4"/>
      <c r="Q1030" s="4"/>
      <c r="R1030" s="4"/>
      <c r="S1030" s="4"/>
      <c r="T1030" s="4"/>
      <c r="U1030" s="4"/>
      <c r="V1030" s="4"/>
      <c r="W1030" s="4"/>
      <c r="X1030" s="4"/>
      <c r="Y1030" s="4"/>
    </row>
    <row r="1031" spans="1:25" ht="15" customHeight="1">
      <c r="A1031" s="4"/>
      <c r="B1031" s="60"/>
      <c r="C1031" s="60"/>
      <c r="D1031" s="60"/>
      <c r="E1031" s="60"/>
      <c r="F1031" s="60" t="s">
        <v>1263</v>
      </c>
      <c r="G1031" s="82">
        <v>22.35</v>
      </c>
      <c r="H1031" s="60"/>
      <c r="I1031" s="306" t="s">
        <v>1264</v>
      </c>
      <c r="J1031" s="306"/>
      <c r="K1031" s="82">
        <v>140.47999999999999</v>
      </c>
      <c r="O1031" s="4"/>
      <c r="P1031" s="4"/>
      <c r="Q1031" s="4"/>
      <c r="R1031" s="4"/>
      <c r="S1031" s="4"/>
      <c r="T1031" s="4"/>
      <c r="U1031" s="4"/>
      <c r="V1031" s="4"/>
      <c r="W1031" s="4"/>
      <c r="X1031" s="4"/>
      <c r="Y1031" s="4"/>
    </row>
    <row r="1032" spans="1:25" ht="15" customHeight="1">
      <c r="A1032" s="4"/>
      <c r="B1032" s="307" t="s">
        <v>2542</v>
      </c>
      <c r="C1032" s="307"/>
      <c r="D1032" s="307"/>
      <c r="E1032" s="307"/>
      <c r="F1032" s="307"/>
      <c r="G1032" s="307"/>
      <c r="H1032" s="307"/>
      <c r="I1032" s="307"/>
      <c r="J1032" s="307"/>
      <c r="K1032" s="307"/>
      <c r="O1032" s="4"/>
      <c r="P1032" s="4"/>
      <c r="Q1032" s="4"/>
      <c r="R1032" s="4"/>
      <c r="S1032" s="4"/>
      <c r="T1032" s="4"/>
      <c r="U1032" s="4"/>
      <c r="V1032" s="4"/>
      <c r="W1032" s="4"/>
      <c r="X1032" s="4"/>
      <c r="Y1032" s="4"/>
    </row>
    <row r="1033" spans="1:25" ht="15" customHeight="1" thickBot="1">
      <c r="A1033" s="4"/>
      <c r="B1033" s="302" t="s">
        <v>2574</v>
      </c>
      <c r="C1033" s="302"/>
      <c r="D1033" s="302"/>
      <c r="E1033" s="302"/>
      <c r="F1033" s="302"/>
      <c r="G1033" s="302"/>
      <c r="H1033" s="302"/>
      <c r="I1033" s="302"/>
      <c r="J1033" s="302"/>
      <c r="K1033" s="302"/>
      <c r="O1033" s="4"/>
      <c r="P1033" s="4"/>
      <c r="Q1033" s="4"/>
      <c r="R1033" s="4"/>
      <c r="S1033" s="4"/>
      <c r="T1033" s="4"/>
      <c r="U1033" s="4"/>
      <c r="V1033" s="4"/>
      <c r="W1033" s="4"/>
      <c r="X1033" s="4"/>
      <c r="Y1033" s="4"/>
    </row>
    <row r="1034" spans="1:25" ht="15" customHeight="1" thickTop="1">
      <c r="A1034" s="4"/>
      <c r="B1034" s="72"/>
      <c r="C1034" s="72"/>
      <c r="D1034" s="72"/>
      <c r="E1034" s="72"/>
      <c r="F1034" s="72"/>
      <c r="G1034" s="72"/>
      <c r="H1034" s="72"/>
      <c r="I1034" s="72"/>
      <c r="J1034" s="72"/>
      <c r="K1034" s="72"/>
      <c r="O1034" s="4"/>
      <c r="P1034" s="4"/>
      <c r="Q1034" s="4"/>
      <c r="R1034" s="4"/>
      <c r="S1034" s="4"/>
      <c r="T1034" s="4"/>
      <c r="U1034" s="4"/>
      <c r="V1034" s="4"/>
      <c r="W1034" s="4"/>
      <c r="X1034" s="4"/>
      <c r="Y1034" s="4"/>
    </row>
    <row r="1035" spans="1:25" ht="15" customHeight="1">
      <c r="A1035" s="4"/>
      <c r="B1035" s="61" t="s">
        <v>357</v>
      </c>
      <c r="C1035" s="62" t="s">
        <v>19</v>
      </c>
      <c r="D1035" s="61" t="s">
        <v>20</v>
      </c>
      <c r="E1035" s="61" t="s">
        <v>21</v>
      </c>
      <c r="F1035" s="303" t="s">
        <v>1242</v>
      </c>
      <c r="G1035" s="303"/>
      <c r="H1035" s="67" t="s">
        <v>22</v>
      </c>
      <c r="I1035" s="62" t="s">
        <v>23</v>
      </c>
      <c r="J1035" s="62" t="s">
        <v>24</v>
      </c>
      <c r="K1035" s="62" t="s">
        <v>17</v>
      </c>
      <c r="O1035" s="4"/>
      <c r="P1035" s="4"/>
      <c r="Q1035" s="4"/>
      <c r="R1035" s="4"/>
      <c r="S1035" s="4"/>
      <c r="T1035" s="4"/>
      <c r="U1035" s="4"/>
      <c r="V1035" s="4"/>
      <c r="W1035" s="4"/>
      <c r="X1035" s="4"/>
      <c r="Y1035" s="4"/>
    </row>
    <row r="1036" spans="1:25" ht="15" customHeight="1">
      <c r="A1036" s="4"/>
      <c r="B1036" s="58" t="s">
        <v>1243</v>
      </c>
      <c r="C1036" s="69" t="s">
        <v>358</v>
      </c>
      <c r="D1036" s="58" t="s">
        <v>31</v>
      </c>
      <c r="E1036" s="58" t="s">
        <v>359</v>
      </c>
      <c r="F1036" s="304" t="s">
        <v>1694</v>
      </c>
      <c r="G1036" s="304"/>
      <c r="H1036" s="68" t="s">
        <v>49</v>
      </c>
      <c r="I1036" s="71">
        <v>1</v>
      </c>
      <c r="J1036" s="70">
        <v>1832.15</v>
      </c>
      <c r="K1036" s="70">
        <v>1832.15</v>
      </c>
      <c r="O1036" s="4"/>
      <c r="P1036" s="4"/>
      <c r="Q1036" s="4"/>
      <c r="R1036" s="4"/>
      <c r="S1036" s="4"/>
      <c r="T1036" s="4"/>
      <c r="U1036" s="4"/>
      <c r="V1036" s="4"/>
      <c r="W1036" s="4"/>
      <c r="X1036" s="4"/>
      <c r="Y1036" s="4"/>
    </row>
    <row r="1037" spans="1:25" ht="45.6" customHeight="1">
      <c r="A1037" s="4"/>
      <c r="B1037" s="59" t="s">
        <v>1245</v>
      </c>
      <c r="C1037" s="74" t="s">
        <v>1413</v>
      </c>
      <c r="D1037" s="59" t="s">
        <v>47</v>
      </c>
      <c r="E1037" s="59" t="s">
        <v>1414</v>
      </c>
      <c r="F1037" s="308" t="s">
        <v>1248</v>
      </c>
      <c r="G1037" s="308"/>
      <c r="H1037" s="73" t="s">
        <v>1249</v>
      </c>
      <c r="I1037" s="76">
        <v>0.82499999999999996</v>
      </c>
      <c r="J1037" s="75">
        <v>34.729999999999997</v>
      </c>
      <c r="K1037" s="75">
        <v>28.65</v>
      </c>
      <c r="O1037" s="4"/>
      <c r="P1037" s="4"/>
      <c r="Q1037" s="4"/>
      <c r="R1037" s="4"/>
      <c r="S1037" s="4"/>
      <c r="T1037" s="4"/>
      <c r="U1037" s="4"/>
      <c r="V1037" s="4"/>
      <c r="W1037" s="4"/>
      <c r="X1037" s="4"/>
      <c r="Y1037" s="4"/>
    </row>
    <row r="1038" spans="1:25" ht="15" customHeight="1">
      <c r="A1038" s="4"/>
      <c r="B1038" s="59" t="s">
        <v>1245</v>
      </c>
      <c r="C1038" s="74" t="s">
        <v>1282</v>
      </c>
      <c r="D1038" s="59" t="s">
        <v>47</v>
      </c>
      <c r="E1038" s="59" t="s">
        <v>1283</v>
      </c>
      <c r="F1038" s="308" t="s">
        <v>1248</v>
      </c>
      <c r="G1038" s="308"/>
      <c r="H1038" s="73" t="s">
        <v>1249</v>
      </c>
      <c r="I1038" s="76">
        <v>0.82499999999999996</v>
      </c>
      <c r="J1038" s="75">
        <v>24.85</v>
      </c>
      <c r="K1038" s="75">
        <v>20.5</v>
      </c>
      <c r="O1038" s="4"/>
      <c r="P1038" s="4"/>
      <c r="Q1038" s="4"/>
      <c r="R1038" s="4"/>
      <c r="S1038" s="4"/>
      <c r="T1038" s="4"/>
      <c r="U1038" s="4"/>
      <c r="V1038" s="4"/>
      <c r="W1038" s="4"/>
      <c r="X1038" s="4"/>
      <c r="Y1038" s="4"/>
    </row>
    <row r="1039" spans="1:25" ht="15" customHeight="1">
      <c r="A1039" s="4"/>
      <c r="B1039" s="57" t="s">
        <v>1254</v>
      </c>
      <c r="C1039" s="78" t="s">
        <v>1759</v>
      </c>
      <c r="D1039" s="57" t="s">
        <v>1515</v>
      </c>
      <c r="E1039" s="57" t="s">
        <v>1760</v>
      </c>
      <c r="F1039" s="305" t="s">
        <v>1258</v>
      </c>
      <c r="G1039" s="305"/>
      <c r="H1039" s="77" t="s">
        <v>49</v>
      </c>
      <c r="I1039" s="80">
        <v>1</v>
      </c>
      <c r="J1039" s="79">
        <v>1783</v>
      </c>
      <c r="K1039" s="79">
        <v>1783</v>
      </c>
      <c r="O1039" s="4"/>
      <c r="P1039" s="4"/>
      <c r="Q1039" s="4"/>
      <c r="R1039" s="4"/>
      <c r="S1039" s="4"/>
      <c r="T1039" s="4"/>
      <c r="U1039" s="4"/>
      <c r="V1039" s="4"/>
      <c r="W1039" s="4"/>
      <c r="X1039" s="4"/>
      <c r="Y1039" s="4"/>
    </row>
    <row r="1040" spans="1:25" ht="15" customHeight="1">
      <c r="A1040" s="4"/>
      <c r="B1040" s="60"/>
      <c r="C1040" s="60"/>
      <c r="D1040" s="60"/>
      <c r="E1040" s="60"/>
      <c r="F1040" s="60" t="s">
        <v>1260</v>
      </c>
      <c r="G1040" s="82">
        <v>38.65</v>
      </c>
      <c r="H1040" s="60" t="s">
        <v>1261</v>
      </c>
      <c r="I1040" s="82">
        <v>0</v>
      </c>
      <c r="J1040" s="60" t="s">
        <v>1262</v>
      </c>
      <c r="K1040" s="82">
        <v>38.65</v>
      </c>
      <c r="O1040" s="4"/>
      <c r="P1040" s="4"/>
      <c r="Q1040" s="4"/>
      <c r="R1040" s="4"/>
      <c r="S1040" s="4"/>
      <c r="T1040" s="4"/>
      <c r="U1040" s="4"/>
      <c r="V1040" s="4"/>
      <c r="W1040" s="4"/>
      <c r="X1040" s="4"/>
      <c r="Y1040" s="4"/>
    </row>
    <row r="1041" spans="1:25" ht="15" customHeight="1">
      <c r="A1041" s="4"/>
      <c r="B1041" s="60"/>
      <c r="C1041" s="60"/>
      <c r="D1041" s="60"/>
      <c r="E1041" s="60"/>
      <c r="F1041" s="60" t="s">
        <v>1263</v>
      </c>
      <c r="G1041" s="82">
        <v>346.64</v>
      </c>
      <c r="H1041" s="60"/>
      <c r="I1041" s="306" t="s">
        <v>1264</v>
      </c>
      <c r="J1041" s="306"/>
      <c r="K1041" s="82">
        <v>2178.79</v>
      </c>
      <c r="O1041" s="4"/>
      <c r="P1041" s="4"/>
      <c r="Q1041" s="4"/>
      <c r="R1041" s="4"/>
      <c r="S1041" s="4"/>
      <c r="T1041" s="4"/>
      <c r="U1041" s="4"/>
      <c r="V1041" s="4"/>
      <c r="W1041" s="4"/>
      <c r="X1041" s="4"/>
      <c r="Y1041" s="4"/>
    </row>
    <row r="1042" spans="1:25" ht="15" customHeight="1">
      <c r="A1042" s="4"/>
      <c r="B1042" s="307" t="s">
        <v>2542</v>
      </c>
      <c r="C1042" s="307"/>
      <c r="D1042" s="307"/>
      <c r="E1042" s="307"/>
      <c r="F1042" s="307"/>
      <c r="G1042" s="307"/>
      <c r="H1042" s="307"/>
      <c r="I1042" s="307"/>
      <c r="J1042" s="307"/>
      <c r="K1042" s="307"/>
      <c r="O1042" s="4"/>
      <c r="P1042" s="4"/>
      <c r="Q1042" s="4"/>
      <c r="R1042" s="4"/>
      <c r="S1042" s="4"/>
      <c r="T1042" s="4"/>
      <c r="U1042" s="4"/>
      <c r="V1042" s="4"/>
      <c r="W1042" s="4"/>
      <c r="X1042" s="4"/>
      <c r="Y1042" s="4"/>
    </row>
    <row r="1043" spans="1:25" ht="15" customHeight="1" thickBot="1">
      <c r="A1043" s="4"/>
      <c r="B1043" s="302" t="s">
        <v>2575</v>
      </c>
      <c r="C1043" s="302"/>
      <c r="D1043" s="302"/>
      <c r="E1043" s="302"/>
      <c r="F1043" s="302"/>
      <c r="G1043" s="302"/>
      <c r="H1043" s="302"/>
      <c r="I1043" s="302"/>
      <c r="J1043" s="302"/>
      <c r="K1043" s="302"/>
      <c r="O1043" s="4"/>
      <c r="P1043" s="4"/>
      <c r="Q1043" s="4"/>
      <c r="R1043" s="4"/>
      <c r="S1043" s="4"/>
      <c r="T1043" s="4"/>
      <c r="U1043" s="4"/>
      <c r="V1043" s="4"/>
      <c r="W1043" s="4"/>
      <c r="X1043" s="4"/>
      <c r="Y1043" s="4"/>
    </row>
    <row r="1044" spans="1:25" ht="15" customHeight="1" thickTop="1">
      <c r="A1044" s="4"/>
      <c r="B1044" s="72"/>
      <c r="C1044" s="72"/>
      <c r="D1044" s="72"/>
      <c r="E1044" s="72"/>
      <c r="F1044" s="72"/>
      <c r="G1044" s="72"/>
      <c r="H1044" s="72"/>
      <c r="I1044" s="72"/>
      <c r="J1044" s="72"/>
      <c r="K1044" s="72"/>
      <c r="O1044" s="4"/>
      <c r="P1044" s="4"/>
      <c r="Q1044" s="4"/>
      <c r="R1044" s="4"/>
      <c r="S1044" s="4"/>
      <c r="T1044" s="4"/>
      <c r="U1044" s="4"/>
      <c r="V1044" s="4"/>
      <c r="W1044" s="4"/>
      <c r="X1044" s="4"/>
      <c r="Y1044" s="4"/>
    </row>
    <row r="1045" spans="1:25" ht="15" customHeight="1">
      <c r="A1045" s="4"/>
      <c r="B1045" s="61" t="s">
        <v>360</v>
      </c>
      <c r="C1045" s="62" t="s">
        <v>19</v>
      </c>
      <c r="D1045" s="61" t="s">
        <v>20</v>
      </c>
      <c r="E1045" s="61" t="s">
        <v>21</v>
      </c>
      <c r="F1045" s="303" t="s">
        <v>1242</v>
      </c>
      <c r="G1045" s="303"/>
      <c r="H1045" s="67" t="s">
        <v>22</v>
      </c>
      <c r="I1045" s="62" t="s">
        <v>23</v>
      </c>
      <c r="J1045" s="62" t="s">
        <v>24</v>
      </c>
      <c r="K1045" s="62" t="s">
        <v>17</v>
      </c>
      <c r="O1045" s="4"/>
      <c r="P1045" s="4"/>
      <c r="Q1045" s="4"/>
      <c r="R1045" s="4"/>
      <c r="S1045" s="4"/>
      <c r="T1045" s="4"/>
      <c r="U1045" s="4"/>
      <c r="V1045" s="4"/>
      <c r="W1045" s="4"/>
      <c r="X1045" s="4"/>
      <c r="Y1045" s="4"/>
    </row>
    <row r="1046" spans="1:25" ht="15" customHeight="1">
      <c r="A1046" s="4"/>
      <c r="B1046" s="58" t="s">
        <v>1243</v>
      </c>
      <c r="C1046" s="69" t="s">
        <v>361</v>
      </c>
      <c r="D1046" s="58" t="s">
        <v>31</v>
      </c>
      <c r="E1046" s="58" t="s">
        <v>362</v>
      </c>
      <c r="F1046" s="304" t="s">
        <v>1694</v>
      </c>
      <c r="G1046" s="304"/>
      <c r="H1046" s="68" t="s">
        <v>49</v>
      </c>
      <c r="I1046" s="71">
        <v>1</v>
      </c>
      <c r="J1046" s="70">
        <v>335.99</v>
      </c>
      <c r="K1046" s="70">
        <v>335.99</v>
      </c>
      <c r="O1046" s="4"/>
      <c r="P1046" s="4"/>
      <c r="Q1046" s="4"/>
      <c r="R1046" s="4"/>
      <c r="S1046" s="4"/>
      <c r="T1046" s="4"/>
      <c r="U1046" s="4"/>
      <c r="V1046" s="4"/>
      <c r="W1046" s="4"/>
      <c r="X1046" s="4"/>
      <c r="Y1046" s="4"/>
    </row>
    <row r="1047" spans="1:25" ht="45.6" customHeight="1">
      <c r="A1047" s="4"/>
      <c r="B1047" s="59" t="s">
        <v>1245</v>
      </c>
      <c r="C1047" s="74" t="s">
        <v>1282</v>
      </c>
      <c r="D1047" s="59" t="s">
        <v>47</v>
      </c>
      <c r="E1047" s="59" t="s">
        <v>1283</v>
      </c>
      <c r="F1047" s="308" t="s">
        <v>1248</v>
      </c>
      <c r="G1047" s="308"/>
      <c r="H1047" s="73" t="s">
        <v>1249</v>
      </c>
      <c r="I1047" s="76">
        <v>1.5</v>
      </c>
      <c r="J1047" s="75">
        <v>24.85</v>
      </c>
      <c r="K1047" s="75">
        <v>37.270000000000003</v>
      </c>
      <c r="O1047" s="4"/>
      <c r="P1047" s="4"/>
      <c r="Q1047" s="4"/>
      <c r="R1047" s="4"/>
      <c r="S1047" s="4"/>
      <c r="T1047" s="4"/>
      <c r="U1047" s="4"/>
      <c r="V1047" s="4"/>
      <c r="W1047" s="4"/>
      <c r="X1047" s="4"/>
      <c r="Y1047" s="4"/>
    </row>
    <row r="1048" spans="1:25" ht="15" customHeight="1">
      <c r="A1048" s="4"/>
      <c r="B1048" s="59" t="s">
        <v>1245</v>
      </c>
      <c r="C1048" s="74" t="s">
        <v>1413</v>
      </c>
      <c r="D1048" s="59" t="s">
        <v>47</v>
      </c>
      <c r="E1048" s="59" t="s">
        <v>1414</v>
      </c>
      <c r="F1048" s="308" t="s">
        <v>1248</v>
      </c>
      <c r="G1048" s="308"/>
      <c r="H1048" s="73" t="s">
        <v>1249</v>
      </c>
      <c r="I1048" s="76">
        <v>1.5</v>
      </c>
      <c r="J1048" s="75">
        <v>34.729999999999997</v>
      </c>
      <c r="K1048" s="75">
        <v>52.09</v>
      </c>
      <c r="O1048" s="4"/>
      <c r="P1048" s="4"/>
      <c r="Q1048" s="4"/>
      <c r="R1048" s="4"/>
      <c r="S1048" s="4"/>
      <c r="T1048" s="4"/>
      <c r="U1048" s="4"/>
      <c r="V1048" s="4"/>
      <c r="W1048" s="4"/>
      <c r="X1048" s="4"/>
      <c r="Y1048" s="4"/>
    </row>
    <row r="1049" spans="1:25" ht="15" customHeight="1">
      <c r="A1049" s="4"/>
      <c r="B1049" s="57" t="s">
        <v>1254</v>
      </c>
      <c r="C1049" s="78" t="s">
        <v>1761</v>
      </c>
      <c r="D1049" s="57" t="s">
        <v>1256</v>
      </c>
      <c r="E1049" s="57" t="s">
        <v>1762</v>
      </c>
      <c r="F1049" s="305" t="s">
        <v>1258</v>
      </c>
      <c r="G1049" s="305"/>
      <c r="H1049" s="77" t="s">
        <v>773</v>
      </c>
      <c r="I1049" s="80">
        <v>1</v>
      </c>
      <c r="J1049" s="79">
        <v>246.63</v>
      </c>
      <c r="K1049" s="79">
        <v>246.63</v>
      </c>
      <c r="O1049" s="4"/>
      <c r="P1049" s="4"/>
      <c r="Q1049" s="4"/>
      <c r="R1049" s="4"/>
      <c r="S1049" s="4"/>
      <c r="T1049" s="4"/>
      <c r="U1049" s="4"/>
      <c r="V1049" s="4"/>
      <c r="W1049" s="4"/>
      <c r="X1049" s="4"/>
      <c r="Y1049" s="4"/>
    </row>
    <row r="1050" spans="1:25" ht="15" customHeight="1">
      <c r="A1050" s="4"/>
      <c r="B1050" s="60"/>
      <c r="C1050" s="60"/>
      <c r="D1050" s="60"/>
      <c r="E1050" s="60"/>
      <c r="F1050" s="60" t="s">
        <v>1260</v>
      </c>
      <c r="G1050" s="82">
        <v>70.28</v>
      </c>
      <c r="H1050" s="60" t="s">
        <v>1261</v>
      </c>
      <c r="I1050" s="82">
        <v>0</v>
      </c>
      <c r="J1050" s="60" t="s">
        <v>1262</v>
      </c>
      <c r="K1050" s="82">
        <v>70.28</v>
      </c>
      <c r="O1050" s="4"/>
      <c r="P1050" s="4"/>
      <c r="Q1050" s="4"/>
      <c r="R1050" s="4"/>
      <c r="S1050" s="4"/>
      <c r="T1050" s="4"/>
      <c r="U1050" s="4"/>
      <c r="V1050" s="4"/>
      <c r="W1050" s="4"/>
      <c r="X1050" s="4"/>
      <c r="Y1050" s="4"/>
    </row>
    <row r="1051" spans="1:25" ht="15" customHeight="1">
      <c r="A1051" s="4"/>
      <c r="B1051" s="60"/>
      <c r="C1051" s="60"/>
      <c r="D1051" s="60"/>
      <c r="E1051" s="60"/>
      <c r="F1051" s="60" t="s">
        <v>1263</v>
      </c>
      <c r="G1051" s="82">
        <v>63.56</v>
      </c>
      <c r="H1051" s="60"/>
      <c r="I1051" s="306" t="s">
        <v>1264</v>
      </c>
      <c r="J1051" s="306"/>
      <c r="K1051" s="82">
        <v>399.55</v>
      </c>
      <c r="O1051" s="4"/>
      <c r="P1051" s="4"/>
      <c r="Q1051" s="4"/>
      <c r="R1051" s="4"/>
      <c r="S1051" s="4"/>
      <c r="T1051" s="4"/>
      <c r="U1051" s="4"/>
      <c r="V1051" s="4"/>
      <c r="W1051" s="4"/>
      <c r="X1051" s="4"/>
      <c r="Y1051" s="4"/>
    </row>
    <row r="1052" spans="1:25" ht="15" customHeight="1">
      <c r="A1052" s="4"/>
      <c r="B1052" s="307" t="s">
        <v>2542</v>
      </c>
      <c r="C1052" s="307"/>
      <c r="D1052" s="307"/>
      <c r="E1052" s="307"/>
      <c r="F1052" s="307"/>
      <c r="G1052" s="307"/>
      <c r="H1052" s="307"/>
      <c r="I1052" s="307"/>
      <c r="J1052" s="307"/>
      <c r="K1052" s="307"/>
      <c r="O1052" s="4"/>
      <c r="P1052" s="4"/>
      <c r="Q1052" s="4"/>
      <c r="R1052" s="4"/>
      <c r="S1052" s="4"/>
      <c r="T1052" s="4"/>
      <c r="U1052" s="4"/>
      <c r="V1052" s="4"/>
      <c r="W1052" s="4"/>
      <c r="X1052" s="4"/>
      <c r="Y1052" s="4"/>
    </row>
    <row r="1053" spans="1:25" ht="15" customHeight="1" thickBot="1">
      <c r="A1053" s="4"/>
      <c r="B1053" s="302" t="s">
        <v>2576</v>
      </c>
      <c r="C1053" s="302"/>
      <c r="D1053" s="302"/>
      <c r="E1053" s="302"/>
      <c r="F1053" s="302"/>
      <c r="G1053" s="302"/>
      <c r="H1053" s="302"/>
      <c r="I1053" s="302"/>
      <c r="J1053" s="302"/>
      <c r="K1053" s="302"/>
      <c r="O1053" s="4"/>
      <c r="P1053" s="4"/>
      <c r="Q1053" s="4"/>
      <c r="R1053" s="4"/>
      <c r="S1053" s="4"/>
      <c r="T1053" s="4"/>
      <c r="U1053" s="4"/>
      <c r="V1053" s="4"/>
      <c r="W1053" s="4"/>
      <c r="X1053" s="4"/>
      <c r="Y1053" s="4"/>
    </row>
    <row r="1054" spans="1:25" ht="15" customHeight="1" thickTop="1">
      <c r="A1054" s="4"/>
      <c r="B1054" s="72"/>
      <c r="C1054" s="72"/>
      <c r="D1054" s="72"/>
      <c r="E1054" s="72"/>
      <c r="F1054" s="72"/>
      <c r="G1054" s="72"/>
      <c r="H1054" s="72"/>
      <c r="I1054" s="72"/>
      <c r="J1054" s="72"/>
      <c r="K1054" s="72"/>
      <c r="O1054" s="4"/>
      <c r="P1054" s="4"/>
      <c r="Q1054" s="4"/>
      <c r="R1054" s="4"/>
      <c r="S1054" s="4"/>
      <c r="T1054" s="4"/>
      <c r="U1054" s="4"/>
      <c r="V1054" s="4"/>
      <c r="W1054" s="4"/>
      <c r="X1054" s="4"/>
      <c r="Y1054" s="4"/>
    </row>
    <row r="1055" spans="1:25" ht="15" customHeight="1">
      <c r="A1055" s="4"/>
      <c r="B1055" s="61" t="s">
        <v>363</v>
      </c>
      <c r="C1055" s="62" t="s">
        <v>19</v>
      </c>
      <c r="D1055" s="61" t="s">
        <v>20</v>
      </c>
      <c r="E1055" s="61" t="s">
        <v>21</v>
      </c>
      <c r="F1055" s="303" t="s">
        <v>1242</v>
      </c>
      <c r="G1055" s="303"/>
      <c r="H1055" s="67" t="s">
        <v>22</v>
      </c>
      <c r="I1055" s="62" t="s">
        <v>23</v>
      </c>
      <c r="J1055" s="62" t="s">
        <v>24</v>
      </c>
      <c r="K1055" s="62" t="s">
        <v>17</v>
      </c>
      <c r="O1055" s="4"/>
      <c r="P1055" s="4"/>
      <c r="Q1055" s="4"/>
      <c r="R1055" s="4"/>
      <c r="S1055" s="4"/>
      <c r="T1055" s="4"/>
      <c r="U1055" s="4"/>
      <c r="V1055" s="4"/>
      <c r="W1055" s="4"/>
      <c r="X1055" s="4"/>
      <c r="Y1055" s="4"/>
    </row>
    <row r="1056" spans="1:25" ht="15" customHeight="1">
      <c r="A1056" s="4"/>
      <c r="B1056" s="58" t="s">
        <v>1243</v>
      </c>
      <c r="C1056" s="69" t="s">
        <v>364</v>
      </c>
      <c r="D1056" s="58" t="s">
        <v>47</v>
      </c>
      <c r="E1056" s="58" t="s">
        <v>365</v>
      </c>
      <c r="F1056" s="304" t="s">
        <v>1683</v>
      </c>
      <c r="G1056" s="304"/>
      <c r="H1056" s="68" t="s">
        <v>49</v>
      </c>
      <c r="I1056" s="71">
        <v>1</v>
      </c>
      <c r="J1056" s="70">
        <v>55.29</v>
      </c>
      <c r="K1056" s="70">
        <v>55.29</v>
      </c>
      <c r="O1056" s="4"/>
      <c r="P1056" s="4"/>
      <c r="Q1056" s="4"/>
      <c r="R1056" s="4"/>
      <c r="S1056" s="4"/>
      <c r="T1056" s="4"/>
      <c r="U1056" s="4"/>
      <c r="V1056" s="4"/>
      <c r="W1056" s="4"/>
      <c r="X1056" s="4"/>
      <c r="Y1056" s="4"/>
    </row>
    <row r="1057" spans="1:25" ht="15" customHeight="1">
      <c r="A1057" s="4"/>
      <c r="B1057" s="59" t="s">
        <v>1245</v>
      </c>
      <c r="C1057" s="74" t="s">
        <v>1246</v>
      </c>
      <c r="D1057" s="59" t="s">
        <v>47</v>
      </c>
      <c r="E1057" s="59" t="s">
        <v>1247</v>
      </c>
      <c r="F1057" s="308" t="s">
        <v>1248</v>
      </c>
      <c r="G1057" s="308"/>
      <c r="H1057" s="73" t="s">
        <v>1249</v>
      </c>
      <c r="I1057" s="76">
        <v>0.45800000000000002</v>
      </c>
      <c r="J1057" s="75">
        <v>22.64</v>
      </c>
      <c r="K1057" s="75">
        <v>10.36</v>
      </c>
      <c r="O1057" s="4"/>
      <c r="P1057" s="4"/>
      <c r="Q1057" s="4"/>
      <c r="R1057" s="4"/>
      <c r="S1057" s="4"/>
      <c r="T1057" s="4"/>
      <c r="U1057" s="4"/>
      <c r="V1057" s="4"/>
      <c r="W1057" s="4"/>
      <c r="X1057" s="4"/>
      <c r="Y1057" s="4"/>
    </row>
    <row r="1058" spans="1:25" ht="15" customHeight="1">
      <c r="A1058" s="4"/>
      <c r="B1058" s="59" t="s">
        <v>1245</v>
      </c>
      <c r="C1058" s="74" t="s">
        <v>1413</v>
      </c>
      <c r="D1058" s="59" t="s">
        <v>47</v>
      </c>
      <c r="E1058" s="59" t="s">
        <v>1414</v>
      </c>
      <c r="F1058" s="308" t="s">
        <v>1248</v>
      </c>
      <c r="G1058" s="308"/>
      <c r="H1058" s="73" t="s">
        <v>1249</v>
      </c>
      <c r="I1058" s="76">
        <v>0.91600000000000004</v>
      </c>
      <c r="J1058" s="75">
        <v>34.729999999999997</v>
      </c>
      <c r="K1058" s="75">
        <v>31.81</v>
      </c>
      <c r="O1058" s="4"/>
      <c r="P1058" s="4"/>
      <c r="Q1058" s="4"/>
      <c r="R1058" s="4"/>
      <c r="S1058" s="4"/>
      <c r="T1058" s="4"/>
      <c r="U1058" s="4"/>
      <c r="V1058" s="4"/>
      <c r="W1058" s="4"/>
      <c r="X1058" s="4"/>
      <c r="Y1058" s="4"/>
    </row>
    <row r="1059" spans="1:25" ht="15" customHeight="1">
      <c r="A1059" s="4"/>
      <c r="B1059" s="57" t="s">
        <v>1254</v>
      </c>
      <c r="C1059" s="78" t="s">
        <v>1290</v>
      </c>
      <c r="D1059" s="57" t="s">
        <v>47</v>
      </c>
      <c r="E1059" s="57" t="s">
        <v>1291</v>
      </c>
      <c r="F1059" s="305" t="s">
        <v>1258</v>
      </c>
      <c r="G1059" s="305"/>
      <c r="H1059" s="77" t="s">
        <v>49</v>
      </c>
      <c r="I1059" s="80">
        <v>1</v>
      </c>
      <c r="J1059" s="79">
        <v>13.12</v>
      </c>
      <c r="K1059" s="79">
        <v>13.12</v>
      </c>
      <c r="O1059" s="4"/>
      <c r="P1059" s="4"/>
      <c r="Q1059" s="4"/>
      <c r="R1059" s="4"/>
      <c r="S1059" s="4"/>
      <c r="T1059" s="4"/>
      <c r="U1059" s="4"/>
      <c r="V1059" s="4"/>
      <c r="W1059" s="4"/>
      <c r="X1059" s="4"/>
      <c r="Y1059" s="4"/>
    </row>
    <row r="1060" spans="1:25" ht="15" customHeight="1">
      <c r="A1060" s="4"/>
      <c r="B1060" s="60"/>
      <c r="C1060" s="60"/>
      <c r="D1060" s="60"/>
      <c r="E1060" s="60"/>
      <c r="F1060" s="60" t="s">
        <v>1260</v>
      </c>
      <c r="G1060" s="82">
        <v>33.369999999999997</v>
      </c>
      <c r="H1060" s="60" t="s">
        <v>1261</v>
      </c>
      <c r="I1060" s="82">
        <v>0</v>
      </c>
      <c r="J1060" s="60" t="s">
        <v>1262</v>
      </c>
      <c r="K1060" s="82">
        <v>33.369999999999997</v>
      </c>
      <c r="O1060" s="4"/>
      <c r="P1060" s="4"/>
      <c r="Q1060" s="4"/>
      <c r="R1060" s="4"/>
      <c r="S1060" s="4"/>
      <c r="T1060" s="4"/>
      <c r="U1060" s="4"/>
      <c r="V1060" s="4"/>
      <c r="W1060" s="4"/>
      <c r="X1060" s="4"/>
      <c r="Y1060" s="4"/>
    </row>
    <row r="1061" spans="1:25" ht="15" customHeight="1" thickBot="1">
      <c r="A1061" s="4"/>
      <c r="B1061" s="60"/>
      <c r="C1061" s="60"/>
      <c r="D1061" s="60"/>
      <c r="E1061" s="60"/>
      <c r="F1061" s="60" t="s">
        <v>1263</v>
      </c>
      <c r="G1061" s="82">
        <v>10.46</v>
      </c>
      <c r="H1061" s="60"/>
      <c r="I1061" s="306" t="s">
        <v>1264</v>
      </c>
      <c r="J1061" s="306"/>
      <c r="K1061" s="82">
        <v>65.75</v>
      </c>
      <c r="O1061" s="4"/>
      <c r="P1061" s="4"/>
      <c r="Q1061" s="4"/>
      <c r="R1061" s="4"/>
      <c r="S1061" s="4"/>
      <c r="T1061" s="4"/>
      <c r="U1061" s="4"/>
      <c r="V1061" s="4"/>
      <c r="W1061" s="4"/>
      <c r="X1061" s="4"/>
      <c r="Y1061" s="4"/>
    </row>
    <row r="1062" spans="1:25" ht="15" customHeight="1" thickTop="1">
      <c r="A1062" s="4"/>
      <c r="B1062" s="72"/>
      <c r="C1062" s="72"/>
      <c r="D1062" s="72"/>
      <c r="E1062" s="72"/>
      <c r="F1062" s="72"/>
      <c r="G1062" s="72"/>
      <c r="H1062" s="72"/>
      <c r="I1062" s="72"/>
      <c r="J1062" s="72"/>
      <c r="K1062" s="72"/>
      <c r="O1062" s="4"/>
      <c r="P1062" s="4"/>
      <c r="Q1062" s="4"/>
      <c r="R1062" s="4"/>
      <c r="S1062" s="4"/>
      <c r="T1062" s="4"/>
      <c r="U1062" s="4"/>
      <c r="V1062" s="4"/>
      <c r="W1062" s="4"/>
      <c r="X1062" s="4"/>
      <c r="Y1062" s="4"/>
    </row>
    <row r="1063" spans="1:25" ht="15" customHeight="1">
      <c r="A1063" s="4"/>
      <c r="B1063" s="61" t="s">
        <v>366</v>
      </c>
      <c r="C1063" s="62" t="s">
        <v>19</v>
      </c>
      <c r="D1063" s="61" t="s">
        <v>20</v>
      </c>
      <c r="E1063" s="61" t="s">
        <v>21</v>
      </c>
      <c r="F1063" s="303" t="s">
        <v>1242</v>
      </c>
      <c r="G1063" s="303"/>
      <c r="H1063" s="67" t="s">
        <v>22</v>
      </c>
      <c r="I1063" s="62" t="s">
        <v>23</v>
      </c>
      <c r="J1063" s="62" t="s">
        <v>24</v>
      </c>
      <c r="K1063" s="62" t="s">
        <v>17</v>
      </c>
      <c r="O1063" s="4"/>
      <c r="P1063" s="4"/>
      <c r="Q1063" s="4"/>
      <c r="R1063" s="4"/>
      <c r="S1063" s="4"/>
      <c r="T1063" s="4"/>
      <c r="U1063" s="4"/>
      <c r="V1063" s="4"/>
      <c r="W1063" s="4"/>
      <c r="X1063" s="4"/>
      <c r="Y1063" s="4"/>
    </row>
    <row r="1064" spans="1:25" ht="15" customHeight="1">
      <c r="A1064" s="4"/>
      <c r="B1064" s="58" t="s">
        <v>1243</v>
      </c>
      <c r="C1064" s="69" t="s">
        <v>367</v>
      </c>
      <c r="D1064" s="58" t="s">
        <v>31</v>
      </c>
      <c r="E1064" s="58" t="s">
        <v>368</v>
      </c>
      <c r="F1064" s="304" t="s">
        <v>1694</v>
      </c>
      <c r="G1064" s="304"/>
      <c r="H1064" s="68" t="s">
        <v>37</v>
      </c>
      <c r="I1064" s="71">
        <v>1</v>
      </c>
      <c r="J1064" s="70">
        <v>756.82</v>
      </c>
      <c r="K1064" s="70">
        <v>756.82</v>
      </c>
      <c r="O1064" s="4"/>
      <c r="P1064" s="4"/>
      <c r="Q1064" s="4"/>
      <c r="R1064" s="4"/>
      <c r="S1064" s="4"/>
      <c r="T1064" s="4"/>
      <c r="U1064" s="4"/>
      <c r="V1064" s="4"/>
      <c r="W1064" s="4"/>
      <c r="X1064" s="4"/>
      <c r="Y1064" s="4"/>
    </row>
    <row r="1065" spans="1:25" ht="15" customHeight="1">
      <c r="A1065" s="4"/>
      <c r="B1065" s="59" t="s">
        <v>1245</v>
      </c>
      <c r="C1065" s="74" t="s">
        <v>1282</v>
      </c>
      <c r="D1065" s="59" t="s">
        <v>47</v>
      </c>
      <c r="E1065" s="59" t="s">
        <v>1283</v>
      </c>
      <c r="F1065" s="308" t="s">
        <v>1248</v>
      </c>
      <c r="G1065" s="308"/>
      <c r="H1065" s="73" t="s">
        <v>1249</v>
      </c>
      <c r="I1065" s="76">
        <v>3.2989999999999999</v>
      </c>
      <c r="J1065" s="75">
        <v>24.85</v>
      </c>
      <c r="K1065" s="75">
        <v>81.98</v>
      </c>
      <c r="O1065" s="4"/>
      <c r="P1065" s="4"/>
      <c r="Q1065" s="4"/>
      <c r="R1065" s="4"/>
      <c r="S1065" s="4"/>
      <c r="T1065" s="4"/>
      <c r="U1065" s="4"/>
      <c r="V1065" s="4"/>
      <c r="W1065" s="4"/>
      <c r="X1065" s="4"/>
      <c r="Y1065" s="4"/>
    </row>
    <row r="1066" spans="1:25" ht="15" customHeight="1">
      <c r="A1066" s="4"/>
      <c r="B1066" s="59" t="s">
        <v>1245</v>
      </c>
      <c r="C1066" s="74" t="s">
        <v>1246</v>
      </c>
      <c r="D1066" s="59" t="s">
        <v>47</v>
      </c>
      <c r="E1066" s="59" t="s">
        <v>1247</v>
      </c>
      <c r="F1066" s="308" t="s">
        <v>1248</v>
      </c>
      <c r="G1066" s="308"/>
      <c r="H1066" s="73" t="s">
        <v>1249</v>
      </c>
      <c r="I1066" s="76">
        <v>2.165</v>
      </c>
      <c r="J1066" s="75">
        <v>22.64</v>
      </c>
      <c r="K1066" s="75">
        <v>49.01</v>
      </c>
      <c r="O1066" s="4"/>
      <c r="P1066" s="4"/>
      <c r="Q1066" s="4"/>
      <c r="R1066" s="4"/>
      <c r="S1066" s="4"/>
      <c r="T1066" s="4"/>
      <c r="U1066" s="4"/>
      <c r="V1066" s="4"/>
      <c r="W1066" s="4"/>
      <c r="X1066" s="4"/>
      <c r="Y1066" s="4"/>
    </row>
    <row r="1067" spans="1:25" ht="15" customHeight="1">
      <c r="A1067" s="4"/>
      <c r="B1067" s="59" t="s">
        <v>1245</v>
      </c>
      <c r="C1067" s="74" t="s">
        <v>1443</v>
      </c>
      <c r="D1067" s="59" t="s">
        <v>47</v>
      </c>
      <c r="E1067" s="59" t="s">
        <v>1444</v>
      </c>
      <c r="F1067" s="308" t="s">
        <v>1248</v>
      </c>
      <c r="G1067" s="308"/>
      <c r="H1067" s="73" t="s">
        <v>1249</v>
      </c>
      <c r="I1067" s="76">
        <v>2.165</v>
      </c>
      <c r="J1067" s="75">
        <v>31.21</v>
      </c>
      <c r="K1067" s="75">
        <v>67.56</v>
      </c>
      <c r="O1067" s="4"/>
      <c r="P1067" s="4"/>
      <c r="Q1067" s="4"/>
      <c r="R1067" s="4"/>
      <c r="S1067" s="4"/>
      <c r="T1067" s="4"/>
      <c r="U1067" s="4"/>
      <c r="V1067" s="4"/>
      <c r="W1067" s="4"/>
      <c r="X1067" s="4"/>
      <c r="Y1067" s="4"/>
    </row>
    <row r="1068" spans="1:25" ht="15" customHeight="1">
      <c r="A1068" s="4"/>
      <c r="B1068" s="59" t="s">
        <v>1245</v>
      </c>
      <c r="C1068" s="74" t="s">
        <v>1413</v>
      </c>
      <c r="D1068" s="59" t="s">
        <v>47</v>
      </c>
      <c r="E1068" s="59" t="s">
        <v>1414</v>
      </c>
      <c r="F1068" s="308" t="s">
        <v>1248</v>
      </c>
      <c r="G1068" s="308"/>
      <c r="H1068" s="73" t="s">
        <v>1249</v>
      </c>
      <c r="I1068" s="76">
        <v>3.9180000000000001</v>
      </c>
      <c r="J1068" s="75">
        <v>34.729999999999997</v>
      </c>
      <c r="K1068" s="75">
        <v>136.07</v>
      </c>
      <c r="O1068" s="4"/>
      <c r="P1068" s="4"/>
      <c r="Q1068" s="4"/>
      <c r="R1068" s="4"/>
      <c r="S1068" s="4"/>
      <c r="T1068" s="4"/>
      <c r="U1068" s="4"/>
      <c r="V1068" s="4"/>
      <c r="W1068" s="4"/>
      <c r="X1068" s="4"/>
      <c r="Y1068" s="4"/>
    </row>
    <row r="1069" spans="1:25" ht="15" customHeight="1">
      <c r="A1069" s="4"/>
      <c r="B1069" s="57" t="s">
        <v>1254</v>
      </c>
      <c r="C1069" s="78" t="s">
        <v>1567</v>
      </c>
      <c r="D1069" s="57" t="s">
        <v>47</v>
      </c>
      <c r="E1069" s="57" t="s">
        <v>1568</v>
      </c>
      <c r="F1069" s="305" t="s">
        <v>1258</v>
      </c>
      <c r="G1069" s="305"/>
      <c r="H1069" s="77" t="s">
        <v>62</v>
      </c>
      <c r="I1069" s="80">
        <v>4.0000000000000001E-3</v>
      </c>
      <c r="J1069" s="79">
        <v>167.15</v>
      </c>
      <c r="K1069" s="79">
        <v>0.66</v>
      </c>
      <c r="O1069" s="4"/>
      <c r="P1069" s="4"/>
      <c r="Q1069" s="4"/>
      <c r="R1069" s="4"/>
      <c r="S1069" s="4"/>
      <c r="T1069" s="4"/>
      <c r="U1069" s="4"/>
      <c r="V1069" s="4"/>
      <c r="W1069" s="4"/>
      <c r="X1069" s="4"/>
      <c r="Y1069" s="4"/>
    </row>
    <row r="1070" spans="1:25" ht="15" customHeight="1">
      <c r="A1070" s="4"/>
      <c r="B1070" s="57" t="s">
        <v>1254</v>
      </c>
      <c r="C1070" s="78" t="s">
        <v>1763</v>
      </c>
      <c r="D1070" s="57" t="s">
        <v>1515</v>
      </c>
      <c r="E1070" s="57" t="s">
        <v>1764</v>
      </c>
      <c r="F1070" s="305" t="s">
        <v>1258</v>
      </c>
      <c r="G1070" s="305"/>
      <c r="H1070" s="77" t="s">
        <v>103</v>
      </c>
      <c r="I1070" s="80">
        <v>3.6999999999999998E-2</v>
      </c>
      <c r="J1070" s="79">
        <v>21.9</v>
      </c>
      <c r="K1070" s="79">
        <v>0.81</v>
      </c>
      <c r="O1070" s="4"/>
      <c r="P1070" s="4"/>
      <c r="Q1070" s="4"/>
      <c r="R1070" s="4"/>
      <c r="S1070" s="4"/>
      <c r="T1070" s="4"/>
      <c r="U1070" s="4"/>
      <c r="V1070" s="4"/>
      <c r="W1070" s="4"/>
      <c r="X1070" s="4"/>
      <c r="Y1070" s="4"/>
    </row>
    <row r="1071" spans="1:25" ht="15" customHeight="1">
      <c r="A1071" s="4"/>
      <c r="B1071" s="57" t="s">
        <v>1254</v>
      </c>
      <c r="C1071" s="78" t="s">
        <v>1703</v>
      </c>
      <c r="D1071" s="57" t="s">
        <v>47</v>
      </c>
      <c r="E1071" s="57" t="s">
        <v>1704</v>
      </c>
      <c r="F1071" s="305" t="s">
        <v>1258</v>
      </c>
      <c r="G1071" s="305"/>
      <c r="H1071" s="77" t="s">
        <v>103</v>
      </c>
      <c r="I1071" s="80">
        <v>1.7929999999999999</v>
      </c>
      <c r="J1071" s="79">
        <v>0.68</v>
      </c>
      <c r="K1071" s="79">
        <v>1.21</v>
      </c>
      <c r="O1071" s="4"/>
      <c r="P1071" s="4"/>
      <c r="Q1071" s="4"/>
      <c r="R1071" s="4"/>
      <c r="S1071" s="4"/>
      <c r="T1071" s="4"/>
      <c r="U1071" s="4"/>
      <c r="V1071" s="4"/>
      <c r="W1071" s="4"/>
      <c r="X1071" s="4"/>
      <c r="Y1071" s="4"/>
    </row>
    <row r="1072" spans="1:25" ht="45.6" customHeight="1">
      <c r="A1072" s="4"/>
      <c r="B1072" s="57" t="s">
        <v>1254</v>
      </c>
      <c r="C1072" s="78" t="s">
        <v>1701</v>
      </c>
      <c r="D1072" s="57" t="s">
        <v>1515</v>
      </c>
      <c r="E1072" s="57" t="s">
        <v>1702</v>
      </c>
      <c r="F1072" s="305" t="s">
        <v>1258</v>
      </c>
      <c r="G1072" s="305"/>
      <c r="H1072" s="77" t="s">
        <v>87</v>
      </c>
      <c r="I1072" s="80">
        <v>2.9769999999999999</v>
      </c>
      <c r="J1072" s="79">
        <v>47.13</v>
      </c>
      <c r="K1072" s="79">
        <v>140.30000000000001</v>
      </c>
      <c r="O1072" s="4"/>
      <c r="P1072" s="4"/>
      <c r="Q1072" s="4"/>
      <c r="R1072" s="4"/>
      <c r="S1072" s="4"/>
      <c r="T1072" s="4"/>
      <c r="U1072" s="4"/>
      <c r="V1072" s="4"/>
      <c r="W1072" s="4"/>
      <c r="X1072" s="4"/>
      <c r="Y1072" s="4"/>
    </row>
    <row r="1073" spans="1:25" ht="15" customHeight="1">
      <c r="A1073" s="4"/>
      <c r="B1073" s="57" t="s">
        <v>1254</v>
      </c>
      <c r="C1073" s="78" t="s">
        <v>1699</v>
      </c>
      <c r="D1073" s="57" t="s">
        <v>1515</v>
      </c>
      <c r="E1073" s="57" t="s">
        <v>1700</v>
      </c>
      <c r="F1073" s="305" t="s">
        <v>1258</v>
      </c>
      <c r="G1073" s="305"/>
      <c r="H1073" s="77" t="s">
        <v>87</v>
      </c>
      <c r="I1073" s="80">
        <v>5.9530000000000003</v>
      </c>
      <c r="J1073" s="79">
        <v>46.64</v>
      </c>
      <c r="K1073" s="79">
        <v>277.64</v>
      </c>
      <c r="O1073" s="4"/>
      <c r="P1073" s="4"/>
      <c r="Q1073" s="4"/>
      <c r="R1073" s="4"/>
      <c r="S1073" s="4"/>
      <c r="T1073" s="4"/>
      <c r="U1073" s="4"/>
      <c r="V1073" s="4"/>
      <c r="W1073" s="4"/>
      <c r="X1073" s="4"/>
      <c r="Y1073" s="4"/>
    </row>
    <row r="1074" spans="1:25" ht="15" customHeight="1">
      <c r="A1074" s="4"/>
      <c r="B1074" s="57" t="s">
        <v>1254</v>
      </c>
      <c r="C1074" s="78" t="s">
        <v>1697</v>
      </c>
      <c r="D1074" s="57" t="s">
        <v>1515</v>
      </c>
      <c r="E1074" s="57" t="s">
        <v>1698</v>
      </c>
      <c r="F1074" s="305" t="s">
        <v>1258</v>
      </c>
      <c r="G1074" s="305"/>
      <c r="H1074" s="77" t="s">
        <v>49</v>
      </c>
      <c r="I1074" s="80">
        <v>1.86</v>
      </c>
      <c r="J1074" s="79">
        <v>0.85</v>
      </c>
      <c r="K1074" s="79">
        <v>1.58</v>
      </c>
      <c r="O1074" s="4"/>
      <c r="P1074" s="4"/>
      <c r="Q1074" s="4"/>
      <c r="R1074" s="4"/>
      <c r="S1074" s="4"/>
      <c r="T1074" s="4"/>
      <c r="U1074" s="4"/>
      <c r="V1074" s="4"/>
      <c r="W1074" s="4"/>
      <c r="X1074" s="4"/>
      <c r="Y1074" s="4"/>
    </row>
    <row r="1075" spans="1:25" ht="15" customHeight="1">
      <c r="A1075" s="4"/>
      <c r="B1075" s="60"/>
      <c r="C1075" s="60"/>
      <c r="D1075" s="60"/>
      <c r="E1075" s="60"/>
      <c r="F1075" s="60" t="s">
        <v>1260</v>
      </c>
      <c r="G1075" s="82">
        <v>260.42</v>
      </c>
      <c r="H1075" s="60" t="s">
        <v>1261</v>
      </c>
      <c r="I1075" s="82">
        <v>0</v>
      </c>
      <c r="J1075" s="60" t="s">
        <v>1262</v>
      </c>
      <c r="K1075" s="82">
        <v>260.42</v>
      </c>
      <c r="O1075" s="4"/>
      <c r="P1075" s="4"/>
      <c r="Q1075" s="4"/>
      <c r="R1075" s="4"/>
      <c r="S1075" s="4"/>
      <c r="T1075" s="4"/>
      <c r="U1075" s="4"/>
      <c r="V1075" s="4"/>
      <c r="W1075" s="4"/>
      <c r="X1075" s="4"/>
      <c r="Y1075" s="4"/>
    </row>
    <row r="1076" spans="1:25" ht="15" customHeight="1">
      <c r="A1076" s="4"/>
      <c r="B1076" s="60"/>
      <c r="C1076" s="60"/>
      <c r="D1076" s="60"/>
      <c r="E1076" s="60"/>
      <c r="F1076" s="60" t="s">
        <v>1263</v>
      </c>
      <c r="G1076" s="82">
        <v>143.19</v>
      </c>
      <c r="H1076" s="60"/>
      <c r="I1076" s="306" t="s">
        <v>1264</v>
      </c>
      <c r="J1076" s="306"/>
      <c r="K1076" s="82">
        <v>900.01</v>
      </c>
      <c r="O1076" s="4"/>
      <c r="P1076" s="4"/>
      <c r="Q1076" s="4"/>
      <c r="R1076" s="4"/>
      <c r="S1076" s="4"/>
      <c r="T1076" s="4"/>
      <c r="U1076" s="4"/>
      <c r="V1076" s="4"/>
      <c r="W1076" s="4"/>
      <c r="X1076" s="4"/>
      <c r="Y1076" s="4"/>
    </row>
    <row r="1077" spans="1:25" ht="15" customHeight="1">
      <c r="A1077" s="4"/>
      <c r="B1077" s="307" t="s">
        <v>2542</v>
      </c>
      <c r="C1077" s="307"/>
      <c r="D1077" s="307"/>
      <c r="E1077" s="307"/>
      <c r="F1077" s="307"/>
      <c r="G1077" s="307"/>
      <c r="H1077" s="307"/>
      <c r="I1077" s="307"/>
      <c r="J1077" s="307"/>
      <c r="K1077" s="307"/>
      <c r="O1077" s="4"/>
      <c r="P1077" s="4"/>
      <c r="Q1077" s="4"/>
      <c r="R1077" s="4"/>
      <c r="S1077" s="4"/>
      <c r="T1077" s="4"/>
      <c r="U1077" s="4"/>
      <c r="V1077" s="4"/>
      <c r="W1077" s="4"/>
      <c r="X1077" s="4"/>
      <c r="Y1077" s="4"/>
    </row>
    <row r="1078" spans="1:25" ht="15" customHeight="1" thickBot="1">
      <c r="A1078" s="4"/>
      <c r="B1078" s="302" t="s">
        <v>2577</v>
      </c>
      <c r="C1078" s="302"/>
      <c r="D1078" s="302"/>
      <c r="E1078" s="302"/>
      <c r="F1078" s="302"/>
      <c r="G1078" s="302"/>
      <c r="H1078" s="302"/>
      <c r="I1078" s="302"/>
      <c r="J1078" s="302"/>
      <c r="K1078" s="302"/>
      <c r="O1078" s="4"/>
      <c r="P1078" s="4"/>
      <c r="Q1078" s="4"/>
      <c r="R1078" s="4"/>
      <c r="S1078" s="4"/>
      <c r="T1078" s="4"/>
      <c r="U1078" s="4"/>
      <c r="V1078" s="4"/>
      <c r="W1078" s="4"/>
      <c r="X1078" s="4"/>
      <c r="Y1078" s="4"/>
    </row>
    <row r="1079" spans="1:25" ht="15" customHeight="1" thickTop="1">
      <c r="A1079" s="4"/>
      <c r="B1079" s="72"/>
      <c r="C1079" s="72"/>
      <c r="D1079" s="72"/>
      <c r="E1079" s="72"/>
      <c r="F1079" s="72"/>
      <c r="G1079" s="72"/>
      <c r="H1079" s="72"/>
      <c r="I1079" s="72"/>
      <c r="J1079" s="72"/>
      <c r="K1079" s="72"/>
      <c r="O1079" s="4"/>
      <c r="P1079" s="4"/>
      <c r="Q1079" s="4"/>
      <c r="R1079" s="4"/>
      <c r="S1079" s="4"/>
      <c r="T1079" s="4"/>
      <c r="U1079" s="4"/>
      <c r="V1079" s="4"/>
      <c r="W1079" s="4"/>
      <c r="X1079" s="4"/>
      <c r="Y1079" s="4"/>
    </row>
    <row r="1080" spans="1:25" ht="15" customHeight="1">
      <c r="A1080" s="4"/>
      <c r="B1080" s="61" t="s">
        <v>372</v>
      </c>
      <c r="C1080" s="62" t="s">
        <v>19</v>
      </c>
      <c r="D1080" s="61" t="s">
        <v>20</v>
      </c>
      <c r="E1080" s="61" t="s">
        <v>21</v>
      </c>
      <c r="F1080" s="303" t="s">
        <v>1242</v>
      </c>
      <c r="G1080" s="303"/>
      <c r="H1080" s="67" t="s">
        <v>22</v>
      </c>
      <c r="I1080" s="62" t="s">
        <v>23</v>
      </c>
      <c r="J1080" s="62" t="s">
        <v>24</v>
      </c>
      <c r="K1080" s="62" t="s">
        <v>17</v>
      </c>
      <c r="O1080" s="4"/>
      <c r="P1080" s="4"/>
      <c r="Q1080" s="4"/>
      <c r="R1080" s="4"/>
      <c r="S1080" s="4"/>
      <c r="T1080" s="4"/>
      <c r="U1080" s="4"/>
      <c r="V1080" s="4"/>
      <c r="W1080" s="4"/>
      <c r="X1080" s="4"/>
      <c r="Y1080" s="4"/>
    </row>
    <row r="1081" spans="1:25" ht="15" customHeight="1">
      <c r="A1081" s="4"/>
      <c r="B1081" s="58" t="s">
        <v>1243</v>
      </c>
      <c r="C1081" s="69" t="s">
        <v>373</v>
      </c>
      <c r="D1081" s="58" t="s">
        <v>47</v>
      </c>
      <c r="E1081" s="58" t="s">
        <v>374</v>
      </c>
      <c r="F1081" s="304" t="s">
        <v>1765</v>
      </c>
      <c r="G1081" s="304"/>
      <c r="H1081" s="68" t="s">
        <v>37</v>
      </c>
      <c r="I1081" s="71">
        <v>1</v>
      </c>
      <c r="J1081" s="70">
        <v>8.91</v>
      </c>
      <c r="K1081" s="70">
        <v>8.91</v>
      </c>
      <c r="O1081" s="4"/>
      <c r="P1081" s="4"/>
      <c r="Q1081" s="4"/>
      <c r="R1081" s="4"/>
      <c r="S1081" s="4"/>
      <c r="T1081" s="4"/>
      <c r="U1081" s="4"/>
      <c r="V1081" s="4"/>
      <c r="W1081" s="4"/>
      <c r="X1081" s="4"/>
      <c r="Y1081" s="4"/>
    </row>
    <row r="1082" spans="1:25" ht="15" customHeight="1">
      <c r="A1082" s="4"/>
      <c r="B1082" s="59" t="s">
        <v>1245</v>
      </c>
      <c r="C1082" s="74" t="s">
        <v>1766</v>
      </c>
      <c r="D1082" s="59" t="s">
        <v>47</v>
      </c>
      <c r="E1082" s="59" t="s">
        <v>1767</v>
      </c>
      <c r="F1082" s="308" t="s">
        <v>1337</v>
      </c>
      <c r="G1082" s="308"/>
      <c r="H1082" s="73" t="s">
        <v>62</v>
      </c>
      <c r="I1082" s="76">
        <v>3.7000000000000002E-3</v>
      </c>
      <c r="J1082" s="75">
        <v>604.79</v>
      </c>
      <c r="K1082" s="75">
        <v>2.23</v>
      </c>
      <c r="O1082" s="4"/>
      <c r="P1082" s="4"/>
      <c r="Q1082" s="4"/>
      <c r="R1082" s="4"/>
      <c r="S1082" s="4"/>
      <c r="T1082" s="4"/>
      <c r="U1082" s="4"/>
      <c r="V1082" s="4"/>
      <c r="W1082" s="4"/>
      <c r="X1082" s="4"/>
      <c r="Y1082" s="4"/>
    </row>
    <row r="1083" spans="1:25" ht="15" customHeight="1">
      <c r="A1083" s="4"/>
      <c r="B1083" s="59" t="s">
        <v>1245</v>
      </c>
      <c r="C1083" s="74" t="s">
        <v>1246</v>
      </c>
      <c r="D1083" s="59" t="s">
        <v>47</v>
      </c>
      <c r="E1083" s="59" t="s">
        <v>1247</v>
      </c>
      <c r="F1083" s="308" t="s">
        <v>1248</v>
      </c>
      <c r="G1083" s="308"/>
      <c r="H1083" s="73" t="s">
        <v>1249</v>
      </c>
      <c r="I1083" s="76">
        <v>5.7500000000000002E-2</v>
      </c>
      <c r="J1083" s="75">
        <v>22.64</v>
      </c>
      <c r="K1083" s="75">
        <v>1.3</v>
      </c>
      <c r="O1083" s="4"/>
      <c r="P1083" s="4"/>
      <c r="Q1083" s="4"/>
      <c r="R1083" s="4"/>
      <c r="S1083" s="4"/>
      <c r="T1083" s="4"/>
      <c r="U1083" s="4"/>
      <c r="V1083" s="4"/>
      <c r="W1083" s="4"/>
      <c r="X1083" s="4"/>
      <c r="Y1083" s="4"/>
    </row>
    <row r="1084" spans="1:25" ht="15" customHeight="1">
      <c r="A1084" s="4"/>
      <c r="B1084" s="59" t="s">
        <v>1245</v>
      </c>
      <c r="C1084" s="74" t="s">
        <v>1443</v>
      </c>
      <c r="D1084" s="59" t="s">
        <v>47</v>
      </c>
      <c r="E1084" s="59" t="s">
        <v>1444</v>
      </c>
      <c r="F1084" s="308" t="s">
        <v>1248</v>
      </c>
      <c r="G1084" s="308"/>
      <c r="H1084" s="73" t="s">
        <v>1249</v>
      </c>
      <c r="I1084" s="76">
        <v>0.1724</v>
      </c>
      <c r="J1084" s="75">
        <v>31.21</v>
      </c>
      <c r="K1084" s="75">
        <v>5.38</v>
      </c>
      <c r="O1084" s="4"/>
      <c r="P1084" s="4"/>
      <c r="Q1084" s="4"/>
      <c r="R1084" s="4"/>
      <c r="S1084" s="4"/>
      <c r="T1084" s="4"/>
      <c r="U1084" s="4"/>
      <c r="V1084" s="4"/>
      <c r="W1084" s="4"/>
      <c r="X1084" s="4"/>
      <c r="Y1084" s="4"/>
    </row>
    <row r="1085" spans="1:25" ht="15" customHeight="1">
      <c r="A1085" s="4"/>
      <c r="B1085" s="60"/>
      <c r="C1085" s="60"/>
      <c r="D1085" s="60"/>
      <c r="E1085" s="60"/>
      <c r="F1085" s="60" t="s">
        <v>1260</v>
      </c>
      <c r="G1085" s="82">
        <v>5.51</v>
      </c>
      <c r="H1085" s="60" t="s">
        <v>1261</v>
      </c>
      <c r="I1085" s="82">
        <v>0</v>
      </c>
      <c r="J1085" s="60" t="s">
        <v>1262</v>
      </c>
      <c r="K1085" s="82">
        <v>5.51</v>
      </c>
      <c r="O1085" s="4"/>
      <c r="P1085" s="4"/>
      <c r="Q1085" s="4"/>
      <c r="R1085" s="4"/>
      <c r="S1085" s="4"/>
      <c r="T1085" s="4"/>
      <c r="U1085" s="4"/>
      <c r="V1085" s="4"/>
      <c r="W1085" s="4"/>
      <c r="X1085" s="4"/>
      <c r="Y1085" s="4"/>
    </row>
    <row r="1086" spans="1:25" ht="15" customHeight="1" thickBot="1">
      <c r="A1086" s="4"/>
      <c r="B1086" s="60"/>
      <c r="C1086" s="60"/>
      <c r="D1086" s="60"/>
      <c r="E1086" s="60"/>
      <c r="F1086" s="60" t="s">
        <v>1263</v>
      </c>
      <c r="G1086" s="82">
        <v>1.68</v>
      </c>
      <c r="H1086" s="60"/>
      <c r="I1086" s="306" t="s">
        <v>1264</v>
      </c>
      <c r="J1086" s="306"/>
      <c r="K1086" s="82">
        <v>10.59</v>
      </c>
      <c r="O1086" s="4"/>
      <c r="P1086" s="4"/>
      <c r="Q1086" s="4"/>
      <c r="R1086" s="4"/>
      <c r="S1086" s="4"/>
      <c r="T1086" s="4"/>
      <c r="U1086" s="4"/>
      <c r="V1086" s="4"/>
      <c r="W1086" s="4"/>
      <c r="X1086" s="4"/>
      <c r="Y1086" s="4"/>
    </row>
    <row r="1087" spans="1:25" ht="15" customHeight="1" thickTop="1">
      <c r="A1087" s="4"/>
      <c r="B1087" s="72"/>
      <c r="C1087" s="72"/>
      <c r="D1087" s="72"/>
      <c r="E1087" s="72"/>
      <c r="F1087" s="72"/>
      <c r="G1087" s="72"/>
      <c r="H1087" s="72"/>
      <c r="I1087" s="72"/>
      <c r="J1087" s="72"/>
      <c r="K1087" s="72"/>
      <c r="O1087" s="4"/>
      <c r="P1087" s="4"/>
      <c r="Q1087" s="4"/>
      <c r="R1087" s="4"/>
      <c r="S1087" s="4"/>
      <c r="T1087" s="4"/>
      <c r="U1087" s="4"/>
      <c r="V1087" s="4"/>
      <c r="W1087" s="4"/>
      <c r="X1087" s="4"/>
      <c r="Y1087" s="4"/>
    </row>
    <row r="1088" spans="1:25" ht="15" customHeight="1">
      <c r="A1088" s="4"/>
      <c r="B1088" s="61" t="s">
        <v>375</v>
      </c>
      <c r="C1088" s="62" t="s">
        <v>19</v>
      </c>
      <c r="D1088" s="61" t="s">
        <v>20</v>
      </c>
      <c r="E1088" s="61" t="s">
        <v>21</v>
      </c>
      <c r="F1088" s="303" t="s">
        <v>1242</v>
      </c>
      <c r="G1088" s="303"/>
      <c r="H1088" s="67" t="s">
        <v>22</v>
      </c>
      <c r="I1088" s="62" t="s">
        <v>23</v>
      </c>
      <c r="J1088" s="62" t="s">
        <v>24</v>
      </c>
      <c r="K1088" s="62" t="s">
        <v>17</v>
      </c>
      <c r="O1088" s="4"/>
      <c r="P1088" s="4"/>
      <c r="Q1088" s="4"/>
      <c r="R1088" s="4"/>
      <c r="S1088" s="4"/>
      <c r="T1088" s="4"/>
      <c r="U1088" s="4"/>
      <c r="V1088" s="4"/>
      <c r="W1088" s="4"/>
      <c r="X1088" s="4"/>
      <c r="Y1088" s="4"/>
    </row>
    <row r="1089" spans="1:25" ht="15" customHeight="1">
      <c r="A1089" s="4"/>
      <c r="B1089" s="58" t="s">
        <v>1243</v>
      </c>
      <c r="C1089" s="69" t="s">
        <v>376</v>
      </c>
      <c r="D1089" s="58" t="s">
        <v>47</v>
      </c>
      <c r="E1089" s="58" t="s">
        <v>377</v>
      </c>
      <c r="F1089" s="304" t="s">
        <v>1768</v>
      </c>
      <c r="G1089" s="304"/>
      <c r="H1089" s="68" t="s">
        <v>37</v>
      </c>
      <c r="I1089" s="71">
        <v>1</v>
      </c>
      <c r="J1089" s="70">
        <v>25.78</v>
      </c>
      <c r="K1089" s="70">
        <v>25.78</v>
      </c>
      <c r="O1089" s="4"/>
      <c r="P1089" s="4"/>
      <c r="Q1089" s="4"/>
      <c r="R1089" s="4"/>
      <c r="S1089" s="4"/>
      <c r="T1089" s="4"/>
      <c r="U1089" s="4"/>
      <c r="V1089" s="4"/>
      <c r="W1089" s="4"/>
      <c r="X1089" s="4"/>
      <c r="Y1089" s="4"/>
    </row>
    <row r="1090" spans="1:25" ht="15" customHeight="1">
      <c r="A1090" s="4"/>
      <c r="B1090" s="59" t="s">
        <v>1245</v>
      </c>
      <c r="C1090" s="74" t="s">
        <v>1246</v>
      </c>
      <c r="D1090" s="59" t="s">
        <v>47</v>
      </c>
      <c r="E1090" s="59" t="s">
        <v>1247</v>
      </c>
      <c r="F1090" s="308" t="s">
        <v>1248</v>
      </c>
      <c r="G1090" s="308"/>
      <c r="H1090" s="73" t="s">
        <v>1249</v>
      </c>
      <c r="I1090" s="76">
        <v>0.14849999999999999</v>
      </c>
      <c r="J1090" s="75">
        <v>22.64</v>
      </c>
      <c r="K1090" s="75">
        <v>3.36</v>
      </c>
      <c r="O1090" s="4"/>
      <c r="P1090" s="4"/>
      <c r="Q1090" s="4"/>
      <c r="R1090" s="4"/>
      <c r="S1090" s="4"/>
      <c r="T1090" s="4"/>
      <c r="U1090" s="4"/>
      <c r="V1090" s="4"/>
      <c r="W1090" s="4"/>
      <c r="X1090" s="4"/>
      <c r="Y1090" s="4"/>
    </row>
    <row r="1091" spans="1:25" ht="15" customHeight="1">
      <c r="A1091" s="4"/>
      <c r="B1091" s="59" t="s">
        <v>1245</v>
      </c>
      <c r="C1091" s="74" t="s">
        <v>1443</v>
      </c>
      <c r="D1091" s="59" t="s">
        <v>47</v>
      </c>
      <c r="E1091" s="59" t="s">
        <v>1444</v>
      </c>
      <c r="F1091" s="308" t="s">
        <v>1248</v>
      </c>
      <c r="G1091" s="308"/>
      <c r="H1091" s="73" t="s">
        <v>1249</v>
      </c>
      <c r="I1091" s="76">
        <v>0.29709999999999998</v>
      </c>
      <c r="J1091" s="75">
        <v>31.21</v>
      </c>
      <c r="K1091" s="75">
        <v>9.27</v>
      </c>
      <c r="O1091" s="4"/>
      <c r="P1091" s="4"/>
      <c r="Q1091" s="4"/>
      <c r="R1091" s="4"/>
      <c r="S1091" s="4"/>
      <c r="T1091" s="4"/>
      <c r="U1091" s="4"/>
      <c r="V1091" s="4"/>
      <c r="W1091" s="4"/>
      <c r="X1091" s="4"/>
      <c r="Y1091" s="4"/>
    </row>
    <row r="1092" spans="1:25" ht="15" customHeight="1">
      <c r="A1092" s="4"/>
      <c r="B1092" s="59" t="s">
        <v>1245</v>
      </c>
      <c r="C1092" s="74" t="s">
        <v>1551</v>
      </c>
      <c r="D1092" s="59" t="s">
        <v>47</v>
      </c>
      <c r="E1092" s="59" t="s">
        <v>1552</v>
      </c>
      <c r="F1092" s="308" t="s">
        <v>1337</v>
      </c>
      <c r="G1092" s="308"/>
      <c r="H1092" s="73" t="s">
        <v>62</v>
      </c>
      <c r="I1092" s="76">
        <v>1.9400000000000001E-2</v>
      </c>
      <c r="J1092" s="75">
        <v>677.86</v>
      </c>
      <c r="K1092" s="75">
        <v>13.15</v>
      </c>
      <c r="O1092" s="4"/>
      <c r="P1092" s="4"/>
      <c r="Q1092" s="4"/>
      <c r="R1092" s="4"/>
      <c r="S1092" s="4"/>
      <c r="T1092" s="4"/>
      <c r="U1092" s="4"/>
      <c r="V1092" s="4"/>
      <c r="W1092" s="4"/>
      <c r="X1092" s="4"/>
      <c r="Y1092" s="4"/>
    </row>
    <row r="1093" spans="1:25" ht="15" customHeight="1">
      <c r="A1093" s="4"/>
      <c r="B1093" s="60"/>
      <c r="C1093" s="60"/>
      <c r="D1093" s="60"/>
      <c r="E1093" s="60"/>
      <c r="F1093" s="60" t="s">
        <v>1260</v>
      </c>
      <c r="G1093" s="82">
        <v>11.61</v>
      </c>
      <c r="H1093" s="60" t="s">
        <v>1261</v>
      </c>
      <c r="I1093" s="82">
        <v>0</v>
      </c>
      <c r="J1093" s="60" t="s">
        <v>1262</v>
      </c>
      <c r="K1093" s="82">
        <v>11.61</v>
      </c>
      <c r="O1093" s="4"/>
      <c r="P1093" s="4"/>
      <c r="Q1093" s="4"/>
      <c r="R1093" s="4"/>
      <c r="S1093" s="4"/>
      <c r="T1093" s="4"/>
      <c r="U1093" s="4"/>
      <c r="V1093" s="4"/>
      <c r="W1093" s="4"/>
      <c r="X1093" s="4"/>
      <c r="Y1093" s="4"/>
    </row>
    <row r="1094" spans="1:25" ht="15" customHeight="1" thickBot="1">
      <c r="A1094" s="4"/>
      <c r="B1094" s="60"/>
      <c r="C1094" s="60"/>
      <c r="D1094" s="60"/>
      <c r="E1094" s="60"/>
      <c r="F1094" s="60" t="s">
        <v>1263</v>
      </c>
      <c r="G1094" s="82">
        <v>4.87</v>
      </c>
      <c r="H1094" s="60"/>
      <c r="I1094" s="306" t="s">
        <v>1264</v>
      </c>
      <c r="J1094" s="306"/>
      <c r="K1094" s="82">
        <v>30.65</v>
      </c>
      <c r="O1094" s="4"/>
      <c r="P1094" s="4"/>
      <c r="Q1094" s="4"/>
      <c r="R1094" s="4"/>
      <c r="S1094" s="4"/>
      <c r="T1094" s="4"/>
      <c r="U1094" s="4"/>
      <c r="V1094" s="4"/>
      <c r="W1094" s="4"/>
      <c r="X1094" s="4"/>
      <c r="Y1094" s="4"/>
    </row>
    <row r="1095" spans="1:25" ht="15" customHeight="1" thickTop="1">
      <c r="A1095" s="4"/>
      <c r="B1095" s="72"/>
      <c r="C1095" s="72"/>
      <c r="D1095" s="72"/>
      <c r="E1095" s="72"/>
      <c r="F1095" s="72"/>
      <c r="G1095" s="72"/>
      <c r="H1095" s="72"/>
      <c r="I1095" s="72"/>
      <c r="J1095" s="72"/>
      <c r="K1095" s="72"/>
      <c r="O1095" s="4"/>
      <c r="P1095" s="4"/>
      <c r="Q1095" s="4"/>
      <c r="R1095" s="4"/>
      <c r="S1095" s="4"/>
      <c r="T1095" s="4"/>
      <c r="U1095" s="4"/>
      <c r="V1095" s="4"/>
      <c r="W1095" s="4"/>
      <c r="X1095" s="4"/>
      <c r="Y1095" s="4"/>
    </row>
    <row r="1096" spans="1:25" ht="15" customHeight="1">
      <c r="A1096" s="4"/>
      <c r="B1096" s="61" t="s">
        <v>378</v>
      </c>
      <c r="C1096" s="62" t="s">
        <v>19</v>
      </c>
      <c r="D1096" s="61" t="s">
        <v>20</v>
      </c>
      <c r="E1096" s="61" t="s">
        <v>21</v>
      </c>
      <c r="F1096" s="303" t="s">
        <v>1242</v>
      </c>
      <c r="G1096" s="303"/>
      <c r="H1096" s="67" t="s">
        <v>22</v>
      </c>
      <c r="I1096" s="62" t="s">
        <v>23</v>
      </c>
      <c r="J1096" s="62" t="s">
        <v>24</v>
      </c>
      <c r="K1096" s="62" t="s">
        <v>17</v>
      </c>
      <c r="O1096" s="4"/>
      <c r="P1096" s="4"/>
      <c r="Q1096" s="4"/>
      <c r="R1096" s="4"/>
      <c r="S1096" s="4"/>
      <c r="T1096" s="4"/>
      <c r="U1096" s="4"/>
      <c r="V1096" s="4"/>
      <c r="W1096" s="4"/>
      <c r="X1096" s="4"/>
      <c r="Y1096" s="4"/>
    </row>
    <row r="1097" spans="1:25" ht="15" customHeight="1">
      <c r="A1097" s="4"/>
      <c r="B1097" s="58" t="s">
        <v>1243</v>
      </c>
      <c r="C1097" s="69" t="s">
        <v>379</v>
      </c>
      <c r="D1097" s="58" t="s">
        <v>47</v>
      </c>
      <c r="E1097" s="58" t="s">
        <v>380</v>
      </c>
      <c r="F1097" s="304" t="s">
        <v>1768</v>
      </c>
      <c r="G1097" s="304"/>
      <c r="H1097" s="68" t="s">
        <v>37</v>
      </c>
      <c r="I1097" s="71">
        <v>1</v>
      </c>
      <c r="J1097" s="70">
        <v>25.07</v>
      </c>
      <c r="K1097" s="70">
        <v>25.07</v>
      </c>
      <c r="O1097" s="4"/>
      <c r="P1097" s="4"/>
      <c r="Q1097" s="4"/>
      <c r="R1097" s="4"/>
      <c r="S1097" s="4"/>
      <c r="T1097" s="4"/>
      <c r="U1097" s="4"/>
      <c r="V1097" s="4"/>
      <c r="W1097" s="4"/>
      <c r="X1097" s="4"/>
      <c r="Y1097" s="4"/>
    </row>
    <row r="1098" spans="1:25" ht="15" customHeight="1">
      <c r="A1098" s="4"/>
      <c r="B1098" s="59" t="s">
        <v>1245</v>
      </c>
      <c r="C1098" s="74" t="s">
        <v>1443</v>
      </c>
      <c r="D1098" s="59" t="s">
        <v>47</v>
      </c>
      <c r="E1098" s="59" t="s">
        <v>1444</v>
      </c>
      <c r="F1098" s="308" t="s">
        <v>1248</v>
      </c>
      <c r="G1098" s="308"/>
      <c r="H1098" s="73" t="s">
        <v>1249</v>
      </c>
      <c r="I1098" s="76">
        <v>0.28050000000000003</v>
      </c>
      <c r="J1098" s="75">
        <v>31.21</v>
      </c>
      <c r="K1098" s="75">
        <v>8.75</v>
      </c>
      <c r="O1098" s="4"/>
      <c r="P1098" s="4"/>
      <c r="Q1098" s="4"/>
      <c r="R1098" s="4"/>
      <c r="S1098" s="4"/>
      <c r="T1098" s="4"/>
      <c r="U1098" s="4"/>
      <c r="V1098" s="4"/>
      <c r="W1098" s="4"/>
      <c r="X1098" s="4"/>
      <c r="Y1098" s="4"/>
    </row>
    <row r="1099" spans="1:25" ht="15" customHeight="1">
      <c r="A1099" s="4"/>
      <c r="B1099" s="59" t="s">
        <v>1245</v>
      </c>
      <c r="C1099" s="74" t="s">
        <v>1551</v>
      </c>
      <c r="D1099" s="59" t="s">
        <v>47</v>
      </c>
      <c r="E1099" s="59" t="s">
        <v>1552</v>
      </c>
      <c r="F1099" s="308" t="s">
        <v>1337</v>
      </c>
      <c r="G1099" s="308"/>
      <c r="H1099" s="73" t="s">
        <v>62</v>
      </c>
      <c r="I1099" s="76">
        <v>1.9400000000000001E-2</v>
      </c>
      <c r="J1099" s="75">
        <v>677.86</v>
      </c>
      <c r="K1099" s="75">
        <v>13.15</v>
      </c>
      <c r="O1099" s="4"/>
      <c r="P1099" s="4"/>
      <c r="Q1099" s="4"/>
      <c r="R1099" s="4"/>
      <c r="S1099" s="4"/>
      <c r="T1099" s="4"/>
      <c r="U1099" s="4"/>
      <c r="V1099" s="4"/>
      <c r="W1099" s="4"/>
      <c r="X1099" s="4"/>
      <c r="Y1099" s="4"/>
    </row>
    <row r="1100" spans="1:25" ht="15" customHeight="1">
      <c r="A1100" s="4"/>
      <c r="B1100" s="59" t="s">
        <v>1245</v>
      </c>
      <c r="C1100" s="74" t="s">
        <v>1246</v>
      </c>
      <c r="D1100" s="59" t="s">
        <v>47</v>
      </c>
      <c r="E1100" s="59" t="s">
        <v>1247</v>
      </c>
      <c r="F1100" s="308" t="s">
        <v>1248</v>
      </c>
      <c r="G1100" s="308"/>
      <c r="H1100" s="73" t="s">
        <v>1249</v>
      </c>
      <c r="I1100" s="76">
        <v>0.14019999999999999</v>
      </c>
      <c r="J1100" s="75">
        <v>22.64</v>
      </c>
      <c r="K1100" s="75">
        <v>3.17</v>
      </c>
      <c r="O1100" s="4"/>
      <c r="P1100" s="4"/>
      <c r="Q1100" s="4"/>
      <c r="R1100" s="4"/>
      <c r="S1100" s="4"/>
      <c r="T1100" s="4"/>
      <c r="U1100" s="4"/>
      <c r="V1100" s="4"/>
      <c r="W1100" s="4"/>
      <c r="X1100" s="4"/>
      <c r="Y1100" s="4"/>
    </row>
    <row r="1101" spans="1:25" ht="15" customHeight="1">
      <c r="A1101" s="4"/>
      <c r="B1101" s="60"/>
      <c r="C1101" s="60"/>
      <c r="D1101" s="60"/>
      <c r="E1101" s="60"/>
      <c r="F1101" s="60" t="s">
        <v>1260</v>
      </c>
      <c r="G1101" s="82">
        <v>11.07</v>
      </c>
      <c r="H1101" s="60" t="s">
        <v>1261</v>
      </c>
      <c r="I1101" s="82">
        <v>0</v>
      </c>
      <c r="J1101" s="60" t="s">
        <v>1262</v>
      </c>
      <c r="K1101" s="82">
        <v>11.07</v>
      </c>
      <c r="O1101" s="4"/>
      <c r="P1101" s="4"/>
      <c r="Q1101" s="4"/>
      <c r="R1101" s="4"/>
      <c r="S1101" s="4"/>
      <c r="T1101" s="4"/>
      <c r="U1101" s="4"/>
      <c r="V1101" s="4"/>
      <c r="W1101" s="4"/>
      <c r="X1101" s="4"/>
      <c r="Y1101" s="4"/>
    </row>
    <row r="1102" spans="1:25" ht="15" customHeight="1" thickBot="1">
      <c r="A1102" s="4"/>
      <c r="B1102" s="60"/>
      <c r="C1102" s="60"/>
      <c r="D1102" s="60"/>
      <c r="E1102" s="60"/>
      <c r="F1102" s="60" t="s">
        <v>1263</v>
      </c>
      <c r="G1102" s="82">
        <v>4.74</v>
      </c>
      <c r="H1102" s="60"/>
      <c r="I1102" s="306" t="s">
        <v>1264</v>
      </c>
      <c r="J1102" s="306"/>
      <c r="K1102" s="82">
        <v>29.81</v>
      </c>
      <c r="O1102" s="4"/>
      <c r="P1102" s="4"/>
      <c r="Q1102" s="4"/>
      <c r="R1102" s="4"/>
      <c r="S1102" s="4"/>
      <c r="T1102" s="4"/>
      <c r="U1102" s="4"/>
      <c r="V1102" s="4"/>
      <c r="W1102" s="4"/>
      <c r="X1102" s="4"/>
      <c r="Y1102" s="4"/>
    </row>
    <row r="1103" spans="1:25" ht="15" customHeight="1" thickTop="1">
      <c r="A1103" s="4"/>
      <c r="B1103" s="72"/>
      <c r="C1103" s="72"/>
      <c r="D1103" s="72"/>
      <c r="E1103" s="72"/>
      <c r="F1103" s="72"/>
      <c r="G1103" s="72"/>
      <c r="H1103" s="72"/>
      <c r="I1103" s="72"/>
      <c r="J1103" s="72"/>
      <c r="K1103" s="72"/>
      <c r="O1103" s="4"/>
      <c r="P1103" s="4"/>
      <c r="Q1103" s="4"/>
      <c r="R1103" s="4"/>
      <c r="S1103" s="4"/>
      <c r="T1103" s="4"/>
      <c r="U1103" s="4"/>
      <c r="V1103" s="4"/>
      <c r="W1103" s="4"/>
      <c r="X1103" s="4"/>
      <c r="Y1103" s="4"/>
    </row>
    <row r="1104" spans="1:25" ht="15" customHeight="1">
      <c r="A1104" s="4"/>
      <c r="B1104" s="61" t="s">
        <v>383</v>
      </c>
      <c r="C1104" s="62" t="s">
        <v>19</v>
      </c>
      <c r="D1104" s="61" t="s">
        <v>20</v>
      </c>
      <c r="E1104" s="61" t="s">
        <v>21</v>
      </c>
      <c r="F1104" s="303" t="s">
        <v>1242</v>
      </c>
      <c r="G1104" s="303"/>
      <c r="H1104" s="67" t="s">
        <v>22</v>
      </c>
      <c r="I1104" s="62" t="s">
        <v>23</v>
      </c>
      <c r="J1104" s="62" t="s">
        <v>24</v>
      </c>
      <c r="K1104" s="62" t="s">
        <v>17</v>
      </c>
      <c r="O1104" s="4"/>
      <c r="P1104" s="4"/>
      <c r="Q1104" s="4"/>
      <c r="R1104" s="4"/>
      <c r="S1104" s="4"/>
      <c r="T1104" s="4"/>
      <c r="U1104" s="4"/>
      <c r="V1104" s="4"/>
      <c r="W1104" s="4"/>
      <c r="X1104" s="4"/>
      <c r="Y1104" s="4"/>
    </row>
    <row r="1105" spans="1:25" ht="15" customHeight="1">
      <c r="A1105" s="4"/>
      <c r="B1105" s="58" t="s">
        <v>1243</v>
      </c>
      <c r="C1105" s="69" t="s">
        <v>384</v>
      </c>
      <c r="D1105" s="58" t="s">
        <v>47</v>
      </c>
      <c r="E1105" s="58" t="s">
        <v>385</v>
      </c>
      <c r="F1105" s="304" t="s">
        <v>1769</v>
      </c>
      <c r="G1105" s="304"/>
      <c r="H1105" s="68" t="s">
        <v>37</v>
      </c>
      <c r="I1105" s="71">
        <v>1</v>
      </c>
      <c r="J1105" s="70">
        <v>93.99</v>
      </c>
      <c r="K1105" s="70">
        <v>93.99</v>
      </c>
      <c r="O1105" s="4"/>
      <c r="P1105" s="4"/>
      <c r="Q1105" s="4"/>
      <c r="R1105" s="4"/>
      <c r="S1105" s="4"/>
      <c r="T1105" s="4"/>
      <c r="U1105" s="4"/>
      <c r="V1105" s="4"/>
      <c r="W1105" s="4"/>
      <c r="X1105" s="4"/>
      <c r="Y1105" s="4"/>
    </row>
    <row r="1106" spans="1:25" ht="15" customHeight="1">
      <c r="A1106" s="4"/>
      <c r="B1106" s="59" t="s">
        <v>1245</v>
      </c>
      <c r="C1106" s="74" t="s">
        <v>1246</v>
      </c>
      <c r="D1106" s="59" t="s">
        <v>47</v>
      </c>
      <c r="E1106" s="59" t="s">
        <v>1247</v>
      </c>
      <c r="F1106" s="308" t="s">
        <v>1248</v>
      </c>
      <c r="G1106" s="308"/>
      <c r="H1106" s="73" t="s">
        <v>1249</v>
      </c>
      <c r="I1106" s="76">
        <v>0.32590000000000002</v>
      </c>
      <c r="J1106" s="75">
        <v>22.64</v>
      </c>
      <c r="K1106" s="75">
        <v>7.37</v>
      </c>
      <c r="O1106" s="4"/>
      <c r="P1106" s="4"/>
      <c r="Q1106" s="4"/>
      <c r="R1106" s="4"/>
      <c r="S1106" s="4"/>
      <c r="T1106" s="4"/>
      <c r="U1106" s="4"/>
      <c r="V1106" s="4"/>
      <c r="W1106" s="4"/>
      <c r="X1106" s="4"/>
      <c r="Y1106" s="4"/>
    </row>
    <row r="1107" spans="1:25" ht="15" customHeight="1">
      <c r="A1107" s="4"/>
      <c r="B1107" s="59" t="s">
        <v>1245</v>
      </c>
      <c r="C1107" s="74" t="s">
        <v>1770</v>
      </c>
      <c r="D1107" s="59" t="s">
        <v>47</v>
      </c>
      <c r="E1107" s="59" t="s">
        <v>1771</v>
      </c>
      <c r="F1107" s="308" t="s">
        <v>1248</v>
      </c>
      <c r="G1107" s="308"/>
      <c r="H1107" s="73" t="s">
        <v>1249</v>
      </c>
      <c r="I1107" s="76">
        <v>0.74070000000000003</v>
      </c>
      <c r="J1107" s="75">
        <v>33.1</v>
      </c>
      <c r="K1107" s="75">
        <v>24.51</v>
      </c>
      <c r="O1107" s="4"/>
      <c r="P1107" s="4"/>
      <c r="Q1107" s="4"/>
      <c r="R1107" s="4"/>
      <c r="S1107" s="4"/>
      <c r="T1107" s="4"/>
      <c r="U1107" s="4"/>
      <c r="V1107" s="4"/>
      <c r="W1107" s="4"/>
      <c r="X1107" s="4"/>
      <c r="Y1107" s="4"/>
    </row>
    <row r="1108" spans="1:25" ht="15" customHeight="1">
      <c r="A1108" s="4"/>
      <c r="B1108" s="57" t="s">
        <v>1254</v>
      </c>
      <c r="C1108" s="78" t="s">
        <v>1772</v>
      </c>
      <c r="D1108" s="57" t="s">
        <v>47</v>
      </c>
      <c r="E1108" s="57" t="s">
        <v>1773</v>
      </c>
      <c r="F1108" s="305" t="s">
        <v>1258</v>
      </c>
      <c r="G1108" s="305"/>
      <c r="H1108" s="77" t="s">
        <v>37</v>
      </c>
      <c r="I1108" s="80">
        <v>1.0864</v>
      </c>
      <c r="J1108" s="79">
        <v>52.24</v>
      </c>
      <c r="K1108" s="79">
        <v>56.75</v>
      </c>
      <c r="O1108" s="4"/>
      <c r="P1108" s="4"/>
      <c r="Q1108" s="4"/>
      <c r="R1108" s="4"/>
      <c r="S1108" s="4"/>
      <c r="T1108" s="4"/>
      <c r="U1108" s="4"/>
      <c r="V1108" s="4"/>
      <c r="W1108" s="4"/>
      <c r="X1108" s="4"/>
      <c r="Y1108" s="4"/>
    </row>
    <row r="1109" spans="1:25" ht="15" customHeight="1">
      <c r="A1109" s="4"/>
      <c r="B1109" s="57" t="s">
        <v>1254</v>
      </c>
      <c r="C1109" s="78" t="s">
        <v>1774</v>
      </c>
      <c r="D1109" s="57" t="s">
        <v>47</v>
      </c>
      <c r="E1109" s="57" t="s">
        <v>1775</v>
      </c>
      <c r="F1109" s="305" t="s">
        <v>1258</v>
      </c>
      <c r="G1109" s="305"/>
      <c r="H1109" s="77" t="s">
        <v>103</v>
      </c>
      <c r="I1109" s="80">
        <v>6.85</v>
      </c>
      <c r="J1109" s="79">
        <v>0.7</v>
      </c>
      <c r="K1109" s="79">
        <v>4.79</v>
      </c>
      <c r="O1109" s="4"/>
      <c r="P1109" s="4"/>
      <c r="Q1109" s="4"/>
      <c r="R1109" s="4"/>
      <c r="S1109" s="4"/>
      <c r="T1109" s="4"/>
      <c r="U1109" s="4"/>
      <c r="V1109" s="4"/>
      <c r="W1109" s="4"/>
      <c r="X1109" s="4"/>
      <c r="Y1109" s="4"/>
    </row>
    <row r="1110" spans="1:25" ht="15" customHeight="1">
      <c r="A1110" s="4"/>
      <c r="B1110" s="57" t="s">
        <v>1254</v>
      </c>
      <c r="C1110" s="78" t="s">
        <v>1776</v>
      </c>
      <c r="D1110" s="57" t="s">
        <v>47</v>
      </c>
      <c r="E1110" s="57" t="s">
        <v>1777</v>
      </c>
      <c r="F1110" s="305" t="s">
        <v>1258</v>
      </c>
      <c r="G1110" s="305"/>
      <c r="H1110" s="77" t="s">
        <v>103</v>
      </c>
      <c r="I1110" s="80">
        <v>0.14099999999999999</v>
      </c>
      <c r="J1110" s="79">
        <v>4.1100000000000003</v>
      </c>
      <c r="K1110" s="79">
        <v>0.56999999999999995</v>
      </c>
      <c r="O1110" s="4"/>
      <c r="P1110" s="4"/>
      <c r="Q1110" s="4"/>
      <c r="R1110" s="4"/>
      <c r="S1110" s="4"/>
      <c r="T1110" s="4"/>
      <c r="U1110" s="4"/>
      <c r="V1110" s="4"/>
      <c r="W1110" s="4"/>
      <c r="X1110" s="4"/>
      <c r="Y1110" s="4"/>
    </row>
    <row r="1111" spans="1:25" ht="15" customHeight="1">
      <c r="A1111" s="4"/>
      <c r="B1111" s="60"/>
      <c r="C1111" s="60"/>
      <c r="D1111" s="60"/>
      <c r="E1111" s="60"/>
      <c r="F1111" s="60" t="s">
        <v>1260</v>
      </c>
      <c r="G1111" s="82">
        <v>24.9</v>
      </c>
      <c r="H1111" s="60" t="s">
        <v>1261</v>
      </c>
      <c r="I1111" s="82">
        <v>0</v>
      </c>
      <c r="J1111" s="60" t="s">
        <v>1262</v>
      </c>
      <c r="K1111" s="82">
        <v>24.9</v>
      </c>
      <c r="O1111" s="4"/>
      <c r="P1111" s="4"/>
      <c r="Q1111" s="4"/>
      <c r="R1111" s="4"/>
      <c r="S1111" s="4"/>
      <c r="T1111" s="4"/>
      <c r="U1111" s="4"/>
      <c r="V1111" s="4"/>
      <c r="W1111" s="4"/>
      <c r="X1111" s="4"/>
      <c r="Y1111" s="4"/>
    </row>
    <row r="1112" spans="1:25" ht="15" customHeight="1" thickBot="1">
      <c r="A1112" s="4"/>
      <c r="B1112" s="60"/>
      <c r="C1112" s="60"/>
      <c r="D1112" s="60"/>
      <c r="E1112" s="60"/>
      <c r="F1112" s="60" t="s">
        <v>1263</v>
      </c>
      <c r="G1112" s="82">
        <v>17.78</v>
      </c>
      <c r="H1112" s="60"/>
      <c r="I1112" s="306" t="s">
        <v>1264</v>
      </c>
      <c r="J1112" s="306"/>
      <c r="K1112" s="82">
        <v>111.77</v>
      </c>
      <c r="O1112" s="4"/>
      <c r="P1112" s="4"/>
      <c r="Q1112" s="4"/>
      <c r="R1112" s="4"/>
      <c r="S1112" s="4"/>
      <c r="T1112" s="4"/>
      <c r="U1112" s="4"/>
      <c r="V1112" s="4"/>
      <c r="W1112" s="4"/>
      <c r="X1112" s="4"/>
      <c r="Y1112" s="4"/>
    </row>
    <row r="1113" spans="1:25" ht="15" customHeight="1" thickTop="1">
      <c r="A1113" s="4"/>
      <c r="B1113" s="72"/>
      <c r="C1113" s="72"/>
      <c r="D1113" s="72"/>
      <c r="E1113" s="72"/>
      <c r="F1113" s="72"/>
      <c r="G1113" s="72"/>
      <c r="H1113" s="72"/>
      <c r="I1113" s="72"/>
      <c r="J1113" s="72"/>
      <c r="K1113" s="72"/>
      <c r="O1113" s="4"/>
      <c r="P1113" s="4"/>
      <c r="Q1113" s="4"/>
      <c r="R1113" s="4"/>
      <c r="S1113" s="4"/>
      <c r="T1113" s="4"/>
      <c r="U1113" s="4"/>
      <c r="V1113" s="4"/>
      <c r="W1113" s="4"/>
      <c r="X1113" s="4"/>
      <c r="Y1113" s="4"/>
    </row>
    <row r="1114" spans="1:25" ht="15" customHeight="1">
      <c r="A1114" s="4"/>
      <c r="B1114" s="61" t="s">
        <v>388</v>
      </c>
      <c r="C1114" s="62" t="s">
        <v>19</v>
      </c>
      <c r="D1114" s="61" t="s">
        <v>20</v>
      </c>
      <c r="E1114" s="61" t="s">
        <v>21</v>
      </c>
      <c r="F1114" s="303" t="s">
        <v>1242</v>
      </c>
      <c r="G1114" s="303"/>
      <c r="H1114" s="67" t="s">
        <v>22</v>
      </c>
      <c r="I1114" s="62" t="s">
        <v>23</v>
      </c>
      <c r="J1114" s="62" t="s">
        <v>24</v>
      </c>
      <c r="K1114" s="62" t="s">
        <v>17</v>
      </c>
      <c r="O1114" s="4"/>
      <c r="P1114" s="4"/>
      <c r="Q1114" s="4"/>
      <c r="R1114" s="4"/>
      <c r="S1114" s="4"/>
      <c r="T1114" s="4"/>
      <c r="U1114" s="4"/>
      <c r="V1114" s="4"/>
      <c r="W1114" s="4"/>
      <c r="X1114" s="4"/>
      <c r="Y1114" s="4"/>
    </row>
    <row r="1115" spans="1:25" ht="15" customHeight="1">
      <c r="A1115" s="4"/>
      <c r="B1115" s="58" t="s">
        <v>1243</v>
      </c>
      <c r="C1115" s="69" t="s">
        <v>389</v>
      </c>
      <c r="D1115" s="58" t="s">
        <v>47</v>
      </c>
      <c r="E1115" s="58" t="s">
        <v>390</v>
      </c>
      <c r="F1115" s="304" t="s">
        <v>1778</v>
      </c>
      <c r="G1115" s="304"/>
      <c r="H1115" s="68" t="s">
        <v>37</v>
      </c>
      <c r="I1115" s="71">
        <v>1</v>
      </c>
      <c r="J1115" s="70">
        <v>91.82</v>
      </c>
      <c r="K1115" s="70">
        <v>91.82</v>
      </c>
      <c r="O1115" s="4"/>
      <c r="P1115" s="4"/>
      <c r="Q1115" s="4"/>
      <c r="R1115" s="4"/>
      <c r="S1115" s="4"/>
      <c r="T1115" s="4"/>
      <c r="U1115" s="4"/>
      <c r="V1115" s="4"/>
      <c r="W1115" s="4"/>
      <c r="X1115" s="4"/>
      <c r="Y1115" s="4"/>
    </row>
    <row r="1116" spans="1:25" ht="15" customHeight="1">
      <c r="A1116" s="4"/>
      <c r="B1116" s="59" t="s">
        <v>1245</v>
      </c>
      <c r="C1116" s="74" t="s">
        <v>1443</v>
      </c>
      <c r="D1116" s="59" t="s">
        <v>47</v>
      </c>
      <c r="E1116" s="59" t="s">
        <v>1444</v>
      </c>
      <c r="F1116" s="308" t="s">
        <v>1248</v>
      </c>
      <c r="G1116" s="308"/>
      <c r="H1116" s="73" t="s">
        <v>1249</v>
      </c>
      <c r="I1116" s="76">
        <v>8.7400000000000005E-2</v>
      </c>
      <c r="J1116" s="75">
        <v>31.21</v>
      </c>
      <c r="K1116" s="75">
        <v>2.72</v>
      </c>
      <c r="O1116" s="4"/>
      <c r="P1116" s="4"/>
      <c r="Q1116" s="4"/>
      <c r="R1116" s="4"/>
      <c r="S1116" s="4"/>
      <c r="T1116" s="4"/>
      <c r="U1116" s="4"/>
      <c r="V1116" s="4"/>
      <c r="W1116" s="4"/>
      <c r="X1116" s="4"/>
      <c r="Y1116" s="4"/>
    </row>
    <row r="1117" spans="1:25" ht="15" customHeight="1">
      <c r="A1117" s="4"/>
      <c r="B1117" s="59" t="s">
        <v>1245</v>
      </c>
      <c r="C1117" s="74" t="s">
        <v>1246</v>
      </c>
      <c r="D1117" s="59" t="s">
        <v>47</v>
      </c>
      <c r="E1117" s="59" t="s">
        <v>1247</v>
      </c>
      <c r="F1117" s="308" t="s">
        <v>1248</v>
      </c>
      <c r="G1117" s="308"/>
      <c r="H1117" s="73" t="s">
        <v>1249</v>
      </c>
      <c r="I1117" s="76">
        <v>0.21759999999999999</v>
      </c>
      <c r="J1117" s="75">
        <v>22.64</v>
      </c>
      <c r="K1117" s="75">
        <v>4.92</v>
      </c>
      <c r="O1117" s="4"/>
      <c r="P1117" s="4"/>
      <c r="Q1117" s="4"/>
      <c r="R1117" s="4"/>
      <c r="S1117" s="4"/>
      <c r="T1117" s="4"/>
      <c r="U1117" s="4"/>
      <c r="V1117" s="4"/>
      <c r="W1117" s="4"/>
      <c r="X1117" s="4"/>
      <c r="Y1117" s="4"/>
    </row>
    <row r="1118" spans="1:25" ht="15" customHeight="1">
      <c r="A1118" s="4"/>
      <c r="B1118" s="59" t="s">
        <v>1245</v>
      </c>
      <c r="C1118" s="74" t="s">
        <v>1280</v>
      </c>
      <c r="D1118" s="59" t="s">
        <v>47</v>
      </c>
      <c r="E1118" s="59" t="s">
        <v>1281</v>
      </c>
      <c r="F1118" s="308" t="s">
        <v>1248</v>
      </c>
      <c r="G1118" s="308"/>
      <c r="H1118" s="73" t="s">
        <v>1249</v>
      </c>
      <c r="I1118" s="76">
        <v>0.13009999999999999</v>
      </c>
      <c r="J1118" s="75">
        <v>30.75</v>
      </c>
      <c r="K1118" s="75">
        <v>4</v>
      </c>
      <c r="O1118" s="4"/>
      <c r="P1118" s="4"/>
      <c r="Q1118" s="4"/>
      <c r="R1118" s="4"/>
      <c r="S1118" s="4"/>
      <c r="T1118" s="4"/>
      <c r="U1118" s="4"/>
      <c r="V1118" s="4"/>
      <c r="W1118" s="4"/>
      <c r="X1118" s="4"/>
      <c r="Y1118" s="4"/>
    </row>
    <row r="1119" spans="1:25" ht="15" customHeight="1">
      <c r="A1119" s="4"/>
      <c r="B1119" s="57" t="s">
        <v>1254</v>
      </c>
      <c r="C1119" s="78" t="s">
        <v>1779</v>
      </c>
      <c r="D1119" s="57" t="s">
        <v>47</v>
      </c>
      <c r="E1119" s="57" t="s">
        <v>1780</v>
      </c>
      <c r="F1119" s="305" t="s">
        <v>1258</v>
      </c>
      <c r="G1119" s="305"/>
      <c r="H1119" s="77" t="s">
        <v>62</v>
      </c>
      <c r="I1119" s="80">
        <v>9.8500000000000004E-2</v>
      </c>
      <c r="J1119" s="79">
        <v>520</v>
      </c>
      <c r="K1119" s="79">
        <v>51.22</v>
      </c>
      <c r="O1119" s="4"/>
      <c r="P1119" s="4"/>
      <c r="Q1119" s="4"/>
      <c r="R1119" s="4"/>
      <c r="S1119" s="4"/>
      <c r="T1119" s="4"/>
      <c r="U1119" s="4"/>
      <c r="V1119" s="4"/>
      <c r="W1119" s="4"/>
      <c r="X1119" s="4"/>
      <c r="Y1119" s="4"/>
    </row>
    <row r="1120" spans="1:25" ht="15" customHeight="1">
      <c r="A1120" s="4"/>
      <c r="B1120" s="57" t="s">
        <v>1254</v>
      </c>
      <c r="C1120" s="78" t="s">
        <v>1373</v>
      </c>
      <c r="D1120" s="57" t="s">
        <v>47</v>
      </c>
      <c r="E1120" s="57" t="s">
        <v>1374</v>
      </c>
      <c r="F1120" s="305" t="s">
        <v>1258</v>
      </c>
      <c r="G1120" s="305"/>
      <c r="H1120" s="77" t="s">
        <v>87</v>
      </c>
      <c r="I1120" s="80">
        <v>0.25</v>
      </c>
      <c r="J1120" s="79">
        <v>4.24</v>
      </c>
      <c r="K1120" s="79">
        <v>1.06</v>
      </c>
      <c r="O1120" s="4"/>
      <c r="P1120" s="4"/>
      <c r="Q1120" s="4"/>
      <c r="R1120" s="4"/>
      <c r="S1120" s="4"/>
      <c r="T1120" s="4"/>
      <c r="U1120" s="4"/>
      <c r="V1120" s="4"/>
      <c r="W1120" s="4"/>
      <c r="X1120" s="4"/>
      <c r="Y1120" s="4"/>
    </row>
    <row r="1121" spans="1:25" ht="15" customHeight="1">
      <c r="A1121" s="4"/>
      <c r="B1121" s="57" t="s">
        <v>1254</v>
      </c>
      <c r="C1121" s="78" t="s">
        <v>1458</v>
      </c>
      <c r="D1121" s="57" t="s">
        <v>47</v>
      </c>
      <c r="E1121" s="57" t="s">
        <v>1459</v>
      </c>
      <c r="F1121" s="305" t="s">
        <v>1258</v>
      </c>
      <c r="G1121" s="305"/>
      <c r="H1121" s="77" t="s">
        <v>87</v>
      </c>
      <c r="I1121" s="80">
        <v>0.2</v>
      </c>
      <c r="J1121" s="79">
        <v>2.92</v>
      </c>
      <c r="K1121" s="79">
        <v>0.57999999999999996</v>
      </c>
      <c r="O1121" s="4"/>
      <c r="P1121" s="4"/>
      <c r="Q1121" s="4"/>
      <c r="R1121" s="4"/>
      <c r="S1121" s="4"/>
      <c r="T1121" s="4"/>
      <c r="U1121" s="4"/>
      <c r="V1121" s="4"/>
      <c r="W1121" s="4"/>
      <c r="X1121" s="4"/>
      <c r="Y1121" s="4"/>
    </row>
    <row r="1122" spans="1:25" ht="15" customHeight="1">
      <c r="A1122" s="4"/>
      <c r="B1122" s="57" t="s">
        <v>1254</v>
      </c>
      <c r="C1122" s="78" t="s">
        <v>1781</v>
      </c>
      <c r="D1122" s="57" t="s">
        <v>47</v>
      </c>
      <c r="E1122" s="57" t="s">
        <v>1782</v>
      </c>
      <c r="F1122" s="305" t="s">
        <v>1258</v>
      </c>
      <c r="G1122" s="305"/>
      <c r="H1122" s="77" t="s">
        <v>37</v>
      </c>
      <c r="I1122" s="80">
        <v>1.0815999999999999</v>
      </c>
      <c r="J1122" s="79">
        <v>24.87</v>
      </c>
      <c r="K1122" s="79">
        <v>26.89</v>
      </c>
      <c r="O1122" s="4"/>
      <c r="P1122" s="4"/>
      <c r="Q1122" s="4"/>
      <c r="R1122" s="4"/>
      <c r="S1122" s="4"/>
      <c r="T1122" s="4"/>
      <c r="U1122" s="4"/>
      <c r="V1122" s="4"/>
      <c r="W1122" s="4"/>
      <c r="X1122" s="4"/>
      <c r="Y1122" s="4"/>
    </row>
    <row r="1123" spans="1:25" ht="15" customHeight="1">
      <c r="A1123" s="4"/>
      <c r="B1123" s="57" t="s">
        <v>1254</v>
      </c>
      <c r="C1123" s="78" t="s">
        <v>1296</v>
      </c>
      <c r="D1123" s="57" t="s">
        <v>47</v>
      </c>
      <c r="E1123" s="57" t="s">
        <v>1297</v>
      </c>
      <c r="F1123" s="305" t="s">
        <v>1258</v>
      </c>
      <c r="G1123" s="305"/>
      <c r="H1123" s="77" t="s">
        <v>103</v>
      </c>
      <c r="I1123" s="80">
        <v>2.4E-2</v>
      </c>
      <c r="J1123" s="79">
        <v>17.57</v>
      </c>
      <c r="K1123" s="79">
        <v>0.42</v>
      </c>
      <c r="O1123" s="4"/>
      <c r="P1123" s="4"/>
      <c r="Q1123" s="4"/>
      <c r="R1123" s="4"/>
      <c r="S1123" s="4"/>
      <c r="T1123" s="4"/>
      <c r="U1123" s="4"/>
      <c r="V1123" s="4"/>
      <c r="W1123" s="4"/>
      <c r="X1123" s="4"/>
      <c r="Y1123" s="4"/>
    </row>
    <row r="1124" spans="1:25" ht="15" customHeight="1">
      <c r="A1124" s="4"/>
      <c r="B1124" s="57" t="s">
        <v>1254</v>
      </c>
      <c r="C1124" s="78" t="s">
        <v>1460</v>
      </c>
      <c r="D1124" s="57" t="s">
        <v>47</v>
      </c>
      <c r="E1124" s="57" t="s">
        <v>1461</v>
      </c>
      <c r="F1124" s="305" t="s">
        <v>1258</v>
      </c>
      <c r="G1124" s="305"/>
      <c r="H1124" s="77" t="s">
        <v>15</v>
      </c>
      <c r="I1124" s="80">
        <v>1.6999999999999999E-3</v>
      </c>
      <c r="J1124" s="79">
        <v>6.17</v>
      </c>
      <c r="K1124" s="79">
        <v>0.01</v>
      </c>
      <c r="O1124" s="4"/>
      <c r="P1124" s="4"/>
      <c r="Q1124" s="4"/>
      <c r="R1124" s="4"/>
      <c r="S1124" s="4"/>
      <c r="T1124" s="4"/>
      <c r="U1124" s="4"/>
      <c r="V1124" s="4"/>
      <c r="W1124" s="4"/>
      <c r="X1124" s="4"/>
      <c r="Y1124" s="4"/>
    </row>
    <row r="1125" spans="1:25" ht="15" customHeight="1">
      <c r="A1125" s="4"/>
      <c r="B1125" s="60"/>
      <c r="C1125" s="60"/>
      <c r="D1125" s="60"/>
      <c r="E1125" s="60"/>
      <c r="F1125" s="60" t="s">
        <v>1260</v>
      </c>
      <c r="G1125" s="82">
        <v>8.83</v>
      </c>
      <c r="H1125" s="60" t="s">
        <v>1261</v>
      </c>
      <c r="I1125" s="82">
        <v>0</v>
      </c>
      <c r="J1125" s="60" t="s">
        <v>1262</v>
      </c>
      <c r="K1125" s="82">
        <v>8.83</v>
      </c>
      <c r="O1125" s="4"/>
      <c r="P1125" s="4"/>
      <c r="Q1125" s="4"/>
      <c r="R1125" s="4"/>
      <c r="S1125" s="4"/>
      <c r="T1125" s="4"/>
      <c r="U1125" s="4"/>
      <c r="V1125" s="4"/>
      <c r="W1125" s="4"/>
      <c r="X1125" s="4"/>
      <c r="Y1125" s="4"/>
    </row>
    <row r="1126" spans="1:25" ht="15" customHeight="1" thickBot="1">
      <c r="A1126" s="4"/>
      <c r="B1126" s="60"/>
      <c r="C1126" s="60"/>
      <c r="D1126" s="60"/>
      <c r="E1126" s="60"/>
      <c r="F1126" s="60" t="s">
        <v>1263</v>
      </c>
      <c r="G1126" s="82">
        <v>17.37</v>
      </c>
      <c r="H1126" s="60"/>
      <c r="I1126" s="306" t="s">
        <v>1264</v>
      </c>
      <c r="J1126" s="306"/>
      <c r="K1126" s="82">
        <v>109.19</v>
      </c>
      <c r="O1126" s="4"/>
      <c r="P1126" s="4"/>
      <c r="Q1126" s="4"/>
      <c r="R1126" s="4"/>
      <c r="S1126" s="4"/>
      <c r="T1126" s="4"/>
      <c r="U1126" s="4"/>
      <c r="V1126" s="4"/>
      <c r="W1126" s="4"/>
      <c r="X1126" s="4"/>
      <c r="Y1126" s="4"/>
    </row>
    <row r="1127" spans="1:25" ht="15" customHeight="1" thickTop="1">
      <c r="A1127" s="4"/>
      <c r="B1127" s="72"/>
      <c r="C1127" s="72"/>
      <c r="D1127" s="72"/>
      <c r="E1127" s="72"/>
      <c r="F1127" s="72"/>
      <c r="G1127" s="72"/>
      <c r="H1127" s="72"/>
      <c r="I1127" s="72"/>
      <c r="J1127" s="72"/>
      <c r="K1127" s="72"/>
      <c r="O1127" s="4"/>
      <c r="P1127" s="4"/>
      <c r="Q1127" s="4"/>
      <c r="R1127" s="4"/>
      <c r="S1127" s="4"/>
      <c r="T1127" s="4"/>
      <c r="U1127" s="4"/>
      <c r="V1127" s="4"/>
      <c r="W1127" s="4"/>
      <c r="X1127" s="4"/>
      <c r="Y1127" s="4"/>
    </row>
    <row r="1128" spans="1:25" ht="15" customHeight="1">
      <c r="A1128" s="4"/>
      <c r="B1128" s="61" t="s">
        <v>391</v>
      </c>
      <c r="C1128" s="62" t="s">
        <v>19</v>
      </c>
      <c r="D1128" s="61" t="s">
        <v>20</v>
      </c>
      <c r="E1128" s="61" t="s">
        <v>21</v>
      </c>
      <c r="F1128" s="303" t="s">
        <v>1242</v>
      </c>
      <c r="G1128" s="303"/>
      <c r="H1128" s="67" t="s">
        <v>22</v>
      </c>
      <c r="I1128" s="62" t="s">
        <v>23</v>
      </c>
      <c r="J1128" s="62" t="s">
        <v>24</v>
      </c>
      <c r="K1128" s="62" t="s">
        <v>17</v>
      </c>
      <c r="O1128" s="4"/>
      <c r="P1128" s="4"/>
      <c r="Q1128" s="4"/>
      <c r="R1128" s="4"/>
      <c r="S1128" s="4"/>
      <c r="T1128" s="4"/>
      <c r="U1128" s="4"/>
      <c r="V1128" s="4"/>
      <c r="W1128" s="4"/>
      <c r="X1128" s="4"/>
      <c r="Y1128" s="4"/>
    </row>
    <row r="1129" spans="1:25" ht="15" customHeight="1">
      <c r="A1129" s="4"/>
      <c r="B1129" s="58" t="s">
        <v>1243</v>
      </c>
      <c r="C1129" s="69" t="s">
        <v>392</v>
      </c>
      <c r="D1129" s="58" t="s">
        <v>31</v>
      </c>
      <c r="E1129" s="58" t="s">
        <v>393</v>
      </c>
      <c r="F1129" s="304" t="s">
        <v>1783</v>
      </c>
      <c r="G1129" s="304"/>
      <c r="H1129" s="68" t="s">
        <v>37</v>
      </c>
      <c r="I1129" s="71">
        <v>1</v>
      </c>
      <c r="J1129" s="70">
        <v>35.869999999999997</v>
      </c>
      <c r="K1129" s="70">
        <v>35.869999999999997</v>
      </c>
      <c r="O1129" s="4"/>
      <c r="P1129" s="4"/>
      <c r="Q1129" s="4"/>
      <c r="R1129" s="4"/>
      <c r="S1129" s="4"/>
      <c r="T1129" s="4"/>
      <c r="U1129" s="4"/>
      <c r="V1129" s="4"/>
      <c r="W1129" s="4"/>
      <c r="X1129" s="4"/>
      <c r="Y1129" s="4"/>
    </row>
    <row r="1130" spans="1:25" ht="45.6" customHeight="1">
      <c r="A1130" s="4"/>
      <c r="B1130" s="59" t="s">
        <v>1245</v>
      </c>
      <c r="C1130" s="74" t="s">
        <v>1246</v>
      </c>
      <c r="D1130" s="59" t="s">
        <v>47</v>
      </c>
      <c r="E1130" s="59" t="s">
        <v>1247</v>
      </c>
      <c r="F1130" s="308" t="s">
        <v>1248</v>
      </c>
      <c r="G1130" s="308"/>
      <c r="H1130" s="73" t="s">
        <v>1249</v>
      </c>
      <c r="I1130" s="76">
        <v>0.4</v>
      </c>
      <c r="J1130" s="75">
        <v>22.64</v>
      </c>
      <c r="K1130" s="75">
        <v>9.0500000000000007</v>
      </c>
      <c r="O1130" s="4"/>
      <c r="P1130" s="4"/>
      <c r="Q1130" s="4"/>
      <c r="R1130" s="4"/>
      <c r="S1130" s="4"/>
      <c r="T1130" s="4"/>
      <c r="U1130" s="4"/>
      <c r="V1130" s="4"/>
      <c r="W1130" s="4"/>
      <c r="X1130" s="4"/>
      <c r="Y1130" s="4"/>
    </row>
    <row r="1131" spans="1:25" ht="15" customHeight="1">
      <c r="A1131" s="4"/>
      <c r="B1131" s="59" t="s">
        <v>1245</v>
      </c>
      <c r="C1131" s="74" t="s">
        <v>1443</v>
      </c>
      <c r="D1131" s="59" t="s">
        <v>47</v>
      </c>
      <c r="E1131" s="59" t="s">
        <v>1444</v>
      </c>
      <c r="F1131" s="308" t="s">
        <v>1248</v>
      </c>
      <c r="G1131" s="308"/>
      <c r="H1131" s="73" t="s">
        <v>1249</v>
      </c>
      <c r="I1131" s="76">
        <v>0.4</v>
      </c>
      <c r="J1131" s="75">
        <v>31.21</v>
      </c>
      <c r="K1131" s="75">
        <v>12.48</v>
      </c>
      <c r="O1131" s="4"/>
      <c r="P1131" s="4"/>
      <c r="Q1131" s="4"/>
      <c r="R1131" s="4"/>
      <c r="S1131" s="4"/>
      <c r="T1131" s="4"/>
      <c r="U1131" s="4"/>
      <c r="V1131" s="4"/>
      <c r="W1131" s="4"/>
      <c r="X1131" s="4"/>
      <c r="Y1131" s="4"/>
    </row>
    <row r="1132" spans="1:25" ht="15" customHeight="1">
      <c r="A1132" s="4"/>
      <c r="B1132" s="59" t="s">
        <v>1245</v>
      </c>
      <c r="C1132" s="74" t="s">
        <v>1784</v>
      </c>
      <c r="D1132" s="59" t="s">
        <v>47</v>
      </c>
      <c r="E1132" s="59" t="s">
        <v>1785</v>
      </c>
      <c r="F1132" s="308" t="s">
        <v>1337</v>
      </c>
      <c r="G1132" s="308"/>
      <c r="H1132" s="73" t="s">
        <v>62</v>
      </c>
      <c r="I1132" s="76">
        <v>2.5000000000000001E-2</v>
      </c>
      <c r="J1132" s="75">
        <v>573.73</v>
      </c>
      <c r="K1132" s="75">
        <v>14.34</v>
      </c>
      <c r="O1132" s="4"/>
      <c r="P1132" s="4"/>
      <c r="Q1132" s="4"/>
      <c r="R1132" s="4"/>
      <c r="S1132" s="4"/>
      <c r="T1132" s="4"/>
      <c r="U1132" s="4"/>
      <c r="V1132" s="4"/>
      <c r="W1132" s="4"/>
      <c r="X1132" s="4"/>
      <c r="Y1132" s="4"/>
    </row>
    <row r="1133" spans="1:25" ht="15" customHeight="1">
      <c r="A1133" s="4"/>
      <c r="B1133" s="60"/>
      <c r="C1133" s="60"/>
      <c r="D1133" s="60"/>
      <c r="E1133" s="60"/>
      <c r="F1133" s="60" t="s">
        <v>1260</v>
      </c>
      <c r="G1133" s="82">
        <v>17.850000000000001</v>
      </c>
      <c r="H1133" s="60" t="s">
        <v>1261</v>
      </c>
      <c r="I1133" s="82">
        <v>0</v>
      </c>
      <c r="J1133" s="60" t="s">
        <v>1262</v>
      </c>
      <c r="K1133" s="82">
        <v>17.850000000000001</v>
      </c>
      <c r="O1133" s="4"/>
      <c r="P1133" s="4"/>
      <c r="Q1133" s="4"/>
      <c r="R1133" s="4"/>
      <c r="S1133" s="4"/>
      <c r="T1133" s="4"/>
      <c r="U1133" s="4"/>
      <c r="V1133" s="4"/>
      <c r="W1133" s="4"/>
      <c r="X1133" s="4"/>
      <c r="Y1133" s="4"/>
    </row>
    <row r="1134" spans="1:25" ht="15" customHeight="1">
      <c r="A1134" s="4"/>
      <c r="B1134" s="60"/>
      <c r="C1134" s="60"/>
      <c r="D1134" s="60"/>
      <c r="E1134" s="60"/>
      <c r="F1134" s="60" t="s">
        <v>1263</v>
      </c>
      <c r="G1134" s="82">
        <v>6.78</v>
      </c>
      <c r="H1134" s="60"/>
      <c r="I1134" s="306" t="s">
        <v>1264</v>
      </c>
      <c r="J1134" s="306"/>
      <c r="K1134" s="82">
        <v>42.65</v>
      </c>
      <c r="O1134" s="4"/>
      <c r="P1134" s="4"/>
      <c r="Q1134" s="4"/>
      <c r="R1134" s="4"/>
      <c r="S1134" s="4"/>
      <c r="T1134" s="4"/>
      <c r="U1134" s="4"/>
      <c r="V1134" s="4"/>
      <c r="W1134" s="4"/>
      <c r="X1134" s="4"/>
      <c r="Y1134" s="4"/>
    </row>
    <row r="1135" spans="1:25" ht="15" customHeight="1">
      <c r="A1135" s="4"/>
      <c r="B1135" s="307" t="s">
        <v>2542</v>
      </c>
      <c r="C1135" s="307"/>
      <c r="D1135" s="307"/>
      <c r="E1135" s="307"/>
      <c r="F1135" s="307"/>
      <c r="G1135" s="307"/>
      <c r="H1135" s="307"/>
      <c r="I1135" s="307"/>
      <c r="J1135" s="307"/>
      <c r="K1135" s="307"/>
      <c r="O1135" s="4"/>
      <c r="P1135" s="4"/>
      <c r="Q1135" s="4"/>
      <c r="R1135" s="4"/>
      <c r="S1135" s="4"/>
      <c r="T1135" s="4"/>
      <c r="U1135" s="4"/>
      <c r="V1135" s="4"/>
      <c r="W1135" s="4"/>
      <c r="X1135" s="4"/>
      <c r="Y1135" s="4"/>
    </row>
    <row r="1136" spans="1:25" ht="15" customHeight="1" thickBot="1">
      <c r="A1136" s="4"/>
      <c r="B1136" s="302" t="s">
        <v>2578</v>
      </c>
      <c r="C1136" s="302"/>
      <c r="D1136" s="302"/>
      <c r="E1136" s="302"/>
      <c r="F1136" s="302"/>
      <c r="G1136" s="302"/>
      <c r="H1136" s="302"/>
      <c r="I1136" s="302"/>
      <c r="J1136" s="302"/>
      <c r="K1136" s="302"/>
      <c r="O1136" s="4"/>
      <c r="P1136" s="4"/>
      <c r="Q1136" s="4"/>
      <c r="R1136" s="4"/>
      <c r="S1136" s="4"/>
      <c r="T1136" s="4"/>
      <c r="U1136" s="4"/>
      <c r="V1136" s="4"/>
      <c r="W1136" s="4"/>
      <c r="X1136" s="4"/>
      <c r="Y1136" s="4"/>
    </row>
    <row r="1137" spans="1:25" ht="15" customHeight="1" thickTop="1">
      <c r="A1137" s="4"/>
      <c r="B1137" s="72"/>
      <c r="C1137" s="72"/>
      <c r="D1137" s="72"/>
      <c r="E1137" s="72"/>
      <c r="F1137" s="72"/>
      <c r="G1137" s="72"/>
      <c r="H1137" s="72"/>
      <c r="I1137" s="72"/>
      <c r="J1137" s="72"/>
      <c r="K1137" s="72"/>
      <c r="O1137" s="4"/>
      <c r="P1137" s="4"/>
      <c r="Q1137" s="4"/>
      <c r="R1137" s="4"/>
      <c r="S1137" s="4"/>
      <c r="T1137" s="4"/>
      <c r="U1137" s="4"/>
      <c r="V1137" s="4"/>
      <c r="W1137" s="4"/>
      <c r="X1137" s="4"/>
      <c r="Y1137" s="4"/>
    </row>
    <row r="1138" spans="1:25" ht="15" customHeight="1">
      <c r="A1138" s="4"/>
      <c r="B1138" s="61" t="s">
        <v>396</v>
      </c>
      <c r="C1138" s="62" t="s">
        <v>19</v>
      </c>
      <c r="D1138" s="61" t="s">
        <v>20</v>
      </c>
      <c r="E1138" s="61" t="s">
        <v>21</v>
      </c>
      <c r="F1138" s="303" t="s">
        <v>1242</v>
      </c>
      <c r="G1138" s="303"/>
      <c r="H1138" s="67" t="s">
        <v>22</v>
      </c>
      <c r="I1138" s="62" t="s">
        <v>23</v>
      </c>
      <c r="J1138" s="62" t="s">
        <v>24</v>
      </c>
      <c r="K1138" s="62" t="s">
        <v>17</v>
      </c>
      <c r="O1138" s="4"/>
      <c r="P1138" s="4"/>
      <c r="Q1138" s="4"/>
      <c r="R1138" s="4"/>
      <c r="S1138" s="4"/>
      <c r="T1138" s="4"/>
      <c r="U1138" s="4"/>
      <c r="V1138" s="4"/>
      <c r="W1138" s="4"/>
      <c r="X1138" s="4"/>
      <c r="Y1138" s="4"/>
    </row>
    <row r="1139" spans="1:25" ht="45.6" customHeight="1">
      <c r="A1139" s="4"/>
      <c r="B1139" s="58" t="s">
        <v>1243</v>
      </c>
      <c r="C1139" s="69" t="s">
        <v>397</v>
      </c>
      <c r="D1139" s="58" t="s">
        <v>31</v>
      </c>
      <c r="E1139" s="58" t="s">
        <v>398</v>
      </c>
      <c r="F1139" s="304" t="s">
        <v>1783</v>
      </c>
      <c r="G1139" s="304"/>
      <c r="H1139" s="68" t="s">
        <v>37</v>
      </c>
      <c r="I1139" s="71">
        <v>1</v>
      </c>
      <c r="J1139" s="70">
        <v>77.599999999999994</v>
      </c>
      <c r="K1139" s="70">
        <v>77.599999999999994</v>
      </c>
      <c r="O1139" s="4"/>
      <c r="P1139" s="4"/>
      <c r="Q1139" s="4"/>
      <c r="R1139" s="4"/>
      <c r="S1139" s="4"/>
      <c r="T1139" s="4"/>
      <c r="U1139" s="4"/>
      <c r="V1139" s="4"/>
      <c r="W1139" s="4"/>
      <c r="X1139" s="4"/>
      <c r="Y1139" s="4"/>
    </row>
    <row r="1140" spans="1:25" ht="15" customHeight="1">
      <c r="A1140" s="4"/>
      <c r="B1140" s="57" t="s">
        <v>1254</v>
      </c>
      <c r="C1140" s="78" t="s">
        <v>1565</v>
      </c>
      <c r="D1140" s="57" t="s">
        <v>47</v>
      </c>
      <c r="E1140" s="57" t="s">
        <v>1566</v>
      </c>
      <c r="F1140" s="305" t="s">
        <v>1258</v>
      </c>
      <c r="G1140" s="305"/>
      <c r="H1140" s="77" t="s">
        <v>103</v>
      </c>
      <c r="I1140" s="80">
        <v>10</v>
      </c>
      <c r="J1140" s="79">
        <v>0.76</v>
      </c>
      <c r="K1140" s="79">
        <v>7.6</v>
      </c>
      <c r="O1140" s="4"/>
      <c r="P1140" s="4"/>
      <c r="Q1140" s="4"/>
      <c r="R1140" s="4"/>
      <c r="S1140" s="4"/>
      <c r="T1140" s="4"/>
      <c r="U1140" s="4"/>
      <c r="V1140" s="4"/>
      <c r="W1140" s="4"/>
      <c r="X1140" s="4"/>
      <c r="Y1140" s="4"/>
    </row>
    <row r="1141" spans="1:25" ht="15" customHeight="1">
      <c r="A1141" s="4"/>
      <c r="B1141" s="57" t="s">
        <v>1254</v>
      </c>
      <c r="C1141" s="78" t="s">
        <v>1786</v>
      </c>
      <c r="D1141" s="57" t="s">
        <v>1546</v>
      </c>
      <c r="E1141" s="57" t="s">
        <v>1787</v>
      </c>
      <c r="F1141" s="305" t="s">
        <v>1788</v>
      </c>
      <c r="G1141" s="305"/>
      <c r="H1141" s="77" t="s">
        <v>37</v>
      </c>
      <c r="I1141" s="80">
        <v>1</v>
      </c>
      <c r="J1141" s="79">
        <v>70</v>
      </c>
      <c r="K1141" s="79">
        <v>70</v>
      </c>
      <c r="O1141" s="4"/>
      <c r="P1141" s="4"/>
      <c r="Q1141" s="4"/>
      <c r="R1141" s="4"/>
      <c r="S1141" s="4"/>
      <c r="T1141" s="4"/>
      <c r="U1141" s="4"/>
      <c r="V1141" s="4"/>
      <c r="W1141" s="4"/>
      <c r="X1141" s="4"/>
      <c r="Y1141" s="4"/>
    </row>
    <row r="1142" spans="1:25" ht="15" customHeight="1">
      <c r="A1142" s="4"/>
      <c r="B1142" s="60"/>
      <c r="C1142" s="60"/>
      <c r="D1142" s="60"/>
      <c r="E1142" s="60"/>
      <c r="F1142" s="60" t="s">
        <v>1260</v>
      </c>
      <c r="G1142" s="82">
        <v>0</v>
      </c>
      <c r="H1142" s="60" t="s">
        <v>1261</v>
      </c>
      <c r="I1142" s="82">
        <v>0</v>
      </c>
      <c r="J1142" s="60" t="s">
        <v>1262</v>
      </c>
      <c r="K1142" s="82">
        <v>0</v>
      </c>
      <c r="O1142" s="4"/>
      <c r="P1142" s="4"/>
      <c r="Q1142" s="4"/>
      <c r="R1142" s="4"/>
      <c r="S1142" s="4"/>
      <c r="T1142" s="4"/>
      <c r="U1142" s="4"/>
      <c r="V1142" s="4"/>
      <c r="W1142" s="4"/>
      <c r="X1142" s="4"/>
      <c r="Y1142" s="4"/>
    </row>
    <row r="1143" spans="1:25" ht="15" customHeight="1">
      <c r="A1143" s="4"/>
      <c r="B1143" s="60"/>
      <c r="C1143" s="60"/>
      <c r="D1143" s="60"/>
      <c r="E1143" s="60"/>
      <c r="F1143" s="60" t="s">
        <v>1263</v>
      </c>
      <c r="G1143" s="82">
        <v>14.68</v>
      </c>
      <c r="H1143" s="60"/>
      <c r="I1143" s="306" t="s">
        <v>1264</v>
      </c>
      <c r="J1143" s="306"/>
      <c r="K1143" s="82">
        <v>92.28</v>
      </c>
      <c r="O1143" s="4"/>
      <c r="P1143" s="4"/>
      <c r="Q1143" s="4"/>
      <c r="R1143" s="4"/>
      <c r="S1143" s="4"/>
      <c r="T1143" s="4"/>
      <c r="U1143" s="4"/>
      <c r="V1143" s="4"/>
      <c r="W1143" s="4"/>
      <c r="X1143" s="4"/>
      <c r="Y1143" s="4"/>
    </row>
    <row r="1144" spans="1:25" ht="15" customHeight="1">
      <c r="A1144" s="4"/>
      <c r="B1144" s="307" t="s">
        <v>2542</v>
      </c>
      <c r="C1144" s="307"/>
      <c r="D1144" s="307"/>
      <c r="E1144" s="307"/>
      <c r="F1144" s="307"/>
      <c r="G1144" s="307"/>
      <c r="H1144" s="307"/>
      <c r="I1144" s="307"/>
      <c r="J1144" s="307"/>
      <c r="K1144" s="307"/>
      <c r="O1144" s="4"/>
      <c r="P1144" s="4"/>
      <c r="Q1144" s="4"/>
      <c r="R1144" s="4"/>
      <c r="S1144" s="4"/>
      <c r="T1144" s="4"/>
      <c r="U1144" s="4"/>
      <c r="V1144" s="4"/>
      <c r="W1144" s="4"/>
      <c r="X1144" s="4"/>
      <c r="Y1144" s="4"/>
    </row>
    <row r="1145" spans="1:25" ht="15" customHeight="1" thickBot="1">
      <c r="A1145" s="4"/>
      <c r="B1145" s="302" t="s">
        <v>2579</v>
      </c>
      <c r="C1145" s="302"/>
      <c r="D1145" s="302"/>
      <c r="E1145" s="302"/>
      <c r="F1145" s="302"/>
      <c r="G1145" s="302"/>
      <c r="H1145" s="302"/>
      <c r="I1145" s="302"/>
      <c r="J1145" s="302"/>
      <c r="K1145" s="302"/>
      <c r="O1145" s="4"/>
      <c r="P1145" s="4"/>
      <c r="Q1145" s="4"/>
      <c r="R1145" s="4"/>
      <c r="S1145" s="4"/>
      <c r="T1145" s="4"/>
      <c r="U1145" s="4"/>
      <c r="V1145" s="4"/>
      <c r="W1145" s="4"/>
      <c r="X1145" s="4"/>
      <c r="Y1145" s="4"/>
    </row>
    <row r="1146" spans="1:25" ht="15" customHeight="1" thickTop="1">
      <c r="A1146" s="4"/>
      <c r="B1146" s="72"/>
      <c r="C1146" s="72"/>
      <c r="D1146" s="72"/>
      <c r="E1146" s="72"/>
      <c r="F1146" s="72"/>
      <c r="G1146" s="72"/>
      <c r="H1146" s="72"/>
      <c r="I1146" s="72"/>
      <c r="J1146" s="72"/>
      <c r="K1146" s="72"/>
      <c r="O1146" s="4"/>
      <c r="P1146" s="4"/>
      <c r="Q1146" s="4"/>
      <c r="R1146" s="4"/>
      <c r="S1146" s="4"/>
      <c r="T1146" s="4"/>
      <c r="U1146" s="4"/>
      <c r="V1146" s="4"/>
      <c r="W1146" s="4"/>
      <c r="X1146" s="4"/>
      <c r="Y1146" s="4"/>
    </row>
    <row r="1147" spans="1:25" ht="15" customHeight="1">
      <c r="A1147" s="4"/>
      <c r="B1147" s="61" t="s">
        <v>401</v>
      </c>
      <c r="C1147" s="62" t="s">
        <v>19</v>
      </c>
      <c r="D1147" s="61" t="s">
        <v>20</v>
      </c>
      <c r="E1147" s="61" t="s">
        <v>21</v>
      </c>
      <c r="F1147" s="303" t="s">
        <v>1242</v>
      </c>
      <c r="G1147" s="303"/>
      <c r="H1147" s="67" t="s">
        <v>22</v>
      </c>
      <c r="I1147" s="62" t="s">
        <v>23</v>
      </c>
      <c r="J1147" s="62" t="s">
        <v>24</v>
      </c>
      <c r="K1147" s="62" t="s">
        <v>17</v>
      </c>
      <c r="O1147" s="4"/>
      <c r="P1147" s="4"/>
      <c r="Q1147" s="4"/>
      <c r="R1147" s="4"/>
      <c r="S1147" s="4"/>
      <c r="T1147" s="4"/>
      <c r="U1147" s="4"/>
      <c r="V1147" s="4"/>
      <c r="W1147" s="4"/>
      <c r="X1147" s="4"/>
      <c r="Y1147" s="4"/>
    </row>
    <row r="1148" spans="1:25" ht="45.6" customHeight="1">
      <c r="A1148" s="4"/>
      <c r="B1148" s="58" t="s">
        <v>1243</v>
      </c>
      <c r="C1148" s="69" t="s">
        <v>402</v>
      </c>
      <c r="D1148" s="58" t="s">
        <v>31</v>
      </c>
      <c r="E1148" s="58" t="s">
        <v>403</v>
      </c>
      <c r="F1148" s="304" t="s">
        <v>1783</v>
      </c>
      <c r="G1148" s="304"/>
      <c r="H1148" s="68" t="s">
        <v>87</v>
      </c>
      <c r="I1148" s="71">
        <v>1</v>
      </c>
      <c r="J1148" s="70">
        <v>20.36</v>
      </c>
      <c r="K1148" s="70">
        <v>20.36</v>
      </c>
      <c r="O1148" s="4"/>
      <c r="P1148" s="4"/>
      <c r="Q1148" s="4"/>
      <c r="R1148" s="4"/>
      <c r="S1148" s="4"/>
      <c r="T1148" s="4"/>
      <c r="U1148" s="4"/>
      <c r="V1148" s="4"/>
      <c r="W1148" s="4"/>
      <c r="X1148" s="4"/>
      <c r="Y1148" s="4"/>
    </row>
    <row r="1149" spans="1:25" ht="15" customHeight="1">
      <c r="A1149" s="4"/>
      <c r="B1149" s="57" t="s">
        <v>1254</v>
      </c>
      <c r="C1149" s="78" t="s">
        <v>1565</v>
      </c>
      <c r="D1149" s="57" t="s">
        <v>47</v>
      </c>
      <c r="E1149" s="57" t="s">
        <v>1566</v>
      </c>
      <c r="F1149" s="305" t="s">
        <v>1258</v>
      </c>
      <c r="G1149" s="305"/>
      <c r="H1149" s="77" t="s">
        <v>103</v>
      </c>
      <c r="I1149" s="80">
        <v>3</v>
      </c>
      <c r="J1149" s="79">
        <v>0.76</v>
      </c>
      <c r="K1149" s="79">
        <v>2.2799999999999998</v>
      </c>
      <c r="O1149" s="4"/>
      <c r="P1149" s="4"/>
      <c r="Q1149" s="4"/>
      <c r="R1149" s="4"/>
      <c r="S1149" s="4"/>
      <c r="T1149" s="4"/>
      <c r="U1149" s="4"/>
      <c r="V1149" s="4"/>
      <c r="W1149" s="4"/>
      <c r="X1149" s="4"/>
      <c r="Y1149" s="4"/>
    </row>
    <row r="1150" spans="1:25" ht="15" customHeight="1">
      <c r="A1150" s="4"/>
      <c r="B1150" s="57" t="s">
        <v>1254</v>
      </c>
      <c r="C1150" s="78" t="s">
        <v>1789</v>
      </c>
      <c r="D1150" s="57" t="s">
        <v>1546</v>
      </c>
      <c r="E1150" s="57" t="s">
        <v>1790</v>
      </c>
      <c r="F1150" s="305" t="s">
        <v>1788</v>
      </c>
      <c r="G1150" s="305"/>
      <c r="H1150" s="77" t="s">
        <v>1791</v>
      </c>
      <c r="I1150" s="80">
        <v>1</v>
      </c>
      <c r="J1150" s="79">
        <v>18.079999999999998</v>
      </c>
      <c r="K1150" s="79">
        <v>18.079999999999998</v>
      </c>
      <c r="O1150" s="4"/>
      <c r="P1150" s="4"/>
      <c r="Q1150" s="4"/>
      <c r="R1150" s="4"/>
      <c r="S1150" s="4"/>
      <c r="T1150" s="4"/>
      <c r="U1150" s="4"/>
      <c r="V1150" s="4"/>
      <c r="W1150" s="4"/>
      <c r="X1150" s="4"/>
      <c r="Y1150" s="4"/>
    </row>
    <row r="1151" spans="1:25" ht="15" customHeight="1">
      <c r="A1151" s="4"/>
      <c r="B1151" s="60"/>
      <c r="C1151" s="60"/>
      <c r="D1151" s="60"/>
      <c r="E1151" s="60"/>
      <c r="F1151" s="60" t="s">
        <v>1260</v>
      </c>
      <c r="G1151" s="82">
        <v>0</v>
      </c>
      <c r="H1151" s="60" t="s">
        <v>1261</v>
      </c>
      <c r="I1151" s="82">
        <v>0</v>
      </c>
      <c r="J1151" s="60" t="s">
        <v>1262</v>
      </c>
      <c r="K1151" s="82">
        <v>0</v>
      </c>
      <c r="O1151" s="4"/>
      <c r="P1151" s="4"/>
      <c r="Q1151" s="4"/>
      <c r="R1151" s="4"/>
      <c r="S1151" s="4"/>
      <c r="T1151" s="4"/>
      <c r="U1151" s="4"/>
      <c r="V1151" s="4"/>
      <c r="W1151" s="4"/>
      <c r="X1151" s="4"/>
      <c r="Y1151" s="4"/>
    </row>
    <row r="1152" spans="1:25" ht="15" customHeight="1">
      <c r="A1152" s="4"/>
      <c r="B1152" s="60"/>
      <c r="C1152" s="60"/>
      <c r="D1152" s="60"/>
      <c r="E1152" s="60"/>
      <c r="F1152" s="60" t="s">
        <v>1263</v>
      </c>
      <c r="G1152" s="82">
        <v>3.85</v>
      </c>
      <c r="H1152" s="60"/>
      <c r="I1152" s="306" t="s">
        <v>1264</v>
      </c>
      <c r="J1152" s="306"/>
      <c r="K1152" s="82">
        <v>24.21</v>
      </c>
      <c r="O1152" s="4"/>
      <c r="P1152" s="4"/>
      <c r="Q1152" s="4"/>
      <c r="R1152" s="4"/>
      <c r="S1152" s="4"/>
      <c r="T1152" s="4"/>
      <c r="U1152" s="4"/>
      <c r="V1152" s="4"/>
      <c r="W1152" s="4"/>
      <c r="X1152" s="4"/>
      <c r="Y1152" s="4"/>
    </row>
    <row r="1153" spans="1:25" ht="15" customHeight="1">
      <c r="A1153" s="4"/>
      <c r="B1153" s="307" t="s">
        <v>2542</v>
      </c>
      <c r="C1153" s="307"/>
      <c r="D1153" s="307"/>
      <c r="E1153" s="307"/>
      <c r="F1153" s="307"/>
      <c r="G1153" s="307"/>
      <c r="H1153" s="307"/>
      <c r="I1153" s="307"/>
      <c r="J1153" s="307"/>
      <c r="K1153" s="307"/>
      <c r="O1153" s="4"/>
      <c r="P1153" s="4"/>
      <c r="Q1153" s="4"/>
      <c r="R1153" s="4"/>
      <c r="S1153" s="4"/>
      <c r="T1153" s="4"/>
      <c r="U1153" s="4"/>
      <c r="V1153" s="4"/>
      <c r="W1153" s="4"/>
      <c r="X1153" s="4"/>
      <c r="Y1153" s="4"/>
    </row>
    <row r="1154" spans="1:25" ht="15" customHeight="1" thickBot="1">
      <c r="A1154" s="4"/>
      <c r="B1154" s="302" t="s">
        <v>2580</v>
      </c>
      <c r="C1154" s="302"/>
      <c r="D1154" s="302"/>
      <c r="E1154" s="302"/>
      <c r="F1154" s="302"/>
      <c r="G1154" s="302"/>
      <c r="H1154" s="302"/>
      <c r="I1154" s="302"/>
      <c r="J1154" s="302"/>
      <c r="K1154" s="302"/>
      <c r="O1154" s="4"/>
      <c r="P1154" s="4"/>
      <c r="Q1154" s="4"/>
      <c r="R1154" s="4"/>
      <c r="S1154" s="4"/>
      <c r="T1154" s="4"/>
      <c r="U1154" s="4"/>
      <c r="V1154" s="4"/>
      <c r="W1154" s="4"/>
      <c r="X1154" s="4"/>
      <c r="Y1154" s="4"/>
    </row>
    <row r="1155" spans="1:25" ht="15" customHeight="1" thickTop="1">
      <c r="A1155" s="4"/>
      <c r="B1155" s="72"/>
      <c r="C1155" s="72"/>
      <c r="D1155" s="72"/>
      <c r="E1155" s="72"/>
      <c r="F1155" s="72"/>
      <c r="G1155" s="72"/>
      <c r="H1155" s="72"/>
      <c r="I1155" s="72"/>
      <c r="J1155" s="72"/>
      <c r="K1155" s="72"/>
      <c r="O1155" s="4"/>
      <c r="P1155" s="4"/>
      <c r="Q1155" s="4"/>
      <c r="R1155" s="4"/>
      <c r="S1155" s="4"/>
      <c r="T1155" s="4"/>
      <c r="U1155" s="4"/>
      <c r="V1155" s="4"/>
      <c r="W1155" s="4"/>
      <c r="X1155" s="4"/>
      <c r="Y1155" s="4"/>
    </row>
    <row r="1156" spans="1:25" ht="15" customHeight="1">
      <c r="A1156" s="4"/>
      <c r="B1156" s="61" t="s">
        <v>409</v>
      </c>
      <c r="C1156" s="62" t="s">
        <v>19</v>
      </c>
      <c r="D1156" s="61" t="s">
        <v>20</v>
      </c>
      <c r="E1156" s="61" t="s">
        <v>21</v>
      </c>
      <c r="F1156" s="303" t="s">
        <v>1242</v>
      </c>
      <c r="G1156" s="303"/>
      <c r="H1156" s="67" t="s">
        <v>22</v>
      </c>
      <c r="I1156" s="62" t="s">
        <v>23</v>
      </c>
      <c r="J1156" s="62" t="s">
        <v>24</v>
      </c>
      <c r="K1156" s="62" t="s">
        <v>17</v>
      </c>
      <c r="O1156" s="4"/>
      <c r="P1156" s="4"/>
      <c r="Q1156" s="4"/>
      <c r="R1156" s="4"/>
      <c r="S1156" s="4"/>
      <c r="T1156" s="4"/>
      <c r="U1156" s="4"/>
      <c r="V1156" s="4"/>
      <c r="W1156" s="4"/>
      <c r="X1156" s="4"/>
      <c r="Y1156" s="4"/>
    </row>
    <row r="1157" spans="1:25" ht="15" customHeight="1">
      <c r="A1157" s="4"/>
      <c r="B1157" s="58" t="s">
        <v>1243</v>
      </c>
      <c r="C1157" s="69" t="s">
        <v>410</v>
      </c>
      <c r="D1157" s="58" t="s">
        <v>47</v>
      </c>
      <c r="E1157" s="58" t="s">
        <v>411</v>
      </c>
      <c r="F1157" s="304" t="s">
        <v>1765</v>
      </c>
      <c r="G1157" s="304"/>
      <c r="H1157" s="68" t="s">
        <v>37</v>
      </c>
      <c r="I1157" s="71">
        <v>1</v>
      </c>
      <c r="J1157" s="70">
        <v>8.58</v>
      </c>
      <c r="K1157" s="70">
        <v>8.58</v>
      </c>
      <c r="O1157" s="4"/>
      <c r="P1157" s="4"/>
      <c r="Q1157" s="4"/>
      <c r="R1157" s="4"/>
      <c r="S1157" s="4"/>
      <c r="T1157" s="4"/>
      <c r="U1157" s="4"/>
      <c r="V1157" s="4"/>
      <c r="W1157" s="4"/>
      <c r="X1157" s="4"/>
      <c r="Y1157" s="4"/>
    </row>
    <row r="1158" spans="1:25" ht="15" customHeight="1">
      <c r="A1158" s="4"/>
      <c r="B1158" s="59" t="s">
        <v>1245</v>
      </c>
      <c r="C1158" s="74" t="s">
        <v>1792</v>
      </c>
      <c r="D1158" s="59" t="s">
        <v>47</v>
      </c>
      <c r="E1158" s="59" t="s">
        <v>1793</v>
      </c>
      <c r="F1158" s="308" t="s">
        <v>1337</v>
      </c>
      <c r="G1158" s="308"/>
      <c r="H1158" s="73" t="s">
        <v>62</v>
      </c>
      <c r="I1158" s="76">
        <v>1.5E-3</v>
      </c>
      <c r="J1158" s="75">
        <v>4696.8500000000004</v>
      </c>
      <c r="K1158" s="75">
        <v>7.04</v>
      </c>
      <c r="O1158" s="4"/>
      <c r="P1158" s="4"/>
      <c r="Q1158" s="4"/>
      <c r="R1158" s="4"/>
      <c r="S1158" s="4"/>
      <c r="T1158" s="4"/>
      <c r="U1158" s="4"/>
      <c r="V1158" s="4"/>
      <c r="W1158" s="4"/>
      <c r="X1158" s="4"/>
      <c r="Y1158" s="4"/>
    </row>
    <row r="1159" spans="1:25" ht="15" customHeight="1">
      <c r="A1159" s="4"/>
      <c r="B1159" s="59" t="s">
        <v>1245</v>
      </c>
      <c r="C1159" s="74" t="s">
        <v>1246</v>
      </c>
      <c r="D1159" s="59" t="s">
        <v>47</v>
      </c>
      <c r="E1159" s="59" t="s">
        <v>1247</v>
      </c>
      <c r="F1159" s="308" t="s">
        <v>1248</v>
      </c>
      <c r="G1159" s="308"/>
      <c r="H1159" s="73" t="s">
        <v>1249</v>
      </c>
      <c r="I1159" s="76">
        <v>1.46E-2</v>
      </c>
      <c r="J1159" s="75">
        <v>22.64</v>
      </c>
      <c r="K1159" s="75">
        <v>0.33</v>
      </c>
      <c r="O1159" s="4"/>
      <c r="P1159" s="4"/>
      <c r="Q1159" s="4"/>
      <c r="R1159" s="4"/>
      <c r="S1159" s="4"/>
      <c r="T1159" s="4"/>
      <c r="U1159" s="4"/>
      <c r="V1159" s="4"/>
      <c r="W1159" s="4"/>
      <c r="X1159" s="4"/>
      <c r="Y1159" s="4"/>
    </row>
    <row r="1160" spans="1:25" ht="15" customHeight="1">
      <c r="A1160" s="4"/>
      <c r="B1160" s="59" t="s">
        <v>1245</v>
      </c>
      <c r="C1160" s="74" t="s">
        <v>1443</v>
      </c>
      <c r="D1160" s="59" t="s">
        <v>47</v>
      </c>
      <c r="E1160" s="59" t="s">
        <v>1444</v>
      </c>
      <c r="F1160" s="308" t="s">
        <v>1248</v>
      </c>
      <c r="G1160" s="308"/>
      <c r="H1160" s="73" t="s">
        <v>1249</v>
      </c>
      <c r="I1160" s="76">
        <v>3.8899999999999997E-2</v>
      </c>
      <c r="J1160" s="75">
        <v>31.21</v>
      </c>
      <c r="K1160" s="75">
        <v>1.21</v>
      </c>
      <c r="O1160" s="4"/>
      <c r="P1160" s="4"/>
      <c r="Q1160" s="4"/>
      <c r="R1160" s="4"/>
      <c r="S1160" s="4"/>
      <c r="T1160" s="4"/>
      <c r="U1160" s="4"/>
      <c r="V1160" s="4"/>
      <c r="W1160" s="4"/>
      <c r="X1160" s="4"/>
      <c r="Y1160" s="4"/>
    </row>
    <row r="1161" spans="1:25" ht="15" customHeight="1">
      <c r="A1161" s="4"/>
      <c r="B1161" s="60"/>
      <c r="C1161" s="60"/>
      <c r="D1161" s="60"/>
      <c r="E1161" s="60"/>
      <c r="F1161" s="60" t="s">
        <v>1260</v>
      </c>
      <c r="G1161" s="82">
        <v>1.33</v>
      </c>
      <c r="H1161" s="60" t="s">
        <v>1261</v>
      </c>
      <c r="I1161" s="82">
        <v>0</v>
      </c>
      <c r="J1161" s="60" t="s">
        <v>1262</v>
      </c>
      <c r="K1161" s="82">
        <v>1.33</v>
      </c>
      <c r="O1161" s="4"/>
      <c r="P1161" s="4"/>
      <c r="Q1161" s="4"/>
      <c r="R1161" s="4"/>
      <c r="S1161" s="4"/>
      <c r="T1161" s="4"/>
      <c r="U1161" s="4"/>
      <c r="V1161" s="4"/>
      <c r="W1161" s="4"/>
      <c r="X1161" s="4"/>
      <c r="Y1161" s="4"/>
    </row>
    <row r="1162" spans="1:25" ht="15" customHeight="1" thickBot="1">
      <c r="A1162" s="4"/>
      <c r="B1162" s="60"/>
      <c r="C1162" s="60"/>
      <c r="D1162" s="60"/>
      <c r="E1162" s="60"/>
      <c r="F1162" s="60" t="s">
        <v>1263</v>
      </c>
      <c r="G1162" s="82">
        <v>1.62</v>
      </c>
      <c r="H1162" s="60"/>
      <c r="I1162" s="306" t="s">
        <v>1264</v>
      </c>
      <c r="J1162" s="306"/>
      <c r="K1162" s="82">
        <v>10.199999999999999</v>
      </c>
      <c r="O1162" s="4"/>
      <c r="P1162" s="4"/>
      <c r="Q1162" s="4"/>
      <c r="R1162" s="4"/>
      <c r="S1162" s="4"/>
      <c r="T1162" s="4"/>
      <c r="U1162" s="4"/>
      <c r="V1162" s="4"/>
      <c r="W1162" s="4"/>
      <c r="X1162" s="4"/>
      <c r="Y1162" s="4"/>
    </row>
    <row r="1163" spans="1:25" ht="15" customHeight="1" thickTop="1">
      <c r="A1163" s="4"/>
      <c r="B1163" s="72"/>
      <c r="C1163" s="72"/>
      <c r="D1163" s="72"/>
      <c r="E1163" s="72"/>
      <c r="F1163" s="72"/>
      <c r="G1163" s="72"/>
      <c r="H1163" s="72"/>
      <c r="I1163" s="72"/>
      <c r="J1163" s="72"/>
      <c r="K1163" s="72"/>
      <c r="O1163" s="4"/>
      <c r="P1163" s="4"/>
      <c r="Q1163" s="4"/>
      <c r="R1163" s="4"/>
      <c r="S1163" s="4"/>
      <c r="T1163" s="4"/>
      <c r="U1163" s="4"/>
      <c r="V1163" s="4"/>
      <c r="W1163" s="4"/>
      <c r="X1163" s="4"/>
      <c r="Y1163" s="4"/>
    </row>
    <row r="1164" spans="1:25" ht="15" customHeight="1">
      <c r="A1164" s="4"/>
      <c r="B1164" s="61" t="s">
        <v>412</v>
      </c>
      <c r="C1164" s="62" t="s">
        <v>19</v>
      </c>
      <c r="D1164" s="61" t="s">
        <v>20</v>
      </c>
      <c r="E1164" s="61" t="s">
        <v>21</v>
      </c>
      <c r="F1164" s="303" t="s">
        <v>1242</v>
      </c>
      <c r="G1164" s="303"/>
      <c r="H1164" s="67" t="s">
        <v>22</v>
      </c>
      <c r="I1164" s="62" t="s">
        <v>23</v>
      </c>
      <c r="J1164" s="62" t="s">
        <v>24</v>
      </c>
      <c r="K1164" s="62" t="s">
        <v>17</v>
      </c>
      <c r="O1164" s="4"/>
      <c r="P1164" s="4"/>
      <c r="Q1164" s="4"/>
      <c r="R1164" s="4"/>
      <c r="S1164" s="4"/>
      <c r="T1164" s="4"/>
      <c r="U1164" s="4"/>
      <c r="V1164" s="4"/>
      <c r="W1164" s="4"/>
      <c r="X1164" s="4"/>
      <c r="Y1164" s="4"/>
    </row>
    <row r="1165" spans="1:25" ht="15" customHeight="1">
      <c r="A1165" s="4"/>
      <c r="B1165" s="58" t="s">
        <v>1243</v>
      </c>
      <c r="C1165" s="69" t="s">
        <v>413</v>
      </c>
      <c r="D1165" s="58" t="s">
        <v>47</v>
      </c>
      <c r="E1165" s="58" t="s">
        <v>414</v>
      </c>
      <c r="F1165" s="304" t="s">
        <v>1768</v>
      </c>
      <c r="G1165" s="304"/>
      <c r="H1165" s="68" t="s">
        <v>37</v>
      </c>
      <c r="I1165" s="71">
        <v>1</v>
      </c>
      <c r="J1165" s="70">
        <v>35.78</v>
      </c>
      <c r="K1165" s="70">
        <v>35.78</v>
      </c>
      <c r="O1165" s="4"/>
      <c r="P1165" s="4"/>
      <c r="Q1165" s="4"/>
      <c r="R1165" s="4"/>
      <c r="S1165" s="4"/>
      <c r="T1165" s="4"/>
      <c r="U1165" s="4"/>
      <c r="V1165" s="4"/>
      <c r="W1165" s="4"/>
      <c r="X1165" s="4"/>
      <c r="Y1165" s="4"/>
    </row>
    <row r="1166" spans="1:25" ht="15" customHeight="1">
      <c r="A1166" s="4"/>
      <c r="B1166" s="59" t="s">
        <v>1245</v>
      </c>
      <c r="C1166" s="74" t="s">
        <v>1443</v>
      </c>
      <c r="D1166" s="59" t="s">
        <v>47</v>
      </c>
      <c r="E1166" s="59" t="s">
        <v>1444</v>
      </c>
      <c r="F1166" s="308" t="s">
        <v>1248</v>
      </c>
      <c r="G1166" s="308"/>
      <c r="H1166" s="73" t="s">
        <v>1249</v>
      </c>
      <c r="I1166" s="76">
        <v>0.53249999999999997</v>
      </c>
      <c r="J1166" s="75">
        <v>31.21</v>
      </c>
      <c r="K1166" s="75">
        <v>16.61</v>
      </c>
      <c r="O1166" s="4"/>
      <c r="P1166" s="4"/>
      <c r="Q1166" s="4"/>
      <c r="R1166" s="4"/>
      <c r="S1166" s="4"/>
      <c r="T1166" s="4"/>
      <c r="U1166" s="4"/>
      <c r="V1166" s="4"/>
      <c r="W1166" s="4"/>
      <c r="X1166" s="4"/>
      <c r="Y1166" s="4"/>
    </row>
    <row r="1167" spans="1:25" ht="15" customHeight="1">
      <c r="A1167" s="4"/>
      <c r="B1167" s="59" t="s">
        <v>1245</v>
      </c>
      <c r="C1167" s="74" t="s">
        <v>1246</v>
      </c>
      <c r="D1167" s="59" t="s">
        <v>47</v>
      </c>
      <c r="E1167" s="59" t="s">
        <v>1247</v>
      </c>
      <c r="F1167" s="308" t="s">
        <v>1248</v>
      </c>
      <c r="G1167" s="308"/>
      <c r="H1167" s="73" t="s">
        <v>1249</v>
      </c>
      <c r="I1167" s="76">
        <v>0.26619999999999999</v>
      </c>
      <c r="J1167" s="75">
        <v>22.64</v>
      </c>
      <c r="K1167" s="75">
        <v>6.02</v>
      </c>
      <c r="O1167" s="4"/>
      <c r="P1167" s="4"/>
      <c r="Q1167" s="4"/>
      <c r="R1167" s="4"/>
      <c r="S1167" s="4"/>
      <c r="T1167" s="4"/>
      <c r="U1167" s="4"/>
      <c r="V1167" s="4"/>
      <c r="W1167" s="4"/>
      <c r="X1167" s="4"/>
      <c r="Y1167" s="4"/>
    </row>
    <row r="1168" spans="1:25" ht="15" customHeight="1">
      <c r="A1168" s="4"/>
      <c r="B1168" s="59" t="s">
        <v>1245</v>
      </c>
      <c r="C1168" s="74" t="s">
        <v>1551</v>
      </c>
      <c r="D1168" s="59" t="s">
        <v>47</v>
      </c>
      <c r="E1168" s="59" t="s">
        <v>1552</v>
      </c>
      <c r="F1168" s="308" t="s">
        <v>1337</v>
      </c>
      <c r="G1168" s="308"/>
      <c r="H1168" s="73" t="s">
        <v>62</v>
      </c>
      <c r="I1168" s="76">
        <v>1.9400000000000001E-2</v>
      </c>
      <c r="J1168" s="75">
        <v>677.86</v>
      </c>
      <c r="K1168" s="75">
        <v>13.15</v>
      </c>
      <c r="O1168" s="4"/>
      <c r="P1168" s="4"/>
      <c r="Q1168" s="4"/>
      <c r="R1168" s="4"/>
      <c r="S1168" s="4"/>
      <c r="T1168" s="4"/>
      <c r="U1168" s="4"/>
      <c r="V1168" s="4"/>
      <c r="W1168" s="4"/>
      <c r="X1168" s="4"/>
      <c r="Y1168" s="4"/>
    </row>
    <row r="1169" spans="1:25" ht="15" customHeight="1">
      <c r="A1169" s="4"/>
      <c r="B1169" s="60"/>
      <c r="C1169" s="60"/>
      <c r="D1169" s="60"/>
      <c r="E1169" s="60"/>
      <c r="F1169" s="60" t="s">
        <v>1260</v>
      </c>
      <c r="G1169" s="82">
        <v>19.309999999999999</v>
      </c>
      <c r="H1169" s="60" t="s">
        <v>1261</v>
      </c>
      <c r="I1169" s="82">
        <v>0</v>
      </c>
      <c r="J1169" s="60" t="s">
        <v>1262</v>
      </c>
      <c r="K1169" s="82">
        <v>19.309999999999999</v>
      </c>
      <c r="O1169" s="4"/>
      <c r="P1169" s="4"/>
      <c r="Q1169" s="4"/>
      <c r="R1169" s="4"/>
      <c r="S1169" s="4"/>
      <c r="T1169" s="4"/>
      <c r="U1169" s="4"/>
      <c r="V1169" s="4"/>
      <c r="W1169" s="4"/>
      <c r="X1169" s="4"/>
      <c r="Y1169" s="4"/>
    </row>
    <row r="1170" spans="1:25" ht="15" customHeight="1" thickBot="1">
      <c r="A1170" s="4"/>
      <c r="B1170" s="60"/>
      <c r="C1170" s="60"/>
      <c r="D1170" s="60"/>
      <c r="E1170" s="60"/>
      <c r="F1170" s="60" t="s">
        <v>1263</v>
      </c>
      <c r="G1170" s="82">
        <v>6.76</v>
      </c>
      <c r="H1170" s="60"/>
      <c r="I1170" s="306" t="s">
        <v>1264</v>
      </c>
      <c r="J1170" s="306"/>
      <c r="K1170" s="82">
        <v>42.54</v>
      </c>
      <c r="O1170" s="4"/>
      <c r="P1170" s="4"/>
      <c r="Q1170" s="4"/>
      <c r="R1170" s="4"/>
      <c r="S1170" s="4"/>
      <c r="T1170" s="4"/>
      <c r="U1170" s="4"/>
      <c r="V1170" s="4"/>
      <c r="W1170" s="4"/>
      <c r="X1170" s="4"/>
      <c r="Y1170" s="4"/>
    </row>
    <row r="1171" spans="1:25" ht="15" customHeight="1" thickTop="1">
      <c r="A1171" s="4"/>
      <c r="B1171" s="72"/>
      <c r="C1171" s="72"/>
      <c r="D1171" s="72"/>
      <c r="E1171" s="72"/>
      <c r="F1171" s="72"/>
      <c r="G1171" s="72"/>
      <c r="H1171" s="72"/>
      <c r="I1171" s="72"/>
      <c r="J1171" s="72"/>
      <c r="K1171" s="72"/>
      <c r="O1171" s="4"/>
      <c r="P1171" s="4"/>
      <c r="Q1171" s="4"/>
      <c r="R1171" s="4"/>
      <c r="S1171" s="4"/>
      <c r="T1171" s="4"/>
      <c r="U1171" s="4"/>
      <c r="V1171" s="4"/>
      <c r="W1171" s="4"/>
      <c r="X1171" s="4"/>
      <c r="Y1171" s="4"/>
    </row>
    <row r="1172" spans="1:25" ht="15" customHeight="1">
      <c r="A1172" s="4"/>
      <c r="B1172" s="61" t="s">
        <v>417</v>
      </c>
      <c r="C1172" s="62" t="s">
        <v>19</v>
      </c>
      <c r="D1172" s="61" t="s">
        <v>20</v>
      </c>
      <c r="E1172" s="61" t="s">
        <v>21</v>
      </c>
      <c r="F1172" s="303" t="s">
        <v>1242</v>
      </c>
      <c r="G1172" s="303"/>
      <c r="H1172" s="67" t="s">
        <v>22</v>
      </c>
      <c r="I1172" s="62" t="s">
        <v>23</v>
      </c>
      <c r="J1172" s="62" t="s">
        <v>24</v>
      </c>
      <c r="K1172" s="62" t="s">
        <v>17</v>
      </c>
      <c r="O1172" s="4"/>
      <c r="P1172" s="4"/>
      <c r="Q1172" s="4"/>
      <c r="R1172" s="4"/>
      <c r="S1172" s="4"/>
      <c r="T1172" s="4"/>
      <c r="U1172" s="4"/>
      <c r="V1172" s="4"/>
      <c r="W1172" s="4"/>
      <c r="X1172" s="4"/>
      <c r="Y1172" s="4"/>
    </row>
    <row r="1173" spans="1:25" ht="15" customHeight="1">
      <c r="A1173" s="4"/>
      <c r="B1173" s="58" t="s">
        <v>1243</v>
      </c>
      <c r="C1173" s="69" t="s">
        <v>418</v>
      </c>
      <c r="D1173" s="58" t="s">
        <v>47</v>
      </c>
      <c r="E1173" s="58" t="s">
        <v>419</v>
      </c>
      <c r="F1173" s="304" t="s">
        <v>1794</v>
      </c>
      <c r="G1173" s="304"/>
      <c r="H1173" s="68" t="s">
        <v>37</v>
      </c>
      <c r="I1173" s="71">
        <v>1</v>
      </c>
      <c r="J1173" s="70">
        <v>74.44</v>
      </c>
      <c r="K1173" s="70">
        <v>74.44</v>
      </c>
      <c r="O1173" s="4"/>
      <c r="P1173" s="4"/>
      <c r="Q1173" s="4"/>
      <c r="R1173" s="4"/>
      <c r="S1173" s="4"/>
      <c r="T1173" s="4"/>
      <c r="U1173" s="4"/>
      <c r="V1173" s="4"/>
      <c r="W1173" s="4"/>
      <c r="X1173" s="4"/>
      <c r="Y1173" s="4"/>
    </row>
    <row r="1174" spans="1:25" ht="15" customHeight="1">
      <c r="A1174" s="4"/>
      <c r="B1174" s="59" t="s">
        <v>1245</v>
      </c>
      <c r="C1174" s="74" t="s">
        <v>1246</v>
      </c>
      <c r="D1174" s="59" t="s">
        <v>47</v>
      </c>
      <c r="E1174" s="59" t="s">
        <v>1247</v>
      </c>
      <c r="F1174" s="308" t="s">
        <v>1248</v>
      </c>
      <c r="G1174" s="308"/>
      <c r="H1174" s="73" t="s">
        <v>1249</v>
      </c>
      <c r="I1174" s="76">
        <v>0.47860000000000003</v>
      </c>
      <c r="J1174" s="75">
        <v>22.64</v>
      </c>
      <c r="K1174" s="75">
        <v>10.83</v>
      </c>
      <c r="O1174" s="4"/>
      <c r="P1174" s="4"/>
      <c r="Q1174" s="4"/>
      <c r="R1174" s="4"/>
      <c r="S1174" s="4"/>
      <c r="T1174" s="4"/>
      <c r="U1174" s="4"/>
      <c r="V1174" s="4"/>
      <c r="W1174" s="4"/>
      <c r="X1174" s="4"/>
      <c r="Y1174" s="4"/>
    </row>
    <row r="1175" spans="1:25" ht="15" customHeight="1">
      <c r="A1175" s="4"/>
      <c r="B1175" s="59" t="s">
        <v>1245</v>
      </c>
      <c r="C1175" s="74" t="s">
        <v>1584</v>
      </c>
      <c r="D1175" s="59" t="s">
        <v>47</v>
      </c>
      <c r="E1175" s="59" t="s">
        <v>1585</v>
      </c>
      <c r="F1175" s="308" t="s">
        <v>1248</v>
      </c>
      <c r="G1175" s="308"/>
      <c r="H1175" s="73" t="s">
        <v>1249</v>
      </c>
      <c r="I1175" s="76">
        <v>0.47860000000000003</v>
      </c>
      <c r="J1175" s="75">
        <v>26.36</v>
      </c>
      <c r="K1175" s="75">
        <v>12.61</v>
      </c>
      <c r="O1175" s="4"/>
      <c r="P1175" s="4"/>
      <c r="Q1175" s="4"/>
      <c r="R1175" s="4"/>
      <c r="S1175" s="4"/>
      <c r="T1175" s="4"/>
      <c r="U1175" s="4"/>
      <c r="V1175" s="4"/>
      <c r="W1175" s="4"/>
      <c r="X1175" s="4"/>
      <c r="Y1175" s="4"/>
    </row>
    <row r="1176" spans="1:25" ht="15" customHeight="1">
      <c r="A1176" s="4"/>
      <c r="B1176" s="57" t="s">
        <v>1254</v>
      </c>
      <c r="C1176" s="78" t="s">
        <v>1795</v>
      </c>
      <c r="D1176" s="57" t="s">
        <v>47</v>
      </c>
      <c r="E1176" s="57" t="s">
        <v>1796</v>
      </c>
      <c r="F1176" s="305" t="s">
        <v>1258</v>
      </c>
      <c r="G1176" s="305"/>
      <c r="H1176" s="77" t="s">
        <v>1557</v>
      </c>
      <c r="I1176" s="80">
        <v>1.23E-2</v>
      </c>
      <c r="J1176" s="79">
        <v>35.979999999999997</v>
      </c>
      <c r="K1176" s="79">
        <v>0.44</v>
      </c>
      <c r="O1176" s="4"/>
      <c r="P1176" s="4"/>
      <c r="Q1176" s="4"/>
      <c r="R1176" s="4"/>
      <c r="S1176" s="4"/>
      <c r="T1176" s="4"/>
      <c r="U1176" s="4"/>
      <c r="V1176" s="4"/>
      <c r="W1176" s="4"/>
      <c r="X1176" s="4"/>
      <c r="Y1176" s="4"/>
    </row>
    <row r="1177" spans="1:25" ht="15" customHeight="1">
      <c r="A1177" s="4"/>
      <c r="B1177" s="57" t="s">
        <v>1254</v>
      </c>
      <c r="C1177" s="78" t="s">
        <v>1602</v>
      </c>
      <c r="D1177" s="57" t="s">
        <v>47</v>
      </c>
      <c r="E1177" s="57" t="s">
        <v>1603</v>
      </c>
      <c r="F1177" s="305" t="s">
        <v>1258</v>
      </c>
      <c r="G1177" s="305"/>
      <c r="H1177" s="77" t="s">
        <v>87</v>
      </c>
      <c r="I1177" s="80">
        <v>1.4276</v>
      </c>
      <c r="J1177" s="79">
        <v>2.91</v>
      </c>
      <c r="K1177" s="79">
        <v>4.1500000000000004</v>
      </c>
      <c r="O1177" s="4"/>
      <c r="P1177" s="4"/>
      <c r="Q1177" s="4"/>
      <c r="R1177" s="4"/>
      <c r="S1177" s="4"/>
      <c r="T1177" s="4"/>
      <c r="U1177" s="4"/>
      <c r="V1177" s="4"/>
      <c r="W1177" s="4"/>
      <c r="X1177" s="4"/>
      <c r="Y1177" s="4"/>
    </row>
    <row r="1178" spans="1:25" ht="15" customHeight="1">
      <c r="A1178" s="4"/>
      <c r="B1178" s="57" t="s">
        <v>1254</v>
      </c>
      <c r="C1178" s="78" t="s">
        <v>1797</v>
      </c>
      <c r="D1178" s="57" t="s">
        <v>47</v>
      </c>
      <c r="E1178" s="57" t="s">
        <v>1798</v>
      </c>
      <c r="F1178" s="305" t="s">
        <v>1258</v>
      </c>
      <c r="G1178" s="305"/>
      <c r="H1178" s="77" t="s">
        <v>49</v>
      </c>
      <c r="I1178" s="80">
        <v>1.2266999999999999</v>
      </c>
      <c r="J1178" s="79">
        <v>1.75</v>
      </c>
      <c r="K1178" s="79">
        <v>2.14</v>
      </c>
      <c r="O1178" s="4"/>
      <c r="P1178" s="4"/>
      <c r="Q1178" s="4"/>
      <c r="R1178" s="4"/>
      <c r="S1178" s="4"/>
      <c r="T1178" s="4"/>
      <c r="U1178" s="4"/>
      <c r="V1178" s="4"/>
      <c r="W1178" s="4"/>
      <c r="X1178" s="4"/>
      <c r="Y1178" s="4"/>
    </row>
    <row r="1179" spans="1:25" ht="15" customHeight="1">
      <c r="A1179" s="4"/>
      <c r="B1179" s="57" t="s">
        <v>1254</v>
      </c>
      <c r="C1179" s="78" t="s">
        <v>1596</v>
      </c>
      <c r="D1179" s="57" t="s">
        <v>47</v>
      </c>
      <c r="E1179" s="57" t="s">
        <v>1597</v>
      </c>
      <c r="F1179" s="305" t="s">
        <v>1258</v>
      </c>
      <c r="G1179" s="305"/>
      <c r="H1179" s="77" t="s">
        <v>37</v>
      </c>
      <c r="I1179" s="80">
        <v>1.0838000000000001</v>
      </c>
      <c r="J1179" s="79">
        <v>21.02</v>
      </c>
      <c r="K1179" s="79">
        <v>22.78</v>
      </c>
      <c r="O1179" s="4"/>
      <c r="P1179" s="4"/>
      <c r="Q1179" s="4"/>
      <c r="R1179" s="4"/>
      <c r="S1179" s="4"/>
      <c r="T1179" s="4"/>
      <c r="U1179" s="4"/>
      <c r="V1179" s="4"/>
      <c r="W1179" s="4"/>
      <c r="X1179" s="4"/>
      <c r="Y1179" s="4"/>
    </row>
    <row r="1180" spans="1:25" ht="15" customHeight="1">
      <c r="A1180" s="4"/>
      <c r="B1180" s="57" t="s">
        <v>1254</v>
      </c>
      <c r="C1180" s="78" t="s">
        <v>1592</v>
      </c>
      <c r="D1180" s="57" t="s">
        <v>47</v>
      </c>
      <c r="E1180" s="57" t="s">
        <v>1593</v>
      </c>
      <c r="F1180" s="305" t="s">
        <v>1258</v>
      </c>
      <c r="G1180" s="305"/>
      <c r="H1180" s="77" t="s">
        <v>103</v>
      </c>
      <c r="I1180" s="80">
        <v>0.69259999999999999</v>
      </c>
      <c r="J1180" s="79">
        <v>3.64</v>
      </c>
      <c r="K1180" s="79">
        <v>2.52</v>
      </c>
      <c r="O1180" s="4"/>
      <c r="P1180" s="4"/>
      <c r="Q1180" s="4"/>
      <c r="R1180" s="4"/>
      <c r="S1180" s="4"/>
      <c r="T1180" s="4"/>
      <c r="U1180" s="4"/>
      <c r="V1180" s="4"/>
      <c r="W1180" s="4"/>
      <c r="X1180" s="4"/>
      <c r="Y1180" s="4"/>
    </row>
    <row r="1181" spans="1:25" ht="15" customHeight="1">
      <c r="A1181" s="4"/>
      <c r="B1181" s="57" t="s">
        <v>1254</v>
      </c>
      <c r="C1181" s="78" t="s">
        <v>1586</v>
      </c>
      <c r="D1181" s="57" t="s">
        <v>47</v>
      </c>
      <c r="E1181" s="57" t="s">
        <v>1587</v>
      </c>
      <c r="F1181" s="305" t="s">
        <v>1258</v>
      </c>
      <c r="G1181" s="305"/>
      <c r="H1181" s="77" t="s">
        <v>49</v>
      </c>
      <c r="I1181" s="80">
        <v>9.6469000000000005</v>
      </c>
      <c r="J1181" s="79">
        <v>0.13</v>
      </c>
      <c r="K1181" s="79">
        <v>1.25</v>
      </c>
      <c r="O1181" s="4"/>
      <c r="P1181" s="4"/>
      <c r="Q1181" s="4"/>
      <c r="R1181" s="4"/>
      <c r="S1181" s="4"/>
      <c r="T1181" s="4"/>
      <c r="U1181" s="4"/>
      <c r="V1181" s="4"/>
      <c r="W1181" s="4"/>
      <c r="X1181" s="4"/>
      <c r="Y1181" s="4"/>
    </row>
    <row r="1182" spans="1:25" ht="15" customHeight="1">
      <c r="A1182" s="4"/>
      <c r="B1182" s="57" t="s">
        <v>1254</v>
      </c>
      <c r="C1182" s="78" t="s">
        <v>1588</v>
      </c>
      <c r="D1182" s="57" t="s">
        <v>47</v>
      </c>
      <c r="E1182" s="57" t="s">
        <v>1589</v>
      </c>
      <c r="F1182" s="305" t="s">
        <v>1258</v>
      </c>
      <c r="G1182" s="305"/>
      <c r="H1182" s="77" t="s">
        <v>49</v>
      </c>
      <c r="I1182" s="80">
        <v>1.2266999999999999</v>
      </c>
      <c r="J1182" s="79">
        <v>0.32</v>
      </c>
      <c r="K1182" s="79">
        <v>0.39</v>
      </c>
      <c r="O1182" s="4"/>
      <c r="P1182" s="4"/>
      <c r="Q1182" s="4"/>
      <c r="R1182" s="4"/>
      <c r="S1182" s="4"/>
      <c r="T1182" s="4"/>
      <c r="U1182" s="4"/>
      <c r="V1182" s="4"/>
      <c r="W1182" s="4"/>
      <c r="X1182" s="4"/>
      <c r="Y1182" s="4"/>
    </row>
    <row r="1183" spans="1:25" ht="15" customHeight="1">
      <c r="A1183" s="4"/>
      <c r="B1183" s="57" t="s">
        <v>1254</v>
      </c>
      <c r="C1183" s="78" t="s">
        <v>1799</v>
      </c>
      <c r="D1183" s="57" t="s">
        <v>47</v>
      </c>
      <c r="E1183" s="57" t="s">
        <v>1800</v>
      </c>
      <c r="F1183" s="305" t="s">
        <v>1258</v>
      </c>
      <c r="G1183" s="305"/>
      <c r="H1183" s="77" t="s">
        <v>103</v>
      </c>
      <c r="I1183" s="80">
        <v>3.6999999999999998E-2</v>
      </c>
      <c r="J1183" s="79">
        <v>23.81</v>
      </c>
      <c r="K1183" s="79">
        <v>0.88</v>
      </c>
      <c r="O1183" s="4"/>
      <c r="P1183" s="4"/>
      <c r="Q1183" s="4"/>
      <c r="R1183" s="4"/>
      <c r="S1183" s="4"/>
      <c r="T1183" s="4"/>
      <c r="U1183" s="4"/>
      <c r="V1183" s="4"/>
      <c r="W1183" s="4"/>
      <c r="X1183" s="4"/>
      <c r="Y1183" s="4"/>
    </row>
    <row r="1184" spans="1:25" ht="15" customHeight="1">
      <c r="A1184" s="4"/>
      <c r="B1184" s="57" t="s">
        <v>1254</v>
      </c>
      <c r="C1184" s="78" t="s">
        <v>1801</v>
      </c>
      <c r="D1184" s="57" t="s">
        <v>47</v>
      </c>
      <c r="E1184" s="57" t="s">
        <v>1802</v>
      </c>
      <c r="F1184" s="305" t="s">
        <v>1258</v>
      </c>
      <c r="G1184" s="305"/>
      <c r="H1184" s="77" t="s">
        <v>87</v>
      </c>
      <c r="I1184" s="80">
        <v>3.5470000000000002</v>
      </c>
      <c r="J1184" s="79">
        <v>4.6399999999999997</v>
      </c>
      <c r="K1184" s="79">
        <v>16.45</v>
      </c>
      <c r="O1184" s="4"/>
      <c r="P1184" s="4"/>
      <c r="Q1184" s="4"/>
      <c r="R1184" s="4"/>
      <c r="S1184" s="4"/>
      <c r="T1184" s="4"/>
      <c r="U1184" s="4"/>
      <c r="V1184" s="4"/>
      <c r="W1184" s="4"/>
      <c r="X1184" s="4"/>
      <c r="Y1184" s="4"/>
    </row>
    <row r="1185" spans="1:25" ht="15" customHeight="1">
      <c r="A1185" s="4"/>
      <c r="B1185" s="60"/>
      <c r="C1185" s="60"/>
      <c r="D1185" s="60"/>
      <c r="E1185" s="60"/>
      <c r="F1185" s="60" t="s">
        <v>1260</v>
      </c>
      <c r="G1185" s="82">
        <v>17.75</v>
      </c>
      <c r="H1185" s="60" t="s">
        <v>1261</v>
      </c>
      <c r="I1185" s="82">
        <v>0</v>
      </c>
      <c r="J1185" s="60" t="s">
        <v>1262</v>
      </c>
      <c r="K1185" s="82">
        <v>17.75</v>
      </c>
      <c r="O1185" s="4"/>
      <c r="P1185" s="4"/>
      <c r="Q1185" s="4"/>
      <c r="R1185" s="4"/>
      <c r="S1185" s="4"/>
      <c r="T1185" s="4"/>
      <c r="U1185" s="4"/>
      <c r="V1185" s="4"/>
      <c r="W1185" s="4"/>
      <c r="X1185" s="4"/>
      <c r="Y1185" s="4"/>
    </row>
    <row r="1186" spans="1:25" ht="15" customHeight="1" thickBot="1">
      <c r="A1186" s="4"/>
      <c r="B1186" s="60"/>
      <c r="C1186" s="60"/>
      <c r="D1186" s="60"/>
      <c r="E1186" s="60"/>
      <c r="F1186" s="60" t="s">
        <v>1263</v>
      </c>
      <c r="G1186" s="82">
        <v>14.08</v>
      </c>
      <c r="H1186" s="60"/>
      <c r="I1186" s="306" t="s">
        <v>1264</v>
      </c>
      <c r="J1186" s="306"/>
      <c r="K1186" s="82">
        <v>88.52</v>
      </c>
      <c r="O1186" s="4"/>
      <c r="P1186" s="4"/>
      <c r="Q1186" s="4"/>
      <c r="R1186" s="4"/>
      <c r="S1186" s="4"/>
      <c r="T1186" s="4"/>
      <c r="U1186" s="4"/>
      <c r="V1186" s="4"/>
      <c r="W1186" s="4"/>
      <c r="X1186" s="4"/>
      <c r="Y1186" s="4"/>
    </row>
    <row r="1187" spans="1:25" ht="15" customHeight="1" thickTop="1">
      <c r="A1187" s="4"/>
      <c r="B1187" s="72"/>
      <c r="C1187" s="72"/>
      <c r="D1187" s="72"/>
      <c r="E1187" s="72"/>
      <c r="F1187" s="72"/>
      <c r="G1187" s="72"/>
      <c r="H1187" s="72"/>
      <c r="I1187" s="72"/>
      <c r="J1187" s="72"/>
      <c r="K1187" s="72"/>
      <c r="O1187" s="4"/>
      <c r="P1187" s="4"/>
      <c r="Q1187" s="4"/>
      <c r="R1187" s="4"/>
      <c r="S1187" s="4"/>
      <c r="T1187" s="4"/>
      <c r="U1187" s="4"/>
      <c r="V1187" s="4"/>
      <c r="W1187" s="4"/>
      <c r="X1187" s="4"/>
      <c r="Y1187" s="4"/>
    </row>
    <row r="1188" spans="1:25" ht="15" customHeight="1">
      <c r="A1188" s="4"/>
      <c r="B1188" s="61" t="s">
        <v>423</v>
      </c>
      <c r="C1188" s="62" t="s">
        <v>19</v>
      </c>
      <c r="D1188" s="61" t="s">
        <v>20</v>
      </c>
      <c r="E1188" s="61" t="s">
        <v>21</v>
      </c>
      <c r="F1188" s="303" t="s">
        <v>1242</v>
      </c>
      <c r="G1188" s="303"/>
      <c r="H1188" s="67" t="s">
        <v>22</v>
      </c>
      <c r="I1188" s="62" t="s">
        <v>23</v>
      </c>
      <c r="J1188" s="62" t="s">
        <v>24</v>
      </c>
      <c r="K1188" s="62" t="s">
        <v>17</v>
      </c>
      <c r="O1188" s="4"/>
      <c r="P1188" s="4"/>
      <c r="Q1188" s="4"/>
      <c r="R1188" s="4"/>
      <c r="S1188" s="4"/>
      <c r="T1188" s="4"/>
      <c r="U1188" s="4"/>
      <c r="V1188" s="4"/>
      <c r="W1188" s="4"/>
      <c r="X1188" s="4"/>
      <c r="Y1188" s="4"/>
    </row>
    <row r="1189" spans="1:25" ht="15" customHeight="1">
      <c r="A1189" s="4"/>
      <c r="B1189" s="58" t="s">
        <v>1243</v>
      </c>
      <c r="C1189" s="69" t="s">
        <v>424</v>
      </c>
      <c r="D1189" s="58" t="s">
        <v>47</v>
      </c>
      <c r="E1189" s="58" t="s">
        <v>425</v>
      </c>
      <c r="F1189" s="304" t="s">
        <v>1803</v>
      </c>
      <c r="G1189" s="304"/>
      <c r="H1189" s="68" t="s">
        <v>37</v>
      </c>
      <c r="I1189" s="71">
        <v>1</v>
      </c>
      <c r="J1189" s="70">
        <v>4.74</v>
      </c>
      <c r="K1189" s="70">
        <v>4.74</v>
      </c>
      <c r="O1189" s="4"/>
      <c r="P1189" s="4"/>
      <c r="Q1189" s="4"/>
      <c r="R1189" s="4"/>
      <c r="S1189" s="4"/>
      <c r="T1189" s="4"/>
      <c r="U1189" s="4"/>
      <c r="V1189" s="4"/>
      <c r="W1189" s="4"/>
      <c r="X1189" s="4"/>
      <c r="Y1189" s="4"/>
    </row>
    <row r="1190" spans="1:25" ht="15" customHeight="1">
      <c r="A1190" s="4"/>
      <c r="B1190" s="59" t="s">
        <v>1245</v>
      </c>
      <c r="C1190" s="74" t="s">
        <v>1417</v>
      </c>
      <c r="D1190" s="59" t="s">
        <v>47</v>
      </c>
      <c r="E1190" s="59" t="s">
        <v>1418</v>
      </c>
      <c r="F1190" s="308" t="s">
        <v>1248</v>
      </c>
      <c r="G1190" s="308"/>
      <c r="H1190" s="73" t="s">
        <v>1249</v>
      </c>
      <c r="I1190" s="76">
        <v>6.6600000000000006E-2</v>
      </c>
      <c r="J1190" s="75">
        <v>32.86</v>
      </c>
      <c r="K1190" s="75">
        <v>2.1800000000000002</v>
      </c>
      <c r="O1190" s="4"/>
      <c r="P1190" s="4"/>
      <c r="Q1190" s="4"/>
      <c r="R1190" s="4"/>
      <c r="S1190" s="4"/>
      <c r="T1190" s="4"/>
      <c r="U1190" s="4"/>
      <c r="V1190" s="4"/>
      <c r="W1190" s="4"/>
      <c r="X1190" s="4"/>
      <c r="Y1190" s="4"/>
    </row>
    <row r="1191" spans="1:25" ht="15" customHeight="1">
      <c r="A1191" s="4"/>
      <c r="B1191" s="59" t="s">
        <v>1245</v>
      </c>
      <c r="C1191" s="74" t="s">
        <v>1246</v>
      </c>
      <c r="D1191" s="59" t="s">
        <v>47</v>
      </c>
      <c r="E1191" s="59" t="s">
        <v>1247</v>
      </c>
      <c r="F1191" s="308" t="s">
        <v>1248</v>
      </c>
      <c r="G1191" s="308"/>
      <c r="H1191" s="73" t="s">
        <v>1249</v>
      </c>
      <c r="I1191" s="76">
        <v>2.2200000000000001E-2</v>
      </c>
      <c r="J1191" s="75">
        <v>22.64</v>
      </c>
      <c r="K1191" s="75">
        <v>0.5</v>
      </c>
      <c r="O1191" s="4"/>
      <c r="P1191" s="4"/>
      <c r="Q1191" s="4"/>
      <c r="R1191" s="4"/>
      <c r="S1191" s="4"/>
      <c r="T1191" s="4"/>
      <c r="U1191" s="4"/>
      <c r="V1191" s="4"/>
      <c r="W1191" s="4"/>
      <c r="X1191" s="4"/>
      <c r="Y1191" s="4"/>
    </row>
    <row r="1192" spans="1:25" ht="15" customHeight="1">
      <c r="A1192" s="4"/>
      <c r="B1192" s="57" t="s">
        <v>1254</v>
      </c>
      <c r="C1192" s="78" t="s">
        <v>1804</v>
      </c>
      <c r="D1192" s="57" t="s">
        <v>47</v>
      </c>
      <c r="E1192" s="57" t="s">
        <v>1805</v>
      </c>
      <c r="F1192" s="305" t="s">
        <v>1258</v>
      </c>
      <c r="G1192" s="305"/>
      <c r="H1192" s="77" t="s">
        <v>15</v>
      </c>
      <c r="I1192" s="80">
        <v>0.1666</v>
      </c>
      <c r="J1192" s="79">
        <v>12.42</v>
      </c>
      <c r="K1192" s="79">
        <v>2.06</v>
      </c>
      <c r="O1192" s="4"/>
      <c r="P1192" s="4"/>
      <c r="Q1192" s="4"/>
      <c r="R1192" s="4"/>
      <c r="S1192" s="4"/>
      <c r="T1192" s="4"/>
      <c r="U1192" s="4"/>
      <c r="V1192" s="4"/>
      <c r="W1192" s="4"/>
      <c r="X1192" s="4"/>
      <c r="Y1192" s="4"/>
    </row>
    <row r="1193" spans="1:25" ht="15" customHeight="1">
      <c r="A1193" s="4"/>
      <c r="B1193" s="60"/>
      <c r="C1193" s="60"/>
      <c r="D1193" s="60"/>
      <c r="E1193" s="60"/>
      <c r="F1193" s="60" t="s">
        <v>1260</v>
      </c>
      <c r="G1193" s="82">
        <v>1.97</v>
      </c>
      <c r="H1193" s="60" t="s">
        <v>1261</v>
      </c>
      <c r="I1193" s="82">
        <v>0</v>
      </c>
      <c r="J1193" s="60" t="s">
        <v>1262</v>
      </c>
      <c r="K1193" s="82">
        <v>1.97</v>
      </c>
      <c r="O1193" s="4"/>
      <c r="P1193" s="4"/>
      <c r="Q1193" s="4"/>
      <c r="R1193" s="4"/>
      <c r="S1193" s="4"/>
      <c r="T1193" s="4"/>
      <c r="U1193" s="4"/>
      <c r="V1193" s="4"/>
      <c r="W1193" s="4"/>
      <c r="X1193" s="4"/>
      <c r="Y1193" s="4"/>
    </row>
    <row r="1194" spans="1:25" ht="15" customHeight="1" thickBot="1">
      <c r="A1194" s="4"/>
      <c r="B1194" s="60"/>
      <c r="C1194" s="60"/>
      <c r="D1194" s="60"/>
      <c r="E1194" s="60"/>
      <c r="F1194" s="60" t="s">
        <v>1263</v>
      </c>
      <c r="G1194" s="82">
        <v>0.89</v>
      </c>
      <c r="H1194" s="60"/>
      <c r="I1194" s="306" t="s">
        <v>1264</v>
      </c>
      <c r="J1194" s="306"/>
      <c r="K1194" s="82">
        <v>5.63</v>
      </c>
      <c r="O1194" s="4"/>
      <c r="P1194" s="4"/>
      <c r="Q1194" s="4"/>
      <c r="R1194" s="4"/>
      <c r="S1194" s="4"/>
      <c r="T1194" s="4"/>
      <c r="U1194" s="4"/>
      <c r="V1194" s="4"/>
      <c r="W1194" s="4"/>
      <c r="X1194" s="4"/>
      <c r="Y1194" s="4"/>
    </row>
    <row r="1195" spans="1:25" ht="15" customHeight="1" thickTop="1">
      <c r="A1195" s="4"/>
      <c r="B1195" s="72"/>
      <c r="C1195" s="72"/>
      <c r="D1195" s="72"/>
      <c r="E1195" s="72"/>
      <c r="F1195" s="72"/>
      <c r="G1195" s="72"/>
      <c r="H1195" s="72"/>
      <c r="I1195" s="72"/>
      <c r="J1195" s="72"/>
      <c r="K1195" s="72"/>
      <c r="O1195" s="4"/>
      <c r="P1195" s="4"/>
      <c r="Q1195" s="4"/>
      <c r="R1195" s="4"/>
      <c r="S1195" s="4"/>
      <c r="T1195" s="4"/>
      <c r="U1195" s="4"/>
      <c r="V1195" s="4"/>
      <c r="W1195" s="4"/>
      <c r="X1195" s="4"/>
      <c r="Y1195" s="4"/>
    </row>
    <row r="1196" spans="1:25" ht="15" customHeight="1">
      <c r="A1196" s="4"/>
      <c r="B1196" s="61" t="s">
        <v>426</v>
      </c>
      <c r="C1196" s="62" t="s">
        <v>19</v>
      </c>
      <c r="D1196" s="61" t="s">
        <v>20</v>
      </c>
      <c r="E1196" s="61" t="s">
        <v>21</v>
      </c>
      <c r="F1196" s="303" t="s">
        <v>1242</v>
      </c>
      <c r="G1196" s="303"/>
      <c r="H1196" s="67" t="s">
        <v>22</v>
      </c>
      <c r="I1196" s="62" t="s">
        <v>23</v>
      </c>
      <c r="J1196" s="62" t="s">
        <v>24</v>
      </c>
      <c r="K1196" s="62" t="s">
        <v>17</v>
      </c>
      <c r="O1196" s="4"/>
      <c r="P1196" s="4"/>
      <c r="Q1196" s="4"/>
      <c r="R1196" s="4"/>
      <c r="S1196" s="4"/>
      <c r="T1196" s="4"/>
      <c r="U1196" s="4"/>
      <c r="V1196" s="4"/>
      <c r="W1196" s="4"/>
      <c r="X1196" s="4"/>
      <c r="Y1196" s="4"/>
    </row>
    <row r="1197" spans="1:25" ht="15" customHeight="1">
      <c r="A1197" s="4"/>
      <c r="B1197" s="58" t="s">
        <v>1243</v>
      </c>
      <c r="C1197" s="69" t="s">
        <v>427</v>
      </c>
      <c r="D1197" s="58" t="s">
        <v>47</v>
      </c>
      <c r="E1197" s="58" t="s">
        <v>428</v>
      </c>
      <c r="F1197" s="304" t="s">
        <v>1803</v>
      </c>
      <c r="G1197" s="304"/>
      <c r="H1197" s="68" t="s">
        <v>37</v>
      </c>
      <c r="I1197" s="71">
        <v>1</v>
      </c>
      <c r="J1197" s="70">
        <v>12.77</v>
      </c>
      <c r="K1197" s="70">
        <v>12.77</v>
      </c>
      <c r="O1197" s="4"/>
      <c r="P1197" s="4"/>
      <c r="Q1197" s="4"/>
      <c r="R1197" s="4"/>
      <c r="S1197" s="4"/>
      <c r="T1197" s="4"/>
      <c r="U1197" s="4"/>
      <c r="V1197" s="4"/>
      <c r="W1197" s="4"/>
      <c r="X1197" s="4"/>
      <c r="Y1197" s="4"/>
    </row>
    <row r="1198" spans="1:25" ht="15" customHeight="1">
      <c r="A1198" s="4"/>
      <c r="B1198" s="59" t="s">
        <v>1245</v>
      </c>
      <c r="C1198" s="74" t="s">
        <v>1417</v>
      </c>
      <c r="D1198" s="59" t="s">
        <v>47</v>
      </c>
      <c r="E1198" s="59" t="s">
        <v>1418</v>
      </c>
      <c r="F1198" s="308" t="s">
        <v>1248</v>
      </c>
      <c r="G1198" s="308"/>
      <c r="H1198" s="73" t="s">
        <v>1249</v>
      </c>
      <c r="I1198" s="76">
        <v>0.24590000000000001</v>
      </c>
      <c r="J1198" s="75">
        <v>32.86</v>
      </c>
      <c r="K1198" s="75">
        <v>8.08</v>
      </c>
      <c r="O1198" s="4"/>
      <c r="P1198" s="4"/>
      <c r="Q1198" s="4"/>
      <c r="R1198" s="4"/>
      <c r="S1198" s="4"/>
      <c r="T1198" s="4"/>
      <c r="U1198" s="4"/>
      <c r="V1198" s="4"/>
      <c r="W1198" s="4"/>
      <c r="X1198" s="4"/>
      <c r="Y1198" s="4"/>
    </row>
    <row r="1199" spans="1:25" ht="15" customHeight="1">
      <c r="A1199" s="4"/>
      <c r="B1199" s="59" t="s">
        <v>1245</v>
      </c>
      <c r="C1199" s="74" t="s">
        <v>1246</v>
      </c>
      <c r="D1199" s="59" t="s">
        <v>47</v>
      </c>
      <c r="E1199" s="59" t="s">
        <v>1247</v>
      </c>
      <c r="F1199" s="308" t="s">
        <v>1248</v>
      </c>
      <c r="G1199" s="308"/>
      <c r="H1199" s="73" t="s">
        <v>1249</v>
      </c>
      <c r="I1199" s="76">
        <v>8.2000000000000003E-2</v>
      </c>
      <c r="J1199" s="75">
        <v>22.64</v>
      </c>
      <c r="K1199" s="75">
        <v>1.85</v>
      </c>
      <c r="O1199" s="4"/>
      <c r="P1199" s="4"/>
      <c r="Q1199" s="4"/>
      <c r="R1199" s="4"/>
      <c r="S1199" s="4"/>
      <c r="T1199" s="4"/>
      <c r="U1199" s="4"/>
      <c r="V1199" s="4"/>
      <c r="W1199" s="4"/>
      <c r="X1199" s="4"/>
      <c r="Y1199" s="4"/>
    </row>
    <row r="1200" spans="1:25" ht="15" customHeight="1">
      <c r="A1200" s="4"/>
      <c r="B1200" s="57" t="s">
        <v>1254</v>
      </c>
      <c r="C1200" s="78" t="s">
        <v>1806</v>
      </c>
      <c r="D1200" s="57" t="s">
        <v>47</v>
      </c>
      <c r="E1200" s="57" t="s">
        <v>1807</v>
      </c>
      <c r="F1200" s="305" t="s">
        <v>1258</v>
      </c>
      <c r="G1200" s="305"/>
      <c r="H1200" s="77" t="s">
        <v>49</v>
      </c>
      <c r="I1200" s="80">
        <v>4.0099999999999997E-2</v>
      </c>
      <c r="J1200" s="79">
        <v>1.3</v>
      </c>
      <c r="K1200" s="79">
        <v>0.05</v>
      </c>
      <c r="O1200" s="4"/>
      <c r="P1200" s="4"/>
      <c r="Q1200" s="4"/>
      <c r="R1200" s="4"/>
      <c r="S1200" s="4"/>
      <c r="T1200" s="4"/>
      <c r="U1200" s="4"/>
      <c r="V1200" s="4"/>
      <c r="W1200" s="4"/>
      <c r="X1200" s="4"/>
      <c r="Y1200" s="4"/>
    </row>
    <row r="1201" spans="1:25" ht="15" customHeight="1">
      <c r="A1201" s="4"/>
      <c r="B1201" s="57" t="s">
        <v>1254</v>
      </c>
      <c r="C1201" s="78" t="s">
        <v>1808</v>
      </c>
      <c r="D1201" s="57" t="s">
        <v>47</v>
      </c>
      <c r="E1201" s="57" t="s">
        <v>1809</v>
      </c>
      <c r="F1201" s="305" t="s">
        <v>1258</v>
      </c>
      <c r="G1201" s="305"/>
      <c r="H1201" s="77" t="s">
        <v>103</v>
      </c>
      <c r="I1201" s="80">
        <v>0.7288</v>
      </c>
      <c r="J1201" s="79">
        <v>3.84</v>
      </c>
      <c r="K1201" s="79">
        <v>2.79</v>
      </c>
      <c r="O1201" s="4"/>
      <c r="P1201" s="4"/>
      <c r="Q1201" s="4"/>
      <c r="R1201" s="4"/>
      <c r="S1201" s="4"/>
      <c r="T1201" s="4"/>
      <c r="U1201" s="4"/>
      <c r="V1201" s="4"/>
      <c r="W1201" s="4"/>
      <c r="X1201" s="4"/>
      <c r="Y1201" s="4"/>
    </row>
    <row r="1202" spans="1:25" ht="15" customHeight="1">
      <c r="A1202" s="4"/>
      <c r="B1202" s="60"/>
      <c r="C1202" s="60"/>
      <c r="D1202" s="60"/>
      <c r="E1202" s="60"/>
      <c r="F1202" s="60" t="s">
        <v>1260</v>
      </c>
      <c r="G1202" s="82">
        <v>7.33</v>
      </c>
      <c r="H1202" s="60" t="s">
        <v>1261</v>
      </c>
      <c r="I1202" s="82">
        <v>0</v>
      </c>
      <c r="J1202" s="60" t="s">
        <v>1262</v>
      </c>
      <c r="K1202" s="82">
        <v>7.33</v>
      </c>
      <c r="O1202" s="4"/>
      <c r="P1202" s="4"/>
      <c r="Q1202" s="4"/>
      <c r="R1202" s="4"/>
      <c r="S1202" s="4"/>
      <c r="T1202" s="4"/>
      <c r="U1202" s="4"/>
      <c r="V1202" s="4"/>
      <c r="W1202" s="4"/>
      <c r="X1202" s="4"/>
      <c r="Y1202" s="4"/>
    </row>
    <row r="1203" spans="1:25" ht="15" customHeight="1" thickBot="1">
      <c r="A1203" s="4"/>
      <c r="B1203" s="60"/>
      <c r="C1203" s="60"/>
      <c r="D1203" s="60"/>
      <c r="E1203" s="60"/>
      <c r="F1203" s="60" t="s">
        <v>1263</v>
      </c>
      <c r="G1203" s="82">
        <v>2.41</v>
      </c>
      <c r="H1203" s="60"/>
      <c r="I1203" s="306" t="s">
        <v>1264</v>
      </c>
      <c r="J1203" s="306"/>
      <c r="K1203" s="82">
        <v>15.18</v>
      </c>
      <c r="O1203" s="4"/>
      <c r="P1203" s="4"/>
      <c r="Q1203" s="4"/>
      <c r="R1203" s="4"/>
      <c r="S1203" s="4"/>
      <c r="T1203" s="4"/>
      <c r="U1203" s="4"/>
      <c r="V1203" s="4"/>
      <c r="W1203" s="4"/>
      <c r="X1203" s="4"/>
      <c r="Y1203" s="4"/>
    </row>
    <row r="1204" spans="1:25" ht="15" customHeight="1" thickTop="1">
      <c r="A1204" s="4"/>
      <c r="B1204" s="72"/>
      <c r="C1204" s="72"/>
      <c r="D1204" s="72"/>
      <c r="E1204" s="72"/>
      <c r="F1204" s="72"/>
      <c r="G1204" s="72"/>
      <c r="H1204" s="72"/>
      <c r="I1204" s="72"/>
      <c r="J1204" s="72"/>
      <c r="K1204" s="72"/>
      <c r="O1204" s="4"/>
      <c r="P1204" s="4"/>
      <c r="Q1204" s="4"/>
      <c r="R1204" s="4"/>
      <c r="S1204" s="4"/>
      <c r="T1204" s="4"/>
      <c r="U1204" s="4"/>
      <c r="V1204" s="4"/>
      <c r="W1204" s="4"/>
      <c r="X1204" s="4"/>
      <c r="Y1204" s="4"/>
    </row>
    <row r="1205" spans="1:25" ht="15" customHeight="1">
      <c r="A1205" s="4"/>
      <c r="B1205" s="61" t="s">
        <v>429</v>
      </c>
      <c r="C1205" s="62" t="s">
        <v>19</v>
      </c>
      <c r="D1205" s="61" t="s">
        <v>20</v>
      </c>
      <c r="E1205" s="61" t="s">
        <v>21</v>
      </c>
      <c r="F1205" s="303" t="s">
        <v>1242</v>
      </c>
      <c r="G1205" s="303"/>
      <c r="H1205" s="67" t="s">
        <v>22</v>
      </c>
      <c r="I1205" s="62" t="s">
        <v>23</v>
      </c>
      <c r="J1205" s="62" t="s">
        <v>24</v>
      </c>
      <c r="K1205" s="62" t="s">
        <v>17</v>
      </c>
      <c r="O1205" s="4"/>
      <c r="P1205" s="4"/>
      <c r="Q1205" s="4"/>
      <c r="R1205" s="4"/>
      <c r="S1205" s="4"/>
      <c r="T1205" s="4"/>
      <c r="U1205" s="4"/>
      <c r="V1205" s="4"/>
      <c r="W1205" s="4"/>
      <c r="X1205" s="4"/>
      <c r="Y1205" s="4"/>
    </row>
    <row r="1206" spans="1:25" ht="15" customHeight="1">
      <c r="A1206" s="4"/>
      <c r="B1206" s="58" t="s">
        <v>1243</v>
      </c>
      <c r="C1206" s="69" t="s">
        <v>430</v>
      </c>
      <c r="D1206" s="58" t="s">
        <v>47</v>
      </c>
      <c r="E1206" s="58" t="s">
        <v>431</v>
      </c>
      <c r="F1206" s="304" t="s">
        <v>1803</v>
      </c>
      <c r="G1206" s="304"/>
      <c r="H1206" s="68" t="s">
        <v>37</v>
      </c>
      <c r="I1206" s="71">
        <v>1</v>
      </c>
      <c r="J1206" s="70">
        <v>9.98</v>
      </c>
      <c r="K1206" s="70">
        <v>9.98</v>
      </c>
      <c r="O1206" s="4"/>
      <c r="P1206" s="4"/>
      <c r="Q1206" s="4"/>
      <c r="R1206" s="4"/>
      <c r="S1206" s="4"/>
      <c r="T1206" s="4"/>
      <c r="U1206" s="4"/>
      <c r="V1206" s="4"/>
      <c r="W1206" s="4"/>
      <c r="X1206" s="4"/>
      <c r="Y1206" s="4"/>
    </row>
    <row r="1207" spans="1:25" ht="15" customHeight="1">
      <c r="A1207" s="4"/>
      <c r="B1207" s="59" t="s">
        <v>1245</v>
      </c>
      <c r="C1207" s="74" t="s">
        <v>1246</v>
      </c>
      <c r="D1207" s="59" t="s">
        <v>47</v>
      </c>
      <c r="E1207" s="59" t="s">
        <v>1247</v>
      </c>
      <c r="F1207" s="308" t="s">
        <v>1248</v>
      </c>
      <c r="G1207" s="308"/>
      <c r="H1207" s="73" t="s">
        <v>1249</v>
      </c>
      <c r="I1207" s="76">
        <v>5.4399999999999997E-2</v>
      </c>
      <c r="J1207" s="75">
        <v>22.64</v>
      </c>
      <c r="K1207" s="75">
        <v>1.23</v>
      </c>
      <c r="O1207" s="4"/>
      <c r="P1207" s="4"/>
      <c r="Q1207" s="4"/>
      <c r="R1207" s="4"/>
      <c r="S1207" s="4"/>
      <c r="T1207" s="4"/>
      <c r="U1207" s="4"/>
      <c r="V1207" s="4"/>
      <c r="W1207" s="4"/>
      <c r="X1207" s="4"/>
      <c r="Y1207" s="4"/>
    </row>
    <row r="1208" spans="1:25" ht="15" customHeight="1">
      <c r="A1208" s="4"/>
      <c r="B1208" s="59" t="s">
        <v>1245</v>
      </c>
      <c r="C1208" s="74" t="s">
        <v>1417</v>
      </c>
      <c r="D1208" s="59" t="s">
        <v>47</v>
      </c>
      <c r="E1208" s="59" t="s">
        <v>1418</v>
      </c>
      <c r="F1208" s="308" t="s">
        <v>1248</v>
      </c>
      <c r="G1208" s="308"/>
      <c r="H1208" s="73" t="s">
        <v>1249</v>
      </c>
      <c r="I1208" s="76">
        <v>0.16309999999999999</v>
      </c>
      <c r="J1208" s="75">
        <v>32.86</v>
      </c>
      <c r="K1208" s="75">
        <v>5.35</v>
      </c>
      <c r="O1208" s="4"/>
      <c r="P1208" s="4"/>
      <c r="Q1208" s="4"/>
      <c r="R1208" s="4"/>
      <c r="S1208" s="4"/>
      <c r="T1208" s="4"/>
      <c r="U1208" s="4"/>
      <c r="V1208" s="4"/>
      <c r="W1208" s="4"/>
      <c r="X1208" s="4"/>
      <c r="Y1208" s="4"/>
    </row>
    <row r="1209" spans="1:25" ht="15" customHeight="1">
      <c r="A1209" s="4"/>
      <c r="B1209" s="57" t="s">
        <v>1254</v>
      </c>
      <c r="C1209" s="78" t="s">
        <v>1810</v>
      </c>
      <c r="D1209" s="57" t="s">
        <v>47</v>
      </c>
      <c r="E1209" s="57" t="s">
        <v>1811</v>
      </c>
      <c r="F1209" s="305" t="s">
        <v>1258</v>
      </c>
      <c r="G1209" s="305"/>
      <c r="H1209" s="77" t="s">
        <v>15</v>
      </c>
      <c r="I1209" s="80">
        <v>0.26779999999999998</v>
      </c>
      <c r="J1209" s="79">
        <v>12.73</v>
      </c>
      <c r="K1209" s="79">
        <v>3.4</v>
      </c>
      <c r="O1209" s="4"/>
      <c r="P1209" s="4"/>
      <c r="Q1209" s="4"/>
      <c r="R1209" s="4"/>
      <c r="S1209" s="4"/>
      <c r="T1209" s="4"/>
      <c r="U1209" s="4"/>
      <c r="V1209" s="4"/>
      <c r="W1209" s="4"/>
      <c r="X1209" s="4"/>
      <c r="Y1209" s="4"/>
    </row>
    <row r="1210" spans="1:25" ht="15" customHeight="1">
      <c r="A1210" s="4"/>
      <c r="B1210" s="60"/>
      <c r="C1210" s="60"/>
      <c r="D1210" s="60"/>
      <c r="E1210" s="60"/>
      <c r="F1210" s="60" t="s">
        <v>1260</v>
      </c>
      <c r="G1210" s="82">
        <v>4.8600000000000003</v>
      </c>
      <c r="H1210" s="60" t="s">
        <v>1261</v>
      </c>
      <c r="I1210" s="82">
        <v>0</v>
      </c>
      <c r="J1210" s="60" t="s">
        <v>1262</v>
      </c>
      <c r="K1210" s="82">
        <v>4.8600000000000003</v>
      </c>
      <c r="O1210" s="4"/>
      <c r="P1210" s="4"/>
      <c r="Q1210" s="4"/>
      <c r="R1210" s="4"/>
      <c r="S1210" s="4"/>
      <c r="T1210" s="4"/>
      <c r="U1210" s="4"/>
      <c r="V1210" s="4"/>
      <c r="W1210" s="4"/>
      <c r="X1210" s="4"/>
      <c r="Y1210" s="4"/>
    </row>
    <row r="1211" spans="1:25" ht="15" customHeight="1" thickBot="1">
      <c r="A1211" s="4"/>
      <c r="B1211" s="60"/>
      <c r="C1211" s="60"/>
      <c r="D1211" s="60"/>
      <c r="E1211" s="60"/>
      <c r="F1211" s="60" t="s">
        <v>1263</v>
      </c>
      <c r="G1211" s="82">
        <v>1.88</v>
      </c>
      <c r="H1211" s="60"/>
      <c r="I1211" s="306" t="s">
        <v>1264</v>
      </c>
      <c r="J1211" s="306"/>
      <c r="K1211" s="82">
        <v>11.86</v>
      </c>
      <c r="O1211" s="4"/>
      <c r="P1211" s="4"/>
      <c r="Q1211" s="4"/>
      <c r="R1211" s="4"/>
      <c r="S1211" s="4"/>
      <c r="T1211" s="4"/>
      <c r="U1211" s="4"/>
      <c r="V1211" s="4"/>
      <c r="W1211" s="4"/>
      <c r="X1211" s="4"/>
      <c r="Y1211" s="4"/>
    </row>
    <row r="1212" spans="1:25" ht="15" customHeight="1" thickTop="1">
      <c r="A1212" s="4"/>
      <c r="B1212" s="72"/>
      <c r="C1212" s="72"/>
      <c r="D1212" s="72"/>
      <c r="E1212" s="72"/>
      <c r="F1212" s="72"/>
      <c r="G1212" s="72"/>
      <c r="H1212" s="72"/>
      <c r="I1212" s="72"/>
      <c r="J1212" s="72"/>
      <c r="K1212" s="72"/>
      <c r="O1212" s="4"/>
      <c r="P1212" s="4"/>
      <c r="Q1212" s="4"/>
      <c r="R1212" s="4"/>
      <c r="S1212" s="4"/>
      <c r="T1212" s="4"/>
      <c r="U1212" s="4"/>
      <c r="V1212" s="4"/>
      <c r="W1212" s="4"/>
      <c r="X1212" s="4"/>
      <c r="Y1212" s="4"/>
    </row>
    <row r="1213" spans="1:25" ht="15" customHeight="1">
      <c r="A1213" s="4"/>
      <c r="B1213" s="61" t="s">
        <v>432</v>
      </c>
      <c r="C1213" s="62" t="s">
        <v>19</v>
      </c>
      <c r="D1213" s="61" t="s">
        <v>20</v>
      </c>
      <c r="E1213" s="61" t="s">
        <v>21</v>
      </c>
      <c r="F1213" s="303" t="s">
        <v>1242</v>
      </c>
      <c r="G1213" s="303"/>
      <c r="H1213" s="67" t="s">
        <v>22</v>
      </c>
      <c r="I1213" s="62" t="s">
        <v>23</v>
      </c>
      <c r="J1213" s="62" t="s">
        <v>24</v>
      </c>
      <c r="K1213" s="62" t="s">
        <v>17</v>
      </c>
      <c r="O1213" s="4"/>
      <c r="P1213" s="4"/>
      <c r="Q1213" s="4"/>
      <c r="R1213" s="4"/>
      <c r="S1213" s="4"/>
      <c r="T1213" s="4"/>
      <c r="U1213" s="4"/>
      <c r="V1213" s="4"/>
      <c r="W1213" s="4"/>
      <c r="X1213" s="4"/>
      <c r="Y1213" s="4"/>
    </row>
    <row r="1214" spans="1:25" ht="15" customHeight="1">
      <c r="A1214" s="4"/>
      <c r="B1214" s="58" t="s">
        <v>1243</v>
      </c>
      <c r="C1214" s="69" t="s">
        <v>433</v>
      </c>
      <c r="D1214" s="58" t="s">
        <v>47</v>
      </c>
      <c r="E1214" s="58" t="s">
        <v>434</v>
      </c>
      <c r="F1214" s="304" t="s">
        <v>1803</v>
      </c>
      <c r="G1214" s="304"/>
      <c r="H1214" s="68" t="s">
        <v>37</v>
      </c>
      <c r="I1214" s="71">
        <v>1</v>
      </c>
      <c r="J1214" s="70">
        <v>14.28</v>
      </c>
      <c r="K1214" s="70">
        <v>14.28</v>
      </c>
      <c r="O1214" s="4"/>
      <c r="P1214" s="4"/>
      <c r="Q1214" s="4"/>
      <c r="R1214" s="4"/>
      <c r="S1214" s="4"/>
      <c r="T1214" s="4"/>
      <c r="U1214" s="4"/>
      <c r="V1214" s="4"/>
      <c r="W1214" s="4"/>
      <c r="X1214" s="4"/>
      <c r="Y1214" s="4"/>
    </row>
    <row r="1215" spans="1:25" ht="15" customHeight="1">
      <c r="A1215" s="4"/>
      <c r="B1215" s="59" t="s">
        <v>1245</v>
      </c>
      <c r="C1215" s="74" t="s">
        <v>1417</v>
      </c>
      <c r="D1215" s="59" t="s">
        <v>47</v>
      </c>
      <c r="E1215" s="59" t="s">
        <v>1418</v>
      </c>
      <c r="F1215" s="308" t="s">
        <v>1248</v>
      </c>
      <c r="G1215" s="308"/>
      <c r="H1215" s="73" t="s">
        <v>1249</v>
      </c>
      <c r="I1215" s="76">
        <v>0.15409999999999999</v>
      </c>
      <c r="J1215" s="75">
        <v>32.86</v>
      </c>
      <c r="K1215" s="75">
        <v>5.0599999999999996</v>
      </c>
      <c r="O1215" s="4"/>
      <c r="P1215" s="4"/>
      <c r="Q1215" s="4"/>
      <c r="R1215" s="4"/>
      <c r="S1215" s="4"/>
      <c r="T1215" s="4"/>
      <c r="U1215" s="4"/>
      <c r="V1215" s="4"/>
      <c r="W1215" s="4"/>
      <c r="X1215" s="4"/>
      <c r="Y1215" s="4"/>
    </row>
    <row r="1216" spans="1:25" ht="15" customHeight="1">
      <c r="A1216" s="4"/>
      <c r="B1216" s="59" t="s">
        <v>1245</v>
      </c>
      <c r="C1216" s="74" t="s">
        <v>1246</v>
      </c>
      <c r="D1216" s="59" t="s">
        <v>47</v>
      </c>
      <c r="E1216" s="59" t="s">
        <v>1247</v>
      </c>
      <c r="F1216" s="308" t="s">
        <v>1248</v>
      </c>
      <c r="G1216" s="308"/>
      <c r="H1216" s="73" t="s">
        <v>1249</v>
      </c>
      <c r="I1216" s="76">
        <v>5.1400000000000001E-2</v>
      </c>
      <c r="J1216" s="75">
        <v>22.64</v>
      </c>
      <c r="K1216" s="75">
        <v>1.1599999999999999</v>
      </c>
      <c r="O1216" s="4"/>
      <c r="P1216" s="4"/>
      <c r="Q1216" s="4"/>
      <c r="R1216" s="4"/>
      <c r="S1216" s="4"/>
      <c r="T1216" s="4"/>
      <c r="U1216" s="4"/>
      <c r="V1216" s="4"/>
      <c r="W1216" s="4"/>
      <c r="X1216" s="4"/>
      <c r="Y1216" s="4"/>
    </row>
    <row r="1217" spans="1:25" ht="15" customHeight="1">
      <c r="A1217" s="4"/>
      <c r="B1217" s="57" t="s">
        <v>1254</v>
      </c>
      <c r="C1217" s="78" t="s">
        <v>1812</v>
      </c>
      <c r="D1217" s="57" t="s">
        <v>47</v>
      </c>
      <c r="E1217" s="57" t="s">
        <v>1813</v>
      </c>
      <c r="F1217" s="305" t="s">
        <v>1258</v>
      </c>
      <c r="G1217" s="305"/>
      <c r="H1217" s="77" t="s">
        <v>103</v>
      </c>
      <c r="I1217" s="80">
        <v>1.1073999999999999</v>
      </c>
      <c r="J1217" s="79">
        <v>7.28</v>
      </c>
      <c r="K1217" s="79">
        <v>8.06</v>
      </c>
      <c r="O1217" s="4"/>
      <c r="P1217" s="4"/>
      <c r="Q1217" s="4"/>
      <c r="R1217" s="4"/>
      <c r="S1217" s="4"/>
      <c r="T1217" s="4"/>
      <c r="U1217" s="4"/>
      <c r="V1217" s="4"/>
      <c r="W1217" s="4"/>
      <c r="X1217" s="4"/>
      <c r="Y1217" s="4"/>
    </row>
    <row r="1218" spans="1:25" ht="15" customHeight="1">
      <c r="A1218" s="4"/>
      <c r="B1218" s="60"/>
      <c r="C1218" s="60"/>
      <c r="D1218" s="60"/>
      <c r="E1218" s="60"/>
      <c r="F1218" s="60" t="s">
        <v>1260</v>
      </c>
      <c r="G1218" s="82">
        <v>4.5999999999999996</v>
      </c>
      <c r="H1218" s="60" t="s">
        <v>1261</v>
      </c>
      <c r="I1218" s="82">
        <v>0</v>
      </c>
      <c r="J1218" s="60" t="s">
        <v>1262</v>
      </c>
      <c r="K1218" s="82">
        <v>4.5999999999999996</v>
      </c>
      <c r="O1218" s="4"/>
      <c r="P1218" s="4"/>
      <c r="Q1218" s="4"/>
      <c r="R1218" s="4"/>
      <c r="S1218" s="4"/>
      <c r="T1218" s="4"/>
      <c r="U1218" s="4"/>
      <c r="V1218" s="4"/>
      <c r="W1218" s="4"/>
      <c r="X1218" s="4"/>
      <c r="Y1218" s="4"/>
    </row>
    <row r="1219" spans="1:25" ht="15" customHeight="1" thickBot="1">
      <c r="A1219" s="4"/>
      <c r="B1219" s="60"/>
      <c r="C1219" s="60"/>
      <c r="D1219" s="60"/>
      <c r="E1219" s="60"/>
      <c r="F1219" s="60" t="s">
        <v>1263</v>
      </c>
      <c r="G1219" s="82">
        <v>2.7</v>
      </c>
      <c r="H1219" s="60"/>
      <c r="I1219" s="306" t="s">
        <v>1264</v>
      </c>
      <c r="J1219" s="306"/>
      <c r="K1219" s="82">
        <v>16.98</v>
      </c>
      <c r="O1219" s="4"/>
      <c r="P1219" s="4"/>
      <c r="Q1219" s="4"/>
      <c r="R1219" s="4"/>
      <c r="S1219" s="4"/>
      <c r="T1219" s="4"/>
      <c r="U1219" s="4"/>
      <c r="V1219" s="4"/>
      <c r="W1219" s="4"/>
      <c r="X1219" s="4"/>
      <c r="Y1219" s="4"/>
    </row>
    <row r="1220" spans="1:25" ht="15" customHeight="1" thickTop="1">
      <c r="A1220" s="4"/>
      <c r="B1220" s="72"/>
      <c r="C1220" s="72"/>
      <c r="D1220" s="72"/>
      <c r="E1220" s="72"/>
      <c r="F1220" s="72"/>
      <c r="G1220" s="72"/>
      <c r="H1220" s="72"/>
      <c r="I1220" s="72"/>
      <c r="J1220" s="72"/>
      <c r="K1220" s="72"/>
      <c r="O1220" s="4"/>
      <c r="P1220" s="4"/>
      <c r="Q1220" s="4"/>
      <c r="R1220" s="4"/>
      <c r="S1220" s="4"/>
      <c r="T1220" s="4"/>
      <c r="U1220" s="4"/>
      <c r="V1220" s="4"/>
      <c r="W1220" s="4"/>
      <c r="X1220" s="4"/>
      <c r="Y1220" s="4"/>
    </row>
    <row r="1221" spans="1:25" ht="15" customHeight="1">
      <c r="A1221" s="4"/>
      <c r="B1221" s="61" t="s">
        <v>437</v>
      </c>
      <c r="C1221" s="62" t="s">
        <v>19</v>
      </c>
      <c r="D1221" s="61" t="s">
        <v>20</v>
      </c>
      <c r="E1221" s="61" t="s">
        <v>21</v>
      </c>
      <c r="F1221" s="303" t="s">
        <v>1242</v>
      </c>
      <c r="G1221" s="303"/>
      <c r="H1221" s="67" t="s">
        <v>22</v>
      </c>
      <c r="I1221" s="62" t="s">
        <v>23</v>
      </c>
      <c r="J1221" s="62" t="s">
        <v>24</v>
      </c>
      <c r="K1221" s="62" t="s">
        <v>17</v>
      </c>
      <c r="O1221" s="4"/>
      <c r="P1221" s="4"/>
      <c r="Q1221" s="4"/>
      <c r="R1221" s="4"/>
      <c r="S1221" s="4"/>
      <c r="T1221" s="4"/>
      <c r="U1221" s="4"/>
      <c r="V1221" s="4"/>
      <c r="W1221" s="4"/>
      <c r="X1221" s="4"/>
      <c r="Y1221" s="4"/>
    </row>
    <row r="1222" spans="1:25" ht="15" customHeight="1">
      <c r="A1222" s="4"/>
      <c r="B1222" s="58" t="s">
        <v>1243</v>
      </c>
      <c r="C1222" s="69" t="s">
        <v>438</v>
      </c>
      <c r="D1222" s="58" t="s">
        <v>47</v>
      </c>
      <c r="E1222" s="58" t="s">
        <v>439</v>
      </c>
      <c r="F1222" s="304" t="s">
        <v>1803</v>
      </c>
      <c r="G1222" s="304"/>
      <c r="H1222" s="68" t="s">
        <v>37</v>
      </c>
      <c r="I1222" s="71">
        <v>1</v>
      </c>
      <c r="J1222" s="70">
        <v>23.25</v>
      </c>
      <c r="K1222" s="70">
        <v>23.25</v>
      </c>
      <c r="O1222" s="4"/>
      <c r="P1222" s="4"/>
      <c r="Q1222" s="4"/>
      <c r="R1222" s="4"/>
      <c r="S1222" s="4"/>
      <c r="T1222" s="4"/>
      <c r="U1222" s="4"/>
      <c r="V1222" s="4"/>
      <c r="W1222" s="4"/>
      <c r="X1222" s="4"/>
      <c r="Y1222" s="4"/>
    </row>
    <row r="1223" spans="1:25" ht="15" customHeight="1">
      <c r="A1223" s="4"/>
      <c r="B1223" s="59" t="s">
        <v>1245</v>
      </c>
      <c r="C1223" s="74" t="s">
        <v>1417</v>
      </c>
      <c r="D1223" s="59" t="s">
        <v>47</v>
      </c>
      <c r="E1223" s="59" t="s">
        <v>1418</v>
      </c>
      <c r="F1223" s="308" t="s">
        <v>1248</v>
      </c>
      <c r="G1223" s="308"/>
      <c r="H1223" s="73" t="s">
        <v>1249</v>
      </c>
      <c r="I1223" s="76">
        <v>0.50539999999999996</v>
      </c>
      <c r="J1223" s="75">
        <v>32.86</v>
      </c>
      <c r="K1223" s="75">
        <v>16.600000000000001</v>
      </c>
      <c r="O1223" s="4"/>
      <c r="P1223" s="4"/>
      <c r="Q1223" s="4"/>
      <c r="R1223" s="4"/>
      <c r="S1223" s="4"/>
      <c r="T1223" s="4"/>
      <c r="U1223" s="4"/>
      <c r="V1223" s="4"/>
      <c r="W1223" s="4"/>
      <c r="X1223" s="4"/>
      <c r="Y1223" s="4"/>
    </row>
    <row r="1224" spans="1:25" ht="15" customHeight="1">
      <c r="A1224" s="4"/>
      <c r="B1224" s="59" t="s">
        <v>1245</v>
      </c>
      <c r="C1224" s="74" t="s">
        <v>1246</v>
      </c>
      <c r="D1224" s="59" t="s">
        <v>47</v>
      </c>
      <c r="E1224" s="59" t="s">
        <v>1247</v>
      </c>
      <c r="F1224" s="308" t="s">
        <v>1248</v>
      </c>
      <c r="G1224" s="308"/>
      <c r="H1224" s="73" t="s">
        <v>1249</v>
      </c>
      <c r="I1224" s="76">
        <v>0.16850000000000001</v>
      </c>
      <c r="J1224" s="75">
        <v>22.64</v>
      </c>
      <c r="K1224" s="75">
        <v>3.81</v>
      </c>
      <c r="O1224" s="4"/>
      <c r="P1224" s="4"/>
      <c r="Q1224" s="4"/>
      <c r="R1224" s="4"/>
      <c r="S1224" s="4"/>
      <c r="T1224" s="4"/>
      <c r="U1224" s="4"/>
      <c r="V1224" s="4"/>
      <c r="W1224" s="4"/>
      <c r="X1224" s="4"/>
      <c r="Y1224" s="4"/>
    </row>
    <row r="1225" spans="1:25" ht="15" customHeight="1">
      <c r="A1225" s="4"/>
      <c r="B1225" s="57" t="s">
        <v>1254</v>
      </c>
      <c r="C1225" s="78" t="s">
        <v>1808</v>
      </c>
      <c r="D1225" s="57" t="s">
        <v>47</v>
      </c>
      <c r="E1225" s="57" t="s">
        <v>1809</v>
      </c>
      <c r="F1225" s="305" t="s">
        <v>1258</v>
      </c>
      <c r="G1225" s="305"/>
      <c r="H1225" s="77" t="s">
        <v>103</v>
      </c>
      <c r="I1225" s="80">
        <v>0.7288</v>
      </c>
      <c r="J1225" s="79">
        <v>3.84</v>
      </c>
      <c r="K1225" s="79">
        <v>2.79</v>
      </c>
      <c r="O1225" s="4"/>
      <c r="P1225" s="4"/>
      <c r="Q1225" s="4"/>
      <c r="R1225" s="4"/>
      <c r="S1225" s="4"/>
      <c r="T1225" s="4"/>
      <c r="U1225" s="4"/>
      <c r="V1225" s="4"/>
      <c r="W1225" s="4"/>
      <c r="X1225" s="4"/>
      <c r="Y1225" s="4"/>
    </row>
    <row r="1226" spans="1:25" ht="15" customHeight="1">
      <c r="A1226" s="4"/>
      <c r="B1226" s="57" t="s">
        <v>1254</v>
      </c>
      <c r="C1226" s="78" t="s">
        <v>1806</v>
      </c>
      <c r="D1226" s="57" t="s">
        <v>47</v>
      </c>
      <c r="E1226" s="57" t="s">
        <v>1807</v>
      </c>
      <c r="F1226" s="305" t="s">
        <v>1258</v>
      </c>
      <c r="G1226" s="305"/>
      <c r="H1226" s="77" t="s">
        <v>49</v>
      </c>
      <c r="I1226" s="80">
        <v>4.0099999999999997E-2</v>
      </c>
      <c r="J1226" s="79">
        <v>1.3</v>
      </c>
      <c r="K1226" s="79">
        <v>0.05</v>
      </c>
      <c r="O1226" s="4"/>
      <c r="P1226" s="4"/>
      <c r="Q1226" s="4"/>
      <c r="R1226" s="4"/>
      <c r="S1226" s="4"/>
      <c r="T1226" s="4"/>
      <c r="U1226" s="4"/>
      <c r="V1226" s="4"/>
      <c r="W1226" s="4"/>
      <c r="X1226" s="4"/>
      <c r="Y1226" s="4"/>
    </row>
    <row r="1227" spans="1:25" ht="15" customHeight="1">
      <c r="A1227" s="4"/>
      <c r="B1227" s="60"/>
      <c r="C1227" s="60"/>
      <c r="D1227" s="60"/>
      <c r="E1227" s="60"/>
      <c r="F1227" s="60" t="s">
        <v>1260</v>
      </c>
      <c r="G1227" s="82">
        <v>15.08</v>
      </c>
      <c r="H1227" s="60" t="s">
        <v>1261</v>
      </c>
      <c r="I1227" s="82">
        <v>0</v>
      </c>
      <c r="J1227" s="60" t="s">
        <v>1262</v>
      </c>
      <c r="K1227" s="82">
        <v>15.08</v>
      </c>
      <c r="O1227" s="4"/>
      <c r="P1227" s="4"/>
      <c r="Q1227" s="4"/>
      <c r="R1227" s="4"/>
      <c r="S1227" s="4"/>
      <c r="T1227" s="4"/>
      <c r="U1227" s="4"/>
      <c r="V1227" s="4"/>
      <c r="W1227" s="4"/>
      <c r="X1227" s="4"/>
      <c r="Y1227" s="4"/>
    </row>
    <row r="1228" spans="1:25" ht="15" customHeight="1" thickBot="1">
      <c r="A1228" s="4"/>
      <c r="B1228" s="60"/>
      <c r="C1228" s="60"/>
      <c r="D1228" s="60"/>
      <c r="E1228" s="60"/>
      <c r="F1228" s="60" t="s">
        <v>1263</v>
      </c>
      <c r="G1228" s="82">
        <v>4.3899999999999997</v>
      </c>
      <c r="H1228" s="60"/>
      <c r="I1228" s="306" t="s">
        <v>1264</v>
      </c>
      <c r="J1228" s="306"/>
      <c r="K1228" s="82">
        <v>27.64</v>
      </c>
      <c r="O1228" s="4"/>
      <c r="P1228" s="4"/>
      <c r="Q1228" s="4"/>
      <c r="R1228" s="4"/>
      <c r="S1228" s="4"/>
      <c r="T1228" s="4"/>
      <c r="U1228" s="4"/>
      <c r="V1228" s="4"/>
      <c r="W1228" s="4"/>
      <c r="X1228" s="4"/>
      <c r="Y1228" s="4"/>
    </row>
    <row r="1229" spans="1:25" ht="15" customHeight="1" thickTop="1">
      <c r="A1229" s="4"/>
      <c r="B1229" s="72"/>
      <c r="C1229" s="72"/>
      <c r="D1229" s="72"/>
      <c r="E1229" s="72"/>
      <c r="F1229" s="72"/>
      <c r="G1229" s="72"/>
      <c r="H1229" s="72"/>
      <c r="I1229" s="72"/>
      <c r="J1229" s="72"/>
      <c r="K1229" s="72"/>
      <c r="O1229" s="4"/>
      <c r="P1229" s="4"/>
      <c r="Q1229" s="4"/>
      <c r="R1229" s="4"/>
      <c r="S1229" s="4"/>
      <c r="T1229" s="4"/>
      <c r="U1229" s="4"/>
      <c r="V1229" s="4"/>
      <c r="W1229" s="4"/>
      <c r="X1229" s="4"/>
      <c r="Y1229" s="4"/>
    </row>
    <row r="1230" spans="1:25" ht="15" customHeight="1">
      <c r="A1230" s="4"/>
      <c r="B1230" s="61" t="s">
        <v>440</v>
      </c>
      <c r="C1230" s="62" t="s">
        <v>19</v>
      </c>
      <c r="D1230" s="61" t="s">
        <v>20</v>
      </c>
      <c r="E1230" s="61" t="s">
        <v>21</v>
      </c>
      <c r="F1230" s="303" t="s">
        <v>1242</v>
      </c>
      <c r="G1230" s="303"/>
      <c r="H1230" s="67" t="s">
        <v>22</v>
      </c>
      <c r="I1230" s="62" t="s">
        <v>23</v>
      </c>
      <c r="J1230" s="62" t="s">
        <v>24</v>
      </c>
      <c r="K1230" s="62" t="s">
        <v>17</v>
      </c>
      <c r="O1230" s="4"/>
      <c r="P1230" s="4"/>
      <c r="Q1230" s="4"/>
      <c r="R1230" s="4"/>
      <c r="S1230" s="4"/>
      <c r="T1230" s="4"/>
      <c r="U1230" s="4"/>
      <c r="V1230" s="4"/>
      <c r="W1230" s="4"/>
      <c r="X1230" s="4"/>
      <c r="Y1230" s="4"/>
    </row>
    <row r="1231" spans="1:25" ht="15" customHeight="1">
      <c r="A1231" s="4"/>
      <c r="B1231" s="58" t="s">
        <v>1243</v>
      </c>
      <c r="C1231" s="69" t="s">
        <v>441</v>
      </c>
      <c r="D1231" s="58" t="s">
        <v>47</v>
      </c>
      <c r="E1231" s="58" t="s">
        <v>442</v>
      </c>
      <c r="F1231" s="304" t="s">
        <v>1803</v>
      </c>
      <c r="G1231" s="304"/>
      <c r="H1231" s="68" t="s">
        <v>37</v>
      </c>
      <c r="I1231" s="71">
        <v>1</v>
      </c>
      <c r="J1231" s="70">
        <v>12.56</v>
      </c>
      <c r="K1231" s="70">
        <v>12.56</v>
      </c>
      <c r="O1231" s="4"/>
      <c r="P1231" s="4"/>
      <c r="Q1231" s="4"/>
      <c r="R1231" s="4"/>
      <c r="S1231" s="4"/>
      <c r="T1231" s="4"/>
      <c r="U1231" s="4"/>
      <c r="V1231" s="4"/>
      <c r="W1231" s="4"/>
      <c r="X1231" s="4"/>
      <c r="Y1231" s="4"/>
    </row>
    <row r="1232" spans="1:25" ht="15" customHeight="1">
      <c r="A1232" s="4"/>
      <c r="B1232" s="59" t="s">
        <v>1245</v>
      </c>
      <c r="C1232" s="74" t="s">
        <v>1417</v>
      </c>
      <c r="D1232" s="59" t="s">
        <v>47</v>
      </c>
      <c r="E1232" s="59" t="s">
        <v>1418</v>
      </c>
      <c r="F1232" s="308" t="s">
        <v>1248</v>
      </c>
      <c r="G1232" s="308"/>
      <c r="H1232" s="73" t="s">
        <v>1249</v>
      </c>
      <c r="I1232" s="76">
        <v>0.22700000000000001</v>
      </c>
      <c r="J1232" s="75">
        <v>32.86</v>
      </c>
      <c r="K1232" s="75">
        <v>7.45</v>
      </c>
      <c r="O1232" s="4"/>
      <c r="P1232" s="4"/>
      <c r="Q1232" s="4"/>
      <c r="R1232" s="4"/>
      <c r="S1232" s="4"/>
      <c r="T1232" s="4"/>
      <c r="U1232" s="4"/>
      <c r="V1232" s="4"/>
      <c r="W1232" s="4"/>
      <c r="X1232" s="4"/>
      <c r="Y1232" s="4"/>
    </row>
    <row r="1233" spans="1:25" ht="15" customHeight="1">
      <c r="A1233" s="4"/>
      <c r="B1233" s="59" t="s">
        <v>1245</v>
      </c>
      <c r="C1233" s="74" t="s">
        <v>1246</v>
      </c>
      <c r="D1233" s="59" t="s">
        <v>47</v>
      </c>
      <c r="E1233" s="59" t="s">
        <v>1247</v>
      </c>
      <c r="F1233" s="308" t="s">
        <v>1248</v>
      </c>
      <c r="G1233" s="308"/>
      <c r="H1233" s="73" t="s">
        <v>1249</v>
      </c>
      <c r="I1233" s="76">
        <v>7.5700000000000003E-2</v>
      </c>
      <c r="J1233" s="75">
        <v>22.64</v>
      </c>
      <c r="K1233" s="75">
        <v>1.71</v>
      </c>
      <c r="O1233" s="4"/>
      <c r="P1233" s="4"/>
      <c r="Q1233" s="4"/>
      <c r="R1233" s="4"/>
      <c r="S1233" s="4"/>
      <c r="T1233" s="4"/>
      <c r="U1233" s="4"/>
      <c r="V1233" s="4"/>
      <c r="W1233" s="4"/>
      <c r="X1233" s="4"/>
      <c r="Y1233" s="4"/>
    </row>
    <row r="1234" spans="1:25" ht="15" customHeight="1">
      <c r="A1234" s="4"/>
      <c r="B1234" s="57" t="s">
        <v>1254</v>
      </c>
      <c r="C1234" s="78" t="s">
        <v>1810</v>
      </c>
      <c r="D1234" s="57" t="s">
        <v>47</v>
      </c>
      <c r="E1234" s="57" t="s">
        <v>1811</v>
      </c>
      <c r="F1234" s="305" t="s">
        <v>1258</v>
      </c>
      <c r="G1234" s="305"/>
      <c r="H1234" s="77" t="s">
        <v>15</v>
      </c>
      <c r="I1234" s="80">
        <v>0.26779999999999998</v>
      </c>
      <c r="J1234" s="79">
        <v>12.73</v>
      </c>
      <c r="K1234" s="79">
        <v>3.4</v>
      </c>
      <c r="O1234" s="4"/>
      <c r="P1234" s="4"/>
      <c r="Q1234" s="4"/>
      <c r="R1234" s="4"/>
      <c r="S1234" s="4"/>
      <c r="T1234" s="4"/>
      <c r="U1234" s="4"/>
      <c r="V1234" s="4"/>
      <c r="W1234" s="4"/>
      <c r="X1234" s="4"/>
      <c r="Y1234" s="4"/>
    </row>
    <row r="1235" spans="1:25" ht="15" customHeight="1">
      <c r="A1235" s="4"/>
      <c r="B1235" s="60"/>
      <c r="C1235" s="60"/>
      <c r="D1235" s="60"/>
      <c r="E1235" s="60"/>
      <c r="F1235" s="60" t="s">
        <v>1260</v>
      </c>
      <c r="G1235" s="82">
        <v>6.77</v>
      </c>
      <c r="H1235" s="60" t="s">
        <v>1261</v>
      </c>
      <c r="I1235" s="82">
        <v>0</v>
      </c>
      <c r="J1235" s="60" t="s">
        <v>1262</v>
      </c>
      <c r="K1235" s="82">
        <v>6.77</v>
      </c>
      <c r="O1235" s="4"/>
      <c r="P1235" s="4"/>
      <c r="Q1235" s="4"/>
      <c r="R1235" s="4"/>
      <c r="S1235" s="4"/>
      <c r="T1235" s="4"/>
      <c r="U1235" s="4"/>
      <c r="V1235" s="4"/>
      <c r="W1235" s="4"/>
      <c r="X1235" s="4"/>
      <c r="Y1235" s="4"/>
    </row>
    <row r="1236" spans="1:25" ht="15" customHeight="1" thickBot="1">
      <c r="A1236" s="4"/>
      <c r="B1236" s="60"/>
      <c r="C1236" s="60"/>
      <c r="D1236" s="60"/>
      <c r="E1236" s="60"/>
      <c r="F1236" s="60" t="s">
        <v>1263</v>
      </c>
      <c r="G1236" s="82">
        <v>2.37</v>
      </c>
      <c r="H1236" s="60"/>
      <c r="I1236" s="306" t="s">
        <v>1264</v>
      </c>
      <c r="J1236" s="306"/>
      <c r="K1236" s="82">
        <v>14.93</v>
      </c>
      <c r="O1236" s="4"/>
      <c r="P1236" s="4"/>
      <c r="Q1236" s="4"/>
      <c r="R1236" s="4"/>
      <c r="S1236" s="4"/>
      <c r="T1236" s="4"/>
      <c r="U1236" s="4"/>
      <c r="V1236" s="4"/>
      <c r="W1236" s="4"/>
      <c r="X1236" s="4"/>
      <c r="Y1236" s="4"/>
    </row>
    <row r="1237" spans="1:25" ht="15" customHeight="1" thickTop="1">
      <c r="A1237" s="4"/>
      <c r="B1237" s="72"/>
      <c r="C1237" s="72"/>
      <c r="D1237" s="72"/>
      <c r="E1237" s="72"/>
      <c r="F1237" s="72"/>
      <c r="G1237" s="72"/>
      <c r="H1237" s="72"/>
      <c r="I1237" s="72"/>
      <c r="J1237" s="72"/>
      <c r="K1237" s="72"/>
      <c r="O1237" s="4"/>
      <c r="P1237" s="4"/>
      <c r="Q1237" s="4"/>
      <c r="R1237" s="4"/>
      <c r="S1237" s="4"/>
      <c r="T1237" s="4"/>
      <c r="U1237" s="4"/>
      <c r="V1237" s="4"/>
      <c r="W1237" s="4"/>
      <c r="X1237" s="4"/>
      <c r="Y1237" s="4"/>
    </row>
    <row r="1238" spans="1:25" ht="15" customHeight="1">
      <c r="A1238" s="4"/>
      <c r="B1238" s="61" t="s">
        <v>444</v>
      </c>
      <c r="C1238" s="62" t="s">
        <v>19</v>
      </c>
      <c r="D1238" s="61" t="s">
        <v>20</v>
      </c>
      <c r="E1238" s="61" t="s">
        <v>21</v>
      </c>
      <c r="F1238" s="303" t="s">
        <v>1242</v>
      </c>
      <c r="G1238" s="303"/>
      <c r="H1238" s="67" t="s">
        <v>22</v>
      </c>
      <c r="I1238" s="62" t="s">
        <v>23</v>
      </c>
      <c r="J1238" s="62" t="s">
        <v>24</v>
      </c>
      <c r="K1238" s="62" t="s">
        <v>17</v>
      </c>
      <c r="O1238" s="4"/>
      <c r="P1238" s="4"/>
      <c r="Q1238" s="4"/>
      <c r="R1238" s="4"/>
      <c r="S1238" s="4"/>
      <c r="T1238" s="4"/>
      <c r="U1238" s="4"/>
      <c r="V1238" s="4"/>
      <c r="W1238" s="4"/>
      <c r="X1238" s="4"/>
      <c r="Y1238" s="4"/>
    </row>
    <row r="1239" spans="1:25" ht="15" customHeight="1">
      <c r="A1239" s="4"/>
      <c r="B1239" s="58" t="s">
        <v>1243</v>
      </c>
      <c r="C1239" s="69" t="s">
        <v>445</v>
      </c>
      <c r="D1239" s="58" t="s">
        <v>47</v>
      </c>
      <c r="E1239" s="58" t="s">
        <v>446</v>
      </c>
      <c r="F1239" s="304" t="s">
        <v>1370</v>
      </c>
      <c r="G1239" s="304"/>
      <c r="H1239" s="68" t="s">
        <v>37</v>
      </c>
      <c r="I1239" s="71">
        <v>1</v>
      </c>
      <c r="J1239" s="70">
        <v>29.23</v>
      </c>
      <c r="K1239" s="70">
        <v>29.23</v>
      </c>
      <c r="O1239" s="4"/>
      <c r="P1239" s="4"/>
      <c r="Q1239" s="4"/>
      <c r="R1239" s="4"/>
      <c r="S1239" s="4"/>
      <c r="T1239" s="4"/>
      <c r="U1239" s="4"/>
      <c r="V1239" s="4"/>
      <c r="W1239" s="4"/>
      <c r="X1239" s="4"/>
      <c r="Y1239" s="4"/>
    </row>
    <row r="1240" spans="1:25" ht="15" customHeight="1">
      <c r="A1240" s="4"/>
      <c r="B1240" s="59" t="s">
        <v>1245</v>
      </c>
      <c r="C1240" s="74" t="s">
        <v>1417</v>
      </c>
      <c r="D1240" s="59" t="s">
        <v>47</v>
      </c>
      <c r="E1240" s="59" t="s">
        <v>1418</v>
      </c>
      <c r="F1240" s="308" t="s">
        <v>1248</v>
      </c>
      <c r="G1240" s="308"/>
      <c r="H1240" s="73" t="s">
        <v>1249</v>
      </c>
      <c r="I1240" s="76">
        <v>0.28060000000000002</v>
      </c>
      <c r="J1240" s="75">
        <v>32.86</v>
      </c>
      <c r="K1240" s="75">
        <v>9.2200000000000006</v>
      </c>
      <c r="O1240" s="4"/>
      <c r="P1240" s="4"/>
      <c r="Q1240" s="4"/>
      <c r="R1240" s="4"/>
      <c r="S1240" s="4"/>
      <c r="T1240" s="4"/>
      <c r="U1240" s="4"/>
      <c r="V1240" s="4"/>
      <c r="W1240" s="4"/>
      <c r="X1240" s="4"/>
      <c r="Y1240" s="4"/>
    </row>
    <row r="1241" spans="1:25" ht="15" customHeight="1">
      <c r="A1241" s="4"/>
      <c r="B1241" s="57" t="s">
        <v>1254</v>
      </c>
      <c r="C1241" s="78" t="s">
        <v>1814</v>
      </c>
      <c r="D1241" s="57" t="s">
        <v>47</v>
      </c>
      <c r="E1241" s="57" t="s">
        <v>1815</v>
      </c>
      <c r="F1241" s="305" t="s">
        <v>1258</v>
      </c>
      <c r="G1241" s="305"/>
      <c r="H1241" s="77" t="s">
        <v>15</v>
      </c>
      <c r="I1241" s="80">
        <v>0.49608000000000002</v>
      </c>
      <c r="J1241" s="79">
        <v>37.770000000000003</v>
      </c>
      <c r="K1241" s="79">
        <v>18.73</v>
      </c>
      <c r="O1241" s="4"/>
      <c r="P1241" s="4"/>
      <c r="Q1241" s="4"/>
      <c r="R1241" s="4"/>
      <c r="S1241" s="4"/>
      <c r="T1241" s="4"/>
      <c r="U1241" s="4"/>
      <c r="V1241" s="4"/>
      <c r="W1241" s="4"/>
      <c r="X1241" s="4"/>
      <c r="Y1241" s="4"/>
    </row>
    <row r="1242" spans="1:25" ht="15" customHeight="1">
      <c r="A1242" s="4"/>
      <c r="B1242" s="57" t="s">
        <v>1254</v>
      </c>
      <c r="C1242" s="78" t="s">
        <v>1816</v>
      </c>
      <c r="D1242" s="57" t="s">
        <v>47</v>
      </c>
      <c r="E1242" s="57" t="s">
        <v>1817</v>
      </c>
      <c r="F1242" s="305" t="s">
        <v>1258</v>
      </c>
      <c r="G1242" s="305"/>
      <c r="H1242" s="77" t="s">
        <v>15</v>
      </c>
      <c r="I1242" s="80">
        <v>2.76E-2</v>
      </c>
      <c r="J1242" s="79">
        <v>27.64</v>
      </c>
      <c r="K1242" s="79">
        <v>0.76</v>
      </c>
      <c r="O1242" s="4"/>
      <c r="P1242" s="4"/>
      <c r="Q1242" s="4"/>
      <c r="R1242" s="4"/>
      <c r="S1242" s="4"/>
      <c r="T1242" s="4"/>
      <c r="U1242" s="4"/>
      <c r="V1242" s="4"/>
      <c r="W1242" s="4"/>
      <c r="X1242" s="4"/>
      <c r="Y1242" s="4"/>
    </row>
    <row r="1243" spans="1:25" ht="15" customHeight="1">
      <c r="A1243" s="4"/>
      <c r="B1243" s="57" t="s">
        <v>1254</v>
      </c>
      <c r="C1243" s="78" t="s">
        <v>1806</v>
      </c>
      <c r="D1243" s="57" t="s">
        <v>47</v>
      </c>
      <c r="E1243" s="57" t="s">
        <v>1807</v>
      </c>
      <c r="F1243" s="305" t="s">
        <v>1258</v>
      </c>
      <c r="G1243" s="305"/>
      <c r="H1243" s="77" t="s">
        <v>49</v>
      </c>
      <c r="I1243" s="80">
        <v>0.4</v>
      </c>
      <c r="J1243" s="79">
        <v>1.3</v>
      </c>
      <c r="K1243" s="79">
        <v>0.52</v>
      </c>
      <c r="O1243" s="4"/>
      <c r="P1243" s="4"/>
      <c r="Q1243" s="4"/>
      <c r="R1243" s="4"/>
      <c r="S1243" s="4"/>
      <c r="T1243" s="4"/>
      <c r="U1243" s="4"/>
      <c r="V1243" s="4"/>
      <c r="W1243" s="4"/>
      <c r="X1243" s="4"/>
      <c r="Y1243" s="4"/>
    </row>
    <row r="1244" spans="1:25" ht="15" customHeight="1">
      <c r="A1244" s="4"/>
      <c r="B1244" s="60"/>
      <c r="C1244" s="60"/>
      <c r="D1244" s="60"/>
      <c r="E1244" s="60"/>
      <c r="F1244" s="60" t="s">
        <v>1260</v>
      </c>
      <c r="G1244" s="82">
        <v>6.86</v>
      </c>
      <c r="H1244" s="60" t="s">
        <v>1261</v>
      </c>
      <c r="I1244" s="82">
        <v>0</v>
      </c>
      <c r="J1244" s="60" t="s">
        <v>1262</v>
      </c>
      <c r="K1244" s="82">
        <v>6.86</v>
      </c>
      <c r="O1244" s="4"/>
      <c r="P1244" s="4"/>
      <c r="Q1244" s="4"/>
      <c r="R1244" s="4"/>
      <c r="S1244" s="4"/>
      <c r="T1244" s="4"/>
      <c r="U1244" s="4"/>
      <c r="V1244" s="4"/>
      <c r="W1244" s="4"/>
      <c r="X1244" s="4"/>
      <c r="Y1244" s="4"/>
    </row>
    <row r="1245" spans="1:25" ht="15" customHeight="1" thickBot="1">
      <c r="A1245" s="4"/>
      <c r="B1245" s="60"/>
      <c r="C1245" s="60"/>
      <c r="D1245" s="60"/>
      <c r="E1245" s="60"/>
      <c r="F1245" s="60" t="s">
        <v>1263</v>
      </c>
      <c r="G1245" s="82">
        <v>5.53</v>
      </c>
      <c r="H1245" s="60"/>
      <c r="I1245" s="306" t="s">
        <v>1264</v>
      </c>
      <c r="J1245" s="306"/>
      <c r="K1245" s="82">
        <v>34.76</v>
      </c>
      <c r="O1245" s="4"/>
      <c r="P1245" s="4"/>
      <c r="Q1245" s="4"/>
      <c r="R1245" s="4"/>
      <c r="S1245" s="4"/>
      <c r="T1245" s="4"/>
      <c r="U1245" s="4"/>
      <c r="V1245" s="4"/>
      <c r="W1245" s="4"/>
      <c r="X1245" s="4"/>
      <c r="Y1245" s="4"/>
    </row>
    <row r="1246" spans="1:25" ht="15" customHeight="1" thickTop="1">
      <c r="A1246" s="4"/>
      <c r="B1246" s="72"/>
      <c r="C1246" s="72"/>
      <c r="D1246" s="72"/>
      <c r="E1246" s="72"/>
      <c r="F1246" s="72"/>
      <c r="G1246" s="72"/>
      <c r="H1246" s="72"/>
      <c r="I1246" s="72"/>
      <c r="J1246" s="72"/>
      <c r="K1246" s="72"/>
      <c r="O1246" s="4"/>
      <c r="P1246" s="4"/>
      <c r="Q1246" s="4"/>
      <c r="R1246" s="4"/>
      <c r="S1246" s="4"/>
      <c r="T1246" s="4"/>
      <c r="U1246" s="4"/>
      <c r="V1246" s="4"/>
      <c r="W1246" s="4"/>
      <c r="X1246" s="4"/>
      <c r="Y1246" s="4"/>
    </row>
    <row r="1247" spans="1:25" ht="15" customHeight="1">
      <c r="A1247" s="4"/>
      <c r="B1247" s="61" t="s">
        <v>447</v>
      </c>
      <c r="C1247" s="62" t="s">
        <v>19</v>
      </c>
      <c r="D1247" s="61" t="s">
        <v>20</v>
      </c>
      <c r="E1247" s="61" t="s">
        <v>21</v>
      </c>
      <c r="F1247" s="303" t="s">
        <v>1242</v>
      </c>
      <c r="G1247" s="303"/>
      <c r="H1247" s="67" t="s">
        <v>22</v>
      </c>
      <c r="I1247" s="62" t="s">
        <v>23</v>
      </c>
      <c r="J1247" s="62" t="s">
        <v>24</v>
      </c>
      <c r="K1247" s="62" t="s">
        <v>17</v>
      </c>
      <c r="O1247" s="4"/>
      <c r="P1247" s="4"/>
      <c r="Q1247" s="4"/>
      <c r="R1247" s="4"/>
      <c r="S1247" s="4"/>
      <c r="T1247" s="4"/>
      <c r="U1247" s="4"/>
      <c r="V1247" s="4"/>
      <c r="W1247" s="4"/>
      <c r="X1247" s="4"/>
      <c r="Y1247" s="4"/>
    </row>
    <row r="1248" spans="1:25" ht="15" customHeight="1">
      <c r="A1248" s="4"/>
      <c r="B1248" s="58" t="s">
        <v>1243</v>
      </c>
      <c r="C1248" s="69" t="s">
        <v>448</v>
      </c>
      <c r="D1248" s="58" t="s">
        <v>47</v>
      </c>
      <c r="E1248" s="58" t="s">
        <v>449</v>
      </c>
      <c r="F1248" s="304" t="s">
        <v>1370</v>
      </c>
      <c r="G1248" s="304"/>
      <c r="H1248" s="68" t="s">
        <v>37</v>
      </c>
      <c r="I1248" s="71">
        <v>1</v>
      </c>
      <c r="J1248" s="70">
        <v>19.920000000000002</v>
      </c>
      <c r="K1248" s="70">
        <v>19.920000000000002</v>
      </c>
      <c r="O1248" s="4"/>
      <c r="P1248" s="4"/>
      <c r="Q1248" s="4"/>
      <c r="R1248" s="4"/>
      <c r="S1248" s="4"/>
      <c r="T1248" s="4"/>
      <c r="U1248" s="4"/>
      <c r="V1248" s="4"/>
      <c r="W1248" s="4"/>
      <c r="X1248" s="4"/>
      <c r="Y1248" s="4"/>
    </row>
    <row r="1249" spans="1:25" ht="15" customHeight="1">
      <c r="A1249" s="4"/>
      <c r="B1249" s="59" t="s">
        <v>1245</v>
      </c>
      <c r="C1249" s="74" t="s">
        <v>1417</v>
      </c>
      <c r="D1249" s="59" t="s">
        <v>47</v>
      </c>
      <c r="E1249" s="59" t="s">
        <v>1418</v>
      </c>
      <c r="F1249" s="308" t="s">
        <v>1248</v>
      </c>
      <c r="G1249" s="308"/>
      <c r="H1249" s="73" t="s">
        <v>1249</v>
      </c>
      <c r="I1249" s="76">
        <v>0.3805</v>
      </c>
      <c r="J1249" s="75">
        <v>32.86</v>
      </c>
      <c r="K1249" s="75">
        <v>12.5</v>
      </c>
      <c r="O1249" s="4"/>
      <c r="P1249" s="4"/>
      <c r="Q1249" s="4"/>
      <c r="R1249" s="4"/>
      <c r="S1249" s="4"/>
      <c r="T1249" s="4"/>
      <c r="U1249" s="4"/>
      <c r="V1249" s="4"/>
      <c r="W1249" s="4"/>
      <c r="X1249" s="4"/>
      <c r="Y1249" s="4"/>
    </row>
    <row r="1250" spans="1:25" ht="15" customHeight="1">
      <c r="A1250" s="4"/>
      <c r="B1250" s="57" t="s">
        <v>1254</v>
      </c>
      <c r="C1250" s="78" t="s">
        <v>1818</v>
      </c>
      <c r="D1250" s="57" t="s">
        <v>47</v>
      </c>
      <c r="E1250" s="57" t="s">
        <v>1819</v>
      </c>
      <c r="F1250" s="305" t="s">
        <v>1258</v>
      </c>
      <c r="G1250" s="305"/>
      <c r="H1250" s="77" t="s">
        <v>15</v>
      </c>
      <c r="I1250" s="80">
        <v>0.14030000000000001</v>
      </c>
      <c r="J1250" s="79">
        <v>50.22</v>
      </c>
      <c r="K1250" s="79">
        <v>7.04</v>
      </c>
      <c r="O1250" s="4"/>
      <c r="P1250" s="4"/>
      <c r="Q1250" s="4"/>
      <c r="R1250" s="4"/>
      <c r="S1250" s="4"/>
      <c r="T1250" s="4"/>
      <c r="U1250" s="4"/>
      <c r="V1250" s="4"/>
      <c r="W1250" s="4"/>
      <c r="X1250" s="4"/>
      <c r="Y1250" s="4"/>
    </row>
    <row r="1251" spans="1:25" ht="15" customHeight="1">
      <c r="A1251" s="4"/>
      <c r="B1251" s="57" t="s">
        <v>1254</v>
      </c>
      <c r="C1251" s="78" t="s">
        <v>1816</v>
      </c>
      <c r="D1251" s="57" t="s">
        <v>47</v>
      </c>
      <c r="E1251" s="57" t="s">
        <v>1817</v>
      </c>
      <c r="F1251" s="305" t="s">
        <v>1258</v>
      </c>
      <c r="G1251" s="305"/>
      <c r="H1251" s="77" t="s">
        <v>15</v>
      </c>
      <c r="I1251" s="80">
        <v>1.4E-2</v>
      </c>
      <c r="J1251" s="79">
        <v>27.64</v>
      </c>
      <c r="K1251" s="79">
        <v>0.38</v>
      </c>
      <c r="O1251" s="4"/>
      <c r="P1251" s="4"/>
      <c r="Q1251" s="4"/>
      <c r="R1251" s="4"/>
      <c r="S1251" s="4"/>
      <c r="T1251" s="4"/>
      <c r="U1251" s="4"/>
      <c r="V1251" s="4"/>
      <c r="W1251" s="4"/>
      <c r="X1251" s="4"/>
      <c r="Y1251" s="4"/>
    </row>
    <row r="1252" spans="1:25" ht="15" customHeight="1">
      <c r="A1252" s="4"/>
      <c r="B1252" s="60"/>
      <c r="C1252" s="60"/>
      <c r="D1252" s="60"/>
      <c r="E1252" s="60"/>
      <c r="F1252" s="60" t="s">
        <v>1260</v>
      </c>
      <c r="G1252" s="82">
        <v>9.31</v>
      </c>
      <c r="H1252" s="60" t="s">
        <v>1261</v>
      </c>
      <c r="I1252" s="82">
        <v>0</v>
      </c>
      <c r="J1252" s="60" t="s">
        <v>1262</v>
      </c>
      <c r="K1252" s="82">
        <v>9.31</v>
      </c>
      <c r="O1252" s="4"/>
      <c r="P1252" s="4"/>
      <c r="Q1252" s="4"/>
      <c r="R1252" s="4"/>
      <c r="S1252" s="4"/>
      <c r="T1252" s="4"/>
      <c r="U1252" s="4"/>
      <c r="V1252" s="4"/>
      <c r="W1252" s="4"/>
      <c r="X1252" s="4"/>
      <c r="Y1252" s="4"/>
    </row>
    <row r="1253" spans="1:25" ht="15" customHeight="1" thickBot="1">
      <c r="A1253" s="4"/>
      <c r="B1253" s="60"/>
      <c r="C1253" s="60"/>
      <c r="D1253" s="60"/>
      <c r="E1253" s="60"/>
      <c r="F1253" s="60" t="s">
        <v>1263</v>
      </c>
      <c r="G1253" s="82">
        <v>3.76</v>
      </c>
      <c r="H1253" s="60"/>
      <c r="I1253" s="306" t="s">
        <v>1264</v>
      </c>
      <c r="J1253" s="306"/>
      <c r="K1253" s="82">
        <v>23.68</v>
      </c>
      <c r="O1253" s="4"/>
      <c r="P1253" s="4"/>
      <c r="Q1253" s="4"/>
      <c r="R1253" s="4"/>
      <c r="S1253" s="4"/>
      <c r="T1253" s="4"/>
      <c r="U1253" s="4"/>
      <c r="V1253" s="4"/>
      <c r="W1253" s="4"/>
      <c r="X1253" s="4"/>
      <c r="Y1253" s="4"/>
    </row>
    <row r="1254" spans="1:25" ht="15" customHeight="1" thickTop="1">
      <c r="A1254" s="4"/>
      <c r="B1254" s="72"/>
      <c r="C1254" s="72"/>
      <c r="D1254" s="72"/>
      <c r="E1254" s="72"/>
      <c r="F1254" s="72"/>
      <c r="G1254" s="72"/>
      <c r="H1254" s="72"/>
      <c r="I1254" s="72"/>
      <c r="J1254" s="72"/>
      <c r="K1254" s="72"/>
      <c r="O1254" s="4"/>
      <c r="P1254" s="4"/>
      <c r="Q1254" s="4"/>
      <c r="R1254" s="4"/>
      <c r="S1254" s="4"/>
      <c r="T1254" s="4"/>
      <c r="U1254" s="4"/>
      <c r="V1254" s="4"/>
      <c r="W1254" s="4"/>
      <c r="X1254" s="4"/>
      <c r="Y1254" s="4"/>
    </row>
    <row r="1255" spans="1:25" ht="15" customHeight="1">
      <c r="A1255" s="4"/>
      <c r="B1255" s="61" t="s">
        <v>451</v>
      </c>
      <c r="C1255" s="62" t="s">
        <v>19</v>
      </c>
      <c r="D1255" s="61" t="s">
        <v>20</v>
      </c>
      <c r="E1255" s="61" t="s">
        <v>21</v>
      </c>
      <c r="F1255" s="303" t="s">
        <v>1242</v>
      </c>
      <c r="G1255" s="303"/>
      <c r="H1255" s="67" t="s">
        <v>22</v>
      </c>
      <c r="I1255" s="62" t="s">
        <v>23</v>
      </c>
      <c r="J1255" s="62" t="s">
        <v>24</v>
      </c>
      <c r="K1255" s="62" t="s">
        <v>17</v>
      </c>
      <c r="O1255" s="4"/>
      <c r="P1255" s="4"/>
      <c r="Q1255" s="4"/>
      <c r="R1255" s="4"/>
      <c r="S1255" s="4"/>
      <c r="T1255" s="4"/>
      <c r="U1255" s="4"/>
      <c r="V1255" s="4"/>
      <c r="W1255" s="4"/>
      <c r="X1255" s="4"/>
      <c r="Y1255" s="4"/>
    </row>
    <row r="1256" spans="1:25" ht="15" customHeight="1">
      <c r="A1256" s="4"/>
      <c r="B1256" s="58" t="s">
        <v>1243</v>
      </c>
      <c r="C1256" s="69" t="s">
        <v>452</v>
      </c>
      <c r="D1256" s="58" t="s">
        <v>31</v>
      </c>
      <c r="E1256" s="58" t="s">
        <v>453</v>
      </c>
      <c r="F1256" s="304" t="s">
        <v>1513</v>
      </c>
      <c r="G1256" s="304"/>
      <c r="H1256" s="68" t="s">
        <v>37</v>
      </c>
      <c r="I1256" s="71">
        <v>1</v>
      </c>
      <c r="J1256" s="70">
        <v>675.23</v>
      </c>
      <c r="K1256" s="70">
        <v>675.23</v>
      </c>
      <c r="O1256" s="4"/>
      <c r="P1256" s="4"/>
      <c r="Q1256" s="4"/>
      <c r="R1256" s="4"/>
      <c r="S1256" s="4"/>
      <c r="T1256" s="4"/>
      <c r="U1256" s="4"/>
      <c r="V1256" s="4"/>
      <c r="W1256" s="4"/>
      <c r="X1256" s="4"/>
      <c r="Y1256" s="4"/>
    </row>
    <row r="1257" spans="1:25" ht="15" customHeight="1">
      <c r="A1257" s="4"/>
      <c r="B1257" s="59" t="s">
        <v>1245</v>
      </c>
      <c r="C1257" s="74" t="s">
        <v>1246</v>
      </c>
      <c r="D1257" s="59" t="s">
        <v>47</v>
      </c>
      <c r="E1257" s="59" t="s">
        <v>1247</v>
      </c>
      <c r="F1257" s="308" t="s">
        <v>1248</v>
      </c>
      <c r="G1257" s="308"/>
      <c r="H1257" s="73" t="s">
        <v>1249</v>
      </c>
      <c r="I1257" s="76">
        <v>1.1399999999999999</v>
      </c>
      <c r="J1257" s="75">
        <v>22.64</v>
      </c>
      <c r="K1257" s="75">
        <v>25.8</v>
      </c>
      <c r="O1257" s="4"/>
      <c r="P1257" s="4"/>
      <c r="Q1257" s="4"/>
      <c r="R1257" s="4"/>
      <c r="S1257" s="4"/>
      <c r="T1257" s="4"/>
      <c r="U1257" s="4"/>
      <c r="V1257" s="4"/>
      <c r="W1257" s="4"/>
      <c r="X1257" s="4"/>
      <c r="Y1257" s="4"/>
    </row>
    <row r="1258" spans="1:25" ht="45.6" customHeight="1">
      <c r="A1258" s="4"/>
      <c r="B1258" s="59" t="s">
        <v>1245</v>
      </c>
      <c r="C1258" s="74" t="s">
        <v>1443</v>
      </c>
      <c r="D1258" s="59" t="s">
        <v>47</v>
      </c>
      <c r="E1258" s="59" t="s">
        <v>1444</v>
      </c>
      <c r="F1258" s="308" t="s">
        <v>1248</v>
      </c>
      <c r="G1258" s="308"/>
      <c r="H1258" s="73" t="s">
        <v>1249</v>
      </c>
      <c r="I1258" s="76">
        <v>0.65</v>
      </c>
      <c r="J1258" s="75">
        <v>31.21</v>
      </c>
      <c r="K1258" s="75">
        <v>20.28</v>
      </c>
      <c r="O1258" s="4"/>
      <c r="P1258" s="4"/>
      <c r="Q1258" s="4"/>
      <c r="R1258" s="4"/>
      <c r="S1258" s="4"/>
      <c r="T1258" s="4"/>
      <c r="U1258" s="4"/>
      <c r="V1258" s="4"/>
      <c r="W1258" s="4"/>
      <c r="X1258" s="4"/>
      <c r="Y1258" s="4"/>
    </row>
    <row r="1259" spans="1:25" ht="15" customHeight="1">
      <c r="A1259" s="4"/>
      <c r="B1259" s="57" t="s">
        <v>1254</v>
      </c>
      <c r="C1259" s="78" t="s">
        <v>1820</v>
      </c>
      <c r="D1259" s="57" t="s">
        <v>1546</v>
      </c>
      <c r="E1259" s="57" t="s">
        <v>1821</v>
      </c>
      <c r="F1259" s="305" t="s">
        <v>1258</v>
      </c>
      <c r="G1259" s="305"/>
      <c r="H1259" s="77" t="s">
        <v>1791</v>
      </c>
      <c r="I1259" s="80">
        <v>0.6</v>
      </c>
      <c r="J1259" s="79">
        <v>20.61</v>
      </c>
      <c r="K1259" s="79">
        <v>12.36</v>
      </c>
      <c r="O1259" s="4"/>
      <c r="P1259" s="4"/>
      <c r="Q1259" s="4"/>
      <c r="R1259" s="4"/>
      <c r="S1259" s="4"/>
      <c r="T1259" s="4"/>
      <c r="U1259" s="4"/>
      <c r="V1259" s="4"/>
      <c r="W1259" s="4"/>
      <c r="X1259" s="4"/>
      <c r="Y1259" s="4"/>
    </row>
    <row r="1260" spans="1:25" ht="15" customHeight="1">
      <c r="A1260" s="4"/>
      <c r="B1260" s="57" t="s">
        <v>1254</v>
      </c>
      <c r="C1260" s="78" t="s">
        <v>1822</v>
      </c>
      <c r="D1260" s="57" t="s">
        <v>1546</v>
      </c>
      <c r="E1260" s="57" t="s">
        <v>1823</v>
      </c>
      <c r="F1260" s="305" t="s">
        <v>1258</v>
      </c>
      <c r="G1260" s="305"/>
      <c r="H1260" s="77" t="s">
        <v>37</v>
      </c>
      <c r="I1260" s="80">
        <v>1</v>
      </c>
      <c r="J1260" s="79">
        <v>616.79</v>
      </c>
      <c r="K1260" s="79">
        <v>616.79</v>
      </c>
      <c r="O1260" s="4"/>
      <c r="P1260" s="4"/>
      <c r="Q1260" s="4"/>
      <c r="R1260" s="4"/>
      <c r="S1260" s="4"/>
      <c r="T1260" s="4"/>
      <c r="U1260" s="4"/>
      <c r="V1260" s="4"/>
      <c r="W1260" s="4"/>
      <c r="X1260" s="4"/>
      <c r="Y1260" s="4"/>
    </row>
    <row r="1261" spans="1:25" ht="15" customHeight="1">
      <c r="A1261" s="4"/>
      <c r="B1261" s="60"/>
      <c r="C1261" s="60"/>
      <c r="D1261" s="60"/>
      <c r="E1261" s="60"/>
      <c r="F1261" s="60" t="s">
        <v>1260</v>
      </c>
      <c r="G1261" s="82">
        <v>34.409999999999997</v>
      </c>
      <c r="H1261" s="60" t="s">
        <v>1261</v>
      </c>
      <c r="I1261" s="82">
        <v>0</v>
      </c>
      <c r="J1261" s="60" t="s">
        <v>1262</v>
      </c>
      <c r="K1261" s="82">
        <v>34.409999999999997</v>
      </c>
      <c r="O1261" s="4"/>
      <c r="P1261" s="4"/>
      <c r="Q1261" s="4"/>
      <c r="R1261" s="4"/>
      <c r="S1261" s="4"/>
      <c r="T1261" s="4"/>
      <c r="U1261" s="4"/>
      <c r="V1261" s="4"/>
      <c r="W1261" s="4"/>
      <c r="X1261" s="4"/>
      <c r="Y1261" s="4"/>
    </row>
    <row r="1262" spans="1:25" ht="15" customHeight="1">
      <c r="A1262" s="4"/>
      <c r="B1262" s="60"/>
      <c r="C1262" s="60"/>
      <c r="D1262" s="60"/>
      <c r="E1262" s="60"/>
      <c r="F1262" s="60" t="s">
        <v>1263</v>
      </c>
      <c r="G1262" s="82">
        <v>127.75</v>
      </c>
      <c r="H1262" s="60"/>
      <c r="I1262" s="306" t="s">
        <v>1264</v>
      </c>
      <c r="J1262" s="306"/>
      <c r="K1262" s="82">
        <v>802.98</v>
      </c>
      <c r="O1262" s="4"/>
      <c r="P1262" s="4"/>
      <c r="Q1262" s="4"/>
      <c r="R1262" s="4"/>
      <c r="S1262" s="4"/>
      <c r="T1262" s="4"/>
      <c r="U1262" s="4"/>
      <c r="V1262" s="4"/>
      <c r="W1262" s="4"/>
      <c r="X1262" s="4"/>
      <c r="Y1262" s="4"/>
    </row>
    <row r="1263" spans="1:25" ht="15" customHeight="1">
      <c r="A1263" s="4"/>
      <c r="B1263" s="307" t="s">
        <v>2542</v>
      </c>
      <c r="C1263" s="307"/>
      <c r="D1263" s="307"/>
      <c r="E1263" s="307"/>
      <c r="F1263" s="307"/>
      <c r="G1263" s="307"/>
      <c r="H1263" s="307"/>
      <c r="I1263" s="307"/>
      <c r="J1263" s="307"/>
      <c r="K1263" s="307"/>
      <c r="O1263" s="4"/>
      <c r="P1263" s="4"/>
      <c r="Q1263" s="4"/>
      <c r="R1263" s="4"/>
      <c r="S1263" s="4"/>
      <c r="T1263" s="4"/>
      <c r="U1263" s="4"/>
      <c r="V1263" s="4"/>
      <c r="W1263" s="4"/>
      <c r="X1263" s="4"/>
      <c r="Y1263" s="4"/>
    </row>
    <row r="1264" spans="1:25" ht="15" customHeight="1" thickBot="1">
      <c r="A1264" s="4"/>
      <c r="B1264" s="302" t="s">
        <v>2581</v>
      </c>
      <c r="C1264" s="302"/>
      <c r="D1264" s="302"/>
      <c r="E1264" s="302"/>
      <c r="F1264" s="302"/>
      <c r="G1264" s="302"/>
      <c r="H1264" s="302"/>
      <c r="I1264" s="302"/>
      <c r="J1264" s="302"/>
      <c r="K1264" s="302"/>
      <c r="O1264" s="4"/>
      <c r="P1264" s="4"/>
      <c r="Q1264" s="4"/>
      <c r="R1264" s="4"/>
      <c r="S1264" s="4"/>
      <c r="T1264" s="4"/>
      <c r="U1264" s="4"/>
      <c r="V1264" s="4"/>
      <c r="W1264" s="4"/>
      <c r="X1264" s="4"/>
      <c r="Y1264" s="4"/>
    </row>
    <row r="1265" spans="1:25" ht="15" customHeight="1" thickTop="1">
      <c r="A1265" s="4"/>
      <c r="B1265" s="72"/>
      <c r="C1265" s="72"/>
      <c r="D1265" s="72"/>
      <c r="E1265" s="72"/>
      <c r="F1265" s="72"/>
      <c r="G1265" s="72"/>
      <c r="H1265" s="72"/>
      <c r="I1265" s="72"/>
      <c r="J1265" s="72"/>
      <c r="K1265" s="72"/>
      <c r="O1265" s="4"/>
      <c r="P1265" s="4"/>
      <c r="Q1265" s="4"/>
      <c r="R1265" s="4"/>
      <c r="S1265" s="4"/>
      <c r="T1265" s="4"/>
      <c r="U1265" s="4"/>
      <c r="V1265" s="4"/>
      <c r="W1265" s="4"/>
      <c r="X1265" s="4"/>
      <c r="Y1265" s="4"/>
    </row>
    <row r="1266" spans="1:25" ht="15" customHeight="1">
      <c r="A1266" s="4"/>
      <c r="B1266" s="61" t="s">
        <v>457</v>
      </c>
      <c r="C1266" s="62" t="s">
        <v>19</v>
      </c>
      <c r="D1266" s="61" t="s">
        <v>20</v>
      </c>
      <c r="E1266" s="61" t="s">
        <v>21</v>
      </c>
      <c r="F1266" s="303" t="s">
        <v>1242</v>
      </c>
      <c r="G1266" s="303"/>
      <c r="H1266" s="67" t="s">
        <v>22</v>
      </c>
      <c r="I1266" s="62" t="s">
        <v>23</v>
      </c>
      <c r="J1266" s="62" t="s">
        <v>24</v>
      </c>
      <c r="K1266" s="62" t="s">
        <v>17</v>
      </c>
      <c r="O1266" s="4"/>
      <c r="P1266" s="4"/>
      <c r="Q1266" s="4"/>
      <c r="R1266" s="4"/>
      <c r="S1266" s="4"/>
      <c r="T1266" s="4"/>
      <c r="U1266" s="4"/>
      <c r="V1266" s="4"/>
      <c r="W1266" s="4"/>
      <c r="X1266" s="4"/>
      <c r="Y1266" s="4"/>
    </row>
    <row r="1267" spans="1:25" ht="15" customHeight="1">
      <c r="A1267" s="4"/>
      <c r="B1267" s="58" t="s">
        <v>1243</v>
      </c>
      <c r="C1267" s="69" t="s">
        <v>458</v>
      </c>
      <c r="D1267" s="58" t="s">
        <v>47</v>
      </c>
      <c r="E1267" s="58" t="s">
        <v>459</v>
      </c>
      <c r="F1267" s="304" t="s">
        <v>1824</v>
      </c>
      <c r="G1267" s="304"/>
      <c r="H1267" s="68" t="s">
        <v>49</v>
      </c>
      <c r="I1267" s="71">
        <v>1</v>
      </c>
      <c r="J1267" s="70">
        <v>105.87</v>
      </c>
      <c r="K1267" s="70">
        <v>105.87</v>
      </c>
      <c r="O1267" s="4"/>
      <c r="P1267" s="4"/>
      <c r="Q1267" s="4"/>
      <c r="R1267" s="4"/>
      <c r="S1267" s="4"/>
      <c r="T1267" s="4"/>
      <c r="U1267" s="4"/>
      <c r="V1267" s="4"/>
      <c r="W1267" s="4"/>
      <c r="X1267" s="4"/>
      <c r="Y1267" s="4"/>
    </row>
    <row r="1268" spans="1:25" ht="15" customHeight="1">
      <c r="A1268" s="4"/>
      <c r="B1268" s="59" t="s">
        <v>1245</v>
      </c>
      <c r="C1268" s="74" t="s">
        <v>1301</v>
      </c>
      <c r="D1268" s="59" t="s">
        <v>47</v>
      </c>
      <c r="E1268" s="59" t="s">
        <v>1302</v>
      </c>
      <c r="F1268" s="308" t="s">
        <v>1248</v>
      </c>
      <c r="G1268" s="308"/>
      <c r="H1268" s="73" t="s">
        <v>1249</v>
      </c>
      <c r="I1268" s="76">
        <v>0.44669999999999999</v>
      </c>
      <c r="J1268" s="75">
        <v>30.48</v>
      </c>
      <c r="K1268" s="75">
        <v>13.61</v>
      </c>
      <c r="O1268" s="4"/>
      <c r="P1268" s="4"/>
      <c r="Q1268" s="4"/>
      <c r="R1268" s="4"/>
      <c r="S1268" s="4"/>
      <c r="T1268" s="4"/>
      <c r="U1268" s="4"/>
      <c r="V1268" s="4"/>
      <c r="W1268" s="4"/>
      <c r="X1268" s="4"/>
      <c r="Y1268" s="4"/>
    </row>
    <row r="1269" spans="1:25" ht="15" customHeight="1">
      <c r="A1269" s="4"/>
      <c r="B1269" s="59" t="s">
        <v>1245</v>
      </c>
      <c r="C1269" s="74" t="s">
        <v>1246</v>
      </c>
      <c r="D1269" s="59" t="s">
        <v>47</v>
      </c>
      <c r="E1269" s="59" t="s">
        <v>1247</v>
      </c>
      <c r="F1269" s="308" t="s">
        <v>1248</v>
      </c>
      <c r="G1269" s="308"/>
      <c r="H1269" s="73" t="s">
        <v>1249</v>
      </c>
      <c r="I1269" s="76">
        <v>0.14069999999999999</v>
      </c>
      <c r="J1269" s="75">
        <v>22.64</v>
      </c>
      <c r="K1269" s="75">
        <v>3.18</v>
      </c>
      <c r="O1269" s="4"/>
      <c r="P1269" s="4"/>
      <c r="Q1269" s="4"/>
      <c r="R1269" s="4"/>
      <c r="S1269" s="4"/>
      <c r="T1269" s="4"/>
      <c r="U1269" s="4"/>
      <c r="V1269" s="4"/>
      <c r="W1269" s="4"/>
      <c r="X1269" s="4"/>
      <c r="Y1269" s="4"/>
    </row>
    <row r="1270" spans="1:25" ht="15" customHeight="1">
      <c r="A1270" s="4"/>
      <c r="B1270" s="57" t="s">
        <v>1254</v>
      </c>
      <c r="C1270" s="78" t="s">
        <v>1825</v>
      </c>
      <c r="D1270" s="57" t="s">
        <v>47</v>
      </c>
      <c r="E1270" s="57" t="s">
        <v>1826</v>
      </c>
      <c r="F1270" s="305" t="s">
        <v>1258</v>
      </c>
      <c r="G1270" s="305"/>
      <c r="H1270" s="77" t="s">
        <v>49</v>
      </c>
      <c r="I1270" s="80">
        <v>2.1000000000000001E-2</v>
      </c>
      <c r="J1270" s="79">
        <v>3.99</v>
      </c>
      <c r="K1270" s="79">
        <v>0.08</v>
      </c>
      <c r="O1270" s="4"/>
      <c r="P1270" s="4"/>
      <c r="Q1270" s="4"/>
      <c r="R1270" s="4"/>
      <c r="S1270" s="4"/>
      <c r="T1270" s="4"/>
      <c r="U1270" s="4"/>
      <c r="V1270" s="4"/>
      <c r="W1270" s="4"/>
      <c r="X1270" s="4"/>
      <c r="Y1270" s="4"/>
    </row>
    <row r="1271" spans="1:25" ht="15" customHeight="1">
      <c r="A1271" s="4"/>
      <c r="B1271" s="57" t="s">
        <v>1254</v>
      </c>
      <c r="C1271" s="78" t="s">
        <v>1827</v>
      </c>
      <c r="D1271" s="57" t="s">
        <v>47</v>
      </c>
      <c r="E1271" s="57" t="s">
        <v>1828</v>
      </c>
      <c r="F1271" s="305" t="s">
        <v>1258</v>
      </c>
      <c r="G1271" s="305"/>
      <c r="H1271" s="77" t="s">
        <v>49</v>
      </c>
      <c r="I1271" s="80">
        <v>1</v>
      </c>
      <c r="J1271" s="79">
        <v>89</v>
      </c>
      <c r="K1271" s="79">
        <v>89</v>
      </c>
      <c r="O1271" s="4"/>
      <c r="P1271" s="4"/>
      <c r="Q1271" s="4"/>
      <c r="R1271" s="4"/>
      <c r="S1271" s="4"/>
      <c r="T1271" s="4"/>
      <c r="U1271" s="4"/>
      <c r="V1271" s="4"/>
      <c r="W1271" s="4"/>
      <c r="X1271" s="4"/>
      <c r="Y1271" s="4"/>
    </row>
    <row r="1272" spans="1:25" ht="15" customHeight="1">
      <c r="A1272" s="4"/>
      <c r="B1272" s="60"/>
      <c r="C1272" s="60"/>
      <c r="D1272" s="60"/>
      <c r="E1272" s="60"/>
      <c r="F1272" s="60" t="s">
        <v>1260</v>
      </c>
      <c r="G1272" s="82">
        <v>13.23</v>
      </c>
      <c r="H1272" s="60" t="s">
        <v>1261</v>
      </c>
      <c r="I1272" s="82">
        <v>0</v>
      </c>
      <c r="J1272" s="60" t="s">
        <v>1262</v>
      </c>
      <c r="K1272" s="82">
        <v>13.23</v>
      </c>
      <c r="O1272" s="4"/>
      <c r="P1272" s="4"/>
      <c r="Q1272" s="4"/>
      <c r="R1272" s="4"/>
      <c r="S1272" s="4"/>
      <c r="T1272" s="4"/>
      <c r="U1272" s="4"/>
      <c r="V1272" s="4"/>
      <c r="W1272" s="4"/>
      <c r="X1272" s="4"/>
      <c r="Y1272" s="4"/>
    </row>
    <row r="1273" spans="1:25" ht="15" customHeight="1" thickBot="1">
      <c r="A1273" s="4"/>
      <c r="B1273" s="60"/>
      <c r="C1273" s="60"/>
      <c r="D1273" s="60"/>
      <c r="E1273" s="60"/>
      <c r="F1273" s="60" t="s">
        <v>1263</v>
      </c>
      <c r="G1273" s="82">
        <v>20.03</v>
      </c>
      <c r="H1273" s="60"/>
      <c r="I1273" s="306" t="s">
        <v>1264</v>
      </c>
      <c r="J1273" s="306"/>
      <c r="K1273" s="82">
        <v>125.9</v>
      </c>
      <c r="O1273" s="4"/>
      <c r="P1273" s="4"/>
      <c r="Q1273" s="4"/>
      <c r="R1273" s="4"/>
      <c r="S1273" s="4"/>
      <c r="T1273" s="4"/>
      <c r="U1273" s="4"/>
      <c r="V1273" s="4"/>
      <c r="W1273" s="4"/>
      <c r="X1273" s="4"/>
      <c r="Y1273" s="4"/>
    </row>
    <row r="1274" spans="1:25" ht="15" customHeight="1" thickTop="1">
      <c r="A1274" s="4"/>
      <c r="B1274" s="72"/>
      <c r="C1274" s="72"/>
      <c r="D1274" s="72"/>
      <c r="E1274" s="72"/>
      <c r="F1274" s="72"/>
      <c r="G1274" s="72"/>
      <c r="H1274" s="72"/>
      <c r="I1274" s="72"/>
      <c r="J1274" s="72"/>
      <c r="K1274" s="72"/>
      <c r="O1274" s="4"/>
      <c r="P1274" s="4"/>
      <c r="Q1274" s="4"/>
      <c r="R1274" s="4"/>
      <c r="S1274" s="4"/>
      <c r="T1274" s="4"/>
      <c r="U1274" s="4"/>
      <c r="V1274" s="4"/>
      <c r="W1274" s="4"/>
      <c r="X1274" s="4"/>
      <c r="Y1274" s="4"/>
    </row>
    <row r="1275" spans="1:25" ht="15" customHeight="1">
      <c r="A1275" s="4"/>
      <c r="B1275" s="61" t="s">
        <v>462</v>
      </c>
      <c r="C1275" s="62" t="s">
        <v>19</v>
      </c>
      <c r="D1275" s="61" t="s">
        <v>20</v>
      </c>
      <c r="E1275" s="61" t="s">
        <v>21</v>
      </c>
      <c r="F1275" s="303" t="s">
        <v>1242</v>
      </c>
      <c r="G1275" s="303"/>
      <c r="H1275" s="67" t="s">
        <v>22</v>
      </c>
      <c r="I1275" s="62" t="s">
        <v>23</v>
      </c>
      <c r="J1275" s="62" t="s">
        <v>24</v>
      </c>
      <c r="K1275" s="62" t="s">
        <v>17</v>
      </c>
      <c r="O1275" s="4"/>
      <c r="P1275" s="4"/>
      <c r="Q1275" s="4"/>
      <c r="R1275" s="4"/>
      <c r="S1275" s="4"/>
      <c r="T1275" s="4"/>
      <c r="U1275" s="4"/>
      <c r="V1275" s="4"/>
      <c r="W1275" s="4"/>
      <c r="X1275" s="4"/>
      <c r="Y1275" s="4"/>
    </row>
    <row r="1276" spans="1:25" ht="15" customHeight="1">
      <c r="A1276" s="4"/>
      <c r="B1276" s="58" t="s">
        <v>1243</v>
      </c>
      <c r="C1276" s="69" t="s">
        <v>463</v>
      </c>
      <c r="D1276" s="58" t="s">
        <v>47</v>
      </c>
      <c r="E1276" s="58" t="s">
        <v>464</v>
      </c>
      <c r="F1276" s="304" t="s">
        <v>1824</v>
      </c>
      <c r="G1276" s="304"/>
      <c r="H1276" s="68" t="s">
        <v>49</v>
      </c>
      <c r="I1276" s="71">
        <v>1</v>
      </c>
      <c r="J1276" s="70">
        <v>620.77</v>
      </c>
      <c r="K1276" s="70">
        <v>620.77</v>
      </c>
      <c r="O1276" s="4"/>
      <c r="P1276" s="4"/>
      <c r="Q1276" s="4"/>
      <c r="R1276" s="4"/>
      <c r="S1276" s="4"/>
      <c r="T1276" s="4"/>
      <c r="U1276" s="4"/>
      <c r="V1276" s="4"/>
      <c r="W1276" s="4"/>
      <c r="X1276" s="4"/>
      <c r="Y1276" s="4"/>
    </row>
    <row r="1277" spans="1:25" ht="15" customHeight="1">
      <c r="A1277" s="4"/>
      <c r="B1277" s="59" t="s">
        <v>1245</v>
      </c>
      <c r="C1277" s="74" t="s">
        <v>1829</v>
      </c>
      <c r="D1277" s="59" t="s">
        <v>47</v>
      </c>
      <c r="E1277" s="59" t="s">
        <v>1830</v>
      </c>
      <c r="F1277" s="308" t="s">
        <v>1824</v>
      </c>
      <c r="G1277" s="308"/>
      <c r="H1277" s="73" t="s">
        <v>49</v>
      </c>
      <c r="I1277" s="76">
        <v>1</v>
      </c>
      <c r="J1277" s="75">
        <v>553.76</v>
      </c>
      <c r="K1277" s="75">
        <v>553.76</v>
      </c>
      <c r="O1277" s="4"/>
      <c r="P1277" s="4"/>
      <c r="Q1277" s="4"/>
      <c r="R1277" s="4"/>
      <c r="S1277" s="4"/>
      <c r="T1277" s="4"/>
      <c r="U1277" s="4"/>
      <c r="V1277" s="4"/>
      <c r="W1277" s="4"/>
      <c r="X1277" s="4"/>
      <c r="Y1277" s="4"/>
    </row>
    <row r="1278" spans="1:25" ht="15" customHeight="1">
      <c r="A1278" s="4"/>
      <c r="B1278" s="59" t="s">
        <v>1245</v>
      </c>
      <c r="C1278" s="74" t="s">
        <v>1831</v>
      </c>
      <c r="D1278" s="59" t="s">
        <v>47</v>
      </c>
      <c r="E1278" s="59" t="s">
        <v>1832</v>
      </c>
      <c r="F1278" s="308" t="s">
        <v>1824</v>
      </c>
      <c r="G1278" s="308"/>
      <c r="H1278" s="73" t="s">
        <v>49</v>
      </c>
      <c r="I1278" s="76">
        <v>1</v>
      </c>
      <c r="J1278" s="75">
        <v>67.010000000000005</v>
      </c>
      <c r="K1278" s="75">
        <v>67.010000000000005</v>
      </c>
      <c r="O1278" s="4"/>
      <c r="P1278" s="4"/>
      <c r="Q1278" s="4"/>
      <c r="R1278" s="4"/>
      <c r="S1278" s="4"/>
      <c r="T1278" s="4"/>
      <c r="U1278" s="4"/>
      <c r="V1278" s="4"/>
      <c r="W1278" s="4"/>
      <c r="X1278" s="4"/>
      <c r="Y1278" s="4"/>
    </row>
    <row r="1279" spans="1:25" ht="15" customHeight="1">
      <c r="A1279" s="4"/>
      <c r="B1279" s="60"/>
      <c r="C1279" s="60"/>
      <c r="D1279" s="60"/>
      <c r="E1279" s="60"/>
      <c r="F1279" s="60" t="s">
        <v>1260</v>
      </c>
      <c r="G1279" s="82">
        <v>30.71</v>
      </c>
      <c r="H1279" s="60" t="s">
        <v>1261</v>
      </c>
      <c r="I1279" s="82">
        <v>0</v>
      </c>
      <c r="J1279" s="60" t="s">
        <v>1262</v>
      </c>
      <c r="K1279" s="82">
        <v>30.71</v>
      </c>
      <c r="O1279" s="4"/>
      <c r="P1279" s="4"/>
      <c r="Q1279" s="4"/>
      <c r="R1279" s="4"/>
      <c r="S1279" s="4"/>
      <c r="T1279" s="4"/>
      <c r="U1279" s="4"/>
      <c r="V1279" s="4"/>
      <c r="W1279" s="4"/>
      <c r="X1279" s="4"/>
      <c r="Y1279" s="4"/>
    </row>
    <row r="1280" spans="1:25" ht="15" customHeight="1" thickBot="1">
      <c r="A1280" s="4"/>
      <c r="B1280" s="60"/>
      <c r="C1280" s="60"/>
      <c r="D1280" s="60"/>
      <c r="E1280" s="60"/>
      <c r="F1280" s="60" t="s">
        <v>1263</v>
      </c>
      <c r="G1280" s="82">
        <v>117.44</v>
      </c>
      <c r="H1280" s="60"/>
      <c r="I1280" s="306" t="s">
        <v>1264</v>
      </c>
      <c r="J1280" s="306"/>
      <c r="K1280" s="82">
        <v>738.21</v>
      </c>
      <c r="O1280" s="4"/>
      <c r="P1280" s="4"/>
      <c r="Q1280" s="4"/>
      <c r="R1280" s="4"/>
      <c r="S1280" s="4"/>
      <c r="T1280" s="4"/>
      <c r="U1280" s="4"/>
      <c r="V1280" s="4"/>
      <c r="W1280" s="4"/>
      <c r="X1280" s="4"/>
      <c r="Y1280" s="4"/>
    </row>
    <row r="1281" spans="1:25" ht="15" customHeight="1" thickTop="1">
      <c r="A1281" s="4"/>
      <c r="B1281" s="72"/>
      <c r="C1281" s="72"/>
      <c r="D1281" s="72"/>
      <c r="E1281" s="72"/>
      <c r="F1281" s="72"/>
      <c r="G1281" s="72"/>
      <c r="H1281" s="72"/>
      <c r="I1281" s="72"/>
      <c r="J1281" s="72"/>
      <c r="K1281" s="72"/>
      <c r="O1281" s="4"/>
      <c r="P1281" s="4"/>
      <c r="Q1281" s="4"/>
      <c r="R1281" s="4"/>
      <c r="S1281" s="4"/>
      <c r="T1281" s="4"/>
      <c r="U1281" s="4"/>
      <c r="V1281" s="4"/>
      <c r="W1281" s="4"/>
      <c r="X1281" s="4"/>
      <c r="Y1281" s="4"/>
    </row>
    <row r="1282" spans="1:25" ht="15" customHeight="1">
      <c r="A1282" s="4"/>
      <c r="B1282" s="61" t="s">
        <v>465</v>
      </c>
      <c r="C1282" s="62" t="s">
        <v>19</v>
      </c>
      <c r="D1282" s="61" t="s">
        <v>20</v>
      </c>
      <c r="E1282" s="61" t="s">
        <v>21</v>
      </c>
      <c r="F1282" s="303" t="s">
        <v>1242</v>
      </c>
      <c r="G1282" s="303"/>
      <c r="H1282" s="67" t="s">
        <v>22</v>
      </c>
      <c r="I1282" s="62" t="s">
        <v>23</v>
      </c>
      <c r="J1282" s="62" t="s">
        <v>24</v>
      </c>
      <c r="K1282" s="62" t="s">
        <v>17</v>
      </c>
      <c r="O1282" s="4"/>
      <c r="P1282" s="4"/>
      <c r="Q1282" s="4"/>
      <c r="R1282" s="4"/>
      <c r="S1282" s="4"/>
      <c r="T1282" s="4"/>
      <c r="U1282" s="4"/>
      <c r="V1282" s="4"/>
      <c r="W1282" s="4"/>
      <c r="X1282" s="4"/>
      <c r="Y1282" s="4"/>
    </row>
    <row r="1283" spans="1:25" ht="15" customHeight="1">
      <c r="A1283" s="4"/>
      <c r="B1283" s="58" t="s">
        <v>1243</v>
      </c>
      <c r="C1283" s="69" t="s">
        <v>466</v>
      </c>
      <c r="D1283" s="58" t="s">
        <v>31</v>
      </c>
      <c r="E1283" s="58" t="s">
        <v>467</v>
      </c>
      <c r="F1283" s="304" t="s">
        <v>1754</v>
      </c>
      <c r="G1283" s="304"/>
      <c r="H1283" s="68" t="s">
        <v>49</v>
      </c>
      <c r="I1283" s="71">
        <v>1</v>
      </c>
      <c r="J1283" s="70">
        <v>1155.27</v>
      </c>
      <c r="K1283" s="70">
        <v>1155.27</v>
      </c>
      <c r="O1283" s="4"/>
      <c r="P1283" s="4"/>
      <c r="Q1283" s="4"/>
      <c r="R1283" s="4"/>
      <c r="S1283" s="4"/>
      <c r="T1283" s="4"/>
      <c r="U1283" s="4"/>
      <c r="V1283" s="4"/>
      <c r="W1283" s="4"/>
      <c r="X1283" s="4"/>
      <c r="Y1283" s="4"/>
    </row>
    <row r="1284" spans="1:25" ht="15" customHeight="1">
      <c r="A1284" s="4"/>
      <c r="B1284" s="59" t="s">
        <v>1245</v>
      </c>
      <c r="C1284" s="74" t="s">
        <v>1299</v>
      </c>
      <c r="D1284" s="59" t="s">
        <v>47</v>
      </c>
      <c r="E1284" s="59" t="s">
        <v>1300</v>
      </c>
      <c r="F1284" s="308" t="s">
        <v>1248</v>
      </c>
      <c r="G1284" s="308"/>
      <c r="H1284" s="73" t="s">
        <v>1249</v>
      </c>
      <c r="I1284" s="76">
        <v>2</v>
      </c>
      <c r="J1284" s="75">
        <v>24.48</v>
      </c>
      <c r="K1284" s="75">
        <v>48.96</v>
      </c>
      <c r="O1284" s="4"/>
      <c r="P1284" s="4"/>
      <c r="Q1284" s="4"/>
      <c r="R1284" s="4"/>
      <c r="S1284" s="4"/>
      <c r="T1284" s="4"/>
      <c r="U1284" s="4"/>
      <c r="V1284" s="4"/>
      <c r="W1284" s="4"/>
      <c r="X1284" s="4"/>
      <c r="Y1284" s="4"/>
    </row>
    <row r="1285" spans="1:25" ht="15" customHeight="1">
      <c r="A1285" s="4"/>
      <c r="B1285" s="59" t="s">
        <v>1245</v>
      </c>
      <c r="C1285" s="74" t="s">
        <v>1301</v>
      </c>
      <c r="D1285" s="59" t="s">
        <v>47</v>
      </c>
      <c r="E1285" s="59" t="s">
        <v>1302</v>
      </c>
      <c r="F1285" s="308" t="s">
        <v>1248</v>
      </c>
      <c r="G1285" s="308"/>
      <c r="H1285" s="73" t="s">
        <v>1249</v>
      </c>
      <c r="I1285" s="76">
        <v>1</v>
      </c>
      <c r="J1285" s="75">
        <v>30.48</v>
      </c>
      <c r="K1285" s="75">
        <v>30.48</v>
      </c>
      <c r="O1285" s="4"/>
      <c r="P1285" s="4"/>
      <c r="Q1285" s="4"/>
      <c r="R1285" s="4"/>
      <c r="S1285" s="4"/>
      <c r="T1285" s="4"/>
      <c r="U1285" s="4"/>
      <c r="V1285" s="4"/>
      <c r="W1285" s="4"/>
      <c r="X1285" s="4"/>
      <c r="Y1285" s="4"/>
    </row>
    <row r="1286" spans="1:25" ht="15" customHeight="1">
      <c r="A1286" s="4"/>
      <c r="B1286" s="57" t="s">
        <v>1254</v>
      </c>
      <c r="C1286" s="78" t="s">
        <v>1833</v>
      </c>
      <c r="D1286" s="57" t="s">
        <v>47</v>
      </c>
      <c r="E1286" s="57" t="s">
        <v>1834</v>
      </c>
      <c r="F1286" s="305" t="s">
        <v>1258</v>
      </c>
      <c r="G1286" s="305"/>
      <c r="H1286" s="77" t="s">
        <v>49</v>
      </c>
      <c r="I1286" s="80">
        <v>2</v>
      </c>
      <c r="J1286" s="79">
        <v>29.61</v>
      </c>
      <c r="K1286" s="79">
        <v>59.22</v>
      </c>
      <c r="O1286" s="4"/>
      <c r="P1286" s="4"/>
      <c r="Q1286" s="4"/>
      <c r="R1286" s="4"/>
      <c r="S1286" s="4"/>
      <c r="T1286" s="4"/>
      <c r="U1286" s="4"/>
      <c r="V1286" s="4"/>
      <c r="W1286" s="4"/>
      <c r="X1286" s="4"/>
      <c r="Y1286" s="4"/>
    </row>
    <row r="1287" spans="1:25" ht="15" customHeight="1">
      <c r="A1287" s="4"/>
      <c r="B1287" s="57" t="s">
        <v>1254</v>
      </c>
      <c r="C1287" s="78" t="s">
        <v>1835</v>
      </c>
      <c r="D1287" s="57" t="s">
        <v>47</v>
      </c>
      <c r="E1287" s="57" t="s">
        <v>1836</v>
      </c>
      <c r="F1287" s="305" t="s">
        <v>1258</v>
      </c>
      <c r="G1287" s="305"/>
      <c r="H1287" s="77" t="s">
        <v>103</v>
      </c>
      <c r="I1287" s="80">
        <v>0.25</v>
      </c>
      <c r="J1287" s="79">
        <v>6.84</v>
      </c>
      <c r="K1287" s="79">
        <v>1.71</v>
      </c>
      <c r="O1287" s="4"/>
      <c r="P1287" s="4"/>
      <c r="Q1287" s="4"/>
      <c r="R1287" s="4"/>
      <c r="S1287" s="4"/>
      <c r="T1287" s="4"/>
      <c r="U1287" s="4"/>
      <c r="V1287" s="4"/>
      <c r="W1287" s="4"/>
      <c r="X1287" s="4"/>
      <c r="Y1287" s="4"/>
    </row>
    <row r="1288" spans="1:25" ht="15" customHeight="1">
      <c r="A1288" s="4"/>
      <c r="B1288" s="57" t="s">
        <v>1254</v>
      </c>
      <c r="C1288" s="78" t="s">
        <v>1837</v>
      </c>
      <c r="D1288" s="57" t="s">
        <v>1256</v>
      </c>
      <c r="E1288" s="57" t="s">
        <v>1838</v>
      </c>
      <c r="F1288" s="305" t="s">
        <v>1258</v>
      </c>
      <c r="G1288" s="305"/>
      <c r="H1288" s="77" t="s">
        <v>773</v>
      </c>
      <c r="I1288" s="80">
        <v>1</v>
      </c>
      <c r="J1288" s="79">
        <v>868.49</v>
      </c>
      <c r="K1288" s="79">
        <v>868.49</v>
      </c>
      <c r="O1288" s="4"/>
      <c r="P1288" s="4"/>
      <c r="Q1288" s="4"/>
      <c r="R1288" s="4"/>
      <c r="S1288" s="4"/>
      <c r="T1288" s="4"/>
      <c r="U1288" s="4"/>
      <c r="V1288" s="4"/>
      <c r="W1288" s="4"/>
      <c r="X1288" s="4"/>
      <c r="Y1288" s="4"/>
    </row>
    <row r="1289" spans="1:25" ht="15" customHeight="1">
      <c r="A1289" s="4"/>
      <c r="B1289" s="57" t="s">
        <v>1254</v>
      </c>
      <c r="C1289" s="78" t="s">
        <v>1839</v>
      </c>
      <c r="D1289" s="57" t="s">
        <v>1256</v>
      </c>
      <c r="E1289" s="57" t="s">
        <v>1840</v>
      </c>
      <c r="F1289" s="305" t="s">
        <v>1258</v>
      </c>
      <c r="G1289" s="305"/>
      <c r="H1289" s="77" t="s">
        <v>773</v>
      </c>
      <c r="I1289" s="80">
        <v>1</v>
      </c>
      <c r="J1289" s="79">
        <v>38.39</v>
      </c>
      <c r="K1289" s="79">
        <v>38.39</v>
      </c>
      <c r="O1289" s="4"/>
      <c r="P1289" s="4"/>
      <c r="Q1289" s="4"/>
      <c r="R1289" s="4"/>
      <c r="S1289" s="4"/>
      <c r="T1289" s="4"/>
      <c r="U1289" s="4"/>
      <c r="V1289" s="4"/>
      <c r="W1289" s="4"/>
      <c r="X1289" s="4"/>
      <c r="Y1289" s="4"/>
    </row>
    <row r="1290" spans="1:25" ht="45.6" customHeight="1">
      <c r="A1290" s="4"/>
      <c r="B1290" s="57" t="s">
        <v>1254</v>
      </c>
      <c r="C1290" s="78" t="s">
        <v>1841</v>
      </c>
      <c r="D1290" s="57" t="s">
        <v>47</v>
      </c>
      <c r="E1290" s="57" t="s">
        <v>1842</v>
      </c>
      <c r="F1290" s="305" t="s">
        <v>1258</v>
      </c>
      <c r="G1290" s="305"/>
      <c r="H1290" s="77" t="s">
        <v>49</v>
      </c>
      <c r="I1290" s="80">
        <v>1</v>
      </c>
      <c r="J1290" s="79">
        <v>80.760000000000005</v>
      </c>
      <c r="K1290" s="79">
        <v>80.760000000000005</v>
      </c>
      <c r="O1290" s="4"/>
      <c r="P1290" s="4"/>
      <c r="Q1290" s="4"/>
      <c r="R1290" s="4"/>
      <c r="S1290" s="4"/>
      <c r="T1290" s="4"/>
      <c r="U1290" s="4"/>
      <c r="V1290" s="4"/>
      <c r="W1290" s="4"/>
      <c r="X1290" s="4"/>
      <c r="Y1290" s="4"/>
    </row>
    <row r="1291" spans="1:25" ht="15" customHeight="1">
      <c r="A1291" s="4"/>
      <c r="B1291" s="57" t="s">
        <v>1254</v>
      </c>
      <c r="C1291" s="78" t="s">
        <v>1843</v>
      </c>
      <c r="D1291" s="57" t="s">
        <v>1256</v>
      </c>
      <c r="E1291" s="57" t="s">
        <v>1844</v>
      </c>
      <c r="F1291" s="305" t="s">
        <v>1258</v>
      </c>
      <c r="G1291" s="305"/>
      <c r="H1291" s="77" t="s">
        <v>773</v>
      </c>
      <c r="I1291" s="80">
        <v>1</v>
      </c>
      <c r="J1291" s="79">
        <v>18.29</v>
      </c>
      <c r="K1291" s="79">
        <v>18.29</v>
      </c>
      <c r="O1291" s="4"/>
      <c r="P1291" s="4"/>
      <c r="Q1291" s="4"/>
      <c r="R1291" s="4"/>
      <c r="S1291" s="4"/>
      <c r="T1291" s="4"/>
      <c r="U1291" s="4"/>
      <c r="V1291" s="4"/>
      <c r="W1291" s="4"/>
      <c r="X1291" s="4"/>
      <c r="Y1291" s="4"/>
    </row>
    <row r="1292" spans="1:25" ht="15" customHeight="1">
      <c r="A1292" s="4"/>
      <c r="B1292" s="57" t="s">
        <v>1254</v>
      </c>
      <c r="C1292" s="78" t="s">
        <v>1845</v>
      </c>
      <c r="D1292" s="57" t="s">
        <v>1256</v>
      </c>
      <c r="E1292" s="57" t="s">
        <v>1846</v>
      </c>
      <c r="F1292" s="305" t="s">
        <v>1258</v>
      </c>
      <c r="G1292" s="305"/>
      <c r="H1292" s="77" t="s">
        <v>773</v>
      </c>
      <c r="I1292" s="80">
        <v>1</v>
      </c>
      <c r="J1292" s="79">
        <v>8.9700000000000006</v>
      </c>
      <c r="K1292" s="79">
        <v>8.9700000000000006</v>
      </c>
      <c r="O1292" s="4"/>
      <c r="P1292" s="4"/>
      <c r="Q1292" s="4"/>
      <c r="R1292" s="4"/>
      <c r="S1292" s="4"/>
      <c r="T1292" s="4"/>
      <c r="U1292" s="4"/>
      <c r="V1292" s="4"/>
      <c r="W1292" s="4"/>
      <c r="X1292" s="4"/>
      <c r="Y1292" s="4"/>
    </row>
    <row r="1293" spans="1:25" ht="15" customHeight="1">
      <c r="A1293" s="4"/>
      <c r="B1293" s="60"/>
      <c r="C1293" s="60"/>
      <c r="D1293" s="60"/>
      <c r="E1293" s="60"/>
      <c r="F1293" s="60" t="s">
        <v>1260</v>
      </c>
      <c r="G1293" s="82">
        <v>61.65</v>
      </c>
      <c r="H1293" s="60" t="s">
        <v>1261</v>
      </c>
      <c r="I1293" s="82">
        <v>0</v>
      </c>
      <c r="J1293" s="60" t="s">
        <v>1262</v>
      </c>
      <c r="K1293" s="82">
        <v>61.65</v>
      </c>
      <c r="O1293" s="4"/>
      <c r="P1293" s="4"/>
      <c r="Q1293" s="4"/>
      <c r="R1293" s="4"/>
      <c r="S1293" s="4"/>
      <c r="T1293" s="4"/>
      <c r="U1293" s="4"/>
      <c r="V1293" s="4"/>
      <c r="W1293" s="4"/>
      <c r="X1293" s="4"/>
      <c r="Y1293" s="4"/>
    </row>
    <row r="1294" spans="1:25" ht="15" customHeight="1">
      <c r="A1294" s="4"/>
      <c r="B1294" s="60"/>
      <c r="C1294" s="60"/>
      <c r="D1294" s="60"/>
      <c r="E1294" s="60"/>
      <c r="F1294" s="60" t="s">
        <v>1263</v>
      </c>
      <c r="G1294" s="82">
        <v>218.57</v>
      </c>
      <c r="H1294" s="60"/>
      <c r="I1294" s="306" t="s">
        <v>1264</v>
      </c>
      <c r="J1294" s="306"/>
      <c r="K1294" s="82">
        <v>1373.84</v>
      </c>
      <c r="O1294" s="4"/>
      <c r="P1294" s="4"/>
      <c r="Q1294" s="4"/>
      <c r="R1294" s="4"/>
      <c r="S1294" s="4"/>
      <c r="T1294" s="4"/>
      <c r="U1294" s="4"/>
      <c r="V1294" s="4"/>
      <c r="W1294" s="4"/>
      <c r="X1294" s="4"/>
      <c r="Y1294" s="4"/>
    </row>
    <row r="1295" spans="1:25" ht="15" customHeight="1">
      <c r="A1295" s="4"/>
      <c r="B1295" s="307" t="s">
        <v>2542</v>
      </c>
      <c r="C1295" s="307"/>
      <c r="D1295" s="307"/>
      <c r="E1295" s="307"/>
      <c r="F1295" s="307"/>
      <c r="G1295" s="307"/>
      <c r="H1295" s="307"/>
      <c r="I1295" s="307"/>
      <c r="J1295" s="307"/>
      <c r="K1295" s="307"/>
      <c r="O1295" s="4"/>
      <c r="P1295" s="4"/>
      <c r="Q1295" s="4"/>
      <c r="R1295" s="4"/>
      <c r="S1295" s="4"/>
      <c r="T1295" s="4"/>
      <c r="U1295" s="4"/>
      <c r="V1295" s="4"/>
      <c r="W1295" s="4"/>
      <c r="X1295" s="4"/>
      <c r="Y1295" s="4"/>
    </row>
    <row r="1296" spans="1:25" ht="15" customHeight="1" thickBot="1">
      <c r="A1296" s="4"/>
      <c r="B1296" s="302" t="s">
        <v>2582</v>
      </c>
      <c r="C1296" s="302"/>
      <c r="D1296" s="302"/>
      <c r="E1296" s="302"/>
      <c r="F1296" s="302"/>
      <c r="G1296" s="302"/>
      <c r="H1296" s="302"/>
      <c r="I1296" s="302"/>
      <c r="J1296" s="302"/>
      <c r="K1296" s="302"/>
      <c r="O1296" s="4"/>
      <c r="P1296" s="4"/>
      <c r="Q1296" s="4"/>
      <c r="R1296" s="4"/>
      <c r="S1296" s="4"/>
      <c r="T1296" s="4"/>
      <c r="U1296" s="4"/>
      <c r="V1296" s="4"/>
      <c r="W1296" s="4"/>
      <c r="X1296" s="4"/>
      <c r="Y1296" s="4"/>
    </row>
    <row r="1297" spans="1:25" ht="15" customHeight="1" thickTop="1">
      <c r="A1297" s="4"/>
      <c r="B1297" s="72"/>
      <c r="C1297" s="72"/>
      <c r="D1297" s="72"/>
      <c r="E1297" s="72"/>
      <c r="F1297" s="72"/>
      <c r="G1297" s="72"/>
      <c r="H1297" s="72"/>
      <c r="I1297" s="72"/>
      <c r="J1297" s="72"/>
      <c r="K1297" s="72"/>
      <c r="O1297" s="4"/>
      <c r="P1297" s="4"/>
      <c r="Q1297" s="4"/>
      <c r="R1297" s="4"/>
      <c r="S1297" s="4"/>
      <c r="T1297" s="4"/>
      <c r="U1297" s="4"/>
      <c r="V1297" s="4"/>
      <c r="W1297" s="4"/>
      <c r="X1297" s="4"/>
      <c r="Y1297" s="4"/>
    </row>
    <row r="1298" spans="1:25" ht="15" customHeight="1">
      <c r="A1298" s="4"/>
      <c r="B1298" s="61" t="s">
        <v>468</v>
      </c>
      <c r="C1298" s="62" t="s">
        <v>19</v>
      </c>
      <c r="D1298" s="61" t="s">
        <v>20</v>
      </c>
      <c r="E1298" s="61" t="s">
        <v>21</v>
      </c>
      <c r="F1298" s="303" t="s">
        <v>1242</v>
      </c>
      <c r="G1298" s="303"/>
      <c r="H1298" s="67" t="s">
        <v>22</v>
      </c>
      <c r="I1298" s="62" t="s">
        <v>23</v>
      </c>
      <c r="J1298" s="62" t="s">
        <v>24</v>
      </c>
      <c r="K1298" s="62" t="s">
        <v>17</v>
      </c>
      <c r="O1298" s="4"/>
      <c r="P1298" s="4"/>
      <c r="Q1298" s="4"/>
      <c r="R1298" s="4"/>
      <c r="S1298" s="4"/>
      <c r="T1298" s="4"/>
      <c r="U1298" s="4"/>
      <c r="V1298" s="4"/>
      <c r="W1298" s="4"/>
      <c r="X1298" s="4"/>
      <c r="Y1298" s="4"/>
    </row>
    <row r="1299" spans="1:25" ht="15" customHeight="1">
      <c r="A1299" s="4"/>
      <c r="B1299" s="58" t="s">
        <v>1243</v>
      </c>
      <c r="C1299" s="69" t="s">
        <v>469</v>
      </c>
      <c r="D1299" s="58" t="s">
        <v>47</v>
      </c>
      <c r="E1299" s="58" t="s">
        <v>470</v>
      </c>
      <c r="F1299" s="304" t="s">
        <v>1824</v>
      </c>
      <c r="G1299" s="304"/>
      <c r="H1299" s="68" t="s">
        <v>49</v>
      </c>
      <c r="I1299" s="71">
        <v>1</v>
      </c>
      <c r="J1299" s="70">
        <v>473.41</v>
      </c>
      <c r="K1299" s="70">
        <v>473.41</v>
      </c>
      <c r="O1299" s="4"/>
      <c r="P1299" s="4"/>
      <c r="Q1299" s="4"/>
      <c r="R1299" s="4"/>
      <c r="S1299" s="4"/>
      <c r="T1299" s="4"/>
      <c r="U1299" s="4"/>
      <c r="V1299" s="4"/>
      <c r="W1299" s="4"/>
      <c r="X1299" s="4"/>
      <c r="Y1299" s="4"/>
    </row>
    <row r="1300" spans="1:25" ht="15" customHeight="1">
      <c r="A1300" s="4"/>
      <c r="B1300" s="59" t="s">
        <v>1245</v>
      </c>
      <c r="C1300" s="74" t="s">
        <v>673</v>
      </c>
      <c r="D1300" s="59" t="s">
        <v>47</v>
      </c>
      <c r="E1300" s="59" t="s">
        <v>674</v>
      </c>
      <c r="F1300" s="308" t="s">
        <v>1824</v>
      </c>
      <c r="G1300" s="308"/>
      <c r="H1300" s="73" t="s">
        <v>49</v>
      </c>
      <c r="I1300" s="76">
        <v>1</v>
      </c>
      <c r="J1300" s="75">
        <v>10.75</v>
      </c>
      <c r="K1300" s="75">
        <v>10.75</v>
      </c>
      <c r="O1300" s="4"/>
      <c r="P1300" s="4"/>
      <c r="Q1300" s="4"/>
      <c r="R1300" s="4"/>
      <c r="S1300" s="4"/>
      <c r="T1300" s="4"/>
      <c r="U1300" s="4"/>
      <c r="V1300" s="4"/>
      <c r="W1300" s="4"/>
      <c r="X1300" s="4"/>
      <c r="Y1300" s="4"/>
    </row>
    <row r="1301" spans="1:25" ht="15" customHeight="1">
      <c r="A1301" s="4"/>
      <c r="B1301" s="59" t="s">
        <v>1245</v>
      </c>
      <c r="C1301" s="74" t="s">
        <v>1847</v>
      </c>
      <c r="D1301" s="59" t="s">
        <v>47</v>
      </c>
      <c r="E1301" s="59" t="s">
        <v>1848</v>
      </c>
      <c r="F1301" s="308" t="s">
        <v>1824</v>
      </c>
      <c r="G1301" s="308"/>
      <c r="H1301" s="73" t="s">
        <v>49</v>
      </c>
      <c r="I1301" s="76">
        <v>1</v>
      </c>
      <c r="J1301" s="75">
        <v>73.16</v>
      </c>
      <c r="K1301" s="75">
        <v>73.16</v>
      </c>
      <c r="O1301" s="4"/>
      <c r="P1301" s="4"/>
      <c r="Q1301" s="4"/>
      <c r="R1301" s="4"/>
      <c r="S1301" s="4"/>
      <c r="T1301" s="4"/>
      <c r="U1301" s="4"/>
      <c r="V1301" s="4"/>
      <c r="W1301" s="4"/>
      <c r="X1301" s="4"/>
      <c r="Y1301" s="4"/>
    </row>
    <row r="1302" spans="1:25" ht="15" customHeight="1">
      <c r="A1302" s="4"/>
      <c r="B1302" s="59" t="s">
        <v>1245</v>
      </c>
      <c r="C1302" s="74" t="s">
        <v>1849</v>
      </c>
      <c r="D1302" s="59" t="s">
        <v>47</v>
      </c>
      <c r="E1302" s="59" t="s">
        <v>1850</v>
      </c>
      <c r="F1302" s="308" t="s">
        <v>1824</v>
      </c>
      <c r="G1302" s="308"/>
      <c r="H1302" s="73" t="s">
        <v>49</v>
      </c>
      <c r="I1302" s="76">
        <v>1</v>
      </c>
      <c r="J1302" s="75">
        <v>11.97</v>
      </c>
      <c r="K1302" s="75">
        <v>11.97</v>
      </c>
      <c r="O1302" s="4"/>
      <c r="P1302" s="4"/>
      <c r="Q1302" s="4"/>
      <c r="R1302" s="4"/>
      <c r="S1302" s="4"/>
      <c r="T1302" s="4"/>
      <c r="U1302" s="4"/>
      <c r="V1302" s="4"/>
      <c r="W1302" s="4"/>
      <c r="X1302" s="4"/>
      <c r="Y1302" s="4"/>
    </row>
    <row r="1303" spans="1:25" ht="15" customHeight="1">
      <c r="A1303" s="4"/>
      <c r="B1303" s="59" t="s">
        <v>1245</v>
      </c>
      <c r="C1303" s="74" t="s">
        <v>1851</v>
      </c>
      <c r="D1303" s="59" t="s">
        <v>47</v>
      </c>
      <c r="E1303" s="59" t="s">
        <v>1852</v>
      </c>
      <c r="F1303" s="308" t="s">
        <v>1824</v>
      </c>
      <c r="G1303" s="308"/>
      <c r="H1303" s="73" t="s">
        <v>49</v>
      </c>
      <c r="I1303" s="76">
        <v>1</v>
      </c>
      <c r="J1303" s="75">
        <v>364.03</v>
      </c>
      <c r="K1303" s="75">
        <v>364.03</v>
      </c>
      <c r="O1303" s="4"/>
      <c r="P1303" s="4"/>
      <c r="Q1303" s="4"/>
      <c r="R1303" s="4"/>
      <c r="S1303" s="4"/>
      <c r="T1303" s="4"/>
      <c r="U1303" s="4"/>
      <c r="V1303" s="4"/>
      <c r="W1303" s="4"/>
      <c r="X1303" s="4"/>
      <c r="Y1303" s="4"/>
    </row>
    <row r="1304" spans="1:25" ht="15" customHeight="1">
      <c r="A1304" s="4"/>
      <c r="B1304" s="59" t="s">
        <v>1245</v>
      </c>
      <c r="C1304" s="74" t="s">
        <v>670</v>
      </c>
      <c r="D1304" s="59" t="s">
        <v>47</v>
      </c>
      <c r="E1304" s="59" t="s">
        <v>671</v>
      </c>
      <c r="F1304" s="308" t="s">
        <v>1824</v>
      </c>
      <c r="G1304" s="308"/>
      <c r="H1304" s="73" t="s">
        <v>49</v>
      </c>
      <c r="I1304" s="76">
        <v>1</v>
      </c>
      <c r="J1304" s="75">
        <v>13.5</v>
      </c>
      <c r="K1304" s="75">
        <v>13.5</v>
      </c>
      <c r="O1304" s="4"/>
      <c r="P1304" s="4"/>
      <c r="Q1304" s="4"/>
      <c r="R1304" s="4"/>
      <c r="S1304" s="4"/>
      <c r="T1304" s="4"/>
      <c r="U1304" s="4"/>
      <c r="V1304" s="4"/>
      <c r="W1304" s="4"/>
      <c r="X1304" s="4"/>
      <c r="Y1304" s="4"/>
    </row>
    <row r="1305" spans="1:25" ht="15" customHeight="1">
      <c r="A1305" s="4"/>
      <c r="B1305" s="60"/>
      <c r="C1305" s="60"/>
      <c r="D1305" s="60"/>
      <c r="E1305" s="60"/>
      <c r="F1305" s="60" t="s">
        <v>1260</v>
      </c>
      <c r="G1305" s="82">
        <v>42.21</v>
      </c>
      <c r="H1305" s="60" t="s">
        <v>1261</v>
      </c>
      <c r="I1305" s="82">
        <v>0</v>
      </c>
      <c r="J1305" s="60" t="s">
        <v>1262</v>
      </c>
      <c r="K1305" s="82">
        <v>42.21</v>
      </c>
      <c r="O1305" s="4"/>
      <c r="P1305" s="4"/>
      <c r="Q1305" s="4"/>
      <c r="R1305" s="4"/>
      <c r="S1305" s="4"/>
      <c r="T1305" s="4"/>
      <c r="U1305" s="4"/>
      <c r="V1305" s="4"/>
      <c r="W1305" s="4"/>
      <c r="X1305" s="4"/>
      <c r="Y1305" s="4"/>
    </row>
    <row r="1306" spans="1:25" ht="15" customHeight="1" thickBot="1">
      <c r="A1306" s="4"/>
      <c r="B1306" s="60"/>
      <c r="C1306" s="60"/>
      <c r="D1306" s="60"/>
      <c r="E1306" s="60"/>
      <c r="F1306" s="60" t="s">
        <v>1263</v>
      </c>
      <c r="G1306" s="82">
        <v>89.56</v>
      </c>
      <c r="H1306" s="60"/>
      <c r="I1306" s="306" t="s">
        <v>1264</v>
      </c>
      <c r="J1306" s="306"/>
      <c r="K1306" s="82">
        <v>562.97</v>
      </c>
      <c r="O1306" s="4"/>
      <c r="P1306" s="4"/>
      <c r="Q1306" s="4"/>
      <c r="R1306" s="4"/>
      <c r="S1306" s="4"/>
      <c r="T1306" s="4"/>
      <c r="U1306" s="4"/>
      <c r="V1306" s="4"/>
      <c r="W1306" s="4"/>
      <c r="X1306" s="4"/>
      <c r="Y1306" s="4"/>
    </row>
    <row r="1307" spans="1:25" ht="15" customHeight="1" thickTop="1">
      <c r="A1307" s="4"/>
      <c r="B1307" s="72"/>
      <c r="C1307" s="72"/>
      <c r="D1307" s="72"/>
      <c r="E1307" s="72"/>
      <c r="F1307" s="72"/>
      <c r="G1307" s="72"/>
      <c r="H1307" s="72"/>
      <c r="I1307" s="72"/>
      <c r="J1307" s="72"/>
      <c r="K1307" s="72"/>
      <c r="O1307" s="4"/>
      <c r="P1307" s="4"/>
      <c r="Q1307" s="4"/>
      <c r="R1307" s="4"/>
      <c r="S1307" s="4"/>
      <c r="T1307" s="4"/>
      <c r="U1307" s="4"/>
      <c r="V1307" s="4"/>
      <c r="W1307" s="4"/>
      <c r="X1307" s="4"/>
      <c r="Y1307" s="4"/>
    </row>
    <row r="1308" spans="1:25" ht="15" customHeight="1">
      <c r="A1308" s="4"/>
      <c r="B1308" s="61" t="s">
        <v>471</v>
      </c>
      <c r="C1308" s="62" t="s">
        <v>19</v>
      </c>
      <c r="D1308" s="61" t="s">
        <v>20</v>
      </c>
      <c r="E1308" s="61" t="s">
        <v>21</v>
      </c>
      <c r="F1308" s="303" t="s">
        <v>1242</v>
      </c>
      <c r="G1308" s="303"/>
      <c r="H1308" s="67" t="s">
        <v>22</v>
      </c>
      <c r="I1308" s="62" t="s">
        <v>23</v>
      </c>
      <c r="J1308" s="62" t="s">
        <v>24</v>
      </c>
      <c r="K1308" s="62" t="s">
        <v>17</v>
      </c>
      <c r="O1308" s="4"/>
      <c r="P1308" s="4"/>
      <c r="Q1308" s="4"/>
      <c r="R1308" s="4"/>
      <c r="S1308" s="4"/>
      <c r="T1308" s="4"/>
      <c r="U1308" s="4"/>
      <c r="V1308" s="4"/>
      <c r="W1308" s="4"/>
      <c r="X1308" s="4"/>
      <c r="Y1308" s="4"/>
    </row>
    <row r="1309" spans="1:25" ht="15" customHeight="1">
      <c r="A1309" s="4"/>
      <c r="B1309" s="58" t="s">
        <v>1243</v>
      </c>
      <c r="C1309" s="69" t="s">
        <v>472</v>
      </c>
      <c r="D1309" s="58" t="s">
        <v>47</v>
      </c>
      <c r="E1309" s="58" t="s">
        <v>473</v>
      </c>
      <c r="F1309" s="304" t="s">
        <v>1824</v>
      </c>
      <c r="G1309" s="304"/>
      <c r="H1309" s="68" t="s">
        <v>49</v>
      </c>
      <c r="I1309" s="71">
        <v>1</v>
      </c>
      <c r="J1309" s="70">
        <v>1019.24</v>
      </c>
      <c r="K1309" s="70">
        <v>1019.24</v>
      </c>
      <c r="O1309" s="4"/>
      <c r="P1309" s="4"/>
      <c r="Q1309" s="4"/>
      <c r="R1309" s="4"/>
      <c r="S1309" s="4"/>
      <c r="T1309" s="4"/>
      <c r="U1309" s="4"/>
      <c r="V1309" s="4"/>
      <c r="W1309" s="4"/>
      <c r="X1309" s="4"/>
      <c r="Y1309" s="4"/>
    </row>
    <row r="1310" spans="1:25" ht="15" customHeight="1">
      <c r="A1310" s="4"/>
      <c r="B1310" s="59" t="s">
        <v>1245</v>
      </c>
      <c r="C1310" s="74" t="s">
        <v>670</v>
      </c>
      <c r="D1310" s="59" t="s">
        <v>47</v>
      </c>
      <c r="E1310" s="59" t="s">
        <v>671</v>
      </c>
      <c r="F1310" s="308" t="s">
        <v>1824</v>
      </c>
      <c r="G1310" s="308"/>
      <c r="H1310" s="73" t="s">
        <v>49</v>
      </c>
      <c r="I1310" s="76">
        <v>1</v>
      </c>
      <c r="J1310" s="75">
        <v>13.5</v>
      </c>
      <c r="K1310" s="75">
        <v>13.5</v>
      </c>
      <c r="O1310" s="4"/>
      <c r="P1310" s="4"/>
      <c r="Q1310" s="4"/>
      <c r="R1310" s="4"/>
      <c r="S1310" s="4"/>
      <c r="T1310" s="4"/>
      <c r="U1310" s="4"/>
      <c r="V1310" s="4"/>
      <c r="W1310" s="4"/>
      <c r="X1310" s="4"/>
      <c r="Y1310" s="4"/>
    </row>
    <row r="1311" spans="1:25" ht="15" customHeight="1">
      <c r="A1311" s="4"/>
      <c r="B1311" s="59" t="s">
        <v>1245</v>
      </c>
      <c r="C1311" s="74" t="s">
        <v>1853</v>
      </c>
      <c r="D1311" s="59" t="s">
        <v>47</v>
      </c>
      <c r="E1311" s="59" t="s">
        <v>1854</v>
      </c>
      <c r="F1311" s="308" t="s">
        <v>1824</v>
      </c>
      <c r="G1311" s="308"/>
      <c r="H1311" s="73" t="s">
        <v>49</v>
      </c>
      <c r="I1311" s="76">
        <v>1</v>
      </c>
      <c r="J1311" s="75">
        <v>96.29</v>
      </c>
      <c r="K1311" s="75">
        <v>96.29</v>
      </c>
      <c r="O1311" s="4"/>
      <c r="P1311" s="4"/>
      <c r="Q1311" s="4"/>
      <c r="R1311" s="4"/>
      <c r="S1311" s="4"/>
      <c r="T1311" s="4"/>
      <c r="U1311" s="4"/>
      <c r="V1311" s="4"/>
      <c r="W1311" s="4"/>
      <c r="X1311" s="4"/>
      <c r="Y1311" s="4"/>
    </row>
    <row r="1312" spans="1:25" ht="15" customHeight="1">
      <c r="A1312" s="4"/>
      <c r="B1312" s="59" t="s">
        <v>1245</v>
      </c>
      <c r="C1312" s="74" t="s">
        <v>1855</v>
      </c>
      <c r="D1312" s="59" t="s">
        <v>47</v>
      </c>
      <c r="E1312" s="59" t="s">
        <v>1856</v>
      </c>
      <c r="F1312" s="308" t="s">
        <v>1824</v>
      </c>
      <c r="G1312" s="308"/>
      <c r="H1312" s="73" t="s">
        <v>49</v>
      </c>
      <c r="I1312" s="76">
        <v>1</v>
      </c>
      <c r="J1312" s="75">
        <v>83.44</v>
      </c>
      <c r="K1312" s="75">
        <v>83.44</v>
      </c>
      <c r="O1312" s="4"/>
      <c r="P1312" s="4"/>
      <c r="Q1312" s="4"/>
      <c r="R1312" s="4"/>
      <c r="S1312" s="4"/>
      <c r="T1312" s="4"/>
      <c r="U1312" s="4"/>
      <c r="V1312" s="4"/>
      <c r="W1312" s="4"/>
      <c r="X1312" s="4"/>
      <c r="Y1312" s="4"/>
    </row>
    <row r="1313" spans="1:25" ht="15" customHeight="1">
      <c r="A1313" s="4"/>
      <c r="B1313" s="59" t="s">
        <v>1245</v>
      </c>
      <c r="C1313" s="74" t="s">
        <v>1857</v>
      </c>
      <c r="D1313" s="59" t="s">
        <v>47</v>
      </c>
      <c r="E1313" s="59" t="s">
        <v>1858</v>
      </c>
      <c r="F1313" s="308" t="s">
        <v>1824</v>
      </c>
      <c r="G1313" s="308"/>
      <c r="H1313" s="73" t="s">
        <v>49</v>
      </c>
      <c r="I1313" s="76">
        <v>1</v>
      </c>
      <c r="J1313" s="75">
        <v>826.01</v>
      </c>
      <c r="K1313" s="75">
        <v>826.01</v>
      </c>
      <c r="O1313" s="4"/>
      <c r="P1313" s="4"/>
      <c r="Q1313" s="4"/>
      <c r="R1313" s="4"/>
      <c r="S1313" s="4"/>
      <c r="T1313" s="4"/>
      <c r="U1313" s="4"/>
      <c r="V1313" s="4"/>
      <c r="W1313" s="4"/>
      <c r="X1313" s="4"/>
      <c r="Y1313" s="4"/>
    </row>
    <row r="1314" spans="1:25" ht="15" customHeight="1">
      <c r="A1314" s="4"/>
      <c r="B1314" s="60"/>
      <c r="C1314" s="60"/>
      <c r="D1314" s="60"/>
      <c r="E1314" s="60"/>
      <c r="F1314" s="60" t="s">
        <v>1260</v>
      </c>
      <c r="G1314" s="82">
        <v>67.05</v>
      </c>
      <c r="H1314" s="60" t="s">
        <v>1261</v>
      </c>
      <c r="I1314" s="82">
        <v>0</v>
      </c>
      <c r="J1314" s="60" t="s">
        <v>1262</v>
      </c>
      <c r="K1314" s="82">
        <v>67.05</v>
      </c>
      <c r="O1314" s="4"/>
      <c r="P1314" s="4"/>
      <c r="Q1314" s="4"/>
      <c r="R1314" s="4"/>
      <c r="S1314" s="4"/>
      <c r="T1314" s="4"/>
      <c r="U1314" s="4"/>
      <c r="V1314" s="4"/>
      <c r="W1314" s="4"/>
      <c r="X1314" s="4"/>
      <c r="Y1314" s="4"/>
    </row>
    <row r="1315" spans="1:25" ht="15" customHeight="1" thickBot="1">
      <c r="A1315" s="4"/>
      <c r="B1315" s="60"/>
      <c r="C1315" s="60"/>
      <c r="D1315" s="60"/>
      <c r="E1315" s="60"/>
      <c r="F1315" s="60" t="s">
        <v>1263</v>
      </c>
      <c r="G1315" s="82">
        <v>192.84</v>
      </c>
      <c r="H1315" s="60"/>
      <c r="I1315" s="306" t="s">
        <v>1264</v>
      </c>
      <c r="J1315" s="306"/>
      <c r="K1315" s="82">
        <v>1212.08</v>
      </c>
      <c r="O1315" s="4"/>
      <c r="P1315" s="4"/>
      <c r="Q1315" s="4"/>
      <c r="R1315" s="4"/>
      <c r="S1315" s="4"/>
      <c r="T1315" s="4"/>
      <c r="U1315" s="4"/>
      <c r="V1315" s="4"/>
      <c r="W1315" s="4"/>
      <c r="X1315" s="4"/>
      <c r="Y1315" s="4"/>
    </row>
    <row r="1316" spans="1:25" ht="15" customHeight="1" thickTop="1">
      <c r="A1316" s="4"/>
      <c r="B1316" s="72"/>
      <c r="C1316" s="72"/>
      <c r="D1316" s="72"/>
      <c r="E1316" s="72"/>
      <c r="F1316" s="72"/>
      <c r="G1316" s="72"/>
      <c r="H1316" s="72"/>
      <c r="I1316" s="72"/>
      <c r="J1316" s="72"/>
      <c r="K1316" s="72"/>
      <c r="O1316" s="4"/>
      <c r="P1316" s="4"/>
      <c r="Q1316" s="4"/>
      <c r="R1316" s="4"/>
      <c r="S1316" s="4"/>
      <c r="T1316" s="4"/>
      <c r="U1316" s="4"/>
      <c r="V1316" s="4"/>
      <c r="W1316" s="4"/>
      <c r="X1316" s="4"/>
      <c r="Y1316" s="4"/>
    </row>
    <row r="1317" spans="1:25" ht="15" customHeight="1">
      <c r="A1317" s="4"/>
      <c r="B1317" s="61" t="s">
        <v>474</v>
      </c>
      <c r="C1317" s="62" t="s">
        <v>19</v>
      </c>
      <c r="D1317" s="61" t="s">
        <v>20</v>
      </c>
      <c r="E1317" s="61" t="s">
        <v>21</v>
      </c>
      <c r="F1317" s="303" t="s">
        <v>1242</v>
      </c>
      <c r="G1317" s="303"/>
      <c r="H1317" s="67" t="s">
        <v>22</v>
      </c>
      <c r="I1317" s="62" t="s">
        <v>23</v>
      </c>
      <c r="J1317" s="62" t="s">
        <v>24</v>
      </c>
      <c r="K1317" s="62" t="s">
        <v>17</v>
      </c>
      <c r="O1317" s="4"/>
      <c r="P1317" s="4"/>
      <c r="Q1317" s="4"/>
      <c r="R1317" s="4"/>
      <c r="S1317" s="4"/>
      <c r="T1317" s="4"/>
      <c r="U1317" s="4"/>
      <c r="V1317" s="4"/>
      <c r="W1317" s="4"/>
      <c r="X1317" s="4"/>
      <c r="Y1317" s="4"/>
    </row>
    <row r="1318" spans="1:25" ht="15" customHeight="1">
      <c r="A1318" s="4"/>
      <c r="B1318" s="58" t="s">
        <v>1243</v>
      </c>
      <c r="C1318" s="69" t="s">
        <v>475</v>
      </c>
      <c r="D1318" s="58" t="s">
        <v>31</v>
      </c>
      <c r="E1318" s="58" t="s">
        <v>476</v>
      </c>
      <c r="F1318" s="304" t="s">
        <v>1513</v>
      </c>
      <c r="G1318" s="304"/>
      <c r="H1318" s="68" t="s">
        <v>49</v>
      </c>
      <c r="I1318" s="71">
        <v>1</v>
      </c>
      <c r="J1318" s="70">
        <v>659.9</v>
      </c>
      <c r="K1318" s="70">
        <v>659.9</v>
      </c>
      <c r="O1318" s="4"/>
      <c r="P1318" s="4"/>
      <c r="Q1318" s="4"/>
      <c r="R1318" s="4"/>
      <c r="S1318" s="4"/>
      <c r="T1318" s="4"/>
      <c r="U1318" s="4"/>
      <c r="V1318" s="4"/>
      <c r="W1318" s="4"/>
      <c r="X1318" s="4"/>
      <c r="Y1318" s="4"/>
    </row>
    <row r="1319" spans="1:25" ht="15" customHeight="1">
      <c r="A1319" s="4"/>
      <c r="B1319" s="59" t="s">
        <v>1245</v>
      </c>
      <c r="C1319" s="74" t="s">
        <v>1299</v>
      </c>
      <c r="D1319" s="59" t="s">
        <v>47</v>
      </c>
      <c r="E1319" s="59" t="s">
        <v>1300</v>
      </c>
      <c r="F1319" s="308" t="s">
        <v>1248</v>
      </c>
      <c r="G1319" s="308"/>
      <c r="H1319" s="73" t="s">
        <v>1249</v>
      </c>
      <c r="I1319" s="76">
        <v>2.1</v>
      </c>
      <c r="J1319" s="75">
        <v>24.48</v>
      </c>
      <c r="K1319" s="75">
        <v>51.4</v>
      </c>
      <c r="O1319" s="4"/>
      <c r="P1319" s="4"/>
      <c r="Q1319" s="4"/>
      <c r="R1319" s="4"/>
      <c r="S1319" s="4"/>
      <c r="T1319" s="4"/>
      <c r="U1319" s="4"/>
      <c r="V1319" s="4"/>
      <c r="W1319" s="4"/>
      <c r="X1319" s="4"/>
      <c r="Y1319" s="4"/>
    </row>
    <row r="1320" spans="1:25" ht="15" customHeight="1">
      <c r="A1320" s="4"/>
      <c r="B1320" s="59" t="s">
        <v>1245</v>
      </c>
      <c r="C1320" s="74" t="s">
        <v>1301</v>
      </c>
      <c r="D1320" s="59" t="s">
        <v>47</v>
      </c>
      <c r="E1320" s="59" t="s">
        <v>1302</v>
      </c>
      <c r="F1320" s="308" t="s">
        <v>1248</v>
      </c>
      <c r="G1320" s="308"/>
      <c r="H1320" s="73" t="s">
        <v>1249</v>
      </c>
      <c r="I1320" s="76">
        <v>2.1</v>
      </c>
      <c r="J1320" s="75">
        <v>30.48</v>
      </c>
      <c r="K1320" s="75">
        <v>64</v>
      </c>
      <c r="O1320" s="4"/>
      <c r="P1320" s="4"/>
      <c r="Q1320" s="4"/>
      <c r="R1320" s="4"/>
      <c r="S1320" s="4"/>
      <c r="T1320" s="4"/>
      <c r="U1320" s="4"/>
      <c r="V1320" s="4"/>
      <c r="W1320" s="4"/>
      <c r="X1320" s="4"/>
      <c r="Y1320" s="4"/>
    </row>
    <row r="1321" spans="1:25" ht="15" customHeight="1">
      <c r="A1321" s="4"/>
      <c r="B1321" s="57" t="s">
        <v>1254</v>
      </c>
      <c r="C1321" s="78" t="s">
        <v>1859</v>
      </c>
      <c r="D1321" s="57" t="s">
        <v>47</v>
      </c>
      <c r="E1321" s="57" t="s">
        <v>1860</v>
      </c>
      <c r="F1321" s="305" t="s">
        <v>1258</v>
      </c>
      <c r="G1321" s="305"/>
      <c r="H1321" s="77" t="s">
        <v>49</v>
      </c>
      <c r="I1321" s="80">
        <v>1</v>
      </c>
      <c r="J1321" s="79">
        <v>243.86</v>
      </c>
      <c r="K1321" s="79">
        <v>243.86</v>
      </c>
      <c r="O1321" s="4"/>
      <c r="P1321" s="4"/>
      <c r="Q1321" s="4"/>
      <c r="R1321" s="4"/>
      <c r="S1321" s="4"/>
      <c r="T1321" s="4"/>
      <c r="U1321" s="4"/>
      <c r="V1321" s="4"/>
      <c r="W1321" s="4"/>
      <c r="X1321" s="4"/>
      <c r="Y1321" s="4"/>
    </row>
    <row r="1322" spans="1:25" ht="15" customHeight="1">
      <c r="A1322" s="4"/>
      <c r="B1322" s="57" t="s">
        <v>1254</v>
      </c>
      <c r="C1322" s="78" t="s">
        <v>1861</v>
      </c>
      <c r="D1322" s="57" t="s">
        <v>1862</v>
      </c>
      <c r="E1322" s="57" t="s">
        <v>1863</v>
      </c>
      <c r="F1322" s="305" t="s">
        <v>1258</v>
      </c>
      <c r="G1322" s="305"/>
      <c r="H1322" s="77" t="s">
        <v>87</v>
      </c>
      <c r="I1322" s="80">
        <v>0.84</v>
      </c>
      <c r="J1322" s="79">
        <v>0.24</v>
      </c>
      <c r="K1322" s="79">
        <v>0.2</v>
      </c>
      <c r="O1322" s="4"/>
      <c r="P1322" s="4"/>
      <c r="Q1322" s="4"/>
      <c r="R1322" s="4"/>
      <c r="S1322" s="4"/>
      <c r="T1322" s="4"/>
      <c r="U1322" s="4"/>
      <c r="V1322" s="4"/>
      <c r="W1322" s="4"/>
      <c r="X1322" s="4"/>
      <c r="Y1322" s="4"/>
    </row>
    <row r="1323" spans="1:25" ht="15" customHeight="1">
      <c r="A1323" s="4"/>
      <c r="B1323" s="57" t="s">
        <v>1254</v>
      </c>
      <c r="C1323" s="78" t="s">
        <v>1864</v>
      </c>
      <c r="D1323" s="57" t="s">
        <v>47</v>
      </c>
      <c r="E1323" s="57" t="s">
        <v>1865</v>
      </c>
      <c r="F1323" s="305" t="s">
        <v>1258</v>
      </c>
      <c r="G1323" s="305"/>
      <c r="H1323" s="77" t="s">
        <v>49</v>
      </c>
      <c r="I1323" s="80">
        <v>1</v>
      </c>
      <c r="J1323" s="79">
        <v>60.96</v>
      </c>
      <c r="K1323" s="79">
        <v>60.96</v>
      </c>
      <c r="O1323" s="4"/>
      <c r="P1323" s="4"/>
      <c r="Q1323" s="4"/>
      <c r="R1323" s="4"/>
      <c r="S1323" s="4"/>
      <c r="T1323" s="4"/>
      <c r="U1323" s="4"/>
      <c r="V1323" s="4"/>
      <c r="W1323" s="4"/>
      <c r="X1323" s="4"/>
      <c r="Y1323" s="4"/>
    </row>
    <row r="1324" spans="1:25" ht="15" customHeight="1">
      <c r="A1324" s="4"/>
      <c r="B1324" s="57" t="s">
        <v>1254</v>
      </c>
      <c r="C1324" s="78" t="s">
        <v>1866</v>
      </c>
      <c r="D1324" s="57" t="s">
        <v>47</v>
      </c>
      <c r="E1324" s="57" t="s">
        <v>1867</v>
      </c>
      <c r="F1324" s="305" t="s">
        <v>1258</v>
      </c>
      <c r="G1324" s="305"/>
      <c r="H1324" s="77" t="s">
        <v>49</v>
      </c>
      <c r="I1324" s="80">
        <v>1</v>
      </c>
      <c r="J1324" s="79">
        <v>177.42</v>
      </c>
      <c r="K1324" s="79">
        <v>177.42</v>
      </c>
      <c r="O1324" s="4"/>
      <c r="P1324" s="4"/>
      <c r="Q1324" s="4"/>
      <c r="R1324" s="4"/>
      <c r="S1324" s="4"/>
      <c r="T1324" s="4"/>
      <c r="U1324" s="4"/>
      <c r="V1324" s="4"/>
      <c r="W1324" s="4"/>
      <c r="X1324" s="4"/>
      <c r="Y1324" s="4"/>
    </row>
    <row r="1325" spans="1:25" ht="45.6" customHeight="1">
      <c r="A1325" s="4"/>
      <c r="B1325" s="57" t="s">
        <v>1254</v>
      </c>
      <c r="C1325" s="78" t="s">
        <v>1868</v>
      </c>
      <c r="D1325" s="57" t="s">
        <v>1862</v>
      </c>
      <c r="E1325" s="57" t="s">
        <v>1869</v>
      </c>
      <c r="F1325" s="305" t="s">
        <v>1258</v>
      </c>
      <c r="G1325" s="305"/>
      <c r="H1325" s="77" t="s">
        <v>49</v>
      </c>
      <c r="I1325" s="80">
        <v>1</v>
      </c>
      <c r="J1325" s="79">
        <v>37.06</v>
      </c>
      <c r="K1325" s="79">
        <v>37.06</v>
      </c>
      <c r="O1325" s="4"/>
      <c r="P1325" s="4"/>
      <c r="Q1325" s="4"/>
      <c r="R1325" s="4"/>
      <c r="S1325" s="4"/>
      <c r="T1325" s="4"/>
      <c r="U1325" s="4"/>
      <c r="V1325" s="4"/>
      <c r="W1325" s="4"/>
      <c r="X1325" s="4"/>
      <c r="Y1325" s="4"/>
    </row>
    <row r="1326" spans="1:25" ht="15" customHeight="1">
      <c r="A1326" s="4"/>
      <c r="B1326" s="57" t="s">
        <v>1254</v>
      </c>
      <c r="C1326" s="78" t="s">
        <v>1870</v>
      </c>
      <c r="D1326" s="57" t="s">
        <v>47</v>
      </c>
      <c r="E1326" s="57" t="s">
        <v>1871</v>
      </c>
      <c r="F1326" s="305" t="s">
        <v>1258</v>
      </c>
      <c r="G1326" s="305"/>
      <c r="H1326" s="77" t="s">
        <v>49</v>
      </c>
      <c r="I1326" s="80">
        <v>2</v>
      </c>
      <c r="J1326" s="79">
        <v>0.27</v>
      </c>
      <c r="K1326" s="79">
        <v>0.54</v>
      </c>
      <c r="O1326" s="4"/>
      <c r="P1326" s="4"/>
      <c r="Q1326" s="4"/>
      <c r="R1326" s="4"/>
      <c r="S1326" s="4"/>
      <c r="T1326" s="4"/>
      <c r="U1326" s="4"/>
      <c r="V1326" s="4"/>
      <c r="W1326" s="4"/>
      <c r="X1326" s="4"/>
      <c r="Y1326" s="4"/>
    </row>
    <row r="1327" spans="1:25" ht="15" customHeight="1">
      <c r="A1327" s="4"/>
      <c r="B1327" s="57" t="s">
        <v>1254</v>
      </c>
      <c r="C1327" s="78" t="s">
        <v>1872</v>
      </c>
      <c r="D1327" s="57" t="s">
        <v>1862</v>
      </c>
      <c r="E1327" s="57" t="s">
        <v>1873</v>
      </c>
      <c r="F1327" s="305" t="s">
        <v>1258</v>
      </c>
      <c r="G1327" s="305"/>
      <c r="H1327" s="77" t="s">
        <v>49</v>
      </c>
      <c r="I1327" s="80">
        <v>2</v>
      </c>
      <c r="J1327" s="79">
        <v>12.23</v>
      </c>
      <c r="K1327" s="79">
        <v>24.46</v>
      </c>
      <c r="O1327" s="4"/>
      <c r="P1327" s="4"/>
      <c r="Q1327" s="4"/>
      <c r="R1327" s="4"/>
      <c r="S1327" s="4"/>
      <c r="T1327" s="4"/>
      <c r="U1327" s="4"/>
      <c r="V1327" s="4"/>
      <c r="W1327" s="4"/>
      <c r="X1327" s="4"/>
      <c r="Y1327" s="4"/>
    </row>
    <row r="1328" spans="1:25" ht="15" customHeight="1">
      <c r="A1328" s="4"/>
      <c r="B1328" s="60"/>
      <c r="C1328" s="60"/>
      <c r="D1328" s="60"/>
      <c r="E1328" s="60"/>
      <c r="F1328" s="60" t="s">
        <v>1260</v>
      </c>
      <c r="G1328" s="82">
        <v>90.5</v>
      </c>
      <c r="H1328" s="60" t="s">
        <v>1261</v>
      </c>
      <c r="I1328" s="82">
        <v>0</v>
      </c>
      <c r="J1328" s="60" t="s">
        <v>1262</v>
      </c>
      <c r="K1328" s="82">
        <v>90.5</v>
      </c>
      <c r="O1328" s="4"/>
      <c r="P1328" s="4"/>
      <c r="Q1328" s="4"/>
      <c r="R1328" s="4"/>
      <c r="S1328" s="4"/>
      <c r="T1328" s="4"/>
      <c r="U1328" s="4"/>
      <c r="V1328" s="4"/>
      <c r="W1328" s="4"/>
      <c r="X1328" s="4"/>
      <c r="Y1328" s="4"/>
    </row>
    <row r="1329" spans="1:25" ht="15" customHeight="1">
      <c r="A1329" s="4"/>
      <c r="B1329" s="60"/>
      <c r="C1329" s="60"/>
      <c r="D1329" s="60"/>
      <c r="E1329" s="60"/>
      <c r="F1329" s="60" t="s">
        <v>1263</v>
      </c>
      <c r="G1329" s="82">
        <v>124.85</v>
      </c>
      <c r="H1329" s="60"/>
      <c r="I1329" s="306" t="s">
        <v>1264</v>
      </c>
      <c r="J1329" s="306"/>
      <c r="K1329" s="82">
        <v>784.75</v>
      </c>
      <c r="O1329" s="4"/>
      <c r="P1329" s="4"/>
      <c r="Q1329" s="4"/>
      <c r="R1329" s="4"/>
      <c r="S1329" s="4"/>
      <c r="T1329" s="4"/>
      <c r="U1329" s="4"/>
      <c r="V1329" s="4"/>
      <c r="W1329" s="4"/>
      <c r="X1329" s="4"/>
      <c r="Y1329" s="4"/>
    </row>
    <row r="1330" spans="1:25" ht="15" customHeight="1">
      <c r="A1330" s="4"/>
      <c r="B1330" s="307" t="s">
        <v>2542</v>
      </c>
      <c r="C1330" s="307"/>
      <c r="D1330" s="307"/>
      <c r="E1330" s="307"/>
      <c r="F1330" s="307"/>
      <c r="G1330" s="307"/>
      <c r="H1330" s="307"/>
      <c r="I1330" s="307"/>
      <c r="J1330" s="307"/>
      <c r="K1330" s="307"/>
      <c r="O1330" s="4"/>
      <c r="P1330" s="4"/>
      <c r="Q1330" s="4"/>
      <c r="R1330" s="4"/>
      <c r="S1330" s="4"/>
      <c r="T1330" s="4"/>
      <c r="U1330" s="4"/>
      <c r="V1330" s="4"/>
      <c r="W1330" s="4"/>
      <c r="X1330" s="4"/>
      <c r="Y1330" s="4"/>
    </row>
    <row r="1331" spans="1:25" ht="15" customHeight="1" thickBot="1">
      <c r="A1331" s="4"/>
      <c r="B1331" s="302" t="s">
        <v>2583</v>
      </c>
      <c r="C1331" s="302"/>
      <c r="D1331" s="302"/>
      <c r="E1331" s="302"/>
      <c r="F1331" s="302"/>
      <c r="G1331" s="302"/>
      <c r="H1331" s="302"/>
      <c r="I1331" s="302"/>
      <c r="J1331" s="302"/>
      <c r="K1331" s="302"/>
      <c r="O1331" s="4"/>
      <c r="P1331" s="4"/>
      <c r="Q1331" s="4"/>
      <c r="R1331" s="4"/>
      <c r="S1331" s="4"/>
      <c r="T1331" s="4"/>
      <c r="U1331" s="4"/>
      <c r="V1331" s="4"/>
      <c r="W1331" s="4"/>
      <c r="X1331" s="4"/>
      <c r="Y1331" s="4"/>
    </row>
    <row r="1332" spans="1:25" ht="15" customHeight="1" thickTop="1">
      <c r="A1332" s="4"/>
      <c r="B1332" s="72"/>
      <c r="C1332" s="72"/>
      <c r="D1332" s="72"/>
      <c r="E1332" s="72"/>
      <c r="F1332" s="72"/>
      <c r="G1332" s="72"/>
      <c r="H1332" s="72"/>
      <c r="I1332" s="72"/>
      <c r="J1332" s="72"/>
      <c r="K1332" s="72"/>
      <c r="O1332" s="4"/>
      <c r="P1332" s="4"/>
      <c r="Q1332" s="4"/>
      <c r="R1332" s="4"/>
      <c r="S1332" s="4"/>
      <c r="T1332" s="4"/>
      <c r="U1332" s="4"/>
      <c r="V1332" s="4"/>
      <c r="W1332" s="4"/>
      <c r="X1332" s="4"/>
      <c r="Y1332" s="4"/>
    </row>
    <row r="1333" spans="1:25" ht="15" customHeight="1">
      <c r="A1333" s="4"/>
      <c r="B1333" s="61" t="s">
        <v>477</v>
      </c>
      <c r="C1333" s="62" t="s">
        <v>19</v>
      </c>
      <c r="D1333" s="61" t="s">
        <v>20</v>
      </c>
      <c r="E1333" s="61" t="s">
        <v>21</v>
      </c>
      <c r="F1333" s="303" t="s">
        <v>1242</v>
      </c>
      <c r="G1333" s="303"/>
      <c r="H1333" s="67" t="s">
        <v>22</v>
      </c>
      <c r="I1333" s="62" t="s">
        <v>23</v>
      </c>
      <c r="J1333" s="62" t="s">
        <v>24</v>
      </c>
      <c r="K1333" s="62" t="s">
        <v>17</v>
      </c>
      <c r="O1333" s="4"/>
      <c r="P1333" s="4"/>
      <c r="Q1333" s="4"/>
      <c r="R1333" s="4"/>
      <c r="S1333" s="4"/>
      <c r="T1333" s="4"/>
      <c r="U1333" s="4"/>
      <c r="V1333" s="4"/>
      <c r="W1333" s="4"/>
      <c r="X1333" s="4"/>
      <c r="Y1333" s="4"/>
    </row>
    <row r="1334" spans="1:25" ht="15" customHeight="1">
      <c r="A1334" s="4"/>
      <c r="B1334" s="58" t="s">
        <v>1243</v>
      </c>
      <c r="C1334" s="69" t="s">
        <v>478</v>
      </c>
      <c r="D1334" s="58" t="s">
        <v>47</v>
      </c>
      <c r="E1334" s="58" t="s">
        <v>479</v>
      </c>
      <c r="F1334" s="304" t="s">
        <v>1824</v>
      </c>
      <c r="G1334" s="304"/>
      <c r="H1334" s="68" t="s">
        <v>49</v>
      </c>
      <c r="I1334" s="71">
        <v>1</v>
      </c>
      <c r="J1334" s="70">
        <v>164.49</v>
      </c>
      <c r="K1334" s="70">
        <v>164.49</v>
      </c>
      <c r="O1334" s="4"/>
      <c r="P1334" s="4"/>
      <c r="Q1334" s="4"/>
      <c r="R1334" s="4"/>
      <c r="S1334" s="4"/>
      <c r="T1334" s="4"/>
      <c r="U1334" s="4"/>
      <c r="V1334" s="4"/>
      <c r="W1334" s="4"/>
      <c r="X1334" s="4"/>
      <c r="Y1334" s="4"/>
    </row>
    <row r="1335" spans="1:25" ht="15" customHeight="1">
      <c r="A1335" s="4"/>
      <c r="B1335" s="59" t="s">
        <v>1245</v>
      </c>
      <c r="C1335" s="74" t="s">
        <v>1246</v>
      </c>
      <c r="D1335" s="59" t="s">
        <v>47</v>
      </c>
      <c r="E1335" s="59" t="s">
        <v>1247</v>
      </c>
      <c r="F1335" s="308" t="s">
        <v>1248</v>
      </c>
      <c r="G1335" s="308"/>
      <c r="H1335" s="73" t="s">
        <v>1249</v>
      </c>
      <c r="I1335" s="76">
        <v>0.26650000000000001</v>
      </c>
      <c r="J1335" s="75">
        <v>22.64</v>
      </c>
      <c r="K1335" s="75">
        <v>6.03</v>
      </c>
      <c r="O1335" s="4"/>
      <c r="P1335" s="4"/>
      <c r="Q1335" s="4"/>
      <c r="R1335" s="4"/>
      <c r="S1335" s="4"/>
      <c r="T1335" s="4"/>
      <c r="U1335" s="4"/>
      <c r="V1335" s="4"/>
      <c r="W1335" s="4"/>
      <c r="X1335" s="4"/>
      <c r="Y1335" s="4"/>
    </row>
    <row r="1336" spans="1:25" ht="15" customHeight="1">
      <c r="A1336" s="4"/>
      <c r="B1336" s="59" t="s">
        <v>1245</v>
      </c>
      <c r="C1336" s="74" t="s">
        <v>1610</v>
      </c>
      <c r="D1336" s="59" t="s">
        <v>47</v>
      </c>
      <c r="E1336" s="59" t="s">
        <v>1611</v>
      </c>
      <c r="F1336" s="308" t="s">
        <v>1248</v>
      </c>
      <c r="G1336" s="308"/>
      <c r="H1336" s="73" t="s">
        <v>1249</v>
      </c>
      <c r="I1336" s="76">
        <v>0.8458</v>
      </c>
      <c r="J1336" s="75">
        <v>32.5</v>
      </c>
      <c r="K1336" s="75">
        <v>27.48</v>
      </c>
      <c r="O1336" s="4"/>
      <c r="P1336" s="4"/>
      <c r="Q1336" s="4"/>
      <c r="R1336" s="4"/>
      <c r="S1336" s="4"/>
      <c r="T1336" s="4"/>
      <c r="U1336" s="4"/>
      <c r="V1336" s="4"/>
      <c r="W1336" s="4"/>
      <c r="X1336" s="4"/>
      <c r="Y1336" s="4"/>
    </row>
    <row r="1337" spans="1:25" ht="15" customHeight="1">
      <c r="A1337" s="4"/>
      <c r="B1337" s="57" t="s">
        <v>1254</v>
      </c>
      <c r="C1337" s="78" t="s">
        <v>1874</v>
      </c>
      <c r="D1337" s="57" t="s">
        <v>47</v>
      </c>
      <c r="E1337" s="57" t="s">
        <v>1875</v>
      </c>
      <c r="F1337" s="305" t="s">
        <v>1258</v>
      </c>
      <c r="G1337" s="305"/>
      <c r="H1337" s="77" t="s">
        <v>103</v>
      </c>
      <c r="I1337" s="80">
        <v>0.52710000000000001</v>
      </c>
      <c r="J1337" s="79">
        <v>36.97</v>
      </c>
      <c r="K1337" s="79">
        <v>19.48</v>
      </c>
      <c r="O1337" s="4"/>
      <c r="P1337" s="4"/>
      <c r="Q1337" s="4"/>
      <c r="R1337" s="4"/>
      <c r="S1337" s="4"/>
      <c r="T1337" s="4"/>
      <c r="U1337" s="4"/>
      <c r="V1337" s="4"/>
      <c r="W1337" s="4"/>
      <c r="X1337" s="4"/>
      <c r="Y1337" s="4"/>
    </row>
    <row r="1338" spans="1:25" ht="15" customHeight="1">
      <c r="A1338" s="4"/>
      <c r="B1338" s="57" t="s">
        <v>1254</v>
      </c>
      <c r="C1338" s="78" t="s">
        <v>1876</v>
      </c>
      <c r="D1338" s="57" t="s">
        <v>47</v>
      </c>
      <c r="E1338" s="57" t="s">
        <v>1877</v>
      </c>
      <c r="F1338" s="305" t="s">
        <v>1258</v>
      </c>
      <c r="G1338" s="305"/>
      <c r="H1338" s="77" t="s">
        <v>49</v>
      </c>
      <c r="I1338" s="80">
        <v>1</v>
      </c>
      <c r="J1338" s="79">
        <v>111.5</v>
      </c>
      <c r="K1338" s="79">
        <v>111.5</v>
      </c>
      <c r="O1338" s="4"/>
      <c r="P1338" s="4"/>
      <c r="Q1338" s="4"/>
      <c r="R1338" s="4"/>
      <c r="S1338" s="4"/>
      <c r="T1338" s="4"/>
      <c r="U1338" s="4"/>
      <c r="V1338" s="4"/>
      <c r="W1338" s="4"/>
      <c r="X1338" s="4"/>
      <c r="Y1338" s="4"/>
    </row>
    <row r="1339" spans="1:25" ht="15" customHeight="1">
      <c r="A1339" s="4"/>
      <c r="B1339" s="60"/>
      <c r="C1339" s="60"/>
      <c r="D1339" s="60"/>
      <c r="E1339" s="60"/>
      <c r="F1339" s="60" t="s">
        <v>1260</v>
      </c>
      <c r="G1339" s="82">
        <v>26.22</v>
      </c>
      <c r="H1339" s="60" t="s">
        <v>1261</v>
      </c>
      <c r="I1339" s="82">
        <v>0</v>
      </c>
      <c r="J1339" s="60" t="s">
        <v>1262</v>
      </c>
      <c r="K1339" s="82">
        <v>26.22</v>
      </c>
      <c r="O1339" s="4"/>
      <c r="P1339" s="4"/>
      <c r="Q1339" s="4"/>
      <c r="R1339" s="4"/>
      <c r="S1339" s="4"/>
      <c r="T1339" s="4"/>
      <c r="U1339" s="4"/>
      <c r="V1339" s="4"/>
      <c r="W1339" s="4"/>
      <c r="X1339" s="4"/>
      <c r="Y1339" s="4"/>
    </row>
    <row r="1340" spans="1:25" ht="15" customHeight="1" thickBot="1">
      <c r="A1340" s="4"/>
      <c r="B1340" s="60"/>
      <c r="C1340" s="60"/>
      <c r="D1340" s="60"/>
      <c r="E1340" s="60"/>
      <c r="F1340" s="60" t="s">
        <v>1263</v>
      </c>
      <c r="G1340" s="82">
        <v>31.12</v>
      </c>
      <c r="H1340" s="60"/>
      <c r="I1340" s="306" t="s">
        <v>1264</v>
      </c>
      <c r="J1340" s="306"/>
      <c r="K1340" s="82">
        <v>195.61</v>
      </c>
      <c r="O1340" s="4"/>
      <c r="P1340" s="4"/>
      <c r="Q1340" s="4"/>
      <c r="R1340" s="4"/>
      <c r="S1340" s="4"/>
      <c r="T1340" s="4"/>
      <c r="U1340" s="4"/>
      <c r="V1340" s="4"/>
      <c r="W1340" s="4"/>
      <c r="X1340" s="4"/>
      <c r="Y1340" s="4"/>
    </row>
    <row r="1341" spans="1:25" ht="15" customHeight="1" thickTop="1">
      <c r="A1341" s="4"/>
      <c r="B1341" s="72"/>
      <c r="C1341" s="72"/>
      <c r="D1341" s="72"/>
      <c r="E1341" s="72"/>
      <c r="F1341" s="72"/>
      <c r="G1341" s="72"/>
      <c r="H1341" s="72"/>
      <c r="I1341" s="72"/>
      <c r="J1341" s="72"/>
      <c r="K1341" s="72"/>
      <c r="O1341" s="4"/>
      <c r="P1341" s="4"/>
      <c r="Q1341" s="4"/>
      <c r="R1341" s="4"/>
      <c r="S1341" s="4"/>
      <c r="T1341" s="4"/>
      <c r="U1341" s="4"/>
      <c r="V1341" s="4"/>
      <c r="W1341" s="4"/>
      <c r="X1341" s="4"/>
      <c r="Y1341" s="4"/>
    </row>
    <row r="1342" spans="1:25" ht="15" customHeight="1">
      <c r="A1342" s="4"/>
      <c r="B1342" s="61" t="s">
        <v>480</v>
      </c>
      <c r="C1342" s="62" t="s">
        <v>19</v>
      </c>
      <c r="D1342" s="61" t="s">
        <v>20</v>
      </c>
      <c r="E1342" s="61" t="s">
        <v>21</v>
      </c>
      <c r="F1342" s="303" t="s">
        <v>1242</v>
      </c>
      <c r="G1342" s="303"/>
      <c r="H1342" s="67" t="s">
        <v>22</v>
      </c>
      <c r="I1342" s="62" t="s">
        <v>23</v>
      </c>
      <c r="J1342" s="62" t="s">
        <v>24</v>
      </c>
      <c r="K1342" s="62" t="s">
        <v>17</v>
      </c>
      <c r="O1342" s="4"/>
      <c r="P1342" s="4"/>
      <c r="Q1342" s="4"/>
      <c r="R1342" s="4"/>
      <c r="S1342" s="4"/>
      <c r="T1342" s="4"/>
      <c r="U1342" s="4"/>
      <c r="V1342" s="4"/>
      <c r="W1342" s="4"/>
      <c r="X1342" s="4"/>
      <c r="Y1342" s="4"/>
    </row>
    <row r="1343" spans="1:25" ht="15" customHeight="1">
      <c r="A1343" s="4"/>
      <c r="B1343" s="58" t="s">
        <v>1243</v>
      </c>
      <c r="C1343" s="69" t="s">
        <v>481</v>
      </c>
      <c r="D1343" s="58" t="s">
        <v>31</v>
      </c>
      <c r="E1343" s="58" t="s">
        <v>482</v>
      </c>
      <c r="F1343" s="304" t="s">
        <v>1878</v>
      </c>
      <c r="G1343" s="304"/>
      <c r="H1343" s="68" t="s">
        <v>49</v>
      </c>
      <c r="I1343" s="71">
        <v>1</v>
      </c>
      <c r="J1343" s="70">
        <v>119.66</v>
      </c>
      <c r="K1343" s="70">
        <v>119.66</v>
      </c>
      <c r="O1343" s="4"/>
      <c r="P1343" s="4"/>
      <c r="Q1343" s="4"/>
      <c r="R1343" s="4"/>
      <c r="S1343" s="4"/>
      <c r="T1343" s="4"/>
      <c r="U1343" s="4"/>
      <c r="V1343" s="4"/>
      <c r="W1343" s="4"/>
      <c r="X1343" s="4"/>
      <c r="Y1343" s="4"/>
    </row>
    <row r="1344" spans="1:25" ht="15" customHeight="1">
      <c r="A1344" s="4"/>
      <c r="B1344" s="59" t="s">
        <v>1245</v>
      </c>
      <c r="C1344" s="74" t="s">
        <v>1299</v>
      </c>
      <c r="D1344" s="59" t="s">
        <v>47</v>
      </c>
      <c r="E1344" s="59" t="s">
        <v>1300</v>
      </c>
      <c r="F1344" s="308" t="s">
        <v>1248</v>
      </c>
      <c r="G1344" s="308"/>
      <c r="H1344" s="73" t="s">
        <v>1249</v>
      </c>
      <c r="I1344" s="76">
        <v>0.5</v>
      </c>
      <c r="J1344" s="75">
        <v>24.48</v>
      </c>
      <c r="K1344" s="75">
        <v>12.24</v>
      </c>
      <c r="O1344" s="4"/>
      <c r="P1344" s="4"/>
      <c r="Q1344" s="4"/>
      <c r="R1344" s="4"/>
      <c r="S1344" s="4"/>
      <c r="T1344" s="4"/>
      <c r="U1344" s="4"/>
      <c r="V1344" s="4"/>
      <c r="W1344" s="4"/>
      <c r="X1344" s="4"/>
      <c r="Y1344" s="4"/>
    </row>
    <row r="1345" spans="1:25" ht="45.6" customHeight="1">
      <c r="A1345" s="4"/>
      <c r="B1345" s="59" t="s">
        <v>1245</v>
      </c>
      <c r="C1345" s="74" t="s">
        <v>1301</v>
      </c>
      <c r="D1345" s="59" t="s">
        <v>47</v>
      </c>
      <c r="E1345" s="59" t="s">
        <v>1302</v>
      </c>
      <c r="F1345" s="308" t="s">
        <v>1248</v>
      </c>
      <c r="G1345" s="308"/>
      <c r="H1345" s="73" t="s">
        <v>1249</v>
      </c>
      <c r="I1345" s="76">
        <v>0.5</v>
      </c>
      <c r="J1345" s="75">
        <v>30.48</v>
      </c>
      <c r="K1345" s="75">
        <v>15.24</v>
      </c>
      <c r="O1345" s="4"/>
      <c r="P1345" s="4"/>
      <c r="Q1345" s="4"/>
      <c r="R1345" s="4"/>
      <c r="S1345" s="4"/>
      <c r="T1345" s="4"/>
      <c r="U1345" s="4"/>
      <c r="V1345" s="4"/>
      <c r="W1345" s="4"/>
      <c r="X1345" s="4"/>
      <c r="Y1345" s="4"/>
    </row>
    <row r="1346" spans="1:25" ht="15" customHeight="1">
      <c r="A1346" s="4"/>
      <c r="B1346" s="57" t="s">
        <v>1254</v>
      </c>
      <c r="C1346" s="78" t="s">
        <v>1874</v>
      </c>
      <c r="D1346" s="57" t="s">
        <v>47</v>
      </c>
      <c r="E1346" s="57" t="s">
        <v>1875</v>
      </c>
      <c r="F1346" s="305" t="s">
        <v>1258</v>
      </c>
      <c r="G1346" s="305"/>
      <c r="H1346" s="77" t="s">
        <v>103</v>
      </c>
      <c r="I1346" s="80">
        <v>0.5</v>
      </c>
      <c r="J1346" s="79">
        <v>36.97</v>
      </c>
      <c r="K1346" s="79">
        <v>18.48</v>
      </c>
      <c r="O1346" s="4"/>
      <c r="P1346" s="4"/>
      <c r="Q1346" s="4"/>
      <c r="R1346" s="4"/>
      <c r="S1346" s="4"/>
      <c r="T1346" s="4"/>
      <c r="U1346" s="4"/>
      <c r="V1346" s="4"/>
      <c r="W1346" s="4"/>
      <c r="X1346" s="4"/>
      <c r="Y1346" s="4"/>
    </row>
    <row r="1347" spans="1:25" ht="15" customHeight="1">
      <c r="A1347" s="4"/>
      <c r="B1347" s="57" t="s">
        <v>1254</v>
      </c>
      <c r="C1347" s="78" t="s">
        <v>1879</v>
      </c>
      <c r="D1347" s="57" t="s">
        <v>1256</v>
      </c>
      <c r="E1347" s="57" t="s">
        <v>1880</v>
      </c>
      <c r="F1347" s="305" t="s">
        <v>1258</v>
      </c>
      <c r="G1347" s="305"/>
      <c r="H1347" s="77" t="s">
        <v>773</v>
      </c>
      <c r="I1347" s="80">
        <v>1</v>
      </c>
      <c r="J1347" s="79">
        <v>73.7</v>
      </c>
      <c r="K1347" s="79">
        <v>73.7</v>
      </c>
      <c r="O1347" s="4"/>
      <c r="P1347" s="4"/>
      <c r="Q1347" s="4"/>
      <c r="R1347" s="4"/>
      <c r="S1347" s="4"/>
      <c r="T1347" s="4"/>
      <c r="U1347" s="4"/>
      <c r="V1347" s="4"/>
      <c r="W1347" s="4"/>
      <c r="X1347" s="4"/>
      <c r="Y1347" s="4"/>
    </row>
    <row r="1348" spans="1:25" ht="15" customHeight="1">
      <c r="A1348" s="4"/>
      <c r="B1348" s="60"/>
      <c r="C1348" s="60"/>
      <c r="D1348" s="60"/>
      <c r="E1348" s="60"/>
      <c r="F1348" s="60" t="s">
        <v>1260</v>
      </c>
      <c r="G1348" s="82">
        <v>21.54</v>
      </c>
      <c r="H1348" s="60" t="s">
        <v>1261</v>
      </c>
      <c r="I1348" s="82">
        <v>0</v>
      </c>
      <c r="J1348" s="60" t="s">
        <v>1262</v>
      </c>
      <c r="K1348" s="82">
        <v>21.54</v>
      </c>
      <c r="O1348" s="4"/>
      <c r="P1348" s="4"/>
      <c r="Q1348" s="4"/>
      <c r="R1348" s="4"/>
      <c r="S1348" s="4"/>
      <c r="T1348" s="4"/>
      <c r="U1348" s="4"/>
      <c r="V1348" s="4"/>
      <c r="W1348" s="4"/>
      <c r="X1348" s="4"/>
      <c r="Y1348" s="4"/>
    </row>
    <row r="1349" spans="1:25" ht="15" customHeight="1">
      <c r="A1349" s="4"/>
      <c r="B1349" s="60"/>
      <c r="C1349" s="60"/>
      <c r="D1349" s="60"/>
      <c r="E1349" s="60"/>
      <c r="F1349" s="60" t="s">
        <v>1263</v>
      </c>
      <c r="G1349" s="82">
        <v>22.63</v>
      </c>
      <c r="H1349" s="60"/>
      <c r="I1349" s="306" t="s">
        <v>1264</v>
      </c>
      <c r="J1349" s="306"/>
      <c r="K1349" s="82">
        <v>142.29</v>
      </c>
      <c r="O1349" s="4"/>
      <c r="P1349" s="4"/>
      <c r="Q1349" s="4"/>
      <c r="R1349" s="4"/>
      <c r="S1349" s="4"/>
      <c r="T1349" s="4"/>
      <c r="U1349" s="4"/>
      <c r="V1349" s="4"/>
      <c r="W1349" s="4"/>
      <c r="X1349" s="4"/>
      <c r="Y1349" s="4"/>
    </row>
    <row r="1350" spans="1:25" ht="15" customHeight="1">
      <c r="A1350" s="4"/>
      <c r="B1350" s="307" t="s">
        <v>2542</v>
      </c>
      <c r="C1350" s="307"/>
      <c r="D1350" s="307"/>
      <c r="E1350" s="307"/>
      <c r="F1350" s="307"/>
      <c r="G1350" s="307"/>
      <c r="H1350" s="307"/>
      <c r="I1350" s="307"/>
      <c r="J1350" s="307"/>
      <c r="K1350" s="307"/>
      <c r="O1350" s="4"/>
      <c r="P1350" s="4"/>
      <c r="Q1350" s="4"/>
      <c r="R1350" s="4"/>
      <c r="S1350" s="4"/>
      <c r="T1350" s="4"/>
      <c r="U1350" s="4"/>
      <c r="V1350" s="4"/>
      <c r="W1350" s="4"/>
      <c r="X1350" s="4"/>
      <c r="Y1350" s="4"/>
    </row>
    <row r="1351" spans="1:25" ht="15" customHeight="1" thickBot="1">
      <c r="A1351" s="4"/>
      <c r="B1351" s="302" t="s">
        <v>2584</v>
      </c>
      <c r="C1351" s="302"/>
      <c r="D1351" s="302"/>
      <c r="E1351" s="302"/>
      <c r="F1351" s="302"/>
      <c r="G1351" s="302"/>
      <c r="H1351" s="302"/>
      <c r="I1351" s="302"/>
      <c r="J1351" s="302"/>
      <c r="K1351" s="302"/>
      <c r="O1351" s="4"/>
      <c r="P1351" s="4"/>
      <c r="Q1351" s="4"/>
      <c r="R1351" s="4"/>
      <c r="S1351" s="4"/>
      <c r="T1351" s="4"/>
      <c r="U1351" s="4"/>
      <c r="V1351" s="4"/>
      <c r="W1351" s="4"/>
      <c r="X1351" s="4"/>
      <c r="Y1351" s="4"/>
    </row>
    <row r="1352" spans="1:25" ht="15" customHeight="1" thickTop="1">
      <c r="A1352" s="4"/>
      <c r="B1352" s="72"/>
      <c r="C1352" s="72"/>
      <c r="D1352" s="72"/>
      <c r="E1352" s="72"/>
      <c r="F1352" s="72"/>
      <c r="G1352" s="72"/>
      <c r="H1352" s="72"/>
      <c r="I1352" s="72"/>
      <c r="J1352" s="72"/>
      <c r="K1352" s="72"/>
      <c r="O1352" s="4"/>
      <c r="P1352" s="4"/>
      <c r="Q1352" s="4"/>
      <c r="R1352" s="4"/>
      <c r="S1352" s="4"/>
      <c r="T1352" s="4"/>
      <c r="U1352" s="4"/>
      <c r="V1352" s="4"/>
      <c r="W1352" s="4"/>
      <c r="X1352" s="4"/>
      <c r="Y1352" s="4"/>
    </row>
    <row r="1353" spans="1:25" ht="15" customHeight="1">
      <c r="A1353" s="4"/>
      <c r="B1353" s="61" t="s">
        <v>485</v>
      </c>
      <c r="C1353" s="62" t="s">
        <v>19</v>
      </c>
      <c r="D1353" s="61" t="s">
        <v>20</v>
      </c>
      <c r="E1353" s="61" t="s">
        <v>21</v>
      </c>
      <c r="F1353" s="303" t="s">
        <v>1242</v>
      </c>
      <c r="G1353" s="303"/>
      <c r="H1353" s="67" t="s">
        <v>22</v>
      </c>
      <c r="I1353" s="62" t="s">
        <v>23</v>
      </c>
      <c r="J1353" s="62" t="s">
        <v>24</v>
      </c>
      <c r="K1353" s="62" t="s">
        <v>17</v>
      </c>
      <c r="O1353" s="4"/>
      <c r="P1353" s="4"/>
      <c r="Q1353" s="4"/>
      <c r="R1353" s="4"/>
      <c r="S1353" s="4"/>
      <c r="T1353" s="4"/>
      <c r="U1353" s="4"/>
      <c r="V1353" s="4"/>
      <c r="W1353" s="4"/>
      <c r="X1353" s="4"/>
      <c r="Y1353" s="4"/>
    </row>
    <row r="1354" spans="1:25" ht="15" customHeight="1">
      <c r="A1354" s="4"/>
      <c r="B1354" s="58" t="s">
        <v>1243</v>
      </c>
      <c r="C1354" s="69" t="s">
        <v>486</v>
      </c>
      <c r="D1354" s="58" t="s">
        <v>31</v>
      </c>
      <c r="E1354" s="58" t="s">
        <v>487</v>
      </c>
      <c r="F1354" s="304" t="s">
        <v>1513</v>
      </c>
      <c r="G1354" s="304"/>
      <c r="H1354" s="68" t="s">
        <v>37</v>
      </c>
      <c r="I1354" s="71">
        <v>1</v>
      </c>
      <c r="J1354" s="70">
        <v>1697.42</v>
      </c>
      <c r="K1354" s="70">
        <v>1697.42</v>
      </c>
      <c r="O1354" s="4"/>
      <c r="P1354" s="4"/>
      <c r="Q1354" s="4"/>
      <c r="R1354" s="4"/>
      <c r="S1354" s="4"/>
      <c r="T1354" s="4"/>
      <c r="U1354" s="4"/>
      <c r="V1354" s="4"/>
      <c r="W1354" s="4"/>
      <c r="X1354" s="4"/>
      <c r="Y1354" s="4"/>
    </row>
    <row r="1355" spans="1:25" ht="15" customHeight="1">
      <c r="A1355" s="4"/>
      <c r="B1355" s="59" t="s">
        <v>1245</v>
      </c>
      <c r="C1355" s="74" t="s">
        <v>1462</v>
      </c>
      <c r="D1355" s="59" t="s">
        <v>47</v>
      </c>
      <c r="E1355" s="59" t="s">
        <v>1463</v>
      </c>
      <c r="F1355" s="308" t="s">
        <v>1248</v>
      </c>
      <c r="G1355" s="308"/>
      <c r="H1355" s="73" t="s">
        <v>1249</v>
      </c>
      <c r="I1355" s="76">
        <v>0.1</v>
      </c>
      <c r="J1355" s="75">
        <v>30.97</v>
      </c>
      <c r="K1355" s="75">
        <v>3.09</v>
      </c>
      <c r="O1355" s="4"/>
      <c r="P1355" s="4"/>
      <c r="Q1355" s="4"/>
      <c r="R1355" s="4"/>
      <c r="S1355" s="4"/>
      <c r="T1355" s="4"/>
      <c r="U1355" s="4"/>
      <c r="V1355" s="4"/>
      <c r="W1355" s="4"/>
      <c r="X1355" s="4"/>
      <c r="Y1355" s="4"/>
    </row>
    <row r="1356" spans="1:25" ht="15" customHeight="1">
      <c r="A1356" s="4"/>
      <c r="B1356" s="59" t="s">
        <v>1245</v>
      </c>
      <c r="C1356" s="74" t="s">
        <v>1464</v>
      </c>
      <c r="D1356" s="59" t="s">
        <v>47</v>
      </c>
      <c r="E1356" s="59" t="s">
        <v>1465</v>
      </c>
      <c r="F1356" s="308" t="s">
        <v>1248</v>
      </c>
      <c r="G1356" s="308"/>
      <c r="H1356" s="73" t="s">
        <v>1249</v>
      </c>
      <c r="I1356" s="76">
        <v>0.1</v>
      </c>
      <c r="J1356" s="75">
        <v>25.02</v>
      </c>
      <c r="K1356" s="75">
        <v>2.5</v>
      </c>
      <c r="O1356" s="4"/>
      <c r="P1356" s="4"/>
      <c r="Q1356" s="4"/>
      <c r="R1356" s="4"/>
      <c r="S1356" s="4"/>
      <c r="T1356" s="4"/>
      <c r="U1356" s="4"/>
      <c r="V1356" s="4"/>
      <c r="W1356" s="4"/>
      <c r="X1356" s="4"/>
      <c r="Y1356" s="4"/>
    </row>
    <row r="1357" spans="1:25" ht="15" customHeight="1">
      <c r="A1357" s="4"/>
      <c r="B1357" s="59" t="s">
        <v>1245</v>
      </c>
      <c r="C1357" s="74" t="s">
        <v>1246</v>
      </c>
      <c r="D1357" s="59" t="s">
        <v>47</v>
      </c>
      <c r="E1357" s="59" t="s">
        <v>1247</v>
      </c>
      <c r="F1357" s="308" t="s">
        <v>1248</v>
      </c>
      <c r="G1357" s="308"/>
      <c r="H1357" s="73" t="s">
        <v>1249</v>
      </c>
      <c r="I1357" s="76">
        <v>3</v>
      </c>
      <c r="J1357" s="75">
        <v>22.64</v>
      </c>
      <c r="K1357" s="75">
        <v>67.92</v>
      </c>
      <c r="O1357" s="4"/>
      <c r="P1357" s="4"/>
      <c r="Q1357" s="4"/>
      <c r="R1357" s="4"/>
      <c r="S1357" s="4"/>
      <c r="T1357" s="4"/>
      <c r="U1357" s="4"/>
      <c r="V1357" s="4"/>
      <c r="W1357" s="4"/>
      <c r="X1357" s="4"/>
      <c r="Y1357" s="4"/>
    </row>
    <row r="1358" spans="1:25" ht="15" customHeight="1">
      <c r="A1358" s="4"/>
      <c r="B1358" s="59" t="s">
        <v>1245</v>
      </c>
      <c r="C1358" s="74" t="s">
        <v>1443</v>
      </c>
      <c r="D1358" s="59" t="s">
        <v>47</v>
      </c>
      <c r="E1358" s="59" t="s">
        <v>1444</v>
      </c>
      <c r="F1358" s="308" t="s">
        <v>1248</v>
      </c>
      <c r="G1358" s="308"/>
      <c r="H1358" s="73" t="s">
        <v>1249</v>
      </c>
      <c r="I1358" s="76">
        <v>2</v>
      </c>
      <c r="J1358" s="75">
        <v>31.21</v>
      </c>
      <c r="K1358" s="75">
        <v>62.42</v>
      </c>
      <c r="O1358" s="4"/>
      <c r="P1358" s="4"/>
      <c r="Q1358" s="4"/>
      <c r="R1358" s="4"/>
      <c r="S1358" s="4"/>
      <c r="T1358" s="4"/>
      <c r="U1358" s="4"/>
      <c r="V1358" s="4"/>
      <c r="W1358" s="4"/>
      <c r="X1358" s="4"/>
      <c r="Y1358" s="4"/>
    </row>
    <row r="1359" spans="1:25" ht="15" customHeight="1">
      <c r="A1359" s="4"/>
      <c r="B1359" s="59" t="s">
        <v>1245</v>
      </c>
      <c r="C1359" s="74" t="s">
        <v>1282</v>
      </c>
      <c r="D1359" s="59" t="s">
        <v>47</v>
      </c>
      <c r="E1359" s="59" t="s">
        <v>1283</v>
      </c>
      <c r="F1359" s="308" t="s">
        <v>1248</v>
      </c>
      <c r="G1359" s="308"/>
      <c r="H1359" s="73" t="s">
        <v>1249</v>
      </c>
      <c r="I1359" s="76">
        <v>1.5</v>
      </c>
      <c r="J1359" s="75">
        <v>24.85</v>
      </c>
      <c r="K1359" s="75">
        <v>37.270000000000003</v>
      </c>
      <c r="O1359" s="4"/>
      <c r="P1359" s="4"/>
      <c r="Q1359" s="4"/>
      <c r="R1359" s="4"/>
      <c r="S1359" s="4"/>
      <c r="T1359" s="4"/>
      <c r="U1359" s="4"/>
      <c r="V1359" s="4"/>
      <c r="W1359" s="4"/>
      <c r="X1359" s="4"/>
      <c r="Y1359" s="4"/>
    </row>
    <row r="1360" spans="1:25" ht="15" customHeight="1">
      <c r="A1360" s="4"/>
      <c r="B1360" s="59" t="s">
        <v>1245</v>
      </c>
      <c r="C1360" s="74" t="s">
        <v>1280</v>
      </c>
      <c r="D1360" s="59" t="s">
        <v>47</v>
      </c>
      <c r="E1360" s="59" t="s">
        <v>1281</v>
      </c>
      <c r="F1360" s="308" t="s">
        <v>1248</v>
      </c>
      <c r="G1360" s="308"/>
      <c r="H1360" s="73" t="s">
        <v>1249</v>
      </c>
      <c r="I1360" s="76">
        <v>1.5</v>
      </c>
      <c r="J1360" s="75">
        <v>30.75</v>
      </c>
      <c r="K1360" s="75">
        <v>46.12</v>
      </c>
      <c r="O1360" s="4"/>
      <c r="P1360" s="4"/>
      <c r="Q1360" s="4"/>
      <c r="R1360" s="4"/>
      <c r="S1360" s="4"/>
      <c r="T1360" s="4"/>
      <c r="U1360" s="4"/>
      <c r="V1360" s="4"/>
      <c r="W1360" s="4"/>
      <c r="X1360" s="4"/>
      <c r="Y1360" s="4"/>
    </row>
    <row r="1361" spans="1:25" ht="15" customHeight="1">
      <c r="A1361" s="4"/>
      <c r="B1361" s="57" t="s">
        <v>1254</v>
      </c>
      <c r="C1361" s="78" t="s">
        <v>1881</v>
      </c>
      <c r="D1361" s="57" t="s">
        <v>47</v>
      </c>
      <c r="E1361" s="57" t="s">
        <v>1882</v>
      </c>
      <c r="F1361" s="305" t="s">
        <v>1258</v>
      </c>
      <c r="G1361" s="305"/>
      <c r="H1361" s="77" t="s">
        <v>37</v>
      </c>
      <c r="I1361" s="80">
        <v>0.33</v>
      </c>
      <c r="J1361" s="79">
        <v>32.85</v>
      </c>
      <c r="K1361" s="79">
        <v>10.84</v>
      </c>
      <c r="O1361" s="4"/>
      <c r="P1361" s="4"/>
      <c r="Q1361" s="4"/>
      <c r="R1361" s="4"/>
      <c r="S1361" s="4"/>
      <c r="T1361" s="4"/>
      <c r="U1361" s="4"/>
      <c r="V1361" s="4"/>
      <c r="W1361" s="4"/>
      <c r="X1361" s="4"/>
      <c r="Y1361" s="4"/>
    </row>
    <row r="1362" spans="1:25" ht="15" customHeight="1">
      <c r="A1362" s="4"/>
      <c r="B1362" s="57" t="s">
        <v>1254</v>
      </c>
      <c r="C1362" s="78" t="s">
        <v>1883</v>
      </c>
      <c r="D1362" s="57" t="s">
        <v>1256</v>
      </c>
      <c r="E1362" s="57" t="s">
        <v>1884</v>
      </c>
      <c r="F1362" s="305" t="s">
        <v>1258</v>
      </c>
      <c r="G1362" s="305"/>
      <c r="H1362" s="77" t="s">
        <v>37</v>
      </c>
      <c r="I1362" s="80">
        <v>1</v>
      </c>
      <c r="J1362" s="79">
        <v>1398.41</v>
      </c>
      <c r="K1362" s="79">
        <v>1398.41</v>
      </c>
      <c r="O1362" s="4"/>
      <c r="P1362" s="4"/>
      <c r="Q1362" s="4"/>
      <c r="R1362" s="4"/>
      <c r="S1362" s="4"/>
      <c r="T1362" s="4"/>
      <c r="U1362" s="4"/>
      <c r="V1362" s="4"/>
      <c r="W1362" s="4"/>
      <c r="X1362" s="4"/>
      <c r="Y1362" s="4"/>
    </row>
    <row r="1363" spans="1:25" ht="15" customHeight="1">
      <c r="A1363" s="4"/>
      <c r="B1363" s="57" t="s">
        <v>1254</v>
      </c>
      <c r="C1363" s="78" t="s">
        <v>1885</v>
      </c>
      <c r="D1363" s="57" t="s">
        <v>1256</v>
      </c>
      <c r="E1363" s="57" t="s">
        <v>1886</v>
      </c>
      <c r="F1363" s="305" t="s">
        <v>1258</v>
      </c>
      <c r="G1363" s="305"/>
      <c r="H1363" s="77" t="s">
        <v>62</v>
      </c>
      <c r="I1363" s="80">
        <v>0.05</v>
      </c>
      <c r="J1363" s="79">
        <v>440.17</v>
      </c>
      <c r="K1363" s="79">
        <v>22</v>
      </c>
      <c r="O1363" s="4"/>
      <c r="P1363" s="4"/>
      <c r="Q1363" s="4"/>
      <c r="R1363" s="4"/>
      <c r="S1363" s="4"/>
      <c r="T1363" s="4"/>
      <c r="U1363" s="4"/>
      <c r="V1363" s="4"/>
      <c r="W1363" s="4"/>
      <c r="X1363" s="4"/>
      <c r="Y1363" s="4"/>
    </row>
    <row r="1364" spans="1:25" ht="15" customHeight="1">
      <c r="A1364" s="4"/>
      <c r="B1364" s="57" t="s">
        <v>1254</v>
      </c>
      <c r="C1364" s="78" t="s">
        <v>1887</v>
      </c>
      <c r="D1364" s="57" t="s">
        <v>47</v>
      </c>
      <c r="E1364" s="57" t="s">
        <v>1888</v>
      </c>
      <c r="F1364" s="305" t="s">
        <v>1258</v>
      </c>
      <c r="G1364" s="305"/>
      <c r="H1364" s="77" t="s">
        <v>15</v>
      </c>
      <c r="I1364" s="80">
        <v>0.1</v>
      </c>
      <c r="J1364" s="79">
        <v>15.29</v>
      </c>
      <c r="K1364" s="79">
        <v>1.52</v>
      </c>
      <c r="O1364" s="4"/>
      <c r="P1364" s="4"/>
      <c r="Q1364" s="4"/>
      <c r="R1364" s="4"/>
      <c r="S1364" s="4"/>
      <c r="T1364" s="4"/>
      <c r="U1364" s="4"/>
      <c r="V1364" s="4"/>
      <c r="W1364" s="4"/>
      <c r="X1364" s="4"/>
      <c r="Y1364" s="4"/>
    </row>
    <row r="1365" spans="1:25" ht="45.6" customHeight="1">
      <c r="A1365" s="4"/>
      <c r="B1365" s="57" t="s">
        <v>1254</v>
      </c>
      <c r="C1365" s="78" t="s">
        <v>1889</v>
      </c>
      <c r="D1365" s="57" t="s">
        <v>47</v>
      </c>
      <c r="E1365" s="57" t="s">
        <v>1890</v>
      </c>
      <c r="F1365" s="305" t="s">
        <v>1258</v>
      </c>
      <c r="G1365" s="305"/>
      <c r="H1365" s="77" t="s">
        <v>87</v>
      </c>
      <c r="I1365" s="80">
        <v>5</v>
      </c>
      <c r="J1365" s="79">
        <v>6.8</v>
      </c>
      <c r="K1365" s="79">
        <v>34</v>
      </c>
      <c r="O1365" s="4"/>
      <c r="P1365" s="4"/>
      <c r="Q1365" s="4"/>
      <c r="R1365" s="4"/>
      <c r="S1365" s="4"/>
      <c r="T1365" s="4"/>
      <c r="U1365" s="4"/>
      <c r="V1365" s="4"/>
      <c r="W1365" s="4"/>
      <c r="X1365" s="4"/>
      <c r="Y1365" s="4"/>
    </row>
    <row r="1366" spans="1:25" ht="15" customHeight="1">
      <c r="A1366" s="4"/>
      <c r="B1366" s="57" t="s">
        <v>1254</v>
      </c>
      <c r="C1366" s="78" t="s">
        <v>1891</v>
      </c>
      <c r="D1366" s="57" t="s">
        <v>47</v>
      </c>
      <c r="E1366" s="57" t="s">
        <v>1892</v>
      </c>
      <c r="F1366" s="305" t="s">
        <v>1258</v>
      </c>
      <c r="G1366" s="305"/>
      <c r="H1366" s="77" t="s">
        <v>37</v>
      </c>
      <c r="I1366" s="80">
        <v>1.05</v>
      </c>
      <c r="J1366" s="79">
        <v>7.51</v>
      </c>
      <c r="K1366" s="79">
        <v>7.88</v>
      </c>
      <c r="O1366" s="4"/>
      <c r="P1366" s="4"/>
      <c r="Q1366" s="4"/>
      <c r="R1366" s="4"/>
      <c r="S1366" s="4"/>
      <c r="T1366" s="4"/>
      <c r="U1366" s="4"/>
      <c r="V1366" s="4"/>
      <c r="W1366" s="4"/>
      <c r="X1366" s="4"/>
      <c r="Y1366" s="4"/>
    </row>
    <row r="1367" spans="1:25" ht="15" customHeight="1">
      <c r="A1367" s="4"/>
      <c r="B1367" s="57" t="s">
        <v>1254</v>
      </c>
      <c r="C1367" s="78" t="s">
        <v>1396</v>
      </c>
      <c r="D1367" s="57" t="s">
        <v>47</v>
      </c>
      <c r="E1367" s="57" t="s">
        <v>1397</v>
      </c>
      <c r="F1367" s="305" t="s">
        <v>1258</v>
      </c>
      <c r="G1367" s="305"/>
      <c r="H1367" s="77" t="s">
        <v>103</v>
      </c>
      <c r="I1367" s="80">
        <v>0.2</v>
      </c>
      <c r="J1367" s="79">
        <v>17.27</v>
      </c>
      <c r="K1367" s="79">
        <v>3.45</v>
      </c>
      <c r="O1367" s="4"/>
      <c r="P1367" s="4"/>
      <c r="Q1367" s="4"/>
      <c r="R1367" s="4"/>
      <c r="S1367" s="4"/>
      <c r="T1367" s="4"/>
      <c r="U1367" s="4"/>
      <c r="V1367" s="4"/>
      <c r="W1367" s="4"/>
      <c r="X1367" s="4"/>
      <c r="Y1367" s="4"/>
    </row>
    <row r="1368" spans="1:25" ht="15" customHeight="1">
      <c r="A1368" s="4"/>
      <c r="B1368" s="60"/>
      <c r="C1368" s="60"/>
      <c r="D1368" s="60"/>
      <c r="E1368" s="60"/>
      <c r="F1368" s="60" t="s">
        <v>1260</v>
      </c>
      <c r="G1368" s="82">
        <v>166.29</v>
      </c>
      <c r="H1368" s="60" t="s">
        <v>1261</v>
      </c>
      <c r="I1368" s="82">
        <v>0</v>
      </c>
      <c r="J1368" s="60" t="s">
        <v>1262</v>
      </c>
      <c r="K1368" s="82">
        <v>166.29</v>
      </c>
      <c r="O1368" s="4"/>
      <c r="P1368" s="4"/>
      <c r="Q1368" s="4"/>
      <c r="R1368" s="4"/>
      <c r="S1368" s="4"/>
      <c r="T1368" s="4"/>
      <c r="U1368" s="4"/>
      <c r="V1368" s="4"/>
      <c r="W1368" s="4"/>
      <c r="X1368" s="4"/>
      <c r="Y1368" s="4"/>
    </row>
    <row r="1369" spans="1:25" ht="15" customHeight="1">
      <c r="A1369" s="4"/>
      <c r="B1369" s="60"/>
      <c r="C1369" s="60"/>
      <c r="D1369" s="60"/>
      <c r="E1369" s="60"/>
      <c r="F1369" s="60" t="s">
        <v>1263</v>
      </c>
      <c r="G1369" s="82">
        <v>321.14999999999998</v>
      </c>
      <c r="H1369" s="60"/>
      <c r="I1369" s="306" t="s">
        <v>1264</v>
      </c>
      <c r="J1369" s="306"/>
      <c r="K1369" s="82">
        <v>2018.57</v>
      </c>
      <c r="O1369" s="4"/>
      <c r="P1369" s="4"/>
      <c r="Q1369" s="4"/>
      <c r="R1369" s="4"/>
      <c r="S1369" s="4"/>
      <c r="T1369" s="4"/>
      <c r="U1369" s="4"/>
      <c r="V1369" s="4"/>
      <c r="W1369" s="4"/>
      <c r="X1369" s="4"/>
      <c r="Y1369" s="4"/>
    </row>
    <row r="1370" spans="1:25" ht="15" customHeight="1">
      <c r="A1370" s="4"/>
      <c r="B1370" s="307" t="s">
        <v>2542</v>
      </c>
      <c r="C1370" s="307"/>
      <c r="D1370" s="307"/>
      <c r="E1370" s="307"/>
      <c r="F1370" s="307"/>
      <c r="G1370" s="307"/>
      <c r="H1370" s="307"/>
      <c r="I1370" s="307"/>
      <c r="J1370" s="307"/>
      <c r="K1370" s="307"/>
      <c r="O1370" s="4"/>
      <c r="P1370" s="4"/>
      <c r="Q1370" s="4"/>
      <c r="R1370" s="4"/>
      <c r="S1370" s="4"/>
      <c r="T1370" s="4"/>
      <c r="U1370" s="4"/>
      <c r="V1370" s="4"/>
      <c r="W1370" s="4"/>
      <c r="X1370" s="4"/>
      <c r="Y1370" s="4"/>
    </row>
    <row r="1371" spans="1:25" ht="15" customHeight="1" thickBot="1">
      <c r="A1371" s="4"/>
      <c r="B1371" s="302" t="s">
        <v>2585</v>
      </c>
      <c r="C1371" s="302"/>
      <c r="D1371" s="302"/>
      <c r="E1371" s="302"/>
      <c r="F1371" s="302"/>
      <c r="G1371" s="302"/>
      <c r="H1371" s="302"/>
      <c r="I1371" s="302"/>
      <c r="J1371" s="302"/>
      <c r="K1371" s="302"/>
      <c r="O1371" s="4"/>
      <c r="P1371" s="4"/>
      <c r="Q1371" s="4"/>
      <c r="R1371" s="4"/>
      <c r="S1371" s="4"/>
      <c r="T1371" s="4"/>
      <c r="U1371" s="4"/>
      <c r="V1371" s="4"/>
      <c r="W1371" s="4"/>
      <c r="X1371" s="4"/>
      <c r="Y1371" s="4"/>
    </row>
    <row r="1372" spans="1:25" ht="15" customHeight="1" thickTop="1">
      <c r="A1372" s="4"/>
      <c r="B1372" s="72"/>
      <c r="C1372" s="72"/>
      <c r="D1372" s="72"/>
      <c r="E1372" s="72"/>
      <c r="F1372" s="72"/>
      <c r="G1372" s="72"/>
      <c r="H1372" s="72"/>
      <c r="I1372" s="72"/>
      <c r="J1372" s="72"/>
      <c r="K1372" s="72"/>
      <c r="O1372" s="4"/>
      <c r="P1372" s="4"/>
      <c r="Q1372" s="4"/>
      <c r="R1372" s="4"/>
      <c r="S1372" s="4"/>
      <c r="T1372" s="4"/>
      <c r="U1372" s="4"/>
      <c r="V1372" s="4"/>
      <c r="W1372" s="4"/>
      <c r="X1372" s="4"/>
      <c r="Y1372" s="4"/>
    </row>
    <row r="1373" spans="1:25" ht="15" customHeight="1">
      <c r="A1373" s="4"/>
      <c r="B1373" s="61" t="s">
        <v>488</v>
      </c>
      <c r="C1373" s="62" t="s">
        <v>19</v>
      </c>
      <c r="D1373" s="61" t="s">
        <v>20</v>
      </c>
      <c r="E1373" s="61" t="s">
        <v>21</v>
      </c>
      <c r="F1373" s="303" t="s">
        <v>1242</v>
      </c>
      <c r="G1373" s="303"/>
      <c r="H1373" s="67" t="s">
        <v>22</v>
      </c>
      <c r="I1373" s="62" t="s">
        <v>23</v>
      </c>
      <c r="J1373" s="62" t="s">
        <v>24</v>
      </c>
      <c r="K1373" s="62" t="s">
        <v>17</v>
      </c>
      <c r="O1373" s="4"/>
      <c r="P1373" s="4"/>
      <c r="Q1373" s="4"/>
      <c r="R1373" s="4"/>
      <c r="S1373" s="4"/>
      <c r="T1373" s="4"/>
      <c r="U1373" s="4"/>
      <c r="V1373" s="4"/>
      <c r="W1373" s="4"/>
      <c r="X1373" s="4"/>
      <c r="Y1373" s="4"/>
    </row>
    <row r="1374" spans="1:25" ht="15" customHeight="1">
      <c r="A1374" s="4"/>
      <c r="B1374" s="58" t="s">
        <v>1243</v>
      </c>
      <c r="C1374" s="69" t="s">
        <v>489</v>
      </c>
      <c r="D1374" s="58" t="s">
        <v>31</v>
      </c>
      <c r="E1374" s="58" t="s">
        <v>490</v>
      </c>
      <c r="F1374" s="304" t="s">
        <v>1513</v>
      </c>
      <c r="G1374" s="304"/>
      <c r="H1374" s="68" t="s">
        <v>49</v>
      </c>
      <c r="I1374" s="71">
        <v>1</v>
      </c>
      <c r="J1374" s="70">
        <v>2428.61</v>
      </c>
      <c r="K1374" s="70">
        <v>2428.61</v>
      </c>
      <c r="O1374" s="4"/>
      <c r="P1374" s="4"/>
      <c r="Q1374" s="4"/>
      <c r="R1374" s="4"/>
      <c r="S1374" s="4"/>
      <c r="T1374" s="4"/>
      <c r="U1374" s="4"/>
      <c r="V1374" s="4"/>
      <c r="W1374" s="4"/>
      <c r="X1374" s="4"/>
      <c r="Y1374" s="4"/>
    </row>
    <row r="1375" spans="1:25" ht="15" customHeight="1">
      <c r="A1375" s="4"/>
      <c r="B1375" s="59" t="s">
        <v>1245</v>
      </c>
      <c r="C1375" s="74" t="s">
        <v>1301</v>
      </c>
      <c r="D1375" s="59" t="s">
        <v>47</v>
      </c>
      <c r="E1375" s="59" t="s">
        <v>1302</v>
      </c>
      <c r="F1375" s="308" t="s">
        <v>1248</v>
      </c>
      <c r="G1375" s="308"/>
      <c r="H1375" s="73" t="s">
        <v>1249</v>
      </c>
      <c r="I1375" s="76">
        <v>0.2</v>
      </c>
      <c r="J1375" s="75">
        <v>30.48</v>
      </c>
      <c r="K1375" s="75">
        <v>6.09</v>
      </c>
      <c r="O1375" s="4"/>
      <c r="P1375" s="4"/>
      <c r="Q1375" s="4"/>
      <c r="R1375" s="4"/>
      <c r="S1375" s="4"/>
      <c r="T1375" s="4"/>
      <c r="U1375" s="4"/>
      <c r="V1375" s="4"/>
      <c r="W1375" s="4"/>
      <c r="X1375" s="4"/>
      <c r="Y1375" s="4"/>
    </row>
    <row r="1376" spans="1:25" ht="15" customHeight="1">
      <c r="A1376" s="4"/>
      <c r="B1376" s="59" t="s">
        <v>1245</v>
      </c>
      <c r="C1376" s="74" t="s">
        <v>1299</v>
      </c>
      <c r="D1376" s="59" t="s">
        <v>47</v>
      </c>
      <c r="E1376" s="59" t="s">
        <v>1300</v>
      </c>
      <c r="F1376" s="308" t="s">
        <v>1248</v>
      </c>
      <c r="G1376" s="308"/>
      <c r="H1376" s="73" t="s">
        <v>1249</v>
      </c>
      <c r="I1376" s="76">
        <v>0.2</v>
      </c>
      <c r="J1376" s="75">
        <v>24.48</v>
      </c>
      <c r="K1376" s="75">
        <v>4.8899999999999997</v>
      </c>
      <c r="O1376" s="4"/>
      <c r="P1376" s="4"/>
      <c r="Q1376" s="4"/>
      <c r="R1376" s="4"/>
      <c r="S1376" s="4"/>
      <c r="T1376" s="4"/>
      <c r="U1376" s="4"/>
      <c r="V1376" s="4"/>
      <c r="W1376" s="4"/>
      <c r="X1376" s="4"/>
      <c r="Y1376" s="4"/>
    </row>
    <row r="1377" spans="1:25" ht="15" customHeight="1">
      <c r="A1377" s="4"/>
      <c r="B1377" s="57" t="s">
        <v>1254</v>
      </c>
      <c r="C1377" s="78" t="s">
        <v>1893</v>
      </c>
      <c r="D1377" s="57" t="s">
        <v>1546</v>
      </c>
      <c r="E1377" s="57" t="s">
        <v>1894</v>
      </c>
      <c r="F1377" s="305" t="s">
        <v>1258</v>
      </c>
      <c r="G1377" s="305"/>
      <c r="H1377" s="77" t="s">
        <v>773</v>
      </c>
      <c r="I1377" s="80">
        <v>1</v>
      </c>
      <c r="J1377" s="79">
        <v>2417.63</v>
      </c>
      <c r="K1377" s="79">
        <v>2417.63</v>
      </c>
      <c r="O1377" s="4"/>
      <c r="P1377" s="4"/>
      <c r="Q1377" s="4"/>
      <c r="R1377" s="4"/>
      <c r="S1377" s="4"/>
      <c r="T1377" s="4"/>
      <c r="U1377" s="4"/>
      <c r="V1377" s="4"/>
      <c r="W1377" s="4"/>
      <c r="X1377" s="4"/>
      <c r="Y1377" s="4"/>
    </row>
    <row r="1378" spans="1:25" ht="15" customHeight="1">
      <c r="A1378" s="4"/>
      <c r="B1378" s="60"/>
      <c r="C1378" s="60"/>
      <c r="D1378" s="60"/>
      <c r="E1378" s="60"/>
      <c r="F1378" s="60" t="s">
        <v>1260</v>
      </c>
      <c r="G1378" s="82">
        <v>8.6199999999999992</v>
      </c>
      <c r="H1378" s="60" t="s">
        <v>1261</v>
      </c>
      <c r="I1378" s="82">
        <v>0</v>
      </c>
      <c r="J1378" s="60" t="s">
        <v>1262</v>
      </c>
      <c r="K1378" s="82">
        <v>8.6199999999999992</v>
      </c>
      <c r="O1378" s="4"/>
      <c r="P1378" s="4"/>
      <c r="Q1378" s="4"/>
      <c r="R1378" s="4"/>
      <c r="S1378" s="4"/>
      <c r="T1378" s="4"/>
      <c r="U1378" s="4"/>
      <c r="V1378" s="4"/>
      <c r="W1378" s="4"/>
      <c r="X1378" s="4"/>
      <c r="Y1378" s="4"/>
    </row>
    <row r="1379" spans="1:25" ht="15" customHeight="1">
      <c r="A1379" s="4"/>
      <c r="B1379" s="60"/>
      <c r="C1379" s="60"/>
      <c r="D1379" s="60"/>
      <c r="E1379" s="60"/>
      <c r="F1379" s="60" t="s">
        <v>1263</v>
      </c>
      <c r="G1379" s="82">
        <v>459.49</v>
      </c>
      <c r="H1379" s="60"/>
      <c r="I1379" s="306" t="s">
        <v>1264</v>
      </c>
      <c r="J1379" s="306"/>
      <c r="K1379" s="82">
        <v>2888.1</v>
      </c>
      <c r="O1379" s="4"/>
      <c r="P1379" s="4"/>
      <c r="Q1379" s="4"/>
      <c r="R1379" s="4"/>
      <c r="S1379" s="4"/>
      <c r="T1379" s="4"/>
      <c r="U1379" s="4"/>
      <c r="V1379" s="4"/>
      <c r="W1379" s="4"/>
      <c r="X1379" s="4"/>
      <c r="Y1379" s="4"/>
    </row>
    <row r="1380" spans="1:25" ht="15" customHeight="1">
      <c r="A1380" s="4"/>
      <c r="B1380" s="307" t="s">
        <v>2542</v>
      </c>
      <c r="C1380" s="307"/>
      <c r="D1380" s="307"/>
      <c r="E1380" s="307"/>
      <c r="F1380" s="307"/>
      <c r="G1380" s="307"/>
      <c r="H1380" s="307"/>
      <c r="I1380" s="307"/>
      <c r="J1380" s="307"/>
      <c r="K1380" s="307"/>
      <c r="O1380" s="4"/>
      <c r="P1380" s="4"/>
      <c r="Q1380" s="4"/>
      <c r="R1380" s="4"/>
      <c r="S1380" s="4"/>
      <c r="T1380" s="4"/>
      <c r="U1380" s="4"/>
      <c r="V1380" s="4"/>
      <c r="W1380" s="4"/>
      <c r="X1380" s="4"/>
      <c r="Y1380" s="4"/>
    </row>
    <row r="1381" spans="1:25" ht="15" customHeight="1" thickBot="1">
      <c r="A1381" s="4"/>
      <c r="B1381" s="302" t="s">
        <v>2586</v>
      </c>
      <c r="C1381" s="302"/>
      <c r="D1381" s="302"/>
      <c r="E1381" s="302"/>
      <c r="F1381" s="302"/>
      <c r="G1381" s="302"/>
      <c r="H1381" s="302"/>
      <c r="I1381" s="302"/>
      <c r="J1381" s="302"/>
      <c r="K1381" s="302"/>
      <c r="O1381" s="4"/>
      <c r="P1381" s="4"/>
      <c r="Q1381" s="4"/>
      <c r="R1381" s="4"/>
      <c r="S1381" s="4"/>
      <c r="T1381" s="4"/>
      <c r="U1381" s="4"/>
      <c r="V1381" s="4"/>
      <c r="W1381" s="4"/>
      <c r="X1381" s="4"/>
      <c r="Y1381" s="4"/>
    </row>
    <row r="1382" spans="1:25" ht="15" customHeight="1" thickTop="1">
      <c r="A1382" s="4"/>
      <c r="B1382" s="72"/>
      <c r="C1382" s="72"/>
      <c r="D1382" s="72"/>
      <c r="E1382" s="72"/>
      <c r="F1382" s="72"/>
      <c r="G1382" s="72"/>
      <c r="H1382" s="72"/>
      <c r="I1382" s="72"/>
      <c r="J1382" s="72"/>
      <c r="K1382" s="72"/>
      <c r="O1382" s="4"/>
      <c r="P1382" s="4"/>
      <c r="Q1382" s="4"/>
      <c r="R1382" s="4"/>
      <c r="S1382" s="4"/>
      <c r="T1382" s="4"/>
      <c r="U1382" s="4"/>
      <c r="V1382" s="4"/>
      <c r="W1382" s="4"/>
      <c r="X1382" s="4"/>
      <c r="Y1382" s="4"/>
    </row>
    <row r="1383" spans="1:25" ht="15" customHeight="1">
      <c r="A1383" s="4"/>
      <c r="B1383" s="61" t="s">
        <v>491</v>
      </c>
      <c r="C1383" s="62" t="s">
        <v>19</v>
      </c>
      <c r="D1383" s="61" t="s">
        <v>20</v>
      </c>
      <c r="E1383" s="61" t="s">
        <v>21</v>
      </c>
      <c r="F1383" s="303" t="s">
        <v>1242</v>
      </c>
      <c r="G1383" s="303"/>
      <c r="H1383" s="67" t="s">
        <v>22</v>
      </c>
      <c r="I1383" s="62" t="s">
        <v>23</v>
      </c>
      <c r="J1383" s="62" t="s">
        <v>24</v>
      </c>
      <c r="K1383" s="62" t="s">
        <v>17</v>
      </c>
      <c r="O1383" s="4"/>
      <c r="P1383" s="4"/>
      <c r="Q1383" s="4"/>
      <c r="R1383" s="4"/>
      <c r="S1383" s="4"/>
      <c r="T1383" s="4"/>
      <c r="U1383" s="4"/>
      <c r="V1383" s="4"/>
      <c r="W1383" s="4"/>
      <c r="X1383" s="4"/>
      <c r="Y1383" s="4"/>
    </row>
    <row r="1384" spans="1:25" ht="15" customHeight="1">
      <c r="A1384" s="4"/>
      <c r="B1384" s="58" t="s">
        <v>1243</v>
      </c>
      <c r="C1384" s="69" t="s">
        <v>492</v>
      </c>
      <c r="D1384" s="58" t="s">
        <v>47</v>
      </c>
      <c r="E1384" s="58" t="s">
        <v>493</v>
      </c>
      <c r="F1384" s="304" t="s">
        <v>1824</v>
      </c>
      <c r="G1384" s="304"/>
      <c r="H1384" s="68" t="s">
        <v>49</v>
      </c>
      <c r="I1384" s="71">
        <v>1</v>
      </c>
      <c r="J1384" s="70">
        <v>231.2</v>
      </c>
      <c r="K1384" s="70">
        <v>231.2</v>
      </c>
      <c r="O1384" s="4"/>
      <c r="P1384" s="4"/>
      <c r="Q1384" s="4"/>
      <c r="R1384" s="4"/>
      <c r="S1384" s="4"/>
      <c r="T1384" s="4"/>
      <c r="U1384" s="4"/>
      <c r="V1384" s="4"/>
      <c r="W1384" s="4"/>
      <c r="X1384" s="4"/>
      <c r="Y1384" s="4"/>
    </row>
    <row r="1385" spans="1:25" ht="15" customHeight="1">
      <c r="A1385" s="4"/>
      <c r="B1385" s="59" t="s">
        <v>1245</v>
      </c>
      <c r="C1385" s="74" t="s">
        <v>1610</v>
      </c>
      <c r="D1385" s="59" t="s">
        <v>47</v>
      </c>
      <c r="E1385" s="59" t="s">
        <v>1611</v>
      </c>
      <c r="F1385" s="308" t="s">
        <v>1248</v>
      </c>
      <c r="G1385" s="308"/>
      <c r="H1385" s="73" t="s">
        <v>1249</v>
      </c>
      <c r="I1385" s="76">
        <v>0.47739999999999999</v>
      </c>
      <c r="J1385" s="75">
        <v>32.5</v>
      </c>
      <c r="K1385" s="75">
        <v>15.51</v>
      </c>
      <c r="O1385" s="4"/>
      <c r="P1385" s="4"/>
      <c r="Q1385" s="4"/>
      <c r="R1385" s="4"/>
      <c r="S1385" s="4"/>
      <c r="T1385" s="4"/>
      <c r="U1385" s="4"/>
      <c r="V1385" s="4"/>
      <c r="W1385" s="4"/>
      <c r="X1385" s="4"/>
      <c r="Y1385" s="4"/>
    </row>
    <row r="1386" spans="1:25" ht="15" customHeight="1">
      <c r="A1386" s="4"/>
      <c r="B1386" s="59" t="s">
        <v>1245</v>
      </c>
      <c r="C1386" s="74" t="s">
        <v>1246</v>
      </c>
      <c r="D1386" s="59" t="s">
        <v>47</v>
      </c>
      <c r="E1386" s="59" t="s">
        <v>1247</v>
      </c>
      <c r="F1386" s="308" t="s">
        <v>1248</v>
      </c>
      <c r="G1386" s="308"/>
      <c r="H1386" s="73" t="s">
        <v>1249</v>
      </c>
      <c r="I1386" s="76">
        <v>0.15040000000000001</v>
      </c>
      <c r="J1386" s="75">
        <v>22.64</v>
      </c>
      <c r="K1386" s="75">
        <v>3.4</v>
      </c>
      <c r="O1386" s="4"/>
      <c r="P1386" s="4"/>
      <c r="Q1386" s="4"/>
      <c r="R1386" s="4"/>
      <c r="S1386" s="4"/>
      <c r="T1386" s="4"/>
      <c r="U1386" s="4"/>
      <c r="V1386" s="4"/>
      <c r="W1386" s="4"/>
      <c r="X1386" s="4"/>
      <c r="Y1386" s="4"/>
    </row>
    <row r="1387" spans="1:25" ht="15" customHeight="1">
      <c r="A1387" s="4"/>
      <c r="B1387" s="57" t="s">
        <v>1254</v>
      </c>
      <c r="C1387" s="78" t="s">
        <v>1895</v>
      </c>
      <c r="D1387" s="57" t="s">
        <v>47</v>
      </c>
      <c r="E1387" s="57" t="s">
        <v>1896</v>
      </c>
      <c r="F1387" s="305" t="s">
        <v>1258</v>
      </c>
      <c r="G1387" s="305"/>
      <c r="H1387" s="77" t="s">
        <v>49</v>
      </c>
      <c r="I1387" s="80">
        <v>1</v>
      </c>
      <c r="J1387" s="79">
        <v>201.3</v>
      </c>
      <c r="K1387" s="79">
        <v>201.3</v>
      </c>
      <c r="O1387" s="4"/>
      <c r="P1387" s="4"/>
      <c r="Q1387" s="4"/>
      <c r="R1387" s="4"/>
      <c r="S1387" s="4"/>
      <c r="T1387" s="4"/>
      <c r="U1387" s="4"/>
      <c r="V1387" s="4"/>
      <c r="W1387" s="4"/>
      <c r="X1387" s="4"/>
      <c r="Y1387" s="4"/>
    </row>
    <row r="1388" spans="1:25" ht="15" customHeight="1">
      <c r="A1388" s="4"/>
      <c r="B1388" s="57" t="s">
        <v>1254</v>
      </c>
      <c r="C1388" s="78" t="s">
        <v>1874</v>
      </c>
      <c r="D1388" s="57" t="s">
        <v>47</v>
      </c>
      <c r="E1388" s="57" t="s">
        <v>1875</v>
      </c>
      <c r="F1388" s="305" t="s">
        <v>1258</v>
      </c>
      <c r="G1388" s="305"/>
      <c r="H1388" s="77" t="s">
        <v>103</v>
      </c>
      <c r="I1388" s="80">
        <v>0.2974</v>
      </c>
      <c r="J1388" s="79">
        <v>36.97</v>
      </c>
      <c r="K1388" s="79">
        <v>10.99</v>
      </c>
      <c r="O1388" s="4"/>
      <c r="P1388" s="4"/>
      <c r="Q1388" s="4"/>
      <c r="R1388" s="4"/>
      <c r="S1388" s="4"/>
      <c r="T1388" s="4"/>
      <c r="U1388" s="4"/>
      <c r="V1388" s="4"/>
      <c r="W1388" s="4"/>
      <c r="X1388" s="4"/>
      <c r="Y1388" s="4"/>
    </row>
    <row r="1389" spans="1:25" ht="15" customHeight="1">
      <c r="A1389" s="4"/>
      <c r="B1389" s="60"/>
      <c r="C1389" s="60"/>
      <c r="D1389" s="60"/>
      <c r="E1389" s="60"/>
      <c r="F1389" s="60" t="s">
        <v>1260</v>
      </c>
      <c r="G1389" s="82">
        <v>14.79</v>
      </c>
      <c r="H1389" s="60" t="s">
        <v>1261</v>
      </c>
      <c r="I1389" s="82">
        <v>0</v>
      </c>
      <c r="J1389" s="60" t="s">
        <v>1262</v>
      </c>
      <c r="K1389" s="82">
        <v>14.79</v>
      </c>
      <c r="O1389" s="4"/>
      <c r="P1389" s="4"/>
      <c r="Q1389" s="4"/>
      <c r="R1389" s="4"/>
      <c r="S1389" s="4"/>
      <c r="T1389" s="4"/>
      <c r="U1389" s="4"/>
      <c r="V1389" s="4"/>
      <c r="W1389" s="4"/>
      <c r="X1389" s="4"/>
      <c r="Y1389" s="4"/>
    </row>
    <row r="1390" spans="1:25" ht="15" customHeight="1" thickBot="1">
      <c r="A1390" s="4"/>
      <c r="B1390" s="60"/>
      <c r="C1390" s="60"/>
      <c r="D1390" s="60"/>
      <c r="E1390" s="60"/>
      <c r="F1390" s="60" t="s">
        <v>1263</v>
      </c>
      <c r="G1390" s="82">
        <v>43.74</v>
      </c>
      <c r="H1390" s="60"/>
      <c r="I1390" s="306" t="s">
        <v>1264</v>
      </c>
      <c r="J1390" s="306"/>
      <c r="K1390" s="82">
        <v>274.94</v>
      </c>
      <c r="O1390" s="4"/>
      <c r="P1390" s="4"/>
      <c r="Q1390" s="4"/>
      <c r="R1390" s="4"/>
      <c r="S1390" s="4"/>
      <c r="T1390" s="4"/>
      <c r="U1390" s="4"/>
      <c r="V1390" s="4"/>
      <c r="W1390" s="4"/>
      <c r="X1390" s="4"/>
      <c r="Y1390" s="4"/>
    </row>
    <row r="1391" spans="1:25" ht="15" customHeight="1" thickTop="1">
      <c r="A1391" s="4"/>
      <c r="B1391" s="72"/>
      <c r="C1391" s="72"/>
      <c r="D1391" s="72"/>
      <c r="E1391" s="72"/>
      <c r="F1391" s="72"/>
      <c r="G1391" s="72"/>
      <c r="H1391" s="72"/>
      <c r="I1391" s="72"/>
      <c r="J1391" s="72"/>
      <c r="K1391" s="72"/>
      <c r="O1391" s="4"/>
      <c r="P1391" s="4"/>
      <c r="Q1391" s="4"/>
      <c r="R1391" s="4"/>
      <c r="S1391" s="4"/>
      <c r="T1391" s="4"/>
      <c r="U1391" s="4"/>
      <c r="V1391" s="4"/>
      <c r="W1391" s="4"/>
      <c r="X1391" s="4"/>
      <c r="Y1391" s="4"/>
    </row>
    <row r="1392" spans="1:25" ht="15" customHeight="1">
      <c r="A1392" s="4"/>
      <c r="B1392" s="61" t="s">
        <v>494</v>
      </c>
      <c r="C1392" s="62" t="s">
        <v>19</v>
      </c>
      <c r="D1392" s="61" t="s">
        <v>20</v>
      </c>
      <c r="E1392" s="61" t="s">
        <v>21</v>
      </c>
      <c r="F1392" s="303" t="s">
        <v>1242</v>
      </c>
      <c r="G1392" s="303"/>
      <c r="H1392" s="67" t="s">
        <v>22</v>
      </c>
      <c r="I1392" s="62" t="s">
        <v>23</v>
      </c>
      <c r="J1392" s="62" t="s">
        <v>24</v>
      </c>
      <c r="K1392" s="62" t="s">
        <v>17</v>
      </c>
      <c r="O1392" s="4"/>
      <c r="P1392" s="4"/>
      <c r="Q1392" s="4"/>
      <c r="R1392" s="4"/>
      <c r="S1392" s="4"/>
      <c r="T1392" s="4"/>
      <c r="U1392" s="4"/>
      <c r="V1392" s="4"/>
      <c r="W1392" s="4"/>
      <c r="X1392" s="4"/>
      <c r="Y1392" s="4"/>
    </row>
    <row r="1393" spans="1:25" ht="15" customHeight="1">
      <c r="A1393" s="4"/>
      <c r="B1393" s="58" t="s">
        <v>1243</v>
      </c>
      <c r="C1393" s="69" t="s">
        <v>495</v>
      </c>
      <c r="D1393" s="58" t="s">
        <v>47</v>
      </c>
      <c r="E1393" s="58" t="s">
        <v>496</v>
      </c>
      <c r="F1393" s="304" t="s">
        <v>1824</v>
      </c>
      <c r="G1393" s="304"/>
      <c r="H1393" s="68" t="s">
        <v>49</v>
      </c>
      <c r="I1393" s="71">
        <v>1</v>
      </c>
      <c r="J1393" s="70">
        <v>54.12</v>
      </c>
      <c r="K1393" s="70">
        <v>54.12</v>
      </c>
      <c r="O1393" s="4"/>
      <c r="P1393" s="4"/>
      <c r="Q1393" s="4"/>
      <c r="R1393" s="4"/>
      <c r="S1393" s="4"/>
      <c r="T1393" s="4"/>
      <c r="U1393" s="4"/>
      <c r="V1393" s="4"/>
      <c r="W1393" s="4"/>
      <c r="X1393" s="4"/>
      <c r="Y1393" s="4"/>
    </row>
    <row r="1394" spans="1:25" ht="15" customHeight="1">
      <c r="A1394" s="4"/>
      <c r="B1394" s="59" t="s">
        <v>1245</v>
      </c>
      <c r="C1394" s="74" t="s">
        <v>1301</v>
      </c>
      <c r="D1394" s="59" t="s">
        <v>47</v>
      </c>
      <c r="E1394" s="59" t="s">
        <v>1302</v>
      </c>
      <c r="F1394" s="308" t="s">
        <v>1248</v>
      </c>
      <c r="G1394" s="308"/>
      <c r="H1394" s="73" t="s">
        <v>1249</v>
      </c>
      <c r="I1394" s="76">
        <v>0.1525</v>
      </c>
      <c r="J1394" s="75">
        <v>30.48</v>
      </c>
      <c r="K1394" s="75">
        <v>4.6399999999999997</v>
      </c>
      <c r="O1394" s="4"/>
      <c r="P1394" s="4"/>
      <c r="Q1394" s="4"/>
      <c r="R1394" s="4"/>
      <c r="S1394" s="4"/>
      <c r="T1394" s="4"/>
      <c r="U1394" s="4"/>
      <c r="V1394" s="4"/>
      <c r="W1394" s="4"/>
      <c r="X1394" s="4"/>
      <c r="Y1394" s="4"/>
    </row>
    <row r="1395" spans="1:25" ht="15" customHeight="1">
      <c r="A1395" s="4"/>
      <c r="B1395" s="59" t="s">
        <v>1245</v>
      </c>
      <c r="C1395" s="74" t="s">
        <v>1246</v>
      </c>
      <c r="D1395" s="59" t="s">
        <v>47</v>
      </c>
      <c r="E1395" s="59" t="s">
        <v>1247</v>
      </c>
      <c r="F1395" s="308" t="s">
        <v>1248</v>
      </c>
      <c r="G1395" s="308"/>
      <c r="H1395" s="73" t="s">
        <v>1249</v>
      </c>
      <c r="I1395" s="76">
        <v>4.8099999999999997E-2</v>
      </c>
      <c r="J1395" s="75">
        <v>22.64</v>
      </c>
      <c r="K1395" s="75">
        <v>1.08</v>
      </c>
      <c r="O1395" s="4"/>
      <c r="P1395" s="4"/>
      <c r="Q1395" s="4"/>
      <c r="R1395" s="4"/>
      <c r="S1395" s="4"/>
      <c r="T1395" s="4"/>
      <c r="U1395" s="4"/>
      <c r="V1395" s="4"/>
      <c r="W1395" s="4"/>
      <c r="X1395" s="4"/>
      <c r="Y1395" s="4"/>
    </row>
    <row r="1396" spans="1:25" ht="15" customHeight="1">
      <c r="A1396" s="4"/>
      <c r="B1396" s="57" t="s">
        <v>1254</v>
      </c>
      <c r="C1396" s="78" t="s">
        <v>1825</v>
      </c>
      <c r="D1396" s="57" t="s">
        <v>47</v>
      </c>
      <c r="E1396" s="57" t="s">
        <v>1826</v>
      </c>
      <c r="F1396" s="305" t="s">
        <v>1258</v>
      </c>
      <c r="G1396" s="305"/>
      <c r="H1396" s="77" t="s">
        <v>49</v>
      </c>
      <c r="I1396" s="80">
        <v>2.1000000000000001E-2</v>
      </c>
      <c r="J1396" s="79">
        <v>3.99</v>
      </c>
      <c r="K1396" s="79">
        <v>0.08</v>
      </c>
      <c r="O1396" s="4"/>
      <c r="P1396" s="4"/>
      <c r="Q1396" s="4"/>
      <c r="R1396" s="4"/>
      <c r="S1396" s="4"/>
      <c r="T1396" s="4"/>
      <c r="U1396" s="4"/>
      <c r="V1396" s="4"/>
      <c r="W1396" s="4"/>
      <c r="X1396" s="4"/>
      <c r="Y1396" s="4"/>
    </row>
    <row r="1397" spans="1:25" ht="15" customHeight="1">
      <c r="A1397" s="4"/>
      <c r="B1397" s="57" t="s">
        <v>1254</v>
      </c>
      <c r="C1397" s="78" t="s">
        <v>1897</v>
      </c>
      <c r="D1397" s="57" t="s">
        <v>47</v>
      </c>
      <c r="E1397" s="57" t="s">
        <v>1898</v>
      </c>
      <c r="F1397" s="305" t="s">
        <v>1258</v>
      </c>
      <c r="G1397" s="305"/>
      <c r="H1397" s="77" t="s">
        <v>49</v>
      </c>
      <c r="I1397" s="80">
        <v>1</v>
      </c>
      <c r="J1397" s="79">
        <v>48.32</v>
      </c>
      <c r="K1397" s="79">
        <v>48.32</v>
      </c>
      <c r="O1397" s="4"/>
      <c r="P1397" s="4"/>
      <c r="Q1397" s="4"/>
      <c r="R1397" s="4"/>
      <c r="S1397" s="4"/>
      <c r="T1397" s="4"/>
      <c r="U1397" s="4"/>
      <c r="V1397" s="4"/>
      <c r="W1397" s="4"/>
      <c r="X1397" s="4"/>
      <c r="Y1397" s="4"/>
    </row>
    <row r="1398" spans="1:25" ht="15" customHeight="1">
      <c r="A1398" s="4"/>
      <c r="B1398" s="60"/>
      <c r="C1398" s="60"/>
      <c r="D1398" s="60"/>
      <c r="E1398" s="60"/>
      <c r="F1398" s="60" t="s">
        <v>1260</v>
      </c>
      <c r="G1398" s="82">
        <v>4.51</v>
      </c>
      <c r="H1398" s="60" t="s">
        <v>1261</v>
      </c>
      <c r="I1398" s="82">
        <v>0</v>
      </c>
      <c r="J1398" s="60" t="s">
        <v>1262</v>
      </c>
      <c r="K1398" s="82">
        <v>4.51</v>
      </c>
      <c r="O1398" s="4"/>
      <c r="P1398" s="4"/>
      <c r="Q1398" s="4"/>
      <c r="R1398" s="4"/>
      <c r="S1398" s="4"/>
      <c r="T1398" s="4"/>
      <c r="U1398" s="4"/>
      <c r="V1398" s="4"/>
      <c r="W1398" s="4"/>
      <c r="X1398" s="4"/>
      <c r="Y1398" s="4"/>
    </row>
    <row r="1399" spans="1:25" ht="15" customHeight="1" thickBot="1">
      <c r="A1399" s="4"/>
      <c r="B1399" s="60"/>
      <c r="C1399" s="60"/>
      <c r="D1399" s="60"/>
      <c r="E1399" s="60"/>
      <c r="F1399" s="60" t="s">
        <v>1263</v>
      </c>
      <c r="G1399" s="82">
        <v>10.23</v>
      </c>
      <c r="H1399" s="60"/>
      <c r="I1399" s="306" t="s">
        <v>1264</v>
      </c>
      <c r="J1399" s="306"/>
      <c r="K1399" s="82">
        <v>64.349999999999994</v>
      </c>
      <c r="O1399" s="4"/>
      <c r="P1399" s="4"/>
      <c r="Q1399" s="4"/>
      <c r="R1399" s="4"/>
      <c r="S1399" s="4"/>
      <c r="T1399" s="4"/>
      <c r="U1399" s="4"/>
      <c r="V1399" s="4"/>
      <c r="W1399" s="4"/>
      <c r="X1399" s="4"/>
      <c r="Y1399" s="4"/>
    </row>
    <row r="1400" spans="1:25" ht="15" customHeight="1" thickTop="1">
      <c r="A1400" s="4"/>
      <c r="B1400" s="72"/>
      <c r="C1400" s="72"/>
      <c r="D1400" s="72"/>
      <c r="E1400" s="72"/>
      <c r="F1400" s="72"/>
      <c r="G1400" s="72"/>
      <c r="H1400" s="72"/>
      <c r="I1400" s="72"/>
      <c r="J1400" s="72"/>
      <c r="K1400" s="72"/>
      <c r="O1400" s="4"/>
      <c r="P1400" s="4"/>
      <c r="Q1400" s="4"/>
      <c r="R1400" s="4"/>
      <c r="S1400" s="4"/>
      <c r="T1400" s="4"/>
      <c r="U1400" s="4"/>
      <c r="V1400" s="4"/>
      <c r="W1400" s="4"/>
      <c r="X1400" s="4"/>
      <c r="Y1400" s="4"/>
    </row>
    <row r="1401" spans="1:25" ht="15" customHeight="1">
      <c r="A1401" s="4"/>
      <c r="B1401" s="61" t="s">
        <v>497</v>
      </c>
      <c r="C1401" s="62" t="s">
        <v>19</v>
      </c>
      <c r="D1401" s="61" t="s">
        <v>20</v>
      </c>
      <c r="E1401" s="61" t="s">
        <v>21</v>
      </c>
      <c r="F1401" s="303" t="s">
        <v>1242</v>
      </c>
      <c r="G1401" s="303"/>
      <c r="H1401" s="67" t="s">
        <v>22</v>
      </c>
      <c r="I1401" s="62" t="s">
        <v>23</v>
      </c>
      <c r="J1401" s="62" t="s">
        <v>24</v>
      </c>
      <c r="K1401" s="62" t="s">
        <v>17</v>
      </c>
      <c r="O1401" s="4"/>
      <c r="P1401" s="4"/>
      <c r="Q1401" s="4"/>
      <c r="R1401" s="4"/>
      <c r="S1401" s="4"/>
      <c r="T1401" s="4"/>
      <c r="U1401" s="4"/>
      <c r="V1401" s="4"/>
      <c r="W1401" s="4"/>
      <c r="X1401" s="4"/>
      <c r="Y1401" s="4"/>
    </row>
    <row r="1402" spans="1:25" ht="15" customHeight="1">
      <c r="A1402" s="4"/>
      <c r="B1402" s="58" t="s">
        <v>1243</v>
      </c>
      <c r="C1402" s="69" t="s">
        <v>498</v>
      </c>
      <c r="D1402" s="58" t="s">
        <v>31</v>
      </c>
      <c r="E1402" s="58" t="s">
        <v>499</v>
      </c>
      <c r="F1402" s="304" t="s">
        <v>1878</v>
      </c>
      <c r="G1402" s="304"/>
      <c r="H1402" s="68" t="s">
        <v>49</v>
      </c>
      <c r="I1402" s="71">
        <v>1</v>
      </c>
      <c r="J1402" s="70">
        <v>358.93</v>
      </c>
      <c r="K1402" s="70">
        <v>358.93</v>
      </c>
      <c r="O1402" s="4"/>
      <c r="P1402" s="4"/>
      <c r="Q1402" s="4"/>
      <c r="R1402" s="4"/>
      <c r="S1402" s="4"/>
      <c r="T1402" s="4"/>
      <c r="U1402" s="4"/>
      <c r="V1402" s="4"/>
      <c r="W1402" s="4"/>
      <c r="X1402" s="4"/>
      <c r="Y1402" s="4"/>
    </row>
    <row r="1403" spans="1:25" ht="15" customHeight="1">
      <c r="A1403" s="4"/>
      <c r="B1403" s="59" t="s">
        <v>1245</v>
      </c>
      <c r="C1403" s="74" t="s">
        <v>1299</v>
      </c>
      <c r="D1403" s="59" t="s">
        <v>47</v>
      </c>
      <c r="E1403" s="59" t="s">
        <v>1300</v>
      </c>
      <c r="F1403" s="308" t="s">
        <v>1248</v>
      </c>
      <c r="G1403" s="308"/>
      <c r="H1403" s="73" t="s">
        <v>1249</v>
      </c>
      <c r="I1403" s="76">
        <v>0.5</v>
      </c>
      <c r="J1403" s="75">
        <v>24.48</v>
      </c>
      <c r="K1403" s="75">
        <v>12.24</v>
      </c>
      <c r="O1403" s="4"/>
      <c r="P1403" s="4"/>
      <c r="Q1403" s="4"/>
      <c r="R1403" s="4"/>
      <c r="S1403" s="4"/>
      <c r="T1403" s="4"/>
      <c r="U1403" s="4"/>
      <c r="V1403" s="4"/>
      <c r="W1403" s="4"/>
      <c r="X1403" s="4"/>
      <c r="Y1403" s="4"/>
    </row>
    <row r="1404" spans="1:25" ht="45.6" customHeight="1">
      <c r="A1404" s="4"/>
      <c r="B1404" s="59" t="s">
        <v>1245</v>
      </c>
      <c r="C1404" s="74" t="s">
        <v>1301</v>
      </c>
      <c r="D1404" s="59" t="s">
        <v>47</v>
      </c>
      <c r="E1404" s="59" t="s">
        <v>1302</v>
      </c>
      <c r="F1404" s="308" t="s">
        <v>1248</v>
      </c>
      <c r="G1404" s="308"/>
      <c r="H1404" s="73" t="s">
        <v>1249</v>
      </c>
      <c r="I1404" s="76">
        <v>0.3</v>
      </c>
      <c r="J1404" s="75">
        <v>30.48</v>
      </c>
      <c r="K1404" s="75">
        <v>9.14</v>
      </c>
      <c r="O1404" s="4"/>
      <c r="P1404" s="4"/>
      <c r="Q1404" s="4"/>
      <c r="R1404" s="4"/>
      <c r="S1404" s="4"/>
      <c r="T1404" s="4"/>
      <c r="U1404" s="4"/>
      <c r="V1404" s="4"/>
      <c r="W1404" s="4"/>
      <c r="X1404" s="4"/>
      <c r="Y1404" s="4"/>
    </row>
    <row r="1405" spans="1:25" ht="15" customHeight="1">
      <c r="A1405" s="4"/>
      <c r="B1405" s="57" t="s">
        <v>1254</v>
      </c>
      <c r="C1405" s="78" t="s">
        <v>1899</v>
      </c>
      <c r="D1405" s="57" t="s">
        <v>1256</v>
      </c>
      <c r="E1405" s="57" t="s">
        <v>1900</v>
      </c>
      <c r="F1405" s="305" t="s">
        <v>1258</v>
      </c>
      <c r="G1405" s="305"/>
      <c r="H1405" s="77" t="s">
        <v>773</v>
      </c>
      <c r="I1405" s="80">
        <v>1</v>
      </c>
      <c r="J1405" s="79">
        <v>337.5</v>
      </c>
      <c r="K1405" s="79">
        <v>337.5</v>
      </c>
      <c r="O1405" s="4"/>
      <c r="P1405" s="4"/>
      <c r="Q1405" s="4"/>
      <c r="R1405" s="4"/>
      <c r="S1405" s="4"/>
      <c r="T1405" s="4"/>
      <c r="U1405" s="4"/>
      <c r="V1405" s="4"/>
      <c r="W1405" s="4"/>
      <c r="X1405" s="4"/>
      <c r="Y1405" s="4"/>
    </row>
    <row r="1406" spans="1:25" ht="15" customHeight="1">
      <c r="A1406" s="4"/>
      <c r="B1406" s="57" t="s">
        <v>1254</v>
      </c>
      <c r="C1406" s="78" t="s">
        <v>1901</v>
      </c>
      <c r="D1406" s="57" t="s">
        <v>1256</v>
      </c>
      <c r="E1406" s="57" t="s">
        <v>1902</v>
      </c>
      <c r="F1406" s="305" t="s">
        <v>1258</v>
      </c>
      <c r="G1406" s="305"/>
      <c r="H1406" s="77" t="s">
        <v>1791</v>
      </c>
      <c r="I1406" s="80">
        <v>0.28000000000000003</v>
      </c>
      <c r="J1406" s="79">
        <v>0.19</v>
      </c>
      <c r="K1406" s="79">
        <v>0.05</v>
      </c>
      <c r="O1406" s="4"/>
      <c r="P1406" s="4"/>
      <c r="Q1406" s="4"/>
      <c r="R1406" s="4"/>
      <c r="S1406" s="4"/>
      <c r="T1406" s="4"/>
      <c r="U1406" s="4"/>
      <c r="V1406" s="4"/>
      <c r="W1406" s="4"/>
      <c r="X1406" s="4"/>
      <c r="Y1406" s="4"/>
    </row>
    <row r="1407" spans="1:25" ht="15" customHeight="1">
      <c r="A1407" s="4"/>
      <c r="B1407" s="60"/>
      <c r="C1407" s="60"/>
      <c r="D1407" s="60"/>
      <c r="E1407" s="60"/>
      <c r="F1407" s="60" t="s">
        <v>1260</v>
      </c>
      <c r="G1407" s="82">
        <v>16.63</v>
      </c>
      <c r="H1407" s="60" t="s">
        <v>1261</v>
      </c>
      <c r="I1407" s="82">
        <v>0</v>
      </c>
      <c r="J1407" s="60" t="s">
        <v>1262</v>
      </c>
      <c r="K1407" s="82">
        <v>16.63</v>
      </c>
      <c r="O1407" s="4"/>
      <c r="P1407" s="4"/>
      <c r="Q1407" s="4"/>
      <c r="R1407" s="4"/>
      <c r="S1407" s="4"/>
      <c r="T1407" s="4"/>
      <c r="U1407" s="4"/>
      <c r="V1407" s="4"/>
      <c r="W1407" s="4"/>
      <c r="X1407" s="4"/>
      <c r="Y1407" s="4"/>
    </row>
    <row r="1408" spans="1:25" ht="15" customHeight="1">
      <c r="A1408" s="4"/>
      <c r="B1408" s="60"/>
      <c r="C1408" s="60"/>
      <c r="D1408" s="60"/>
      <c r="E1408" s="60"/>
      <c r="F1408" s="60" t="s">
        <v>1263</v>
      </c>
      <c r="G1408" s="82">
        <v>67.900000000000006</v>
      </c>
      <c r="H1408" s="60"/>
      <c r="I1408" s="306" t="s">
        <v>1264</v>
      </c>
      <c r="J1408" s="306"/>
      <c r="K1408" s="82">
        <v>426.83</v>
      </c>
      <c r="O1408" s="4"/>
      <c r="P1408" s="4"/>
      <c r="Q1408" s="4"/>
      <c r="R1408" s="4"/>
      <c r="S1408" s="4"/>
      <c r="T1408" s="4"/>
      <c r="U1408" s="4"/>
      <c r="V1408" s="4"/>
      <c r="W1408" s="4"/>
      <c r="X1408" s="4"/>
      <c r="Y1408" s="4"/>
    </row>
    <row r="1409" spans="1:25" ht="15" customHeight="1">
      <c r="A1409" s="4"/>
      <c r="B1409" s="307" t="s">
        <v>2542</v>
      </c>
      <c r="C1409" s="307"/>
      <c r="D1409" s="307"/>
      <c r="E1409" s="307"/>
      <c r="F1409" s="307"/>
      <c r="G1409" s="307"/>
      <c r="H1409" s="307"/>
      <c r="I1409" s="307"/>
      <c r="J1409" s="307"/>
      <c r="K1409" s="307"/>
      <c r="O1409" s="4"/>
      <c r="P1409" s="4"/>
      <c r="Q1409" s="4"/>
      <c r="R1409" s="4"/>
      <c r="S1409" s="4"/>
      <c r="T1409" s="4"/>
      <c r="U1409" s="4"/>
      <c r="V1409" s="4"/>
      <c r="W1409" s="4"/>
      <c r="X1409" s="4"/>
      <c r="Y1409" s="4"/>
    </row>
    <row r="1410" spans="1:25" ht="15" customHeight="1" thickBot="1">
      <c r="A1410" s="4"/>
      <c r="B1410" s="302" t="s">
        <v>2587</v>
      </c>
      <c r="C1410" s="302"/>
      <c r="D1410" s="302"/>
      <c r="E1410" s="302"/>
      <c r="F1410" s="302"/>
      <c r="G1410" s="302"/>
      <c r="H1410" s="302"/>
      <c r="I1410" s="302"/>
      <c r="J1410" s="302"/>
      <c r="K1410" s="302"/>
      <c r="O1410" s="4"/>
      <c r="P1410" s="4"/>
      <c r="Q1410" s="4"/>
      <c r="R1410" s="4"/>
      <c r="S1410" s="4"/>
      <c r="T1410" s="4"/>
      <c r="U1410" s="4"/>
      <c r="V1410" s="4"/>
      <c r="W1410" s="4"/>
      <c r="X1410" s="4"/>
      <c r="Y1410" s="4"/>
    </row>
    <row r="1411" spans="1:25" ht="15" customHeight="1" thickTop="1">
      <c r="A1411" s="4"/>
      <c r="B1411" s="72"/>
      <c r="C1411" s="72"/>
      <c r="D1411" s="72"/>
      <c r="E1411" s="72"/>
      <c r="F1411" s="72"/>
      <c r="G1411" s="72"/>
      <c r="H1411" s="72"/>
      <c r="I1411" s="72"/>
      <c r="J1411" s="72"/>
      <c r="K1411" s="72"/>
      <c r="O1411" s="4"/>
      <c r="P1411" s="4"/>
      <c r="Q1411" s="4"/>
      <c r="R1411" s="4"/>
      <c r="S1411" s="4"/>
      <c r="T1411" s="4"/>
      <c r="U1411" s="4"/>
      <c r="V1411" s="4"/>
      <c r="W1411" s="4"/>
      <c r="X1411" s="4"/>
      <c r="Y1411" s="4"/>
    </row>
    <row r="1412" spans="1:25" ht="15" customHeight="1">
      <c r="A1412" s="4"/>
      <c r="B1412" s="61" t="s">
        <v>500</v>
      </c>
      <c r="C1412" s="62" t="s">
        <v>19</v>
      </c>
      <c r="D1412" s="61" t="s">
        <v>20</v>
      </c>
      <c r="E1412" s="61" t="s">
        <v>21</v>
      </c>
      <c r="F1412" s="303" t="s">
        <v>1242</v>
      </c>
      <c r="G1412" s="303"/>
      <c r="H1412" s="67" t="s">
        <v>22</v>
      </c>
      <c r="I1412" s="62" t="s">
        <v>23</v>
      </c>
      <c r="J1412" s="62" t="s">
        <v>24</v>
      </c>
      <c r="K1412" s="62" t="s">
        <v>17</v>
      </c>
      <c r="O1412" s="4"/>
      <c r="P1412" s="4"/>
      <c r="Q1412" s="4"/>
      <c r="R1412" s="4"/>
      <c r="S1412" s="4"/>
      <c r="T1412" s="4"/>
      <c r="U1412" s="4"/>
      <c r="V1412" s="4"/>
      <c r="W1412" s="4"/>
      <c r="X1412" s="4"/>
      <c r="Y1412" s="4"/>
    </row>
    <row r="1413" spans="1:25" ht="15" customHeight="1">
      <c r="A1413" s="4"/>
      <c r="B1413" s="58" t="s">
        <v>1243</v>
      </c>
      <c r="C1413" s="69" t="s">
        <v>501</v>
      </c>
      <c r="D1413" s="58" t="s">
        <v>31</v>
      </c>
      <c r="E1413" s="58" t="s">
        <v>502</v>
      </c>
      <c r="F1413" s="304" t="s">
        <v>1878</v>
      </c>
      <c r="G1413" s="304"/>
      <c r="H1413" s="68" t="s">
        <v>49</v>
      </c>
      <c r="I1413" s="71">
        <v>1</v>
      </c>
      <c r="J1413" s="70">
        <v>373.2</v>
      </c>
      <c r="K1413" s="70">
        <v>373.2</v>
      </c>
      <c r="O1413" s="4"/>
      <c r="P1413" s="4"/>
      <c r="Q1413" s="4"/>
      <c r="R1413" s="4"/>
      <c r="S1413" s="4"/>
      <c r="T1413" s="4"/>
      <c r="U1413" s="4"/>
      <c r="V1413" s="4"/>
      <c r="W1413" s="4"/>
      <c r="X1413" s="4"/>
      <c r="Y1413" s="4"/>
    </row>
    <row r="1414" spans="1:25" ht="15" customHeight="1">
      <c r="A1414" s="4"/>
      <c r="B1414" s="59" t="s">
        <v>1245</v>
      </c>
      <c r="C1414" s="74" t="s">
        <v>1301</v>
      </c>
      <c r="D1414" s="59" t="s">
        <v>47</v>
      </c>
      <c r="E1414" s="59" t="s">
        <v>1302</v>
      </c>
      <c r="F1414" s="308" t="s">
        <v>1248</v>
      </c>
      <c r="G1414" s="308"/>
      <c r="H1414" s="73" t="s">
        <v>1249</v>
      </c>
      <c r="I1414" s="76">
        <v>1.4</v>
      </c>
      <c r="J1414" s="75">
        <v>30.48</v>
      </c>
      <c r="K1414" s="75">
        <v>42.67</v>
      </c>
      <c r="O1414" s="4"/>
      <c r="P1414" s="4"/>
      <c r="Q1414" s="4"/>
      <c r="R1414" s="4"/>
      <c r="S1414" s="4"/>
      <c r="T1414" s="4"/>
      <c r="U1414" s="4"/>
      <c r="V1414" s="4"/>
      <c r="W1414" s="4"/>
      <c r="X1414" s="4"/>
      <c r="Y1414" s="4"/>
    </row>
    <row r="1415" spans="1:25" ht="45.6" customHeight="1">
      <c r="A1415" s="4"/>
      <c r="B1415" s="59" t="s">
        <v>1245</v>
      </c>
      <c r="C1415" s="74" t="s">
        <v>1299</v>
      </c>
      <c r="D1415" s="59" t="s">
        <v>47</v>
      </c>
      <c r="E1415" s="59" t="s">
        <v>1300</v>
      </c>
      <c r="F1415" s="308" t="s">
        <v>1248</v>
      </c>
      <c r="G1415" s="308"/>
      <c r="H1415" s="73" t="s">
        <v>1249</v>
      </c>
      <c r="I1415" s="76">
        <v>1.4</v>
      </c>
      <c r="J1415" s="75">
        <v>24.48</v>
      </c>
      <c r="K1415" s="75">
        <v>34.270000000000003</v>
      </c>
      <c r="O1415" s="4"/>
      <c r="P1415" s="4"/>
      <c r="Q1415" s="4"/>
      <c r="R1415" s="4"/>
      <c r="S1415" s="4"/>
      <c r="T1415" s="4"/>
      <c r="U1415" s="4"/>
      <c r="V1415" s="4"/>
      <c r="W1415" s="4"/>
      <c r="X1415" s="4"/>
      <c r="Y1415" s="4"/>
    </row>
    <row r="1416" spans="1:25" ht="15" customHeight="1">
      <c r="A1416" s="4"/>
      <c r="B1416" s="57" t="s">
        <v>1254</v>
      </c>
      <c r="C1416" s="78" t="s">
        <v>1903</v>
      </c>
      <c r="D1416" s="57" t="s">
        <v>1256</v>
      </c>
      <c r="E1416" s="57" t="s">
        <v>1904</v>
      </c>
      <c r="F1416" s="305" t="s">
        <v>1258</v>
      </c>
      <c r="G1416" s="305"/>
      <c r="H1416" s="77" t="s">
        <v>49</v>
      </c>
      <c r="I1416" s="80">
        <v>1</v>
      </c>
      <c r="J1416" s="79">
        <v>296.08999999999997</v>
      </c>
      <c r="K1416" s="79">
        <v>296.08999999999997</v>
      </c>
      <c r="O1416" s="4"/>
      <c r="P1416" s="4"/>
      <c r="Q1416" s="4"/>
      <c r="R1416" s="4"/>
      <c r="S1416" s="4"/>
      <c r="T1416" s="4"/>
      <c r="U1416" s="4"/>
      <c r="V1416" s="4"/>
      <c r="W1416" s="4"/>
      <c r="X1416" s="4"/>
      <c r="Y1416" s="4"/>
    </row>
    <row r="1417" spans="1:25" ht="15" customHeight="1">
      <c r="A1417" s="4"/>
      <c r="B1417" s="57" t="s">
        <v>1254</v>
      </c>
      <c r="C1417" s="78" t="s">
        <v>1901</v>
      </c>
      <c r="D1417" s="57" t="s">
        <v>1256</v>
      </c>
      <c r="E1417" s="57" t="s">
        <v>1902</v>
      </c>
      <c r="F1417" s="305" t="s">
        <v>1258</v>
      </c>
      <c r="G1417" s="305"/>
      <c r="H1417" s="77" t="s">
        <v>1791</v>
      </c>
      <c r="I1417" s="80">
        <v>0.94</v>
      </c>
      <c r="J1417" s="79">
        <v>0.19</v>
      </c>
      <c r="K1417" s="79">
        <v>0.17</v>
      </c>
      <c r="O1417" s="4"/>
      <c r="P1417" s="4"/>
      <c r="Q1417" s="4"/>
      <c r="R1417" s="4"/>
      <c r="S1417" s="4"/>
      <c r="T1417" s="4"/>
      <c r="U1417" s="4"/>
      <c r="V1417" s="4"/>
      <c r="W1417" s="4"/>
      <c r="X1417" s="4"/>
      <c r="Y1417" s="4"/>
    </row>
    <row r="1418" spans="1:25" ht="15" customHeight="1">
      <c r="A1418" s="4"/>
      <c r="B1418" s="60"/>
      <c r="C1418" s="60"/>
      <c r="D1418" s="60"/>
      <c r="E1418" s="60"/>
      <c r="F1418" s="60" t="s">
        <v>1260</v>
      </c>
      <c r="G1418" s="82">
        <v>60.34</v>
      </c>
      <c r="H1418" s="60" t="s">
        <v>1261</v>
      </c>
      <c r="I1418" s="82">
        <v>0</v>
      </c>
      <c r="J1418" s="60" t="s">
        <v>1262</v>
      </c>
      <c r="K1418" s="82">
        <v>60.34</v>
      </c>
      <c r="O1418" s="4"/>
      <c r="P1418" s="4"/>
      <c r="Q1418" s="4"/>
      <c r="R1418" s="4"/>
      <c r="S1418" s="4"/>
      <c r="T1418" s="4"/>
      <c r="U1418" s="4"/>
      <c r="V1418" s="4"/>
      <c r="W1418" s="4"/>
      <c r="X1418" s="4"/>
      <c r="Y1418" s="4"/>
    </row>
    <row r="1419" spans="1:25" ht="15" customHeight="1">
      <c r="A1419" s="4"/>
      <c r="B1419" s="60"/>
      <c r="C1419" s="60"/>
      <c r="D1419" s="60"/>
      <c r="E1419" s="60"/>
      <c r="F1419" s="60" t="s">
        <v>1263</v>
      </c>
      <c r="G1419" s="82">
        <v>70.599999999999994</v>
      </c>
      <c r="H1419" s="60"/>
      <c r="I1419" s="306" t="s">
        <v>1264</v>
      </c>
      <c r="J1419" s="306"/>
      <c r="K1419" s="82">
        <v>443.8</v>
      </c>
      <c r="O1419" s="4"/>
      <c r="P1419" s="4"/>
      <c r="Q1419" s="4"/>
      <c r="R1419" s="4"/>
      <c r="S1419" s="4"/>
      <c r="T1419" s="4"/>
      <c r="U1419" s="4"/>
      <c r="V1419" s="4"/>
      <c r="W1419" s="4"/>
      <c r="X1419" s="4"/>
      <c r="Y1419" s="4"/>
    </row>
    <row r="1420" spans="1:25" ht="15" customHeight="1">
      <c r="A1420" s="4"/>
      <c r="B1420" s="307" t="s">
        <v>2542</v>
      </c>
      <c r="C1420" s="307"/>
      <c r="D1420" s="307"/>
      <c r="E1420" s="307"/>
      <c r="F1420" s="307"/>
      <c r="G1420" s="307"/>
      <c r="H1420" s="307"/>
      <c r="I1420" s="307"/>
      <c r="J1420" s="307"/>
      <c r="K1420" s="307"/>
      <c r="O1420" s="4"/>
      <c r="P1420" s="4"/>
      <c r="Q1420" s="4"/>
      <c r="R1420" s="4"/>
      <c r="S1420" s="4"/>
      <c r="T1420" s="4"/>
      <c r="U1420" s="4"/>
      <c r="V1420" s="4"/>
      <c r="W1420" s="4"/>
      <c r="X1420" s="4"/>
      <c r="Y1420" s="4"/>
    </row>
    <row r="1421" spans="1:25" ht="15" customHeight="1" thickBot="1">
      <c r="A1421" s="4"/>
      <c r="B1421" s="302" t="s">
        <v>2588</v>
      </c>
      <c r="C1421" s="302"/>
      <c r="D1421" s="302"/>
      <c r="E1421" s="302"/>
      <c r="F1421" s="302"/>
      <c r="G1421" s="302"/>
      <c r="H1421" s="302"/>
      <c r="I1421" s="302"/>
      <c r="J1421" s="302"/>
      <c r="K1421" s="302"/>
      <c r="O1421" s="4"/>
      <c r="P1421" s="4"/>
      <c r="Q1421" s="4"/>
      <c r="R1421" s="4"/>
      <c r="S1421" s="4"/>
      <c r="T1421" s="4"/>
      <c r="U1421" s="4"/>
      <c r="V1421" s="4"/>
      <c r="W1421" s="4"/>
      <c r="X1421" s="4"/>
      <c r="Y1421" s="4"/>
    </row>
    <row r="1422" spans="1:25" ht="15" customHeight="1" thickTop="1">
      <c r="A1422" s="4"/>
      <c r="B1422" s="72"/>
      <c r="C1422" s="72"/>
      <c r="D1422" s="72"/>
      <c r="E1422" s="72"/>
      <c r="F1422" s="72"/>
      <c r="G1422" s="72"/>
      <c r="H1422" s="72"/>
      <c r="I1422" s="72"/>
      <c r="J1422" s="72"/>
      <c r="K1422" s="72"/>
      <c r="O1422" s="4"/>
      <c r="P1422" s="4"/>
      <c r="Q1422" s="4"/>
      <c r="R1422" s="4"/>
      <c r="S1422" s="4"/>
      <c r="T1422" s="4"/>
      <c r="U1422" s="4"/>
      <c r="V1422" s="4"/>
      <c r="W1422" s="4"/>
      <c r="X1422" s="4"/>
      <c r="Y1422" s="4"/>
    </row>
    <row r="1423" spans="1:25" ht="15" customHeight="1">
      <c r="A1423" s="4"/>
      <c r="B1423" s="61" t="s">
        <v>503</v>
      </c>
      <c r="C1423" s="62" t="s">
        <v>19</v>
      </c>
      <c r="D1423" s="61" t="s">
        <v>20</v>
      </c>
      <c r="E1423" s="61" t="s">
        <v>21</v>
      </c>
      <c r="F1423" s="303" t="s">
        <v>1242</v>
      </c>
      <c r="G1423" s="303"/>
      <c r="H1423" s="67" t="s">
        <v>22</v>
      </c>
      <c r="I1423" s="62" t="s">
        <v>23</v>
      </c>
      <c r="J1423" s="62" t="s">
        <v>24</v>
      </c>
      <c r="K1423" s="62" t="s">
        <v>17</v>
      </c>
      <c r="O1423" s="4"/>
      <c r="P1423" s="4"/>
      <c r="Q1423" s="4"/>
      <c r="R1423" s="4"/>
      <c r="S1423" s="4"/>
      <c r="T1423" s="4"/>
      <c r="U1423" s="4"/>
      <c r="V1423" s="4"/>
      <c r="W1423" s="4"/>
      <c r="X1423" s="4"/>
      <c r="Y1423" s="4"/>
    </row>
    <row r="1424" spans="1:25" ht="15" customHeight="1">
      <c r="A1424" s="4"/>
      <c r="B1424" s="58" t="s">
        <v>1243</v>
      </c>
      <c r="C1424" s="69" t="s">
        <v>504</v>
      </c>
      <c r="D1424" s="58" t="s">
        <v>31</v>
      </c>
      <c r="E1424" s="58" t="s">
        <v>505</v>
      </c>
      <c r="F1424" s="304" t="s">
        <v>1878</v>
      </c>
      <c r="G1424" s="304"/>
      <c r="H1424" s="68" t="s">
        <v>49</v>
      </c>
      <c r="I1424" s="71">
        <v>1</v>
      </c>
      <c r="J1424" s="70">
        <v>279.58999999999997</v>
      </c>
      <c r="K1424" s="70">
        <v>279.58999999999997</v>
      </c>
      <c r="O1424" s="4"/>
      <c r="P1424" s="4"/>
      <c r="Q1424" s="4"/>
      <c r="R1424" s="4"/>
      <c r="S1424" s="4"/>
      <c r="T1424" s="4"/>
      <c r="U1424" s="4"/>
      <c r="V1424" s="4"/>
      <c r="W1424" s="4"/>
      <c r="X1424" s="4"/>
      <c r="Y1424" s="4"/>
    </row>
    <row r="1425" spans="1:25" ht="15" customHeight="1">
      <c r="A1425" s="4"/>
      <c r="B1425" s="59" t="s">
        <v>1245</v>
      </c>
      <c r="C1425" s="74" t="s">
        <v>1246</v>
      </c>
      <c r="D1425" s="59" t="s">
        <v>47</v>
      </c>
      <c r="E1425" s="59" t="s">
        <v>1247</v>
      </c>
      <c r="F1425" s="308" t="s">
        <v>1248</v>
      </c>
      <c r="G1425" s="308"/>
      <c r="H1425" s="73" t="s">
        <v>1249</v>
      </c>
      <c r="I1425" s="76">
        <v>0.5</v>
      </c>
      <c r="J1425" s="75">
        <v>22.64</v>
      </c>
      <c r="K1425" s="75">
        <v>11.32</v>
      </c>
      <c r="O1425" s="4"/>
      <c r="P1425" s="4"/>
      <c r="Q1425" s="4"/>
      <c r="R1425" s="4"/>
      <c r="S1425" s="4"/>
      <c r="T1425" s="4"/>
      <c r="U1425" s="4"/>
      <c r="V1425" s="4"/>
      <c r="W1425" s="4"/>
      <c r="X1425" s="4"/>
      <c r="Y1425" s="4"/>
    </row>
    <row r="1426" spans="1:25" ht="45.6" customHeight="1">
      <c r="A1426" s="4"/>
      <c r="B1426" s="59" t="s">
        <v>1245</v>
      </c>
      <c r="C1426" s="74" t="s">
        <v>1301</v>
      </c>
      <c r="D1426" s="59" t="s">
        <v>47</v>
      </c>
      <c r="E1426" s="59" t="s">
        <v>1302</v>
      </c>
      <c r="F1426" s="308" t="s">
        <v>1248</v>
      </c>
      <c r="G1426" s="308"/>
      <c r="H1426" s="73" t="s">
        <v>1249</v>
      </c>
      <c r="I1426" s="76">
        <v>0.5</v>
      </c>
      <c r="J1426" s="75">
        <v>30.48</v>
      </c>
      <c r="K1426" s="75">
        <v>15.24</v>
      </c>
      <c r="O1426" s="4"/>
      <c r="P1426" s="4"/>
      <c r="Q1426" s="4"/>
      <c r="R1426" s="4"/>
      <c r="S1426" s="4"/>
      <c r="T1426" s="4"/>
      <c r="U1426" s="4"/>
      <c r="V1426" s="4"/>
      <c r="W1426" s="4"/>
      <c r="X1426" s="4"/>
      <c r="Y1426" s="4"/>
    </row>
    <row r="1427" spans="1:25" ht="15" customHeight="1">
      <c r="A1427" s="4"/>
      <c r="B1427" s="57" t="s">
        <v>1254</v>
      </c>
      <c r="C1427" s="78" t="s">
        <v>1905</v>
      </c>
      <c r="D1427" s="57" t="s">
        <v>1546</v>
      </c>
      <c r="E1427" s="57" t="s">
        <v>1906</v>
      </c>
      <c r="F1427" s="305" t="s">
        <v>1258</v>
      </c>
      <c r="G1427" s="305"/>
      <c r="H1427" s="77" t="s">
        <v>1791</v>
      </c>
      <c r="I1427" s="80">
        <v>0.5</v>
      </c>
      <c r="J1427" s="79">
        <v>0.26</v>
      </c>
      <c r="K1427" s="79">
        <v>0.13</v>
      </c>
      <c r="O1427" s="4"/>
      <c r="P1427" s="4"/>
      <c r="Q1427" s="4"/>
      <c r="R1427" s="4"/>
      <c r="S1427" s="4"/>
      <c r="T1427" s="4"/>
      <c r="U1427" s="4"/>
      <c r="V1427" s="4"/>
      <c r="W1427" s="4"/>
      <c r="X1427" s="4"/>
      <c r="Y1427" s="4"/>
    </row>
    <row r="1428" spans="1:25" ht="15" customHeight="1">
      <c r="A1428" s="4"/>
      <c r="B1428" s="57" t="s">
        <v>1254</v>
      </c>
      <c r="C1428" s="78" t="s">
        <v>1907</v>
      </c>
      <c r="D1428" s="57" t="s">
        <v>1546</v>
      </c>
      <c r="E1428" s="57" t="s">
        <v>1908</v>
      </c>
      <c r="F1428" s="305" t="s">
        <v>1258</v>
      </c>
      <c r="G1428" s="305"/>
      <c r="H1428" s="77" t="s">
        <v>773</v>
      </c>
      <c r="I1428" s="80">
        <v>1</v>
      </c>
      <c r="J1428" s="79">
        <v>252.9</v>
      </c>
      <c r="K1428" s="79">
        <v>252.9</v>
      </c>
      <c r="O1428" s="4"/>
      <c r="P1428" s="4"/>
      <c r="Q1428" s="4"/>
      <c r="R1428" s="4"/>
      <c r="S1428" s="4"/>
      <c r="T1428" s="4"/>
      <c r="U1428" s="4"/>
      <c r="V1428" s="4"/>
      <c r="W1428" s="4"/>
      <c r="X1428" s="4"/>
      <c r="Y1428" s="4"/>
    </row>
    <row r="1429" spans="1:25" ht="15" customHeight="1">
      <c r="A1429" s="4"/>
      <c r="B1429" s="60"/>
      <c r="C1429" s="60"/>
      <c r="D1429" s="60"/>
      <c r="E1429" s="60"/>
      <c r="F1429" s="60" t="s">
        <v>1260</v>
      </c>
      <c r="G1429" s="82">
        <v>20.34</v>
      </c>
      <c r="H1429" s="60" t="s">
        <v>1261</v>
      </c>
      <c r="I1429" s="82">
        <v>0</v>
      </c>
      <c r="J1429" s="60" t="s">
        <v>1262</v>
      </c>
      <c r="K1429" s="82">
        <v>20.34</v>
      </c>
      <c r="O1429" s="4"/>
      <c r="P1429" s="4"/>
      <c r="Q1429" s="4"/>
      <c r="R1429" s="4"/>
      <c r="S1429" s="4"/>
      <c r="T1429" s="4"/>
      <c r="U1429" s="4"/>
      <c r="V1429" s="4"/>
      <c r="W1429" s="4"/>
      <c r="X1429" s="4"/>
      <c r="Y1429" s="4"/>
    </row>
    <row r="1430" spans="1:25" ht="15" customHeight="1">
      <c r="A1430" s="4"/>
      <c r="B1430" s="60"/>
      <c r="C1430" s="60"/>
      <c r="D1430" s="60"/>
      <c r="E1430" s="60"/>
      <c r="F1430" s="60" t="s">
        <v>1263</v>
      </c>
      <c r="G1430" s="82">
        <v>52.89</v>
      </c>
      <c r="H1430" s="60"/>
      <c r="I1430" s="306" t="s">
        <v>1264</v>
      </c>
      <c r="J1430" s="306"/>
      <c r="K1430" s="82">
        <v>332.48</v>
      </c>
      <c r="O1430" s="4"/>
      <c r="P1430" s="4"/>
      <c r="Q1430" s="4"/>
      <c r="R1430" s="4"/>
      <c r="S1430" s="4"/>
      <c r="T1430" s="4"/>
      <c r="U1430" s="4"/>
      <c r="V1430" s="4"/>
      <c r="W1430" s="4"/>
      <c r="X1430" s="4"/>
      <c r="Y1430" s="4"/>
    </row>
    <row r="1431" spans="1:25" ht="15" customHeight="1">
      <c r="A1431" s="4"/>
      <c r="B1431" s="307" t="s">
        <v>2542</v>
      </c>
      <c r="C1431" s="307"/>
      <c r="D1431" s="307"/>
      <c r="E1431" s="307"/>
      <c r="F1431" s="307"/>
      <c r="G1431" s="307"/>
      <c r="H1431" s="307"/>
      <c r="I1431" s="307"/>
      <c r="J1431" s="307"/>
      <c r="K1431" s="307"/>
      <c r="O1431" s="4"/>
      <c r="P1431" s="4"/>
      <c r="Q1431" s="4"/>
      <c r="R1431" s="4"/>
      <c r="S1431" s="4"/>
      <c r="T1431" s="4"/>
      <c r="U1431" s="4"/>
      <c r="V1431" s="4"/>
      <c r="W1431" s="4"/>
      <c r="X1431" s="4"/>
      <c r="Y1431" s="4"/>
    </row>
    <row r="1432" spans="1:25" ht="15" customHeight="1" thickBot="1">
      <c r="A1432" s="4"/>
      <c r="B1432" s="302" t="s">
        <v>2589</v>
      </c>
      <c r="C1432" s="302"/>
      <c r="D1432" s="302"/>
      <c r="E1432" s="302"/>
      <c r="F1432" s="302"/>
      <c r="G1432" s="302"/>
      <c r="H1432" s="302"/>
      <c r="I1432" s="302"/>
      <c r="J1432" s="302"/>
      <c r="K1432" s="302"/>
      <c r="O1432" s="4"/>
      <c r="P1432" s="4"/>
      <c r="Q1432" s="4"/>
      <c r="R1432" s="4"/>
      <c r="S1432" s="4"/>
      <c r="T1432" s="4"/>
      <c r="U1432" s="4"/>
      <c r="V1432" s="4"/>
      <c r="W1432" s="4"/>
      <c r="X1432" s="4"/>
      <c r="Y1432" s="4"/>
    </row>
    <row r="1433" spans="1:25" ht="15" customHeight="1" thickTop="1">
      <c r="A1433" s="4"/>
      <c r="B1433" s="72"/>
      <c r="C1433" s="72"/>
      <c r="D1433" s="72"/>
      <c r="E1433" s="72"/>
      <c r="F1433" s="72"/>
      <c r="G1433" s="72"/>
      <c r="H1433" s="72"/>
      <c r="I1433" s="72"/>
      <c r="J1433" s="72"/>
      <c r="K1433" s="72"/>
      <c r="O1433" s="4"/>
      <c r="P1433" s="4"/>
      <c r="Q1433" s="4"/>
      <c r="R1433" s="4"/>
      <c r="S1433" s="4"/>
      <c r="T1433" s="4"/>
      <c r="U1433" s="4"/>
      <c r="V1433" s="4"/>
      <c r="W1433" s="4"/>
      <c r="X1433" s="4"/>
      <c r="Y1433" s="4"/>
    </row>
    <row r="1434" spans="1:25" ht="15" customHeight="1">
      <c r="A1434" s="4"/>
      <c r="B1434" s="61" t="s">
        <v>506</v>
      </c>
      <c r="C1434" s="62" t="s">
        <v>19</v>
      </c>
      <c r="D1434" s="61" t="s">
        <v>20</v>
      </c>
      <c r="E1434" s="61" t="s">
        <v>21</v>
      </c>
      <c r="F1434" s="303" t="s">
        <v>1242</v>
      </c>
      <c r="G1434" s="303"/>
      <c r="H1434" s="67" t="s">
        <v>22</v>
      </c>
      <c r="I1434" s="62" t="s">
        <v>23</v>
      </c>
      <c r="J1434" s="62" t="s">
        <v>24</v>
      </c>
      <c r="K1434" s="62" t="s">
        <v>17</v>
      </c>
      <c r="O1434" s="4"/>
      <c r="P1434" s="4"/>
      <c r="Q1434" s="4"/>
      <c r="R1434" s="4"/>
      <c r="S1434" s="4"/>
      <c r="T1434" s="4"/>
      <c r="U1434" s="4"/>
      <c r="V1434" s="4"/>
      <c r="W1434" s="4"/>
      <c r="X1434" s="4"/>
      <c r="Y1434" s="4"/>
    </row>
    <row r="1435" spans="1:25" ht="15" customHeight="1">
      <c r="A1435" s="4"/>
      <c r="B1435" s="58" t="s">
        <v>1243</v>
      </c>
      <c r="C1435" s="69" t="s">
        <v>507</v>
      </c>
      <c r="D1435" s="58" t="s">
        <v>31</v>
      </c>
      <c r="E1435" s="58" t="s">
        <v>508</v>
      </c>
      <c r="F1435" s="304" t="s">
        <v>1878</v>
      </c>
      <c r="G1435" s="304"/>
      <c r="H1435" s="68" t="s">
        <v>49</v>
      </c>
      <c r="I1435" s="71">
        <v>1</v>
      </c>
      <c r="J1435" s="70">
        <v>407.68</v>
      </c>
      <c r="K1435" s="70">
        <v>407.68</v>
      </c>
      <c r="O1435" s="4"/>
      <c r="P1435" s="4"/>
      <c r="Q1435" s="4"/>
      <c r="R1435" s="4"/>
      <c r="S1435" s="4"/>
      <c r="T1435" s="4"/>
      <c r="U1435" s="4"/>
      <c r="V1435" s="4"/>
      <c r="W1435" s="4"/>
      <c r="X1435" s="4"/>
      <c r="Y1435" s="4"/>
    </row>
    <row r="1436" spans="1:25" ht="15" customHeight="1">
      <c r="A1436" s="4"/>
      <c r="B1436" s="59" t="s">
        <v>1245</v>
      </c>
      <c r="C1436" s="74" t="s">
        <v>1246</v>
      </c>
      <c r="D1436" s="59" t="s">
        <v>47</v>
      </c>
      <c r="E1436" s="59" t="s">
        <v>1247</v>
      </c>
      <c r="F1436" s="308" t="s">
        <v>1248</v>
      </c>
      <c r="G1436" s="308"/>
      <c r="H1436" s="73" t="s">
        <v>1249</v>
      </c>
      <c r="I1436" s="76">
        <v>3.89</v>
      </c>
      <c r="J1436" s="75">
        <v>22.64</v>
      </c>
      <c r="K1436" s="75">
        <v>88.06</v>
      </c>
      <c r="O1436" s="4"/>
      <c r="P1436" s="4"/>
      <c r="Q1436" s="4"/>
      <c r="R1436" s="4"/>
      <c r="S1436" s="4"/>
      <c r="T1436" s="4"/>
      <c r="U1436" s="4"/>
      <c r="V1436" s="4"/>
      <c r="W1436" s="4"/>
      <c r="X1436" s="4"/>
      <c r="Y1436" s="4"/>
    </row>
    <row r="1437" spans="1:25" ht="15" customHeight="1">
      <c r="A1437" s="4"/>
      <c r="B1437" s="59" t="s">
        <v>1245</v>
      </c>
      <c r="C1437" s="74" t="s">
        <v>1301</v>
      </c>
      <c r="D1437" s="59" t="s">
        <v>47</v>
      </c>
      <c r="E1437" s="59" t="s">
        <v>1302</v>
      </c>
      <c r="F1437" s="308" t="s">
        <v>1248</v>
      </c>
      <c r="G1437" s="308"/>
      <c r="H1437" s="73" t="s">
        <v>1249</v>
      </c>
      <c r="I1437" s="76">
        <v>0.5</v>
      </c>
      <c r="J1437" s="75">
        <v>30.48</v>
      </c>
      <c r="K1437" s="75">
        <v>15.24</v>
      </c>
      <c r="O1437" s="4"/>
      <c r="P1437" s="4"/>
      <c r="Q1437" s="4"/>
      <c r="R1437" s="4"/>
      <c r="S1437" s="4"/>
      <c r="T1437" s="4"/>
      <c r="U1437" s="4"/>
      <c r="V1437" s="4"/>
      <c r="W1437" s="4"/>
      <c r="X1437" s="4"/>
      <c r="Y1437" s="4"/>
    </row>
    <row r="1438" spans="1:25" ht="45.6" customHeight="1">
      <c r="A1438" s="4"/>
      <c r="B1438" s="57" t="s">
        <v>1254</v>
      </c>
      <c r="C1438" s="78" t="s">
        <v>1909</v>
      </c>
      <c r="D1438" s="57" t="s">
        <v>47</v>
      </c>
      <c r="E1438" s="57" t="s">
        <v>1910</v>
      </c>
      <c r="F1438" s="305" t="s">
        <v>1788</v>
      </c>
      <c r="G1438" s="305"/>
      <c r="H1438" s="77" t="s">
        <v>49</v>
      </c>
      <c r="I1438" s="80">
        <v>1</v>
      </c>
      <c r="J1438" s="79">
        <v>17.32</v>
      </c>
      <c r="K1438" s="79">
        <v>17.32</v>
      </c>
      <c r="O1438" s="4"/>
      <c r="P1438" s="4"/>
      <c r="Q1438" s="4"/>
      <c r="R1438" s="4"/>
      <c r="S1438" s="4"/>
      <c r="T1438" s="4"/>
      <c r="U1438" s="4"/>
      <c r="V1438" s="4"/>
      <c r="W1438" s="4"/>
      <c r="X1438" s="4"/>
      <c r="Y1438" s="4"/>
    </row>
    <row r="1439" spans="1:25" ht="15" customHeight="1">
      <c r="A1439" s="4"/>
      <c r="B1439" s="57" t="s">
        <v>1254</v>
      </c>
      <c r="C1439" s="78" t="s">
        <v>1911</v>
      </c>
      <c r="D1439" s="57" t="s">
        <v>1546</v>
      </c>
      <c r="E1439" s="57" t="s">
        <v>1912</v>
      </c>
      <c r="F1439" s="305" t="s">
        <v>1258</v>
      </c>
      <c r="G1439" s="305"/>
      <c r="H1439" s="77" t="s">
        <v>773</v>
      </c>
      <c r="I1439" s="80">
        <v>1</v>
      </c>
      <c r="J1439" s="79">
        <v>286.93</v>
      </c>
      <c r="K1439" s="79">
        <v>286.93</v>
      </c>
      <c r="O1439" s="4"/>
      <c r="P1439" s="4"/>
      <c r="Q1439" s="4"/>
      <c r="R1439" s="4"/>
      <c r="S1439" s="4"/>
      <c r="T1439" s="4"/>
      <c r="U1439" s="4"/>
      <c r="V1439" s="4"/>
      <c r="W1439" s="4"/>
      <c r="X1439" s="4"/>
      <c r="Y1439" s="4"/>
    </row>
    <row r="1440" spans="1:25" ht="15" customHeight="1">
      <c r="A1440" s="4"/>
      <c r="B1440" s="57" t="s">
        <v>1254</v>
      </c>
      <c r="C1440" s="78" t="s">
        <v>1905</v>
      </c>
      <c r="D1440" s="57" t="s">
        <v>1546</v>
      </c>
      <c r="E1440" s="57" t="s">
        <v>1906</v>
      </c>
      <c r="F1440" s="305" t="s">
        <v>1258</v>
      </c>
      <c r="G1440" s="305"/>
      <c r="H1440" s="77" t="s">
        <v>1791</v>
      </c>
      <c r="I1440" s="80">
        <v>0.5</v>
      </c>
      <c r="J1440" s="79">
        <v>0.26</v>
      </c>
      <c r="K1440" s="79">
        <v>0.13</v>
      </c>
      <c r="O1440" s="4"/>
      <c r="P1440" s="4"/>
      <c r="Q1440" s="4"/>
      <c r="R1440" s="4"/>
      <c r="S1440" s="4"/>
      <c r="T1440" s="4"/>
      <c r="U1440" s="4"/>
      <c r="V1440" s="4"/>
      <c r="W1440" s="4"/>
      <c r="X1440" s="4"/>
      <c r="Y1440" s="4"/>
    </row>
    <row r="1441" spans="1:25" ht="15" customHeight="1">
      <c r="A1441" s="4"/>
      <c r="B1441" s="60"/>
      <c r="C1441" s="60"/>
      <c r="D1441" s="60"/>
      <c r="E1441" s="60"/>
      <c r="F1441" s="60" t="s">
        <v>1260</v>
      </c>
      <c r="G1441" s="82">
        <v>75.09</v>
      </c>
      <c r="H1441" s="60" t="s">
        <v>1261</v>
      </c>
      <c r="I1441" s="82">
        <v>0</v>
      </c>
      <c r="J1441" s="60" t="s">
        <v>1262</v>
      </c>
      <c r="K1441" s="82">
        <v>75.09</v>
      </c>
      <c r="O1441" s="4"/>
      <c r="P1441" s="4"/>
      <c r="Q1441" s="4"/>
      <c r="R1441" s="4"/>
      <c r="S1441" s="4"/>
      <c r="T1441" s="4"/>
      <c r="U1441" s="4"/>
      <c r="V1441" s="4"/>
      <c r="W1441" s="4"/>
      <c r="X1441" s="4"/>
      <c r="Y1441" s="4"/>
    </row>
    <row r="1442" spans="1:25" ht="15" customHeight="1">
      <c r="A1442" s="4"/>
      <c r="B1442" s="60"/>
      <c r="C1442" s="60"/>
      <c r="D1442" s="60"/>
      <c r="E1442" s="60"/>
      <c r="F1442" s="60" t="s">
        <v>1263</v>
      </c>
      <c r="G1442" s="82">
        <v>77.13</v>
      </c>
      <c r="H1442" s="60"/>
      <c r="I1442" s="306" t="s">
        <v>1264</v>
      </c>
      <c r="J1442" s="306"/>
      <c r="K1442" s="82">
        <v>484.81</v>
      </c>
      <c r="O1442" s="4"/>
      <c r="P1442" s="4"/>
      <c r="Q1442" s="4"/>
      <c r="R1442" s="4"/>
      <c r="S1442" s="4"/>
      <c r="T1442" s="4"/>
      <c r="U1442" s="4"/>
      <c r="V1442" s="4"/>
      <c r="W1442" s="4"/>
      <c r="X1442" s="4"/>
      <c r="Y1442" s="4"/>
    </row>
    <row r="1443" spans="1:25" ht="15" customHeight="1">
      <c r="A1443" s="4"/>
      <c r="B1443" s="307" t="s">
        <v>2542</v>
      </c>
      <c r="C1443" s="307"/>
      <c r="D1443" s="307"/>
      <c r="E1443" s="307"/>
      <c r="F1443" s="307"/>
      <c r="G1443" s="307"/>
      <c r="H1443" s="307"/>
      <c r="I1443" s="307"/>
      <c r="J1443" s="307"/>
      <c r="K1443" s="307"/>
      <c r="O1443" s="4"/>
      <c r="P1443" s="4"/>
      <c r="Q1443" s="4"/>
      <c r="R1443" s="4"/>
      <c r="S1443" s="4"/>
      <c r="T1443" s="4"/>
      <c r="U1443" s="4"/>
      <c r="V1443" s="4"/>
      <c r="W1443" s="4"/>
      <c r="X1443" s="4"/>
      <c r="Y1443" s="4"/>
    </row>
    <row r="1444" spans="1:25" ht="15" customHeight="1" thickBot="1">
      <c r="A1444" s="4"/>
      <c r="B1444" s="302" t="s">
        <v>2590</v>
      </c>
      <c r="C1444" s="302"/>
      <c r="D1444" s="302"/>
      <c r="E1444" s="302"/>
      <c r="F1444" s="302"/>
      <c r="G1444" s="302"/>
      <c r="H1444" s="302"/>
      <c r="I1444" s="302"/>
      <c r="J1444" s="302"/>
      <c r="K1444" s="302"/>
      <c r="O1444" s="4"/>
      <c r="P1444" s="4"/>
      <c r="Q1444" s="4"/>
      <c r="R1444" s="4"/>
      <c r="S1444" s="4"/>
      <c r="T1444" s="4"/>
      <c r="U1444" s="4"/>
      <c r="V1444" s="4"/>
      <c r="W1444" s="4"/>
      <c r="X1444" s="4"/>
      <c r="Y1444" s="4"/>
    </row>
    <row r="1445" spans="1:25" ht="15" customHeight="1" thickTop="1">
      <c r="A1445" s="4"/>
      <c r="B1445" s="72"/>
      <c r="C1445" s="72"/>
      <c r="D1445" s="72"/>
      <c r="E1445" s="72"/>
      <c r="F1445" s="72"/>
      <c r="G1445" s="72"/>
      <c r="H1445" s="72"/>
      <c r="I1445" s="72"/>
      <c r="J1445" s="72"/>
      <c r="K1445" s="72"/>
      <c r="O1445" s="4"/>
      <c r="P1445" s="4"/>
      <c r="Q1445" s="4"/>
      <c r="R1445" s="4"/>
      <c r="S1445" s="4"/>
      <c r="T1445" s="4"/>
      <c r="U1445" s="4"/>
      <c r="V1445" s="4"/>
      <c r="W1445" s="4"/>
      <c r="X1445" s="4"/>
      <c r="Y1445" s="4"/>
    </row>
    <row r="1446" spans="1:25" ht="15" customHeight="1">
      <c r="A1446" s="4"/>
      <c r="B1446" s="61" t="s">
        <v>509</v>
      </c>
      <c r="C1446" s="62" t="s">
        <v>19</v>
      </c>
      <c r="D1446" s="61" t="s">
        <v>20</v>
      </c>
      <c r="E1446" s="61" t="s">
        <v>21</v>
      </c>
      <c r="F1446" s="303" t="s">
        <v>1242</v>
      </c>
      <c r="G1446" s="303"/>
      <c r="H1446" s="67" t="s">
        <v>22</v>
      </c>
      <c r="I1446" s="62" t="s">
        <v>23</v>
      </c>
      <c r="J1446" s="62" t="s">
        <v>24</v>
      </c>
      <c r="K1446" s="62" t="s">
        <v>17</v>
      </c>
      <c r="O1446" s="4"/>
      <c r="P1446" s="4"/>
      <c r="Q1446" s="4"/>
      <c r="R1446" s="4"/>
      <c r="S1446" s="4"/>
      <c r="T1446" s="4"/>
      <c r="U1446" s="4"/>
      <c r="V1446" s="4"/>
      <c r="W1446" s="4"/>
      <c r="X1446" s="4"/>
      <c r="Y1446" s="4"/>
    </row>
    <row r="1447" spans="1:25" ht="15" customHeight="1">
      <c r="A1447" s="4"/>
      <c r="B1447" s="58" t="s">
        <v>1243</v>
      </c>
      <c r="C1447" s="69" t="s">
        <v>510</v>
      </c>
      <c r="D1447" s="58" t="s">
        <v>31</v>
      </c>
      <c r="E1447" s="58" t="s">
        <v>511</v>
      </c>
      <c r="F1447" s="304" t="s">
        <v>1878</v>
      </c>
      <c r="G1447" s="304"/>
      <c r="H1447" s="68" t="s">
        <v>49</v>
      </c>
      <c r="I1447" s="71">
        <v>1</v>
      </c>
      <c r="J1447" s="70">
        <v>816.77</v>
      </c>
      <c r="K1447" s="70">
        <v>816.77</v>
      </c>
      <c r="O1447" s="4"/>
      <c r="P1447" s="4"/>
      <c r="Q1447" s="4"/>
      <c r="R1447" s="4"/>
      <c r="S1447" s="4"/>
      <c r="T1447" s="4"/>
      <c r="U1447" s="4"/>
      <c r="V1447" s="4"/>
      <c r="W1447" s="4"/>
      <c r="X1447" s="4"/>
      <c r="Y1447" s="4"/>
    </row>
    <row r="1448" spans="1:25" ht="45.6" customHeight="1">
      <c r="A1448" s="4"/>
      <c r="B1448" s="59" t="s">
        <v>1245</v>
      </c>
      <c r="C1448" s="74" t="s">
        <v>1301</v>
      </c>
      <c r="D1448" s="59" t="s">
        <v>47</v>
      </c>
      <c r="E1448" s="59" t="s">
        <v>1302</v>
      </c>
      <c r="F1448" s="308" t="s">
        <v>1248</v>
      </c>
      <c r="G1448" s="308"/>
      <c r="H1448" s="73" t="s">
        <v>1249</v>
      </c>
      <c r="I1448" s="76">
        <v>0.5</v>
      </c>
      <c r="J1448" s="75">
        <v>30.48</v>
      </c>
      <c r="K1448" s="75">
        <v>15.24</v>
      </c>
      <c r="O1448" s="4"/>
      <c r="P1448" s="4"/>
      <c r="Q1448" s="4"/>
      <c r="R1448" s="4"/>
      <c r="S1448" s="4"/>
      <c r="T1448" s="4"/>
      <c r="U1448" s="4"/>
      <c r="V1448" s="4"/>
      <c r="W1448" s="4"/>
      <c r="X1448" s="4"/>
      <c r="Y1448" s="4"/>
    </row>
    <row r="1449" spans="1:25" ht="15" customHeight="1">
      <c r="A1449" s="4"/>
      <c r="B1449" s="57" t="s">
        <v>1254</v>
      </c>
      <c r="C1449" s="78" t="s">
        <v>1905</v>
      </c>
      <c r="D1449" s="57" t="s">
        <v>1546</v>
      </c>
      <c r="E1449" s="57" t="s">
        <v>1906</v>
      </c>
      <c r="F1449" s="305" t="s">
        <v>1258</v>
      </c>
      <c r="G1449" s="305"/>
      <c r="H1449" s="77" t="s">
        <v>1791</v>
      </c>
      <c r="I1449" s="80">
        <v>0.42</v>
      </c>
      <c r="J1449" s="79">
        <v>0.26</v>
      </c>
      <c r="K1449" s="79">
        <v>0.1</v>
      </c>
      <c r="O1449" s="4"/>
      <c r="P1449" s="4"/>
      <c r="Q1449" s="4"/>
      <c r="R1449" s="4"/>
      <c r="S1449" s="4"/>
      <c r="T1449" s="4"/>
      <c r="U1449" s="4"/>
      <c r="V1449" s="4"/>
      <c r="W1449" s="4"/>
      <c r="X1449" s="4"/>
      <c r="Y1449" s="4"/>
    </row>
    <row r="1450" spans="1:25" ht="15" customHeight="1">
      <c r="A1450" s="4"/>
      <c r="B1450" s="57" t="s">
        <v>1254</v>
      </c>
      <c r="C1450" s="78" t="s">
        <v>1913</v>
      </c>
      <c r="D1450" s="57" t="s">
        <v>1546</v>
      </c>
      <c r="E1450" s="57" t="s">
        <v>1914</v>
      </c>
      <c r="F1450" s="305" t="s">
        <v>1258</v>
      </c>
      <c r="G1450" s="305"/>
      <c r="H1450" s="77" t="s">
        <v>773</v>
      </c>
      <c r="I1450" s="80">
        <v>1</v>
      </c>
      <c r="J1450" s="79">
        <v>801.43</v>
      </c>
      <c r="K1450" s="79">
        <v>801.43</v>
      </c>
      <c r="O1450" s="4"/>
      <c r="P1450" s="4"/>
      <c r="Q1450" s="4"/>
      <c r="R1450" s="4"/>
      <c r="S1450" s="4"/>
      <c r="T1450" s="4"/>
      <c r="U1450" s="4"/>
      <c r="V1450" s="4"/>
      <c r="W1450" s="4"/>
      <c r="X1450" s="4"/>
      <c r="Y1450" s="4"/>
    </row>
    <row r="1451" spans="1:25" ht="15" customHeight="1">
      <c r="A1451" s="4"/>
      <c r="B1451" s="60"/>
      <c r="C1451" s="60"/>
      <c r="D1451" s="60"/>
      <c r="E1451" s="60"/>
      <c r="F1451" s="60" t="s">
        <v>1260</v>
      </c>
      <c r="G1451" s="82">
        <v>12.27</v>
      </c>
      <c r="H1451" s="60" t="s">
        <v>1261</v>
      </c>
      <c r="I1451" s="82">
        <v>0</v>
      </c>
      <c r="J1451" s="60" t="s">
        <v>1262</v>
      </c>
      <c r="K1451" s="82">
        <v>12.27</v>
      </c>
      <c r="O1451" s="4"/>
      <c r="P1451" s="4"/>
      <c r="Q1451" s="4"/>
      <c r="R1451" s="4"/>
      <c r="S1451" s="4"/>
      <c r="T1451" s="4"/>
      <c r="U1451" s="4"/>
      <c r="V1451" s="4"/>
      <c r="W1451" s="4"/>
      <c r="X1451" s="4"/>
      <c r="Y1451" s="4"/>
    </row>
    <row r="1452" spans="1:25" ht="15" customHeight="1">
      <c r="A1452" s="4"/>
      <c r="B1452" s="60"/>
      <c r="C1452" s="60"/>
      <c r="D1452" s="60"/>
      <c r="E1452" s="60"/>
      <c r="F1452" s="60" t="s">
        <v>1263</v>
      </c>
      <c r="G1452" s="82">
        <v>154.53</v>
      </c>
      <c r="H1452" s="60"/>
      <c r="I1452" s="306" t="s">
        <v>1264</v>
      </c>
      <c r="J1452" s="306"/>
      <c r="K1452" s="82">
        <v>971.3</v>
      </c>
      <c r="O1452" s="4"/>
      <c r="P1452" s="4"/>
      <c r="Q1452" s="4"/>
      <c r="R1452" s="4"/>
      <c r="S1452" s="4"/>
      <c r="T1452" s="4"/>
      <c r="U1452" s="4"/>
      <c r="V1452" s="4"/>
      <c r="W1452" s="4"/>
      <c r="X1452" s="4"/>
      <c r="Y1452" s="4"/>
    </row>
    <row r="1453" spans="1:25" ht="15" customHeight="1">
      <c r="A1453" s="4"/>
      <c r="B1453" s="307" t="s">
        <v>2542</v>
      </c>
      <c r="C1453" s="307"/>
      <c r="D1453" s="307"/>
      <c r="E1453" s="307"/>
      <c r="F1453" s="307"/>
      <c r="G1453" s="307"/>
      <c r="H1453" s="307"/>
      <c r="I1453" s="307"/>
      <c r="J1453" s="307"/>
      <c r="K1453" s="307"/>
      <c r="O1453" s="4"/>
      <c r="P1453" s="4"/>
      <c r="Q1453" s="4"/>
      <c r="R1453" s="4"/>
      <c r="S1453" s="4"/>
      <c r="T1453" s="4"/>
      <c r="U1453" s="4"/>
      <c r="V1453" s="4"/>
      <c r="W1453" s="4"/>
      <c r="X1453" s="4"/>
      <c r="Y1453" s="4"/>
    </row>
    <row r="1454" spans="1:25" ht="15" customHeight="1" thickBot="1">
      <c r="A1454" s="4"/>
      <c r="B1454" s="302" t="s">
        <v>2591</v>
      </c>
      <c r="C1454" s="302"/>
      <c r="D1454" s="302"/>
      <c r="E1454" s="302"/>
      <c r="F1454" s="302"/>
      <c r="G1454" s="302"/>
      <c r="H1454" s="302"/>
      <c r="I1454" s="302"/>
      <c r="J1454" s="302"/>
      <c r="K1454" s="302"/>
      <c r="O1454" s="4"/>
      <c r="P1454" s="4"/>
      <c r="Q1454" s="4"/>
      <c r="R1454" s="4"/>
      <c r="S1454" s="4"/>
      <c r="T1454" s="4"/>
      <c r="U1454" s="4"/>
      <c r="V1454" s="4"/>
      <c r="W1454" s="4"/>
      <c r="X1454" s="4"/>
      <c r="Y1454" s="4"/>
    </row>
    <row r="1455" spans="1:25" ht="15" customHeight="1" thickTop="1">
      <c r="A1455" s="4"/>
      <c r="B1455" s="72"/>
      <c r="C1455" s="72"/>
      <c r="D1455" s="72"/>
      <c r="E1455" s="72"/>
      <c r="F1455" s="72"/>
      <c r="G1455" s="72"/>
      <c r="H1455" s="72"/>
      <c r="I1455" s="72"/>
      <c r="J1455" s="72"/>
      <c r="K1455" s="72"/>
      <c r="O1455" s="4"/>
      <c r="P1455" s="4"/>
      <c r="Q1455" s="4"/>
      <c r="R1455" s="4"/>
      <c r="S1455" s="4"/>
      <c r="T1455" s="4"/>
      <c r="U1455" s="4"/>
      <c r="V1455" s="4"/>
      <c r="W1455" s="4"/>
      <c r="X1455" s="4"/>
      <c r="Y1455" s="4"/>
    </row>
    <row r="1456" spans="1:25" ht="15" customHeight="1">
      <c r="A1456" s="4"/>
      <c r="B1456" s="61" t="s">
        <v>512</v>
      </c>
      <c r="C1456" s="62" t="s">
        <v>19</v>
      </c>
      <c r="D1456" s="61" t="s">
        <v>20</v>
      </c>
      <c r="E1456" s="61" t="s">
        <v>21</v>
      </c>
      <c r="F1456" s="303" t="s">
        <v>1242</v>
      </c>
      <c r="G1456" s="303"/>
      <c r="H1456" s="67" t="s">
        <v>22</v>
      </c>
      <c r="I1456" s="62" t="s">
        <v>23</v>
      </c>
      <c r="J1456" s="62" t="s">
        <v>24</v>
      </c>
      <c r="K1456" s="62" t="s">
        <v>17</v>
      </c>
      <c r="O1456" s="4"/>
      <c r="P1456" s="4"/>
      <c r="Q1456" s="4"/>
      <c r="R1456" s="4"/>
      <c r="S1456" s="4"/>
      <c r="T1456" s="4"/>
      <c r="U1456" s="4"/>
      <c r="V1456" s="4"/>
      <c r="W1456" s="4"/>
      <c r="X1456" s="4"/>
      <c r="Y1456" s="4"/>
    </row>
    <row r="1457" spans="1:25" ht="45.6" customHeight="1">
      <c r="A1457" s="4"/>
      <c r="B1457" s="58" t="s">
        <v>1243</v>
      </c>
      <c r="C1457" s="69" t="s">
        <v>513</v>
      </c>
      <c r="D1457" s="58" t="s">
        <v>31</v>
      </c>
      <c r="E1457" s="58" t="s">
        <v>514</v>
      </c>
      <c r="F1457" s="304" t="s">
        <v>1878</v>
      </c>
      <c r="G1457" s="304"/>
      <c r="H1457" s="68" t="s">
        <v>49</v>
      </c>
      <c r="I1457" s="71">
        <v>1</v>
      </c>
      <c r="J1457" s="70">
        <v>224.26</v>
      </c>
      <c r="K1457" s="70">
        <v>224.26</v>
      </c>
      <c r="O1457" s="4"/>
      <c r="P1457" s="4"/>
      <c r="Q1457" s="4"/>
      <c r="R1457" s="4"/>
      <c r="S1457" s="4"/>
      <c r="T1457" s="4"/>
      <c r="U1457" s="4"/>
      <c r="V1457" s="4"/>
      <c r="W1457" s="4"/>
      <c r="X1457" s="4"/>
      <c r="Y1457" s="4"/>
    </row>
    <row r="1458" spans="1:25" ht="15" customHeight="1">
      <c r="A1458" s="4"/>
      <c r="B1458" s="59" t="s">
        <v>1245</v>
      </c>
      <c r="C1458" s="74" t="s">
        <v>1443</v>
      </c>
      <c r="D1458" s="59" t="s">
        <v>47</v>
      </c>
      <c r="E1458" s="59" t="s">
        <v>1444</v>
      </c>
      <c r="F1458" s="308" t="s">
        <v>1248</v>
      </c>
      <c r="G1458" s="308"/>
      <c r="H1458" s="73" t="s">
        <v>1249</v>
      </c>
      <c r="I1458" s="76">
        <v>0.3</v>
      </c>
      <c r="J1458" s="75">
        <v>31.21</v>
      </c>
      <c r="K1458" s="75">
        <v>9.36</v>
      </c>
      <c r="O1458" s="4"/>
      <c r="P1458" s="4"/>
      <c r="Q1458" s="4"/>
      <c r="R1458" s="4"/>
      <c r="S1458" s="4"/>
      <c r="T1458" s="4"/>
      <c r="U1458" s="4"/>
      <c r="V1458" s="4"/>
      <c r="W1458" s="4"/>
      <c r="X1458" s="4"/>
      <c r="Y1458" s="4"/>
    </row>
    <row r="1459" spans="1:25" ht="15" customHeight="1">
      <c r="A1459" s="4"/>
      <c r="B1459" s="57" t="s">
        <v>1254</v>
      </c>
      <c r="C1459" s="78" t="s">
        <v>1915</v>
      </c>
      <c r="D1459" s="57" t="s">
        <v>1546</v>
      </c>
      <c r="E1459" s="57" t="s">
        <v>1916</v>
      </c>
      <c r="F1459" s="305" t="s">
        <v>1258</v>
      </c>
      <c r="G1459" s="305"/>
      <c r="H1459" s="77" t="s">
        <v>773</v>
      </c>
      <c r="I1459" s="80">
        <v>1</v>
      </c>
      <c r="J1459" s="79">
        <v>214.9</v>
      </c>
      <c r="K1459" s="79">
        <v>214.9</v>
      </c>
      <c r="O1459" s="4"/>
      <c r="P1459" s="4"/>
      <c r="Q1459" s="4"/>
      <c r="R1459" s="4"/>
      <c r="S1459" s="4"/>
      <c r="T1459" s="4"/>
      <c r="U1459" s="4"/>
      <c r="V1459" s="4"/>
      <c r="W1459" s="4"/>
      <c r="X1459" s="4"/>
      <c r="Y1459" s="4"/>
    </row>
    <row r="1460" spans="1:25" ht="15" customHeight="1">
      <c r="A1460" s="4"/>
      <c r="B1460" s="60"/>
      <c r="C1460" s="60"/>
      <c r="D1460" s="60"/>
      <c r="E1460" s="60"/>
      <c r="F1460" s="60" t="s">
        <v>1260</v>
      </c>
      <c r="G1460" s="82">
        <v>7.38</v>
      </c>
      <c r="H1460" s="60" t="s">
        <v>1261</v>
      </c>
      <c r="I1460" s="82">
        <v>0</v>
      </c>
      <c r="J1460" s="60" t="s">
        <v>1262</v>
      </c>
      <c r="K1460" s="82">
        <v>7.38</v>
      </c>
      <c r="O1460" s="4"/>
      <c r="P1460" s="4"/>
      <c r="Q1460" s="4"/>
      <c r="R1460" s="4"/>
      <c r="S1460" s="4"/>
      <c r="T1460" s="4"/>
      <c r="U1460" s="4"/>
      <c r="V1460" s="4"/>
      <c r="W1460" s="4"/>
      <c r="X1460" s="4"/>
      <c r="Y1460" s="4"/>
    </row>
    <row r="1461" spans="1:25" ht="15" customHeight="1">
      <c r="A1461" s="4"/>
      <c r="B1461" s="60"/>
      <c r="C1461" s="60"/>
      <c r="D1461" s="60"/>
      <c r="E1461" s="60"/>
      <c r="F1461" s="60" t="s">
        <v>1263</v>
      </c>
      <c r="G1461" s="82">
        <v>42.42</v>
      </c>
      <c r="H1461" s="60"/>
      <c r="I1461" s="306" t="s">
        <v>1264</v>
      </c>
      <c r="J1461" s="306"/>
      <c r="K1461" s="82">
        <v>266.68</v>
      </c>
      <c r="O1461" s="4"/>
      <c r="P1461" s="4"/>
      <c r="Q1461" s="4"/>
      <c r="R1461" s="4"/>
      <c r="S1461" s="4"/>
      <c r="T1461" s="4"/>
      <c r="U1461" s="4"/>
      <c r="V1461" s="4"/>
      <c r="W1461" s="4"/>
      <c r="X1461" s="4"/>
      <c r="Y1461" s="4"/>
    </row>
    <row r="1462" spans="1:25" ht="15" customHeight="1">
      <c r="A1462" s="4"/>
      <c r="B1462" s="307" t="s">
        <v>2542</v>
      </c>
      <c r="C1462" s="307"/>
      <c r="D1462" s="307"/>
      <c r="E1462" s="307"/>
      <c r="F1462" s="307"/>
      <c r="G1462" s="307"/>
      <c r="H1462" s="307"/>
      <c r="I1462" s="307"/>
      <c r="J1462" s="307"/>
      <c r="K1462" s="307"/>
      <c r="O1462" s="4"/>
      <c r="P1462" s="4"/>
      <c r="Q1462" s="4"/>
      <c r="R1462" s="4"/>
      <c r="S1462" s="4"/>
      <c r="T1462" s="4"/>
      <c r="U1462" s="4"/>
      <c r="V1462" s="4"/>
      <c r="W1462" s="4"/>
      <c r="X1462" s="4"/>
      <c r="Y1462" s="4"/>
    </row>
    <row r="1463" spans="1:25" ht="15" customHeight="1" thickBot="1">
      <c r="A1463" s="4"/>
      <c r="B1463" s="302" t="s">
        <v>2592</v>
      </c>
      <c r="C1463" s="302"/>
      <c r="D1463" s="302"/>
      <c r="E1463" s="302"/>
      <c r="F1463" s="302"/>
      <c r="G1463" s="302"/>
      <c r="H1463" s="302"/>
      <c r="I1463" s="302"/>
      <c r="J1463" s="302"/>
      <c r="K1463" s="302"/>
      <c r="O1463" s="4"/>
      <c r="P1463" s="4"/>
      <c r="Q1463" s="4"/>
      <c r="R1463" s="4"/>
      <c r="S1463" s="4"/>
      <c r="T1463" s="4"/>
      <c r="U1463" s="4"/>
      <c r="V1463" s="4"/>
      <c r="W1463" s="4"/>
      <c r="X1463" s="4"/>
      <c r="Y1463" s="4"/>
    </row>
    <row r="1464" spans="1:25" ht="15" customHeight="1" thickTop="1">
      <c r="A1464" s="4"/>
      <c r="B1464" s="72"/>
      <c r="C1464" s="72"/>
      <c r="D1464" s="72"/>
      <c r="E1464" s="72"/>
      <c r="F1464" s="72"/>
      <c r="G1464" s="72"/>
      <c r="H1464" s="72"/>
      <c r="I1464" s="72"/>
      <c r="J1464" s="72"/>
      <c r="K1464" s="72"/>
      <c r="O1464" s="4"/>
      <c r="P1464" s="4"/>
      <c r="Q1464" s="4"/>
      <c r="R1464" s="4"/>
      <c r="S1464" s="4"/>
      <c r="T1464" s="4"/>
      <c r="U1464" s="4"/>
      <c r="V1464" s="4"/>
      <c r="W1464" s="4"/>
      <c r="X1464" s="4"/>
      <c r="Y1464" s="4"/>
    </row>
    <row r="1465" spans="1:25" ht="15" customHeight="1">
      <c r="A1465" s="4"/>
      <c r="B1465" s="61" t="s">
        <v>516</v>
      </c>
      <c r="C1465" s="62" t="s">
        <v>19</v>
      </c>
      <c r="D1465" s="61" t="s">
        <v>20</v>
      </c>
      <c r="E1465" s="61" t="s">
        <v>21</v>
      </c>
      <c r="F1465" s="303" t="s">
        <v>1242</v>
      </c>
      <c r="G1465" s="303"/>
      <c r="H1465" s="67" t="s">
        <v>22</v>
      </c>
      <c r="I1465" s="62" t="s">
        <v>23</v>
      </c>
      <c r="J1465" s="62" t="s">
        <v>24</v>
      </c>
      <c r="K1465" s="62" t="s">
        <v>17</v>
      </c>
      <c r="O1465" s="4"/>
      <c r="P1465" s="4"/>
      <c r="Q1465" s="4"/>
      <c r="R1465" s="4"/>
      <c r="S1465" s="4"/>
      <c r="T1465" s="4"/>
      <c r="U1465" s="4"/>
      <c r="V1465" s="4"/>
      <c r="W1465" s="4"/>
      <c r="X1465" s="4"/>
      <c r="Y1465" s="4"/>
    </row>
    <row r="1466" spans="1:25" ht="15" customHeight="1">
      <c r="A1466" s="4"/>
      <c r="B1466" s="58" t="s">
        <v>1243</v>
      </c>
      <c r="C1466" s="69" t="s">
        <v>517</v>
      </c>
      <c r="D1466" s="58" t="s">
        <v>47</v>
      </c>
      <c r="E1466" s="58" t="s">
        <v>518</v>
      </c>
      <c r="F1466" s="304" t="s">
        <v>1824</v>
      </c>
      <c r="G1466" s="304"/>
      <c r="H1466" s="68" t="s">
        <v>49</v>
      </c>
      <c r="I1466" s="71">
        <v>1</v>
      </c>
      <c r="J1466" s="70">
        <v>358.18</v>
      </c>
      <c r="K1466" s="70">
        <v>358.18</v>
      </c>
      <c r="O1466" s="4"/>
      <c r="P1466" s="4"/>
      <c r="Q1466" s="4"/>
      <c r="R1466" s="4"/>
      <c r="S1466" s="4"/>
      <c r="T1466" s="4"/>
      <c r="U1466" s="4"/>
      <c r="V1466" s="4"/>
      <c r="W1466" s="4"/>
      <c r="X1466" s="4"/>
      <c r="Y1466" s="4"/>
    </row>
    <row r="1467" spans="1:25" ht="15" customHeight="1">
      <c r="A1467" s="4"/>
      <c r="B1467" s="59" t="s">
        <v>1245</v>
      </c>
      <c r="C1467" s="74" t="s">
        <v>1246</v>
      </c>
      <c r="D1467" s="59" t="s">
        <v>47</v>
      </c>
      <c r="E1467" s="59" t="s">
        <v>1247</v>
      </c>
      <c r="F1467" s="308" t="s">
        <v>1248</v>
      </c>
      <c r="G1467" s="308"/>
      <c r="H1467" s="73" t="s">
        <v>1249</v>
      </c>
      <c r="I1467" s="76">
        <v>0.29880000000000001</v>
      </c>
      <c r="J1467" s="75">
        <v>22.64</v>
      </c>
      <c r="K1467" s="75">
        <v>6.76</v>
      </c>
      <c r="O1467" s="4"/>
      <c r="P1467" s="4"/>
      <c r="Q1467" s="4"/>
      <c r="R1467" s="4"/>
      <c r="S1467" s="4"/>
      <c r="T1467" s="4"/>
      <c r="U1467" s="4"/>
      <c r="V1467" s="4"/>
      <c r="W1467" s="4"/>
      <c r="X1467" s="4"/>
      <c r="Y1467" s="4"/>
    </row>
    <row r="1468" spans="1:25" ht="15" customHeight="1">
      <c r="A1468" s="4"/>
      <c r="B1468" s="59" t="s">
        <v>1245</v>
      </c>
      <c r="C1468" s="74" t="s">
        <v>1301</v>
      </c>
      <c r="D1468" s="59" t="s">
        <v>47</v>
      </c>
      <c r="E1468" s="59" t="s">
        <v>1302</v>
      </c>
      <c r="F1468" s="308" t="s">
        <v>1248</v>
      </c>
      <c r="G1468" s="308"/>
      <c r="H1468" s="73" t="s">
        <v>1249</v>
      </c>
      <c r="I1468" s="76">
        <v>0.94850000000000001</v>
      </c>
      <c r="J1468" s="75">
        <v>30.48</v>
      </c>
      <c r="K1468" s="75">
        <v>28.91</v>
      </c>
      <c r="O1468" s="4"/>
      <c r="P1468" s="4"/>
      <c r="Q1468" s="4"/>
      <c r="R1468" s="4"/>
      <c r="S1468" s="4"/>
      <c r="T1468" s="4"/>
      <c r="U1468" s="4"/>
      <c r="V1468" s="4"/>
      <c r="W1468" s="4"/>
      <c r="X1468" s="4"/>
      <c r="Y1468" s="4"/>
    </row>
    <row r="1469" spans="1:25" ht="15" customHeight="1">
      <c r="A1469" s="4"/>
      <c r="B1469" s="57" t="s">
        <v>1254</v>
      </c>
      <c r="C1469" s="78" t="s">
        <v>1917</v>
      </c>
      <c r="D1469" s="57" t="s">
        <v>47</v>
      </c>
      <c r="E1469" s="57" t="s">
        <v>1918</v>
      </c>
      <c r="F1469" s="305" t="s">
        <v>1258</v>
      </c>
      <c r="G1469" s="305"/>
      <c r="H1469" s="77" t="s">
        <v>49</v>
      </c>
      <c r="I1469" s="80">
        <v>1</v>
      </c>
      <c r="J1469" s="79">
        <v>190.81</v>
      </c>
      <c r="K1469" s="79">
        <v>190.81</v>
      </c>
      <c r="O1469" s="4"/>
      <c r="P1469" s="4"/>
      <c r="Q1469" s="4"/>
      <c r="R1469" s="4"/>
      <c r="S1469" s="4"/>
      <c r="T1469" s="4"/>
      <c r="U1469" s="4"/>
      <c r="V1469" s="4"/>
      <c r="W1469" s="4"/>
      <c r="X1469" s="4"/>
      <c r="Y1469" s="4"/>
    </row>
    <row r="1470" spans="1:25" ht="15" customHeight="1">
      <c r="A1470" s="4"/>
      <c r="B1470" s="57" t="s">
        <v>1254</v>
      </c>
      <c r="C1470" s="78" t="s">
        <v>1919</v>
      </c>
      <c r="D1470" s="57" t="s">
        <v>47</v>
      </c>
      <c r="E1470" s="57" t="s">
        <v>1920</v>
      </c>
      <c r="F1470" s="305" t="s">
        <v>1258</v>
      </c>
      <c r="G1470" s="305"/>
      <c r="H1470" s="77" t="s">
        <v>49</v>
      </c>
      <c r="I1470" s="80">
        <v>6</v>
      </c>
      <c r="J1470" s="79">
        <v>21.95</v>
      </c>
      <c r="K1470" s="79">
        <v>131.69999999999999</v>
      </c>
      <c r="O1470" s="4"/>
      <c r="P1470" s="4"/>
      <c r="Q1470" s="4"/>
      <c r="R1470" s="4"/>
      <c r="S1470" s="4"/>
      <c r="T1470" s="4"/>
      <c r="U1470" s="4"/>
      <c r="V1470" s="4"/>
      <c r="W1470" s="4"/>
      <c r="X1470" s="4"/>
      <c r="Y1470" s="4"/>
    </row>
    <row r="1471" spans="1:25" ht="15" customHeight="1">
      <c r="A1471" s="4"/>
      <c r="B1471" s="60"/>
      <c r="C1471" s="60"/>
      <c r="D1471" s="60"/>
      <c r="E1471" s="60"/>
      <c r="F1471" s="60" t="s">
        <v>1260</v>
      </c>
      <c r="G1471" s="82">
        <v>28.1</v>
      </c>
      <c r="H1471" s="60" t="s">
        <v>1261</v>
      </c>
      <c r="I1471" s="82">
        <v>0</v>
      </c>
      <c r="J1471" s="60" t="s">
        <v>1262</v>
      </c>
      <c r="K1471" s="82">
        <v>28.1</v>
      </c>
      <c r="O1471" s="4"/>
      <c r="P1471" s="4"/>
      <c r="Q1471" s="4"/>
      <c r="R1471" s="4"/>
      <c r="S1471" s="4"/>
      <c r="T1471" s="4"/>
      <c r="U1471" s="4"/>
      <c r="V1471" s="4"/>
      <c r="W1471" s="4"/>
      <c r="X1471" s="4"/>
      <c r="Y1471" s="4"/>
    </row>
    <row r="1472" spans="1:25" ht="15" customHeight="1" thickBot="1">
      <c r="A1472" s="4"/>
      <c r="B1472" s="60"/>
      <c r="C1472" s="60"/>
      <c r="D1472" s="60"/>
      <c r="E1472" s="60"/>
      <c r="F1472" s="60" t="s">
        <v>1263</v>
      </c>
      <c r="G1472" s="82">
        <v>67.760000000000005</v>
      </c>
      <c r="H1472" s="60"/>
      <c r="I1472" s="306" t="s">
        <v>1264</v>
      </c>
      <c r="J1472" s="306"/>
      <c r="K1472" s="82">
        <v>425.94</v>
      </c>
      <c r="O1472" s="4"/>
      <c r="P1472" s="4"/>
      <c r="Q1472" s="4"/>
      <c r="R1472" s="4"/>
      <c r="S1472" s="4"/>
      <c r="T1472" s="4"/>
      <c r="U1472" s="4"/>
      <c r="V1472" s="4"/>
      <c r="W1472" s="4"/>
      <c r="X1472" s="4"/>
      <c r="Y1472" s="4"/>
    </row>
    <row r="1473" spans="1:25" ht="15" customHeight="1" thickTop="1">
      <c r="A1473" s="4"/>
      <c r="B1473" s="72"/>
      <c r="C1473" s="72"/>
      <c r="D1473" s="72"/>
      <c r="E1473" s="72"/>
      <c r="F1473" s="72"/>
      <c r="G1473" s="72"/>
      <c r="H1473" s="72"/>
      <c r="I1473" s="72"/>
      <c r="J1473" s="72"/>
      <c r="K1473" s="72"/>
      <c r="O1473" s="4"/>
      <c r="P1473" s="4"/>
      <c r="Q1473" s="4"/>
      <c r="R1473" s="4"/>
      <c r="S1473" s="4"/>
      <c r="T1473" s="4"/>
      <c r="U1473" s="4"/>
      <c r="V1473" s="4"/>
      <c r="W1473" s="4"/>
      <c r="X1473" s="4"/>
      <c r="Y1473" s="4"/>
    </row>
    <row r="1474" spans="1:25" ht="15" customHeight="1">
      <c r="A1474" s="4"/>
      <c r="B1474" s="61" t="s">
        <v>519</v>
      </c>
      <c r="C1474" s="62" t="s">
        <v>19</v>
      </c>
      <c r="D1474" s="61" t="s">
        <v>20</v>
      </c>
      <c r="E1474" s="61" t="s">
        <v>21</v>
      </c>
      <c r="F1474" s="303" t="s">
        <v>1242</v>
      </c>
      <c r="G1474" s="303"/>
      <c r="H1474" s="67" t="s">
        <v>22</v>
      </c>
      <c r="I1474" s="62" t="s">
        <v>23</v>
      </c>
      <c r="J1474" s="62" t="s">
        <v>24</v>
      </c>
      <c r="K1474" s="62" t="s">
        <v>17</v>
      </c>
      <c r="O1474" s="4"/>
      <c r="P1474" s="4"/>
      <c r="Q1474" s="4"/>
      <c r="R1474" s="4"/>
      <c r="S1474" s="4"/>
      <c r="T1474" s="4"/>
      <c r="U1474" s="4"/>
      <c r="V1474" s="4"/>
      <c r="W1474" s="4"/>
      <c r="X1474" s="4"/>
      <c r="Y1474" s="4"/>
    </row>
    <row r="1475" spans="1:25" ht="15" customHeight="1">
      <c r="A1475" s="4"/>
      <c r="B1475" s="58" t="s">
        <v>1243</v>
      </c>
      <c r="C1475" s="69" t="s">
        <v>520</v>
      </c>
      <c r="D1475" s="58" t="s">
        <v>31</v>
      </c>
      <c r="E1475" s="58" t="s">
        <v>521</v>
      </c>
      <c r="F1475" s="304">
        <v>53</v>
      </c>
      <c r="G1475" s="304"/>
      <c r="H1475" s="68" t="s">
        <v>49</v>
      </c>
      <c r="I1475" s="71">
        <v>1</v>
      </c>
      <c r="J1475" s="70">
        <v>107.82</v>
      </c>
      <c r="K1475" s="70">
        <v>107.82</v>
      </c>
      <c r="O1475" s="4"/>
      <c r="P1475" s="4"/>
      <c r="Q1475" s="4"/>
      <c r="R1475" s="4"/>
      <c r="S1475" s="4"/>
      <c r="T1475" s="4"/>
      <c r="U1475" s="4"/>
      <c r="V1475" s="4"/>
      <c r="W1475" s="4"/>
      <c r="X1475" s="4"/>
      <c r="Y1475" s="4"/>
    </row>
    <row r="1476" spans="1:25" ht="15" customHeight="1">
      <c r="A1476" s="4"/>
      <c r="B1476" s="59" t="s">
        <v>1245</v>
      </c>
      <c r="C1476" s="74" t="s">
        <v>1301</v>
      </c>
      <c r="D1476" s="59" t="s">
        <v>47</v>
      </c>
      <c r="E1476" s="59" t="s">
        <v>1302</v>
      </c>
      <c r="F1476" s="308" t="s">
        <v>1248</v>
      </c>
      <c r="G1476" s="308"/>
      <c r="H1476" s="73" t="s">
        <v>1249</v>
      </c>
      <c r="I1476" s="76">
        <v>0.86399999999999999</v>
      </c>
      <c r="J1476" s="75">
        <v>30.48</v>
      </c>
      <c r="K1476" s="75">
        <v>26.33</v>
      </c>
      <c r="O1476" s="4"/>
      <c r="P1476" s="4"/>
      <c r="Q1476" s="4"/>
      <c r="R1476" s="4"/>
      <c r="S1476" s="4"/>
      <c r="T1476" s="4"/>
      <c r="U1476" s="4"/>
      <c r="V1476" s="4"/>
      <c r="W1476" s="4"/>
      <c r="X1476" s="4"/>
      <c r="Y1476" s="4"/>
    </row>
    <row r="1477" spans="1:25" ht="15" customHeight="1">
      <c r="A1477" s="4"/>
      <c r="B1477" s="59" t="s">
        <v>1245</v>
      </c>
      <c r="C1477" s="74" t="s">
        <v>1299</v>
      </c>
      <c r="D1477" s="59" t="s">
        <v>47</v>
      </c>
      <c r="E1477" s="59" t="s">
        <v>1300</v>
      </c>
      <c r="F1477" s="308" t="s">
        <v>1248</v>
      </c>
      <c r="G1477" s="308"/>
      <c r="H1477" s="73" t="s">
        <v>1249</v>
      </c>
      <c r="I1477" s="76">
        <v>0.86399999999999999</v>
      </c>
      <c r="J1477" s="75">
        <v>24.48</v>
      </c>
      <c r="K1477" s="75">
        <v>21.15</v>
      </c>
      <c r="O1477" s="4"/>
      <c r="P1477" s="4"/>
      <c r="Q1477" s="4"/>
      <c r="R1477" s="4"/>
      <c r="S1477" s="4"/>
      <c r="T1477" s="4"/>
      <c r="U1477" s="4"/>
      <c r="V1477" s="4"/>
      <c r="W1477" s="4"/>
      <c r="X1477" s="4"/>
      <c r="Y1477" s="4"/>
    </row>
    <row r="1478" spans="1:25" ht="15" customHeight="1">
      <c r="A1478" s="4"/>
      <c r="B1478" s="57" t="s">
        <v>1254</v>
      </c>
      <c r="C1478" s="78" t="s">
        <v>1921</v>
      </c>
      <c r="D1478" s="57" t="s">
        <v>47</v>
      </c>
      <c r="E1478" s="57" t="s">
        <v>1922</v>
      </c>
      <c r="F1478" s="305" t="s">
        <v>1258</v>
      </c>
      <c r="G1478" s="305"/>
      <c r="H1478" s="77" t="s">
        <v>49</v>
      </c>
      <c r="I1478" s="80">
        <v>1</v>
      </c>
      <c r="J1478" s="79">
        <v>9.11</v>
      </c>
      <c r="K1478" s="79">
        <v>9.11</v>
      </c>
      <c r="O1478" s="4"/>
      <c r="P1478" s="4"/>
      <c r="Q1478" s="4"/>
      <c r="R1478" s="4"/>
      <c r="S1478" s="4"/>
      <c r="T1478" s="4"/>
      <c r="U1478" s="4"/>
      <c r="V1478" s="4"/>
      <c r="W1478" s="4"/>
      <c r="X1478" s="4"/>
      <c r="Y1478" s="4"/>
    </row>
    <row r="1479" spans="1:25" ht="45.6" customHeight="1">
      <c r="A1479" s="4"/>
      <c r="B1479" s="57" t="s">
        <v>1254</v>
      </c>
      <c r="C1479" s="78" t="s">
        <v>1923</v>
      </c>
      <c r="D1479" s="57" t="s">
        <v>1515</v>
      </c>
      <c r="E1479" s="57" t="s">
        <v>1924</v>
      </c>
      <c r="F1479" s="305" t="s">
        <v>1258</v>
      </c>
      <c r="G1479" s="305"/>
      <c r="H1479" s="77" t="s">
        <v>49</v>
      </c>
      <c r="I1479" s="80">
        <v>0.2</v>
      </c>
      <c r="J1479" s="79">
        <v>26.05</v>
      </c>
      <c r="K1479" s="79">
        <v>5.21</v>
      </c>
      <c r="O1479" s="4"/>
      <c r="P1479" s="4"/>
      <c r="Q1479" s="4"/>
      <c r="R1479" s="4"/>
      <c r="S1479" s="4"/>
      <c r="T1479" s="4"/>
      <c r="U1479" s="4"/>
      <c r="V1479" s="4"/>
      <c r="W1479" s="4"/>
      <c r="X1479" s="4"/>
      <c r="Y1479" s="4"/>
    </row>
    <row r="1480" spans="1:25" ht="15" customHeight="1">
      <c r="A1480" s="4"/>
      <c r="B1480" s="57" t="s">
        <v>1254</v>
      </c>
      <c r="C1480" s="78" t="s">
        <v>1925</v>
      </c>
      <c r="D1480" s="57" t="s">
        <v>47</v>
      </c>
      <c r="E1480" s="57" t="s">
        <v>1926</v>
      </c>
      <c r="F1480" s="305" t="s">
        <v>1258</v>
      </c>
      <c r="G1480" s="305"/>
      <c r="H1480" s="77" t="s">
        <v>49</v>
      </c>
      <c r="I1480" s="80">
        <v>1</v>
      </c>
      <c r="J1480" s="79">
        <v>44.43</v>
      </c>
      <c r="K1480" s="79">
        <v>44.43</v>
      </c>
      <c r="O1480" s="4"/>
      <c r="P1480" s="4"/>
      <c r="Q1480" s="4"/>
      <c r="R1480" s="4"/>
      <c r="S1480" s="4"/>
      <c r="T1480" s="4"/>
      <c r="U1480" s="4"/>
      <c r="V1480" s="4"/>
      <c r="W1480" s="4"/>
      <c r="X1480" s="4"/>
      <c r="Y1480" s="4"/>
    </row>
    <row r="1481" spans="1:25" ht="15" customHeight="1">
      <c r="A1481" s="4"/>
      <c r="B1481" s="57" t="s">
        <v>1254</v>
      </c>
      <c r="C1481" s="78" t="s">
        <v>1927</v>
      </c>
      <c r="D1481" s="57" t="s">
        <v>1515</v>
      </c>
      <c r="E1481" s="57" t="s">
        <v>1928</v>
      </c>
      <c r="F1481" s="305" t="s">
        <v>1258</v>
      </c>
      <c r="G1481" s="305"/>
      <c r="H1481" s="77" t="s">
        <v>49</v>
      </c>
      <c r="I1481" s="80">
        <v>0.1</v>
      </c>
      <c r="J1481" s="79">
        <v>15.9</v>
      </c>
      <c r="K1481" s="79">
        <v>1.59</v>
      </c>
      <c r="O1481" s="4"/>
      <c r="P1481" s="4"/>
      <c r="Q1481" s="4"/>
      <c r="R1481" s="4"/>
      <c r="S1481" s="4"/>
      <c r="T1481" s="4"/>
      <c r="U1481" s="4"/>
      <c r="V1481" s="4"/>
      <c r="W1481" s="4"/>
      <c r="X1481" s="4"/>
      <c r="Y1481" s="4"/>
    </row>
    <row r="1482" spans="1:25" ht="15" customHeight="1">
      <c r="A1482" s="4"/>
      <c r="B1482" s="60"/>
      <c r="C1482" s="60"/>
      <c r="D1482" s="60"/>
      <c r="E1482" s="60"/>
      <c r="F1482" s="60" t="s">
        <v>1260</v>
      </c>
      <c r="G1482" s="82">
        <v>37.229999999999997</v>
      </c>
      <c r="H1482" s="60" t="s">
        <v>1261</v>
      </c>
      <c r="I1482" s="82">
        <v>0</v>
      </c>
      <c r="J1482" s="60" t="s">
        <v>1262</v>
      </c>
      <c r="K1482" s="82">
        <v>37.229999999999997</v>
      </c>
      <c r="O1482" s="4"/>
      <c r="P1482" s="4"/>
      <c r="Q1482" s="4"/>
      <c r="R1482" s="4"/>
      <c r="S1482" s="4"/>
      <c r="T1482" s="4"/>
      <c r="U1482" s="4"/>
      <c r="V1482" s="4"/>
      <c r="W1482" s="4"/>
      <c r="X1482" s="4"/>
      <c r="Y1482" s="4"/>
    </row>
    <row r="1483" spans="1:25" ht="15" customHeight="1">
      <c r="A1483" s="4"/>
      <c r="B1483" s="60"/>
      <c r="C1483" s="60"/>
      <c r="D1483" s="60"/>
      <c r="E1483" s="60"/>
      <c r="F1483" s="60" t="s">
        <v>1263</v>
      </c>
      <c r="G1483" s="82">
        <v>20.39</v>
      </c>
      <c r="H1483" s="60"/>
      <c r="I1483" s="306" t="s">
        <v>1264</v>
      </c>
      <c r="J1483" s="306"/>
      <c r="K1483" s="82">
        <v>128.21</v>
      </c>
      <c r="O1483" s="4"/>
      <c r="P1483" s="4"/>
      <c r="Q1483" s="4"/>
      <c r="R1483" s="4"/>
      <c r="S1483" s="4"/>
      <c r="T1483" s="4"/>
      <c r="U1483" s="4"/>
      <c r="V1483" s="4"/>
      <c r="W1483" s="4"/>
      <c r="X1483" s="4"/>
      <c r="Y1483" s="4"/>
    </row>
    <row r="1484" spans="1:25" ht="15" customHeight="1">
      <c r="A1484" s="4"/>
      <c r="B1484" s="307" t="s">
        <v>2542</v>
      </c>
      <c r="C1484" s="307"/>
      <c r="D1484" s="307"/>
      <c r="E1484" s="307"/>
      <c r="F1484" s="307"/>
      <c r="G1484" s="307"/>
      <c r="H1484" s="307"/>
      <c r="I1484" s="307"/>
      <c r="J1484" s="307"/>
      <c r="K1484" s="307"/>
      <c r="O1484" s="4"/>
      <c r="P1484" s="4"/>
      <c r="Q1484" s="4"/>
      <c r="R1484" s="4"/>
      <c r="S1484" s="4"/>
      <c r="T1484" s="4"/>
      <c r="U1484" s="4"/>
      <c r="V1484" s="4"/>
      <c r="W1484" s="4"/>
      <c r="X1484" s="4"/>
      <c r="Y1484" s="4"/>
    </row>
    <row r="1485" spans="1:25" ht="15" customHeight="1" thickBot="1">
      <c r="A1485" s="4"/>
      <c r="B1485" s="302" t="s">
        <v>2593</v>
      </c>
      <c r="C1485" s="302"/>
      <c r="D1485" s="302"/>
      <c r="E1485" s="302"/>
      <c r="F1485" s="302"/>
      <c r="G1485" s="302"/>
      <c r="H1485" s="302"/>
      <c r="I1485" s="302"/>
      <c r="J1485" s="302"/>
      <c r="K1485" s="302"/>
      <c r="O1485" s="4"/>
      <c r="P1485" s="4"/>
      <c r="Q1485" s="4"/>
      <c r="R1485" s="4"/>
      <c r="S1485" s="4"/>
      <c r="T1485" s="4"/>
      <c r="U1485" s="4"/>
      <c r="V1485" s="4"/>
      <c r="W1485" s="4"/>
      <c r="X1485" s="4"/>
      <c r="Y1485" s="4"/>
    </row>
    <row r="1486" spans="1:25" ht="15" customHeight="1" thickTop="1">
      <c r="A1486" s="4"/>
      <c r="B1486" s="72"/>
      <c r="C1486" s="72"/>
      <c r="D1486" s="72"/>
      <c r="E1486" s="72"/>
      <c r="F1486" s="72"/>
      <c r="G1486" s="72"/>
      <c r="H1486" s="72"/>
      <c r="I1486" s="72"/>
      <c r="J1486" s="72"/>
      <c r="K1486" s="72"/>
      <c r="O1486" s="4"/>
      <c r="P1486" s="4"/>
      <c r="Q1486" s="4"/>
      <c r="R1486" s="4"/>
      <c r="S1486" s="4"/>
      <c r="T1486" s="4"/>
      <c r="U1486" s="4"/>
      <c r="V1486" s="4"/>
      <c r="W1486" s="4"/>
      <c r="X1486" s="4"/>
      <c r="Y1486" s="4"/>
    </row>
    <row r="1487" spans="1:25" ht="15" customHeight="1">
      <c r="A1487" s="4"/>
      <c r="B1487" s="61" t="s">
        <v>522</v>
      </c>
      <c r="C1487" s="62" t="s">
        <v>19</v>
      </c>
      <c r="D1487" s="61" t="s">
        <v>20</v>
      </c>
      <c r="E1487" s="61" t="s">
        <v>21</v>
      </c>
      <c r="F1487" s="303" t="s">
        <v>1242</v>
      </c>
      <c r="G1487" s="303"/>
      <c r="H1487" s="67" t="s">
        <v>22</v>
      </c>
      <c r="I1487" s="62" t="s">
        <v>23</v>
      </c>
      <c r="J1487" s="62" t="s">
        <v>24</v>
      </c>
      <c r="K1487" s="62" t="s">
        <v>17</v>
      </c>
      <c r="O1487" s="4"/>
      <c r="P1487" s="4"/>
      <c r="Q1487" s="4"/>
      <c r="R1487" s="4"/>
      <c r="S1487" s="4"/>
      <c r="T1487" s="4"/>
      <c r="U1487" s="4"/>
      <c r="V1487" s="4"/>
      <c r="W1487" s="4"/>
      <c r="X1487" s="4"/>
      <c r="Y1487" s="4"/>
    </row>
    <row r="1488" spans="1:25" ht="15" customHeight="1">
      <c r="A1488" s="4"/>
      <c r="B1488" s="58" t="s">
        <v>1243</v>
      </c>
      <c r="C1488" s="69" t="s">
        <v>523</v>
      </c>
      <c r="D1488" s="58" t="s">
        <v>31</v>
      </c>
      <c r="E1488" s="58" t="s">
        <v>524</v>
      </c>
      <c r="F1488" s="304" t="s">
        <v>1878</v>
      </c>
      <c r="G1488" s="304"/>
      <c r="H1488" s="68" t="s">
        <v>49</v>
      </c>
      <c r="I1488" s="71">
        <v>1</v>
      </c>
      <c r="J1488" s="70">
        <v>523.08000000000004</v>
      </c>
      <c r="K1488" s="70">
        <v>523.08000000000004</v>
      </c>
      <c r="O1488" s="4"/>
      <c r="P1488" s="4"/>
      <c r="Q1488" s="4"/>
      <c r="R1488" s="4"/>
      <c r="S1488" s="4"/>
      <c r="T1488" s="4"/>
      <c r="U1488" s="4"/>
      <c r="V1488" s="4"/>
      <c r="W1488" s="4"/>
      <c r="X1488" s="4"/>
      <c r="Y1488" s="4"/>
    </row>
    <row r="1489" spans="1:25" ht="45.6" customHeight="1">
      <c r="A1489" s="4"/>
      <c r="B1489" s="59" t="s">
        <v>1245</v>
      </c>
      <c r="C1489" s="74" t="s">
        <v>1246</v>
      </c>
      <c r="D1489" s="59" t="s">
        <v>47</v>
      </c>
      <c r="E1489" s="59" t="s">
        <v>1247</v>
      </c>
      <c r="F1489" s="308" t="s">
        <v>1248</v>
      </c>
      <c r="G1489" s="308"/>
      <c r="H1489" s="73" t="s">
        <v>1249</v>
      </c>
      <c r="I1489" s="76">
        <v>0.5</v>
      </c>
      <c r="J1489" s="75">
        <v>22.64</v>
      </c>
      <c r="K1489" s="75">
        <v>11.32</v>
      </c>
      <c r="O1489" s="4"/>
      <c r="P1489" s="4"/>
      <c r="Q1489" s="4"/>
      <c r="R1489" s="4"/>
      <c r="S1489" s="4"/>
      <c r="T1489" s="4"/>
      <c r="U1489" s="4"/>
      <c r="V1489" s="4"/>
      <c r="W1489" s="4"/>
      <c r="X1489" s="4"/>
      <c r="Y1489" s="4"/>
    </row>
    <row r="1490" spans="1:25" ht="15" customHeight="1">
      <c r="A1490" s="4"/>
      <c r="B1490" s="59" t="s">
        <v>1245</v>
      </c>
      <c r="C1490" s="74" t="s">
        <v>1252</v>
      </c>
      <c r="D1490" s="59" t="s">
        <v>47</v>
      </c>
      <c r="E1490" s="59" t="s">
        <v>1253</v>
      </c>
      <c r="F1490" s="308" t="s">
        <v>1248</v>
      </c>
      <c r="G1490" s="308"/>
      <c r="H1490" s="73" t="s">
        <v>1249</v>
      </c>
      <c r="I1490" s="76">
        <v>0.5</v>
      </c>
      <c r="J1490" s="75">
        <v>31.63</v>
      </c>
      <c r="K1490" s="75">
        <v>15.81</v>
      </c>
      <c r="O1490" s="4"/>
      <c r="P1490" s="4"/>
      <c r="Q1490" s="4"/>
      <c r="R1490" s="4"/>
      <c r="S1490" s="4"/>
      <c r="T1490" s="4"/>
      <c r="U1490" s="4"/>
      <c r="V1490" s="4"/>
      <c r="W1490" s="4"/>
      <c r="X1490" s="4"/>
      <c r="Y1490" s="4"/>
    </row>
    <row r="1491" spans="1:25" ht="15" customHeight="1">
      <c r="A1491" s="4"/>
      <c r="B1491" s="57" t="s">
        <v>1254</v>
      </c>
      <c r="C1491" s="78" t="s">
        <v>1929</v>
      </c>
      <c r="D1491" s="57" t="s">
        <v>1730</v>
      </c>
      <c r="E1491" s="57" t="s">
        <v>1930</v>
      </c>
      <c r="F1491" s="305" t="s">
        <v>1258</v>
      </c>
      <c r="G1491" s="305"/>
      <c r="H1491" s="77" t="s">
        <v>49</v>
      </c>
      <c r="I1491" s="80">
        <v>1</v>
      </c>
      <c r="J1491" s="79">
        <v>495.95</v>
      </c>
      <c r="K1491" s="79">
        <v>495.95</v>
      </c>
      <c r="O1491" s="4"/>
      <c r="P1491" s="4"/>
      <c r="Q1491" s="4"/>
      <c r="R1491" s="4"/>
      <c r="S1491" s="4"/>
      <c r="T1491" s="4"/>
      <c r="U1491" s="4"/>
      <c r="V1491" s="4"/>
      <c r="W1491" s="4"/>
      <c r="X1491" s="4"/>
      <c r="Y1491" s="4"/>
    </row>
    <row r="1492" spans="1:25" ht="15" customHeight="1">
      <c r="A1492" s="4"/>
      <c r="B1492" s="60"/>
      <c r="C1492" s="60"/>
      <c r="D1492" s="60"/>
      <c r="E1492" s="60"/>
      <c r="F1492" s="60" t="s">
        <v>1260</v>
      </c>
      <c r="G1492" s="82">
        <v>20.58</v>
      </c>
      <c r="H1492" s="60" t="s">
        <v>1261</v>
      </c>
      <c r="I1492" s="82">
        <v>0</v>
      </c>
      <c r="J1492" s="60" t="s">
        <v>1262</v>
      </c>
      <c r="K1492" s="82">
        <v>20.58</v>
      </c>
      <c r="O1492" s="4"/>
      <c r="P1492" s="4"/>
      <c r="Q1492" s="4"/>
      <c r="R1492" s="4"/>
      <c r="S1492" s="4"/>
      <c r="T1492" s="4"/>
      <c r="U1492" s="4"/>
      <c r="V1492" s="4"/>
      <c r="W1492" s="4"/>
      <c r="X1492" s="4"/>
      <c r="Y1492" s="4"/>
    </row>
    <row r="1493" spans="1:25" ht="15" customHeight="1">
      <c r="A1493" s="4"/>
      <c r="B1493" s="60"/>
      <c r="C1493" s="60"/>
      <c r="D1493" s="60"/>
      <c r="E1493" s="60"/>
      <c r="F1493" s="60" t="s">
        <v>1263</v>
      </c>
      <c r="G1493" s="82">
        <v>98.96</v>
      </c>
      <c r="H1493" s="60"/>
      <c r="I1493" s="306" t="s">
        <v>1264</v>
      </c>
      <c r="J1493" s="306"/>
      <c r="K1493" s="82">
        <v>622.04</v>
      </c>
      <c r="O1493" s="4"/>
      <c r="P1493" s="4"/>
      <c r="Q1493" s="4"/>
      <c r="R1493" s="4"/>
      <c r="S1493" s="4"/>
      <c r="T1493" s="4"/>
      <c r="U1493" s="4"/>
      <c r="V1493" s="4"/>
      <c r="W1493" s="4"/>
      <c r="X1493" s="4"/>
      <c r="Y1493" s="4"/>
    </row>
    <row r="1494" spans="1:25" ht="15" customHeight="1">
      <c r="A1494" s="4"/>
      <c r="B1494" s="307" t="s">
        <v>2542</v>
      </c>
      <c r="C1494" s="307"/>
      <c r="D1494" s="307"/>
      <c r="E1494" s="307"/>
      <c r="F1494" s="307"/>
      <c r="G1494" s="307"/>
      <c r="H1494" s="307"/>
      <c r="I1494" s="307"/>
      <c r="J1494" s="307"/>
      <c r="K1494" s="307"/>
      <c r="O1494" s="4"/>
      <c r="P1494" s="4"/>
      <c r="Q1494" s="4"/>
      <c r="R1494" s="4"/>
      <c r="S1494" s="4"/>
      <c r="T1494" s="4"/>
      <c r="U1494" s="4"/>
      <c r="V1494" s="4"/>
      <c r="W1494" s="4"/>
      <c r="X1494" s="4"/>
      <c r="Y1494" s="4"/>
    </row>
    <row r="1495" spans="1:25" ht="15" customHeight="1" thickBot="1">
      <c r="A1495" s="4"/>
      <c r="B1495" s="302" t="s">
        <v>2594</v>
      </c>
      <c r="C1495" s="302"/>
      <c r="D1495" s="302"/>
      <c r="E1495" s="302"/>
      <c r="F1495" s="302"/>
      <c r="G1495" s="302"/>
      <c r="H1495" s="302"/>
      <c r="I1495" s="302"/>
      <c r="J1495" s="302"/>
      <c r="K1495" s="302"/>
      <c r="O1495" s="4"/>
      <c r="P1495" s="4"/>
      <c r="Q1495" s="4"/>
      <c r="R1495" s="4"/>
      <c r="S1495" s="4"/>
      <c r="T1495" s="4"/>
      <c r="U1495" s="4"/>
      <c r="V1495" s="4"/>
      <c r="W1495" s="4"/>
      <c r="X1495" s="4"/>
      <c r="Y1495" s="4"/>
    </row>
    <row r="1496" spans="1:25" ht="15" customHeight="1" thickTop="1">
      <c r="A1496" s="4"/>
      <c r="B1496" s="72"/>
      <c r="C1496" s="72"/>
      <c r="D1496" s="72"/>
      <c r="E1496" s="72"/>
      <c r="F1496" s="72"/>
      <c r="G1496" s="72"/>
      <c r="H1496" s="72"/>
      <c r="I1496" s="72"/>
      <c r="J1496" s="72"/>
      <c r="K1496" s="72"/>
      <c r="O1496" s="4"/>
      <c r="P1496" s="4"/>
      <c r="Q1496" s="4"/>
      <c r="R1496" s="4"/>
      <c r="S1496" s="4"/>
      <c r="T1496" s="4"/>
      <c r="U1496" s="4"/>
      <c r="V1496" s="4"/>
      <c r="W1496" s="4"/>
      <c r="X1496" s="4"/>
      <c r="Y1496" s="4"/>
    </row>
    <row r="1497" spans="1:25" ht="15" customHeight="1">
      <c r="A1497" s="4"/>
      <c r="B1497" s="61" t="s">
        <v>528</v>
      </c>
      <c r="C1497" s="62" t="s">
        <v>19</v>
      </c>
      <c r="D1497" s="61" t="s">
        <v>20</v>
      </c>
      <c r="E1497" s="61" t="s">
        <v>21</v>
      </c>
      <c r="F1497" s="303" t="s">
        <v>1242</v>
      </c>
      <c r="G1497" s="303"/>
      <c r="H1497" s="67" t="s">
        <v>22</v>
      </c>
      <c r="I1497" s="62" t="s">
        <v>23</v>
      </c>
      <c r="J1497" s="62" t="s">
        <v>24</v>
      </c>
      <c r="K1497" s="62" t="s">
        <v>17</v>
      </c>
      <c r="O1497" s="4"/>
      <c r="P1497" s="4"/>
      <c r="Q1497" s="4"/>
      <c r="R1497" s="4"/>
      <c r="S1497" s="4"/>
      <c r="T1497" s="4"/>
      <c r="U1497" s="4"/>
      <c r="V1497" s="4"/>
      <c r="W1497" s="4"/>
      <c r="X1497" s="4"/>
      <c r="Y1497" s="4"/>
    </row>
    <row r="1498" spans="1:25" ht="15" customHeight="1">
      <c r="A1498" s="4"/>
      <c r="B1498" s="58" t="s">
        <v>1243</v>
      </c>
      <c r="C1498" s="69" t="s">
        <v>529</v>
      </c>
      <c r="D1498" s="58" t="s">
        <v>31</v>
      </c>
      <c r="E1498" s="58" t="s">
        <v>530</v>
      </c>
      <c r="F1498" s="304" t="s">
        <v>1878</v>
      </c>
      <c r="G1498" s="304"/>
      <c r="H1498" s="68" t="s">
        <v>49</v>
      </c>
      <c r="I1498" s="71">
        <v>1</v>
      </c>
      <c r="J1498" s="70">
        <v>75.03</v>
      </c>
      <c r="K1498" s="70">
        <v>75.03</v>
      </c>
      <c r="O1498" s="4"/>
      <c r="P1498" s="4"/>
      <c r="Q1498" s="4"/>
      <c r="R1498" s="4"/>
      <c r="S1498" s="4"/>
      <c r="T1498" s="4"/>
      <c r="U1498" s="4"/>
      <c r="V1498" s="4"/>
      <c r="W1498" s="4"/>
      <c r="X1498" s="4"/>
      <c r="Y1498" s="4"/>
    </row>
    <row r="1499" spans="1:25" ht="15" customHeight="1">
      <c r="A1499" s="4"/>
      <c r="B1499" s="59" t="s">
        <v>1245</v>
      </c>
      <c r="C1499" s="74" t="s">
        <v>1299</v>
      </c>
      <c r="D1499" s="59" t="s">
        <v>47</v>
      </c>
      <c r="E1499" s="59" t="s">
        <v>1300</v>
      </c>
      <c r="F1499" s="308" t="s">
        <v>1248</v>
      </c>
      <c r="G1499" s="308"/>
      <c r="H1499" s="73" t="s">
        <v>1249</v>
      </c>
      <c r="I1499" s="76">
        <v>0.109</v>
      </c>
      <c r="J1499" s="75">
        <v>24.48</v>
      </c>
      <c r="K1499" s="75">
        <v>2.66</v>
      </c>
      <c r="O1499" s="4"/>
      <c r="P1499" s="4"/>
      <c r="Q1499" s="4"/>
      <c r="R1499" s="4"/>
      <c r="S1499" s="4"/>
      <c r="T1499" s="4"/>
      <c r="U1499" s="4"/>
      <c r="V1499" s="4"/>
      <c r="W1499" s="4"/>
      <c r="X1499" s="4"/>
      <c r="Y1499" s="4"/>
    </row>
    <row r="1500" spans="1:25" ht="45.6" customHeight="1">
      <c r="A1500" s="4"/>
      <c r="B1500" s="59" t="s">
        <v>1245</v>
      </c>
      <c r="C1500" s="74" t="s">
        <v>1301</v>
      </c>
      <c r="D1500" s="59" t="s">
        <v>47</v>
      </c>
      <c r="E1500" s="59" t="s">
        <v>1302</v>
      </c>
      <c r="F1500" s="308" t="s">
        <v>1248</v>
      </c>
      <c r="G1500" s="308"/>
      <c r="H1500" s="73" t="s">
        <v>1249</v>
      </c>
      <c r="I1500" s="76">
        <v>0.109</v>
      </c>
      <c r="J1500" s="75">
        <v>30.48</v>
      </c>
      <c r="K1500" s="75">
        <v>3.32</v>
      </c>
      <c r="O1500" s="4"/>
      <c r="P1500" s="4"/>
      <c r="Q1500" s="4"/>
      <c r="R1500" s="4"/>
      <c r="S1500" s="4"/>
      <c r="T1500" s="4"/>
      <c r="U1500" s="4"/>
      <c r="V1500" s="4"/>
      <c r="W1500" s="4"/>
      <c r="X1500" s="4"/>
      <c r="Y1500" s="4"/>
    </row>
    <row r="1501" spans="1:25" ht="15" customHeight="1">
      <c r="A1501" s="4"/>
      <c r="B1501" s="57" t="s">
        <v>1254</v>
      </c>
      <c r="C1501" s="78" t="s">
        <v>1931</v>
      </c>
      <c r="D1501" s="57" t="s">
        <v>1515</v>
      </c>
      <c r="E1501" s="57" t="s">
        <v>1932</v>
      </c>
      <c r="F1501" s="305" t="s">
        <v>1258</v>
      </c>
      <c r="G1501" s="305"/>
      <c r="H1501" s="77" t="s">
        <v>49</v>
      </c>
      <c r="I1501" s="80">
        <v>1</v>
      </c>
      <c r="J1501" s="79">
        <v>20.49</v>
      </c>
      <c r="K1501" s="79">
        <v>20.49</v>
      </c>
      <c r="O1501" s="4"/>
      <c r="P1501" s="4"/>
      <c r="Q1501" s="4"/>
      <c r="R1501" s="4"/>
      <c r="S1501" s="4"/>
      <c r="T1501" s="4"/>
      <c r="U1501" s="4"/>
      <c r="V1501" s="4"/>
      <c r="W1501" s="4"/>
      <c r="X1501" s="4"/>
      <c r="Y1501" s="4"/>
    </row>
    <row r="1502" spans="1:25" ht="15" customHeight="1">
      <c r="A1502" s="4"/>
      <c r="B1502" s="57" t="s">
        <v>1254</v>
      </c>
      <c r="C1502" s="78" t="s">
        <v>1933</v>
      </c>
      <c r="D1502" s="57" t="s">
        <v>1515</v>
      </c>
      <c r="E1502" s="57" t="s">
        <v>1934</v>
      </c>
      <c r="F1502" s="305" t="s">
        <v>1258</v>
      </c>
      <c r="G1502" s="305"/>
      <c r="H1502" s="77" t="s">
        <v>49</v>
      </c>
      <c r="I1502" s="80">
        <v>1</v>
      </c>
      <c r="J1502" s="79">
        <v>48.56</v>
      </c>
      <c r="K1502" s="79">
        <v>48.56</v>
      </c>
      <c r="O1502" s="4"/>
      <c r="P1502" s="4"/>
      <c r="Q1502" s="4"/>
      <c r="R1502" s="4"/>
      <c r="S1502" s="4"/>
      <c r="T1502" s="4"/>
      <c r="U1502" s="4"/>
      <c r="V1502" s="4"/>
      <c r="W1502" s="4"/>
      <c r="X1502" s="4"/>
      <c r="Y1502" s="4"/>
    </row>
    <row r="1503" spans="1:25" ht="15" customHeight="1">
      <c r="A1503" s="4"/>
      <c r="B1503" s="60"/>
      <c r="C1503" s="60"/>
      <c r="D1503" s="60"/>
      <c r="E1503" s="60"/>
      <c r="F1503" s="60" t="s">
        <v>1260</v>
      </c>
      <c r="G1503" s="82">
        <v>4.6900000000000004</v>
      </c>
      <c r="H1503" s="60" t="s">
        <v>1261</v>
      </c>
      <c r="I1503" s="82">
        <v>0</v>
      </c>
      <c r="J1503" s="60" t="s">
        <v>1262</v>
      </c>
      <c r="K1503" s="82">
        <v>4.6900000000000004</v>
      </c>
      <c r="O1503" s="4"/>
      <c r="P1503" s="4"/>
      <c r="Q1503" s="4"/>
      <c r="R1503" s="4"/>
      <c r="S1503" s="4"/>
      <c r="T1503" s="4"/>
      <c r="U1503" s="4"/>
      <c r="V1503" s="4"/>
      <c r="W1503" s="4"/>
      <c r="X1503" s="4"/>
      <c r="Y1503" s="4"/>
    </row>
    <row r="1504" spans="1:25" ht="15" customHeight="1">
      <c r="A1504" s="4"/>
      <c r="B1504" s="60"/>
      <c r="C1504" s="60"/>
      <c r="D1504" s="60"/>
      <c r="E1504" s="60"/>
      <c r="F1504" s="60" t="s">
        <v>1263</v>
      </c>
      <c r="G1504" s="82">
        <v>14.19</v>
      </c>
      <c r="H1504" s="60"/>
      <c r="I1504" s="306" t="s">
        <v>1264</v>
      </c>
      <c r="J1504" s="306"/>
      <c r="K1504" s="82">
        <v>89.22</v>
      </c>
      <c r="O1504" s="4"/>
      <c r="P1504" s="4"/>
      <c r="Q1504" s="4"/>
      <c r="R1504" s="4"/>
      <c r="S1504" s="4"/>
      <c r="T1504" s="4"/>
      <c r="U1504" s="4"/>
      <c r="V1504" s="4"/>
      <c r="W1504" s="4"/>
      <c r="X1504" s="4"/>
      <c r="Y1504" s="4"/>
    </row>
    <row r="1505" spans="1:25" ht="15" customHeight="1">
      <c r="A1505" s="4"/>
      <c r="B1505" s="307" t="s">
        <v>2542</v>
      </c>
      <c r="C1505" s="307"/>
      <c r="D1505" s="307"/>
      <c r="E1505" s="307"/>
      <c r="F1505" s="307"/>
      <c r="G1505" s="307"/>
      <c r="H1505" s="307"/>
      <c r="I1505" s="307"/>
      <c r="J1505" s="307"/>
      <c r="K1505" s="307"/>
      <c r="O1505" s="4"/>
      <c r="P1505" s="4"/>
      <c r="Q1505" s="4"/>
      <c r="R1505" s="4"/>
      <c r="S1505" s="4"/>
      <c r="T1505" s="4"/>
      <c r="U1505" s="4"/>
      <c r="V1505" s="4"/>
      <c r="W1505" s="4"/>
      <c r="X1505" s="4"/>
      <c r="Y1505" s="4"/>
    </row>
    <row r="1506" spans="1:25" ht="15" customHeight="1" thickBot="1">
      <c r="A1506" s="4"/>
      <c r="B1506" s="302" t="s">
        <v>2595</v>
      </c>
      <c r="C1506" s="302"/>
      <c r="D1506" s="302"/>
      <c r="E1506" s="302"/>
      <c r="F1506" s="302"/>
      <c r="G1506" s="302"/>
      <c r="H1506" s="302"/>
      <c r="I1506" s="302"/>
      <c r="J1506" s="302"/>
      <c r="K1506" s="302"/>
      <c r="O1506" s="4"/>
      <c r="P1506" s="4"/>
      <c r="Q1506" s="4"/>
      <c r="R1506" s="4"/>
      <c r="S1506" s="4"/>
      <c r="T1506" s="4"/>
      <c r="U1506" s="4"/>
      <c r="V1506" s="4"/>
      <c r="W1506" s="4"/>
      <c r="X1506" s="4"/>
      <c r="Y1506" s="4"/>
    </row>
    <row r="1507" spans="1:25" ht="15" customHeight="1" thickTop="1">
      <c r="A1507" s="4"/>
      <c r="B1507" s="72"/>
      <c r="C1507" s="72"/>
      <c r="D1507" s="72"/>
      <c r="E1507" s="72"/>
      <c r="F1507" s="72"/>
      <c r="G1507" s="72"/>
      <c r="H1507" s="72"/>
      <c r="I1507" s="72"/>
      <c r="J1507" s="72"/>
      <c r="K1507" s="72"/>
      <c r="O1507" s="4"/>
      <c r="P1507" s="4"/>
      <c r="Q1507" s="4"/>
      <c r="R1507" s="4"/>
      <c r="S1507" s="4"/>
      <c r="T1507" s="4"/>
      <c r="U1507" s="4"/>
      <c r="V1507" s="4"/>
      <c r="W1507" s="4"/>
      <c r="X1507" s="4"/>
      <c r="Y1507" s="4"/>
    </row>
    <row r="1508" spans="1:25" ht="15" customHeight="1">
      <c r="A1508" s="4"/>
      <c r="B1508" s="61" t="s">
        <v>531</v>
      </c>
      <c r="C1508" s="62" t="s">
        <v>19</v>
      </c>
      <c r="D1508" s="61" t="s">
        <v>20</v>
      </c>
      <c r="E1508" s="61" t="s">
        <v>21</v>
      </c>
      <c r="F1508" s="303" t="s">
        <v>1242</v>
      </c>
      <c r="G1508" s="303"/>
      <c r="H1508" s="67" t="s">
        <v>22</v>
      </c>
      <c r="I1508" s="62" t="s">
        <v>23</v>
      </c>
      <c r="J1508" s="62" t="s">
        <v>24</v>
      </c>
      <c r="K1508" s="62" t="s">
        <v>17</v>
      </c>
      <c r="O1508" s="4"/>
      <c r="P1508" s="4"/>
      <c r="Q1508" s="4"/>
      <c r="R1508" s="4"/>
      <c r="S1508" s="4"/>
      <c r="T1508" s="4"/>
      <c r="U1508" s="4"/>
      <c r="V1508" s="4"/>
      <c r="W1508" s="4"/>
      <c r="X1508" s="4"/>
      <c r="Y1508" s="4"/>
    </row>
    <row r="1509" spans="1:25" ht="15" customHeight="1">
      <c r="A1509" s="4"/>
      <c r="B1509" s="58" t="s">
        <v>1243</v>
      </c>
      <c r="C1509" s="69" t="s">
        <v>532</v>
      </c>
      <c r="D1509" s="58" t="s">
        <v>47</v>
      </c>
      <c r="E1509" s="58" t="s">
        <v>533</v>
      </c>
      <c r="F1509" s="304" t="s">
        <v>1935</v>
      </c>
      <c r="G1509" s="304"/>
      <c r="H1509" s="68" t="s">
        <v>49</v>
      </c>
      <c r="I1509" s="71">
        <v>1</v>
      </c>
      <c r="J1509" s="70">
        <v>49.51</v>
      </c>
      <c r="K1509" s="70">
        <v>49.51</v>
      </c>
      <c r="O1509" s="4"/>
      <c r="P1509" s="4"/>
      <c r="Q1509" s="4"/>
      <c r="R1509" s="4"/>
      <c r="S1509" s="4"/>
      <c r="T1509" s="4"/>
      <c r="U1509" s="4"/>
      <c r="V1509" s="4"/>
      <c r="W1509" s="4"/>
      <c r="X1509" s="4"/>
      <c r="Y1509" s="4"/>
    </row>
    <row r="1510" spans="1:25" ht="15" customHeight="1">
      <c r="A1510" s="4"/>
      <c r="B1510" s="59" t="s">
        <v>1245</v>
      </c>
      <c r="C1510" s="74" t="s">
        <v>1301</v>
      </c>
      <c r="D1510" s="59" t="s">
        <v>47</v>
      </c>
      <c r="E1510" s="59" t="s">
        <v>1302</v>
      </c>
      <c r="F1510" s="308" t="s">
        <v>1248</v>
      </c>
      <c r="G1510" s="308"/>
      <c r="H1510" s="73" t="s">
        <v>1249</v>
      </c>
      <c r="I1510" s="76">
        <v>0.26329999999999998</v>
      </c>
      <c r="J1510" s="75">
        <v>30.48</v>
      </c>
      <c r="K1510" s="75">
        <v>8.02</v>
      </c>
      <c r="O1510" s="4"/>
      <c r="P1510" s="4"/>
      <c r="Q1510" s="4"/>
      <c r="R1510" s="4"/>
      <c r="S1510" s="4"/>
      <c r="T1510" s="4"/>
      <c r="U1510" s="4"/>
      <c r="V1510" s="4"/>
      <c r="W1510" s="4"/>
      <c r="X1510" s="4"/>
      <c r="Y1510" s="4"/>
    </row>
    <row r="1511" spans="1:25" ht="15" customHeight="1">
      <c r="A1511" s="4"/>
      <c r="B1511" s="59" t="s">
        <v>1245</v>
      </c>
      <c r="C1511" s="74" t="s">
        <v>1299</v>
      </c>
      <c r="D1511" s="59" t="s">
        <v>47</v>
      </c>
      <c r="E1511" s="59" t="s">
        <v>1300</v>
      </c>
      <c r="F1511" s="308" t="s">
        <v>1248</v>
      </c>
      <c r="G1511" s="308"/>
      <c r="H1511" s="73" t="s">
        <v>1249</v>
      </c>
      <c r="I1511" s="76">
        <v>0.26329999999999998</v>
      </c>
      <c r="J1511" s="75">
        <v>24.48</v>
      </c>
      <c r="K1511" s="75">
        <v>6.44</v>
      </c>
      <c r="O1511" s="4"/>
      <c r="P1511" s="4"/>
      <c r="Q1511" s="4"/>
      <c r="R1511" s="4"/>
      <c r="S1511" s="4"/>
      <c r="T1511" s="4"/>
      <c r="U1511" s="4"/>
      <c r="V1511" s="4"/>
      <c r="W1511" s="4"/>
      <c r="X1511" s="4"/>
      <c r="Y1511" s="4"/>
    </row>
    <row r="1512" spans="1:25" ht="15" customHeight="1">
      <c r="A1512" s="4"/>
      <c r="B1512" s="57" t="s">
        <v>1254</v>
      </c>
      <c r="C1512" s="78" t="s">
        <v>1313</v>
      </c>
      <c r="D1512" s="57" t="s">
        <v>47</v>
      </c>
      <c r="E1512" s="57" t="s">
        <v>1314</v>
      </c>
      <c r="F1512" s="305" t="s">
        <v>1258</v>
      </c>
      <c r="G1512" s="305"/>
      <c r="H1512" s="77" t="s">
        <v>49</v>
      </c>
      <c r="I1512" s="80">
        <v>1.9199999999999998E-2</v>
      </c>
      <c r="J1512" s="79">
        <v>14.71</v>
      </c>
      <c r="K1512" s="79">
        <v>0.28000000000000003</v>
      </c>
      <c r="O1512" s="4"/>
      <c r="P1512" s="4"/>
      <c r="Q1512" s="4"/>
      <c r="R1512" s="4"/>
      <c r="S1512" s="4"/>
      <c r="T1512" s="4"/>
      <c r="U1512" s="4"/>
      <c r="V1512" s="4"/>
      <c r="W1512" s="4"/>
      <c r="X1512" s="4"/>
      <c r="Y1512" s="4"/>
    </row>
    <row r="1513" spans="1:25" ht="15" customHeight="1">
      <c r="A1513" s="4"/>
      <c r="B1513" s="57" t="s">
        <v>1254</v>
      </c>
      <c r="C1513" s="78" t="s">
        <v>1936</v>
      </c>
      <c r="D1513" s="57" t="s">
        <v>47</v>
      </c>
      <c r="E1513" s="57" t="s">
        <v>1937</v>
      </c>
      <c r="F1513" s="305" t="s">
        <v>1258</v>
      </c>
      <c r="G1513" s="305"/>
      <c r="H1513" s="77" t="s">
        <v>49</v>
      </c>
      <c r="I1513" s="80">
        <v>1</v>
      </c>
      <c r="J1513" s="79">
        <v>34.770000000000003</v>
      </c>
      <c r="K1513" s="79">
        <v>34.770000000000003</v>
      </c>
      <c r="O1513" s="4"/>
      <c r="P1513" s="4"/>
      <c r="Q1513" s="4"/>
      <c r="R1513" s="4"/>
      <c r="S1513" s="4"/>
      <c r="T1513" s="4"/>
      <c r="U1513" s="4"/>
      <c r="V1513" s="4"/>
      <c r="W1513" s="4"/>
      <c r="X1513" s="4"/>
      <c r="Y1513" s="4"/>
    </row>
    <row r="1514" spans="1:25" ht="15" customHeight="1">
      <c r="A1514" s="4"/>
      <c r="B1514" s="60"/>
      <c r="C1514" s="60"/>
      <c r="D1514" s="60"/>
      <c r="E1514" s="60"/>
      <c r="F1514" s="60" t="s">
        <v>1260</v>
      </c>
      <c r="G1514" s="82">
        <v>11.34</v>
      </c>
      <c r="H1514" s="60" t="s">
        <v>1261</v>
      </c>
      <c r="I1514" s="82">
        <v>0</v>
      </c>
      <c r="J1514" s="60" t="s">
        <v>1262</v>
      </c>
      <c r="K1514" s="82">
        <v>11.34</v>
      </c>
      <c r="O1514" s="4"/>
      <c r="P1514" s="4"/>
      <c r="Q1514" s="4"/>
      <c r="R1514" s="4"/>
      <c r="S1514" s="4"/>
      <c r="T1514" s="4"/>
      <c r="U1514" s="4"/>
      <c r="V1514" s="4"/>
      <c r="W1514" s="4"/>
      <c r="X1514" s="4"/>
      <c r="Y1514" s="4"/>
    </row>
    <row r="1515" spans="1:25" ht="15" customHeight="1" thickBot="1">
      <c r="A1515" s="4"/>
      <c r="B1515" s="60"/>
      <c r="C1515" s="60"/>
      <c r="D1515" s="60"/>
      <c r="E1515" s="60"/>
      <c r="F1515" s="60" t="s">
        <v>1263</v>
      </c>
      <c r="G1515" s="82">
        <v>9.36</v>
      </c>
      <c r="H1515" s="60"/>
      <c r="I1515" s="306" t="s">
        <v>1264</v>
      </c>
      <c r="J1515" s="306"/>
      <c r="K1515" s="82">
        <v>58.87</v>
      </c>
      <c r="O1515" s="4"/>
      <c r="P1515" s="4"/>
      <c r="Q1515" s="4"/>
      <c r="R1515" s="4"/>
      <c r="S1515" s="4"/>
      <c r="T1515" s="4"/>
      <c r="U1515" s="4"/>
      <c r="V1515" s="4"/>
      <c r="W1515" s="4"/>
      <c r="X1515" s="4"/>
      <c r="Y1515" s="4"/>
    </row>
    <row r="1516" spans="1:25" ht="15" customHeight="1" thickTop="1">
      <c r="A1516" s="4"/>
      <c r="B1516" s="72"/>
      <c r="C1516" s="72"/>
      <c r="D1516" s="72"/>
      <c r="E1516" s="72"/>
      <c r="F1516" s="72"/>
      <c r="G1516" s="72"/>
      <c r="H1516" s="72"/>
      <c r="I1516" s="72"/>
      <c r="J1516" s="72"/>
      <c r="K1516" s="72"/>
      <c r="O1516" s="4"/>
      <c r="P1516" s="4"/>
      <c r="Q1516" s="4"/>
      <c r="R1516" s="4"/>
      <c r="S1516" s="4"/>
      <c r="T1516" s="4"/>
      <c r="U1516" s="4"/>
      <c r="V1516" s="4"/>
      <c r="W1516" s="4"/>
      <c r="X1516" s="4"/>
      <c r="Y1516" s="4"/>
    </row>
    <row r="1517" spans="1:25" ht="15" customHeight="1">
      <c r="A1517" s="4"/>
      <c r="B1517" s="61" t="s">
        <v>534</v>
      </c>
      <c r="C1517" s="62" t="s">
        <v>19</v>
      </c>
      <c r="D1517" s="61" t="s">
        <v>20</v>
      </c>
      <c r="E1517" s="61" t="s">
        <v>21</v>
      </c>
      <c r="F1517" s="303" t="s">
        <v>1242</v>
      </c>
      <c r="G1517" s="303"/>
      <c r="H1517" s="67" t="s">
        <v>22</v>
      </c>
      <c r="I1517" s="62" t="s">
        <v>23</v>
      </c>
      <c r="J1517" s="62" t="s">
        <v>24</v>
      </c>
      <c r="K1517" s="62" t="s">
        <v>17</v>
      </c>
      <c r="O1517" s="4"/>
      <c r="P1517" s="4"/>
      <c r="Q1517" s="4"/>
      <c r="R1517" s="4"/>
      <c r="S1517" s="4"/>
      <c r="T1517" s="4"/>
      <c r="U1517" s="4"/>
      <c r="V1517" s="4"/>
      <c r="W1517" s="4"/>
      <c r="X1517" s="4"/>
      <c r="Y1517" s="4"/>
    </row>
    <row r="1518" spans="1:25" ht="15" customHeight="1">
      <c r="A1518" s="4"/>
      <c r="B1518" s="58" t="s">
        <v>1243</v>
      </c>
      <c r="C1518" s="69" t="s">
        <v>535</v>
      </c>
      <c r="D1518" s="58" t="s">
        <v>47</v>
      </c>
      <c r="E1518" s="58" t="s">
        <v>536</v>
      </c>
      <c r="F1518" s="304" t="s">
        <v>1935</v>
      </c>
      <c r="G1518" s="304"/>
      <c r="H1518" s="68" t="s">
        <v>49</v>
      </c>
      <c r="I1518" s="71">
        <v>1</v>
      </c>
      <c r="J1518" s="70">
        <v>42.84</v>
      </c>
      <c r="K1518" s="70">
        <v>42.84</v>
      </c>
      <c r="O1518" s="4"/>
      <c r="P1518" s="4"/>
      <c r="Q1518" s="4"/>
      <c r="R1518" s="4"/>
      <c r="S1518" s="4"/>
      <c r="T1518" s="4"/>
      <c r="U1518" s="4"/>
      <c r="V1518" s="4"/>
      <c r="W1518" s="4"/>
      <c r="X1518" s="4"/>
      <c r="Y1518" s="4"/>
    </row>
    <row r="1519" spans="1:25" ht="15" customHeight="1">
      <c r="A1519" s="4"/>
      <c r="B1519" s="59" t="s">
        <v>1245</v>
      </c>
      <c r="C1519" s="74" t="s">
        <v>1301</v>
      </c>
      <c r="D1519" s="59" t="s">
        <v>47</v>
      </c>
      <c r="E1519" s="59" t="s">
        <v>1302</v>
      </c>
      <c r="F1519" s="308" t="s">
        <v>1248</v>
      </c>
      <c r="G1519" s="308"/>
      <c r="H1519" s="73" t="s">
        <v>1249</v>
      </c>
      <c r="I1519" s="76">
        <v>0.1133</v>
      </c>
      <c r="J1519" s="75">
        <v>30.48</v>
      </c>
      <c r="K1519" s="75">
        <v>3.45</v>
      </c>
      <c r="O1519" s="4"/>
      <c r="P1519" s="4"/>
      <c r="Q1519" s="4"/>
      <c r="R1519" s="4"/>
      <c r="S1519" s="4"/>
      <c r="T1519" s="4"/>
      <c r="U1519" s="4"/>
      <c r="V1519" s="4"/>
      <c r="W1519" s="4"/>
      <c r="X1519" s="4"/>
      <c r="Y1519" s="4"/>
    </row>
    <row r="1520" spans="1:25" ht="15" customHeight="1">
      <c r="A1520" s="4"/>
      <c r="B1520" s="59" t="s">
        <v>1245</v>
      </c>
      <c r="C1520" s="74" t="s">
        <v>1299</v>
      </c>
      <c r="D1520" s="59" t="s">
        <v>47</v>
      </c>
      <c r="E1520" s="59" t="s">
        <v>1300</v>
      </c>
      <c r="F1520" s="308" t="s">
        <v>1248</v>
      </c>
      <c r="G1520" s="308"/>
      <c r="H1520" s="73" t="s">
        <v>1249</v>
      </c>
      <c r="I1520" s="76">
        <v>0.1133</v>
      </c>
      <c r="J1520" s="75">
        <v>24.48</v>
      </c>
      <c r="K1520" s="75">
        <v>2.77</v>
      </c>
      <c r="O1520" s="4"/>
      <c r="P1520" s="4"/>
      <c r="Q1520" s="4"/>
      <c r="R1520" s="4"/>
      <c r="S1520" s="4"/>
      <c r="T1520" s="4"/>
      <c r="U1520" s="4"/>
      <c r="V1520" s="4"/>
      <c r="W1520" s="4"/>
      <c r="X1520" s="4"/>
      <c r="Y1520" s="4"/>
    </row>
    <row r="1521" spans="1:25" ht="15" customHeight="1">
      <c r="A1521" s="4"/>
      <c r="B1521" s="57" t="s">
        <v>1254</v>
      </c>
      <c r="C1521" s="78" t="s">
        <v>1938</v>
      </c>
      <c r="D1521" s="57" t="s">
        <v>47</v>
      </c>
      <c r="E1521" s="57" t="s">
        <v>1939</v>
      </c>
      <c r="F1521" s="305" t="s">
        <v>1258</v>
      </c>
      <c r="G1521" s="305"/>
      <c r="H1521" s="77" t="s">
        <v>49</v>
      </c>
      <c r="I1521" s="80">
        <v>1.14E-2</v>
      </c>
      <c r="J1521" s="79">
        <v>2.61</v>
      </c>
      <c r="K1521" s="79">
        <v>0.02</v>
      </c>
      <c r="O1521" s="4"/>
      <c r="P1521" s="4"/>
      <c r="Q1521" s="4"/>
      <c r="R1521" s="4"/>
      <c r="S1521" s="4"/>
      <c r="T1521" s="4"/>
      <c r="U1521" s="4"/>
      <c r="V1521" s="4"/>
      <c r="W1521" s="4"/>
      <c r="X1521" s="4"/>
      <c r="Y1521" s="4"/>
    </row>
    <row r="1522" spans="1:25" ht="15" customHeight="1">
      <c r="A1522" s="4"/>
      <c r="B1522" s="57" t="s">
        <v>1254</v>
      </c>
      <c r="C1522" s="78" t="s">
        <v>1940</v>
      </c>
      <c r="D1522" s="57" t="s">
        <v>47</v>
      </c>
      <c r="E1522" s="57" t="s">
        <v>1941</v>
      </c>
      <c r="F1522" s="305" t="s">
        <v>1258</v>
      </c>
      <c r="G1522" s="305"/>
      <c r="H1522" s="77" t="s">
        <v>49</v>
      </c>
      <c r="I1522" s="80">
        <v>1</v>
      </c>
      <c r="J1522" s="79">
        <v>33.799999999999997</v>
      </c>
      <c r="K1522" s="79">
        <v>33.799999999999997</v>
      </c>
      <c r="O1522" s="4"/>
      <c r="P1522" s="4"/>
      <c r="Q1522" s="4"/>
      <c r="R1522" s="4"/>
      <c r="S1522" s="4"/>
      <c r="T1522" s="4"/>
      <c r="U1522" s="4"/>
      <c r="V1522" s="4"/>
      <c r="W1522" s="4"/>
      <c r="X1522" s="4"/>
      <c r="Y1522" s="4"/>
    </row>
    <row r="1523" spans="1:25" ht="15" customHeight="1">
      <c r="A1523" s="4"/>
      <c r="B1523" s="57" t="s">
        <v>1254</v>
      </c>
      <c r="C1523" s="78" t="s">
        <v>1942</v>
      </c>
      <c r="D1523" s="57" t="s">
        <v>47</v>
      </c>
      <c r="E1523" s="57" t="s">
        <v>1943</v>
      </c>
      <c r="F1523" s="305" t="s">
        <v>1258</v>
      </c>
      <c r="G1523" s="305"/>
      <c r="H1523" s="77" t="s">
        <v>49</v>
      </c>
      <c r="I1523" s="80">
        <v>7.1400000000000005E-2</v>
      </c>
      <c r="J1523" s="79">
        <v>20.99</v>
      </c>
      <c r="K1523" s="79">
        <v>1.49</v>
      </c>
      <c r="O1523" s="4"/>
      <c r="P1523" s="4"/>
      <c r="Q1523" s="4"/>
      <c r="R1523" s="4"/>
      <c r="S1523" s="4"/>
      <c r="T1523" s="4"/>
      <c r="U1523" s="4"/>
      <c r="V1523" s="4"/>
      <c r="W1523" s="4"/>
      <c r="X1523" s="4"/>
      <c r="Y1523" s="4"/>
    </row>
    <row r="1524" spans="1:25" ht="15" customHeight="1">
      <c r="A1524" s="4"/>
      <c r="B1524" s="57" t="s">
        <v>1254</v>
      </c>
      <c r="C1524" s="78" t="s">
        <v>1944</v>
      </c>
      <c r="D1524" s="57" t="s">
        <v>47</v>
      </c>
      <c r="E1524" s="57" t="s">
        <v>1945</v>
      </c>
      <c r="F1524" s="305" t="s">
        <v>1258</v>
      </c>
      <c r="G1524" s="305"/>
      <c r="H1524" s="77" t="s">
        <v>49</v>
      </c>
      <c r="I1524" s="80">
        <v>1.7999999999999999E-2</v>
      </c>
      <c r="J1524" s="79">
        <v>72.87</v>
      </c>
      <c r="K1524" s="79">
        <v>1.31</v>
      </c>
      <c r="O1524" s="4"/>
      <c r="P1524" s="4"/>
      <c r="Q1524" s="4"/>
      <c r="R1524" s="4"/>
      <c r="S1524" s="4"/>
      <c r="T1524" s="4"/>
      <c r="U1524" s="4"/>
      <c r="V1524" s="4"/>
      <c r="W1524" s="4"/>
      <c r="X1524" s="4"/>
      <c r="Y1524" s="4"/>
    </row>
    <row r="1525" spans="1:25" ht="15" customHeight="1">
      <c r="A1525" s="4"/>
      <c r="B1525" s="60"/>
      <c r="C1525" s="60"/>
      <c r="D1525" s="60"/>
      <c r="E1525" s="60"/>
      <c r="F1525" s="60" t="s">
        <v>1260</v>
      </c>
      <c r="G1525" s="82">
        <v>4.88</v>
      </c>
      <c r="H1525" s="60" t="s">
        <v>1261</v>
      </c>
      <c r="I1525" s="82">
        <v>0</v>
      </c>
      <c r="J1525" s="60" t="s">
        <v>1262</v>
      </c>
      <c r="K1525" s="82">
        <v>4.88</v>
      </c>
      <c r="O1525" s="4"/>
      <c r="P1525" s="4"/>
      <c r="Q1525" s="4"/>
      <c r="R1525" s="4"/>
      <c r="S1525" s="4"/>
      <c r="T1525" s="4"/>
      <c r="U1525" s="4"/>
      <c r="V1525" s="4"/>
      <c r="W1525" s="4"/>
      <c r="X1525" s="4"/>
      <c r="Y1525" s="4"/>
    </row>
    <row r="1526" spans="1:25" ht="15" customHeight="1" thickBot="1">
      <c r="A1526" s="4"/>
      <c r="B1526" s="60"/>
      <c r="C1526" s="60"/>
      <c r="D1526" s="60"/>
      <c r="E1526" s="60"/>
      <c r="F1526" s="60" t="s">
        <v>1263</v>
      </c>
      <c r="G1526" s="82">
        <v>8.1</v>
      </c>
      <c r="H1526" s="60"/>
      <c r="I1526" s="306" t="s">
        <v>1264</v>
      </c>
      <c r="J1526" s="306"/>
      <c r="K1526" s="82">
        <v>50.94</v>
      </c>
      <c r="O1526" s="4"/>
      <c r="P1526" s="4"/>
      <c r="Q1526" s="4"/>
      <c r="R1526" s="4"/>
      <c r="S1526" s="4"/>
      <c r="T1526" s="4"/>
      <c r="U1526" s="4"/>
      <c r="V1526" s="4"/>
      <c r="W1526" s="4"/>
      <c r="X1526" s="4"/>
      <c r="Y1526" s="4"/>
    </row>
    <row r="1527" spans="1:25" ht="15" customHeight="1" thickTop="1">
      <c r="A1527" s="4"/>
      <c r="B1527" s="72"/>
      <c r="C1527" s="72"/>
      <c r="D1527" s="72"/>
      <c r="E1527" s="72"/>
      <c r="F1527" s="72"/>
      <c r="G1527" s="72"/>
      <c r="H1527" s="72"/>
      <c r="I1527" s="72"/>
      <c r="J1527" s="72"/>
      <c r="K1527" s="72"/>
      <c r="O1527" s="4"/>
      <c r="P1527" s="4"/>
      <c r="Q1527" s="4"/>
      <c r="R1527" s="4"/>
      <c r="S1527" s="4"/>
      <c r="T1527" s="4"/>
      <c r="U1527" s="4"/>
      <c r="V1527" s="4"/>
      <c r="W1527" s="4"/>
      <c r="X1527" s="4"/>
      <c r="Y1527" s="4"/>
    </row>
    <row r="1528" spans="1:25" ht="15" customHeight="1">
      <c r="A1528" s="4"/>
      <c r="B1528" s="61" t="s">
        <v>537</v>
      </c>
      <c r="C1528" s="62" t="s">
        <v>19</v>
      </c>
      <c r="D1528" s="61" t="s">
        <v>20</v>
      </c>
      <c r="E1528" s="61" t="s">
        <v>21</v>
      </c>
      <c r="F1528" s="303" t="s">
        <v>1242</v>
      </c>
      <c r="G1528" s="303"/>
      <c r="H1528" s="67" t="s">
        <v>22</v>
      </c>
      <c r="I1528" s="62" t="s">
        <v>23</v>
      </c>
      <c r="J1528" s="62" t="s">
        <v>24</v>
      </c>
      <c r="K1528" s="62" t="s">
        <v>17</v>
      </c>
      <c r="O1528" s="4"/>
      <c r="P1528" s="4"/>
      <c r="Q1528" s="4"/>
      <c r="R1528" s="4"/>
      <c r="S1528" s="4"/>
      <c r="T1528" s="4"/>
      <c r="U1528" s="4"/>
      <c r="V1528" s="4"/>
      <c r="W1528" s="4"/>
      <c r="X1528" s="4"/>
      <c r="Y1528" s="4"/>
    </row>
    <row r="1529" spans="1:25" ht="15" customHeight="1">
      <c r="A1529" s="4"/>
      <c r="B1529" s="58" t="s">
        <v>1243</v>
      </c>
      <c r="C1529" s="69" t="s">
        <v>538</v>
      </c>
      <c r="D1529" s="58" t="s">
        <v>47</v>
      </c>
      <c r="E1529" s="58" t="s">
        <v>539</v>
      </c>
      <c r="F1529" s="304" t="s">
        <v>1946</v>
      </c>
      <c r="G1529" s="304"/>
      <c r="H1529" s="68" t="s">
        <v>49</v>
      </c>
      <c r="I1529" s="71">
        <v>1</v>
      </c>
      <c r="J1529" s="70">
        <v>46.78</v>
      </c>
      <c r="K1529" s="70">
        <v>46.78</v>
      </c>
      <c r="O1529" s="4"/>
      <c r="P1529" s="4"/>
      <c r="Q1529" s="4"/>
      <c r="R1529" s="4"/>
      <c r="S1529" s="4"/>
      <c r="T1529" s="4"/>
      <c r="U1529" s="4"/>
      <c r="V1529" s="4"/>
      <c r="W1529" s="4"/>
      <c r="X1529" s="4"/>
      <c r="Y1529" s="4"/>
    </row>
    <row r="1530" spans="1:25" ht="15" customHeight="1">
      <c r="A1530" s="4"/>
      <c r="B1530" s="59" t="s">
        <v>1245</v>
      </c>
      <c r="C1530" s="74" t="s">
        <v>1299</v>
      </c>
      <c r="D1530" s="59" t="s">
        <v>47</v>
      </c>
      <c r="E1530" s="59" t="s">
        <v>1300</v>
      </c>
      <c r="F1530" s="308" t="s">
        <v>1248</v>
      </c>
      <c r="G1530" s="308"/>
      <c r="H1530" s="73" t="s">
        <v>1249</v>
      </c>
      <c r="I1530" s="76">
        <v>0.1885</v>
      </c>
      <c r="J1530" s="75">
        <v>24.48</v>
      </c>
      <c r="K1530" s="75">
        <v>4.6100000000000003</v>
      </c>
      <c r="O1530" s="4"/>
      <c r="P1530" s="4"/>
      <c r="Q1530" s="4"/>
      <c r="R1530" s="4"/>
      <c r="S1530" s="4"/>
      <c r="T1530" s="4"/>
      <c r="U1530" s="4"/>
      <c r="V1530" s="4"/>
      <c r="W1530" s="4"/>
      <c r="X1530" s="4"/>
      <c r="Y1530" s="4"/>
    </row>
    <row r="1531" spans="1:25" ht="15" customHeight="1">
      <c r="A1531" s="4"/>
      <c r="B1531" s="59" t="s">
        <v>1245</v>
      </c>
      <c r="C1531" s="74" t="s">
        <v>1301</v>
      </c>
      <c r="D1531" s="59" t="s">
        <v>47</v>
      </c>
      <c r="E1531" s="59" t="s">
        <v>1302</v>
      </c>
      <c r="F1531" s="308" t="s">
        <v>1248</v>
      </c>
      <c r="G1531" s="308"/>
      <c r="H1531" s="73" t="s">
        <v>1249</v>
      </c>
      <c r="I1531" s="76">
        <v>0.1885</v>
      </c>
      <c r="J1531" s="75">
        <v>30.48</v>
      </c>
      <c r="K1531" s="75">
        <v>5.74</v>
      </c>
      <c r="O1531" s="4"/>
      <c r="P1531" s="4"/>
      <c r="Q1531" s="4"/>
      <c r="R1531" s="4"/>
      <c r="S1531" s="4"/>
      <c r="T1531" s="4"/>
      <c r="U1531" s="4"/>
      <c r="V1531" s="4"/>
      <c r="W1531" s="4"/>
      <c r="X1531" s="4"/>
      <c r="Y1531" s="4"/>
    </row>
    <row r="1532" spans="1:25" ht="15" customHeight="1">
      <c r="A1532" s="4"/>
      <c r="B1532" s="57" t="s">
        <v>1254</v>
      </c>
      <c r="C1532" s="78" t="s">
        <v>1947</v>
      </c>
      <c r="D1532" s="57" t="s">
        <v>47</v>
      </c>
      <c r="E1532" s="57" t="s">
        <v>1948</v>
      </c>
      <c r="F1532" s="305" t="s">
        <v>1258</v>
      </c>
      <c r="G1532" s="305"/>
      <c r="H1532" s="77" t="s">
        <v>49</v>
      </c>
      <c r="I1532" s="80">
        <v>2.12E-2</v>
      </c>
      <c r="J1532" s="79">
        <v>64.319999999999993</v>
      </c>
      <c r="K1532" s="79">
        <v>1.36</v>
      </c>
      <c r="O1532" s="4"/>
      <c r="P1532" s="4"/>
      <c r="Q1532" s="4"/>
      <c r="R1532" s="4"/>
      <c r="S1532" s="4"/>
      <c r="T1532" s="4"/>
      <c r="U1532" s="4"/>
      <c r="V1532" s="4"/>
      <c r="W1532" s="4"/>
      <c r="X1532" s="4"/>
      <c r="Y1532" s="4"/>
    </row>
    <row r="1533" spans="1:25" ht="15" customHeight="1">
      <c r="A1533" s="4"/>
      <c r="B1533" s="57" t="s">
        <v>1254</v>
      </c>
      <c r="C1533" s="78" t="s">
        <v>1938</v>
      </c>
      <c r="D1533" s="57" t="s">
        <v>47</v>
      </c>
      <c r="E1533" s="57" t="s">
        <v>1939</v>
      </c>
      <c r="F1533" s="305" t="s">
        <v>1258</v>
      </c>
      <c r="G1533" s="305"/>
      <c r="H1533" s="77" t="s">
        <v>49</v>
      </c>
      <c r="I1533" s="80">
        <v>2.1000000000000001E-2</v>
      </c>
      <c r="J1533" s="79">
        <v>2.61</v>
      </c>
      <c r="K1533" s="79">
        <v>0.05</v>
      </c>
      <c r="O1533" s="4"/>
      <c r="P1533" s="4"/>
      <c r="Q1533" s="4"/>
      <c r="R1533" s="4"/>
      <c r="S1533" s="4"/>
      <c r="T1533" s="4"/>
      <c r="U1533" s="4"/>
      <c r="V1533" s="4"/>
      <c r="W1533" s="4"/>
      <c r="X1533" s="4"/>
      <c r="Y1533" s="4"/>
    </row>
    <row r="1534" spans="1:25" ht="15" customHeight="1">
      <c r="A1534" s="4"/>
      <c r="B1534" s="57" t="s">
        <v>1254</v>
      </c>
      <c r="C1534" s="78" t="s">
        <v>1949</v>
      </c>
      <c r="D1534" s="57" t="s">
        <v>47</v>
      </c>
      <c r="E1534" s="57" t="s">
        <v>1950</v>
      </c>
      <c r="F1534" s="305" t="s">
        <v>1258</v>
      </c>
      <c r="G1534" s="305"/>
      <c r="H1534" s="77" t="s">
        <v>49</v>
      </c>
      <c r="I1534" s="80">
        <v>1</v>
      </c>
      <c r="J1534" s="79">
        <v>32.840000000000003</v>
      </c>
      <c r="K1534" s="79">
        <v>32.840000000000003</v>
      </c>
      <c r="O1534" s="4"/>
      <c r="P1534" s="4"/>
      <c r="Q1534" s="4"/>
      <c r="R1534" s="4"/>
      <c r="S1534" s="4"/>
      <c r="T1534" s="4"/>
      <c r="U1534" s="4"/>
      <c r="V1534" s="4"/>
      <c r="W1534" s="4"/>
      <c r="X1534" s="4"/>
      <c r="Y1534" s="4"/>
    </row>
    <row r="1535" spans="1:25" ht="15" customHeight="1">
      <c r="A1535" s="4"/>
      <c r="B1535" s="57" t="s">
        <v>1254</v>
      </c>
      <c r="C1535" s="78" t="s">
        <v>1944</v>
      </c>
      <c r="D1535" s="57" t="s">
        <v>47</v>
      </c>
      <c r="E1535" s="57" t="s">
        <v>1945</v>
      </c>
      <c r="F1535" s="305" t="s">
        <v>1258</v>
      </c>
      <c r="G1535" s="305"/>
      <c r="H1535" s="77" t="s">
        <v>49</v>
      </c>
      <c r="I1535" s="80">
        <v>0.03</v>
      </c>
      <c r="J1535" s="79">
        <v>72.87</v>
      </c>
      <c r="K1535" s="79">
        <v>2.1800000000000002</v>
      </c>
      <c r="O1535" s="4"/>
      <c r="P1535" s="4"/>
      <c r="Q1535" s="4"/>
      <c r="R1535" s="4"/>
      <c r="S1535" s="4"/>
      <c r="T1535" s="4"/>
      <c r="U1535" s="4"/>
      <c r="V1535" s="4"/>
      <c r="W1535" s="4"/>
      <c r="X1535" s="4"/>
      <c r="Y1535" s="4"/>
    </row>
    <row r="1536" spans="1:25" ht="15" customHeight="1">
      <c r="A1536" s="4"/>
      <c r="B1536" s="60"/>
      <c r="C1536" s="60"/>
      <c r="D1536" s="60"/>
      <c r="E1536" s="60"/>
      <c r="F1536" s="60" t="s">
        <v>1260</v>
      </c>
      <c r="G1536" s="82">
        <v>8.11</v>
      </c>
      <c r="H1536" s="60" t="s">
        <v>1261</v>
      </c>
      <c r="I1536" s="82">
        <v>0</v>
      </c>
      <c r="J1536" s="60" t="s">
        <v>1262</v>
      </c>
      <c r="K1536" s="82">
        <v>8.11</v>
      </c>
      <c r="O1536" s="4"/>
      <c r="P1536" s="4"/>
      <c r="Q1536" s="4"/>
      <c r="R1536" s="4"/>
      <c r="S1536" s="4"/>
      <c r="T1536" s="4"/>
      <c r="U1536" s="4"/>
      <c r="V1536" s="4"/>
      <c r="W1536" s="4"/>
      <c r="X1536" s="4"/>
      <c r="Y1536" s="4"/>
    </row>
    <row r="1537" spans="1:25" ht="15" customHeight="1" thickBot="1">
      <c r="A1537" s="4"/>
      <c r="B1537" s="60"/>
      <c r="C1537" s="60"/>
      <c r="D1537" s="60"/>
      <c r="E1537" s="60"/>
      <c r="F1537" s="60" t="s">
        <v>1263</v>
      </c>
      <c r="G1537" s="82">
        <v>8.85</v>
      </c>
      <c r="H1537" s="60"/>
      <c r="I1537" s="306" t="s">
        <v>1264</v>
      </c>
      <c r="J1537" s="306"/>
      <c r="K1537" s="82">
        <v>55.63</v>
      </c>
      <c r="O1537" s="4"/>
      <c r="P1537" s="4"/>
      <c r="Q1537" s="4"/>
      <c r="R1537" s="4"/>
      <c r="S1537" s="4"/>
      <c r="T1537" s="4"/>
      <c r="U1537" s="4"/>
      <c r="V1537" s="4"/>
      <c r="W1537" s="4"/>
      <c r="X1537" s="4"/>
      <c r="Y1537" s="4"/>
    </row>
    <row r="1538" spans="1:25" ht="15" customHeight="1" thickTop="1">
      <c r="A1538" s="4"/>
      <c r="B1538" s="72"/>
      <c r="C1538" s="72"/>
      <c r="D1538" s="72"/>
      <c r="E1538" s="72"/>
      <c r="F1538" s="72"/>
      <c r="G1538" s="72"/>
      <c r="H1538" s="72"/>
      <c r="I1538" s="72"/>
      <c r="J1538" s="72"/>
      <c r="K1538" s="72"/>
      <c r="O1538" s="4"/>
      <c r="P1538" s="4"/>
      <c r="Q1538" s="4"/>
      <c r="R1538" s="4"/>
      <c r="S1538" s="4"/>
      <c r="T1538" s="4"/>
      <c r="U1538" s="4"/>
      <c r="V1538" s="4"/>
      <c r="W1538" s="4"/>
      <c r="X1538" s="4"/>
      <c r="Y1538" s="4"/>
    </row>
    <row r="1539" spans="1:25" ht="15" customHeight="1">
      <c r="A1539" s="4"/>
      <c r="B1539" s="61" t="s">
        <v>540</v>
      </c>
      <c r="C1539" s="62" t="s">
        <v>19</v>
      </c>
      <c r="D1539" s="61" t="s">
        <v>20</v>
      </c>
      <c r="E1539" s="61" t="s">
        <v>21</v>
      </c>
      <c r="F1539" s="303" t="s">
        <v>1242</v>
      </c>
      <c r="G1539" s="303"/>
      <c r="H1539" s="67" t="s">
        <v>22</v>
      </c>
      <c r="I1539" s="62" t="s">
        <v>23</v>
      </c>
      <c r="J1539" s="62" t="s">
        <v>24</v>
      </c>
      <c r="K1539" s="62" t="s">
        <v>17</v>
      </c>
      <c r="O1539" s="4"/>
      <c r="P1539" s="4"/>
      <c r="Q1539" s="4"/>
      <c r="R1539" s="4"/>
      <c r="S1539" s="4"/>
      <c r="T1539" s="4"/>
      <c r="U1539" s="4"/>
      <c r="V1539" s="4"/>
      <c r="W1539" s="4"/>
      <c r="X1539" s="4"/>
      <c r="Y1539" s="4"/>
    </row>
    <row r="1540" spans="1:25" ht="15" customHeight="1">
      <c r="A1540" s="4"/>
      <c r="B1540" s="58" t="s">
        <v>1243</v>
      </c>
      <c r="C1540" s="69" t="s">
        <v>541</v>
      </c>
      <c r="D1540" s="58" t="s">
        <v>47</v>
      </c>
      <c r="E1540" s="58" t="s">
        <v>542</v>
      </c>
      <c r="F1540" s="304" t="s">
        <v>1946</v>
      </c>
      <c r="G1540" s="304"/>
      <c r="H1540" s="68" t="s">
        <v>49</v>
      </c>
      <c r="I1540" s="71">
        <v>1</v>
      </c>
      <c r="J1540" s="70">
        <v>10.9</v>
      </c>
      <c r="K1540" s="70">
        <v>10.9</v>
      </c>
      <c r="O1540" s="4"/>
      <c r="P1540" s="4"/>
      <c r="Q1540" s="4"/>
      <c r="R1540" s="4"/>
      <c r="S1540" s="4"/>
      <c r="T1540" s="4"/>
      <c r="U1540" s="4"/>
      <c r="V1540" s="4"/>
      <c r="W1540" s="4"/>
      <c r="X1540" s="4"/>
      <c r="Y1540" s="4"/>
    </row>
    <row r="1541" spans="1:25" ht="15" customHeight="1">
      <c r="A1541" s="4"/>
      <c r="B1541" s="59" t="s">
        <v>1245</v>
      </c>
      <c r="C1541" s="74" t="s">
        <v>1301</v>
      </c>
      <c r="D1541" s="59" t="s">
        <v>47</v>
      </c>
      <c r="E1541" s="59" t="s">
        <v>1302</v>
      </c>
      <c r="F1541" s="308" t="s">
        <v>1248</v>
      </c>
      <c r="G1541" s="308"/>
      <c r="H1541" s="73" t="s">
        <v>1249</v>
      </c>
      <c r="I1541" s="76">
        <v>9.3399999999999997E-2</v>
      </c>
      <c r="J1541" s="75">
        <v>30.48</v>
      </c>
      <c r="K1541" s="75">
        <v>2.84</v>
      </c>
      <c r="O1541" s="4"/>
      <c r="P1541" s="4"/>
      <c r="Q1541" s="4"/>
      <c r="R1541" s="4"/>
      <c r="S1541" s="4"/>
      <c r="T1541" s="4"/>
      <c r="U1541" s="4"/>
      <c r="V1541" s="4"/>
      <c r="W1541" s="4"/>
      <c r="X1541" s="4"/>
      <c r="Y1541" s="4"/>
    </row>
    <row r="1542" spans="1:25" ht="15" customHeight="1">
      <c r="A1542" s="4"/>
      <c r="B1542" s="59" t="s">
        <v>1245</v>
      </c>
      <c r="C1542" s="74" t="s">
        <v>1299</v>
      </c>
      <c r="D1542" s="59" t="s">
        <v>47</v>
      </c>
      <c r="E1542" s="59" t="s">
        <v>1300</v>
      </c>
      <c r="F1542" s="308" t="s">
        <v>1248</v>
      </c>
      <c r="G1542" s="308"/>
      <c r="H1542" s="73" t="s">
        <v>1249</v>
      </c>
      <c r="I1542" s="76">
        <v>9.3399999999999997E-2</v>
      </c>
      <c r="J1542" s="75">
        <v>24.48</v>
      </c>
      <c r="K1542" s="75">
        <v>2.2799999999999998</v>
      </c>
      <c r="O1542" s="4"/>
      <c r="P1542" s="4"/>
      <c r="Q1542" s="4"/>
      <c r="R1542" s="4"/>
      <c r="S1542" s="4"/>
      <c r="T1542" s="4"/>
      <c r="U1542" s="4"/>
      <c r="V1542" s="4"/>
      <c r="W1542" s="4"/>
      <c r="X1542" s="4"/>
      <c r="Y1542" s="4"/>
    </row>
    <row r="1543" spans="1:25" ht="15" customHeight="1">
      <c r="A1543" s="4"/>
      <c r="B1543" s="57" t="s">
        <v>1254</v>
      </c>
      <c r="C1543" s="78" t="s">
        <v>1951</v>
      </c>
      <c r="D1543" s="57" t="s">
        <v>47</v>
      </c>
      <c r="E1543" s="57" t="s">
        <v>1952</v>
      </c>
      <c r="F1543" s="305" t="s">
        <v>1258</v>
      </c>
      <c r="G1543" s="305"/>
      <c r="H1543" s="77" t="s">
        <v>49</v>
      </c>
      <c r="I1543" s="80">
        <v>1</v>
      </c>
      <c r="J1543" s="79">
        <v>4.3</v>
      </c>
      <c r="K1543" s="79">
        <v>4.3</v>
      </c>
      <c r="O1543" s="4"/>
      <c r="P1543" s="4"/>
      <c r="Q1543" s="4"/>
      <c r="R1543" s="4"/>
      <c r="S1543" s="4"/>
      <c r="T1543" s="4"/>
      <c r="U1543" s="4"/>
      <c r="V1543" s="4"/>
      <c r="W1543" s="4"/>
      <c r="X1543" s="4"/>
      <c r="Y1543" s="4"/>
    </row>
    <row r="1544" spans="1:25" ht="15" customHeight="1">
      <c r="A1544" s="4"/>
      <c r="B1544" s="57" t="s">
        <v>1254</v>
      </c>
      <c r="C1544" s="78" t="s">
        <v>1313</v>
      </c>
      <c r="D1544" s="57" t="s">
        <v>47</v>
      </c>
      <c r="E1544" s="57" t="s">
        <v>1314</v>
      </c>
      <c r="F1544" s="305" t="s">
        <v>1258</v>
      </c>
      <c r="G1544" s="305"/>
      <c r="H1544" s="77" t="s">
        <v>49</v>
      </c>
      <c r="I1544" s="80">
        <v>9.5999999999999992E-3</v>
      </c>
      <c r="J1544" s="79">
        <v>14.71</v>
      </c>
      <c r="K1544" s="79">
        <v>0.14000000000000001</v>
      </c>
      <c r="O1544" s="4"/>
      <c r="P1544" s="4"/>
      <c r="Q1544" s="4"/>
      <c r="R1544" s="4"/>
      <c r="S1544" s="4"/>
      <c r="T1544" s="4"/>
      <c r="U1544" s="4"/>
      <c r="V1544" s="4"/>
      <c r="W1544" s="4"/>
      <c r="X1544" s="4"/>
      <c r="Y1544" s="4"/>
    </row>
    <row r="1545" spans="1:25" ht="15" customHeight="1">
      <c r="A1545" s="4"/>
      <c r="B1545" s="57" t="s">
        <v>1254</v>
      </c>
      <c r="C1545" s="78" t="s">
        <v>1947</v>
      </c>
      <c r="D1545" s="57" t="s">
        <v>47</v>
      </c>
      <c r="E1545" s="57" t="s">
        <v>1948</v>
      </c>
      <c r="F1545" s="305" t="s">
        <v>1258</v>
      </c>
      <c r="G1545" s="305"/>
      <c r="H1545" s="77" t="s">
        <v>49</v>
      </c>
      <c r="I1545" s="80">
        <v>8.2000000000000007E-3</v>
      </c>
      <c r="J1545" s="79">
        <v>64.319999999999993</v>
      </c>
      <c r="K1545" s="79">
        <v>0.52</v>
      </c>
      <c r="O1545" s="4"/>
      <c r="P1545" s="4"/>
      <c r="Q1545" s="4"/>
      <c r="R1545" s="4"/>
      <c r="S1545" s="4"/>
      <c r="T1545" s="4"/>
      <c r="U1545" s="4"/>
      <c r="V1545" s="4"/>
      <c r="W1545" s="4"/>
      <c r="X1545" s="4"/>
      <c r="Y1545" s="4"/>
    </row>
    <row r="1546" spans="1:25" ht="15" customHeight="1">
      <c r="A1546" s="4"/>
      <c r="B1546" s="57" t="s">
        <v>1254</v>
      </c>
      <c r="C1546" s="78" t="s">
        <v>1938</v>
      </c>
      <c r="D1546" s="57" t="s">
        <v>47</v>
      </c>
      <c r="E1546" s="57" t="s">
        <v>1939</v>
      </c>
      <c r="F1546" s="305" t="s">
        <v>1258</v>
      </c>
      <c r="G1546" s="305"/>
      <c r="H1546" s="77" t="s">
        <v>49</v>
      </c>
      <c r="I1546" s="80">
        <v>7.7999999999999996E-3</v>
      </c>
      <c r="J1546" s="79">
        <v>2.61</v>
      </c>
      <c r="K1546" s="79">
        <v>0.02</v>
      </c>
      <c r="O1546" s="4"/>
      <c r="P1546" s="4"/>
      <c r="Q1546" s="4"/>
      <c r="R1546" s="4"/>
      <c r="S1546" s="4"/>
      <c r="T1546" s="4"/>
      <c r="U1546" s="4"/>
      <c r="V1546" s="4"/>
      <c r="W1546" s="4"/>
      <c r="X1546" s="4"/>
      <c r="Y1546" s="4"/>
    </row>
    <row r="1547" spans="1:25" ht="15" customHeight="1">
      <c r="A1547" s="4"/>
      <c r="B1547" s="57" t="s">
        <v>1254</v>
      </c>
      <c r="C1547" s="78" t="s">
        <v>1944</v>
      </c>
      <c r="D1547" s="57" t="s">
        <v>47</v>
      </c>
      <c r="E1547" s="57" t="s">
        <v>1945</v>
      </c>
      <c r="F1547" s="305" t="s">
        <v>1258</v>
      </c>
      <c r="G1547" s="305"/>
      <c r="H1547" s="77" t="s">
        <v>49</v>
      </c>
      <c r="I1547" s="80">
        <v>1.0999999999999999E-2</v>
      </c>
      <c r="J1547" s="79">
        <v>72.87</v>
      </c>
      <c r="K1547" s="79">
        <v>0.8</v>
      </c>
      <c r="O1547" s="4"/>
      <c r="P1547" s="4"/>
      <c r="Q1547" s="4"/>
      <c r="R1547" s="4"/>
      <c r="S1547" s="4"/>
      <c r="T1547" s="4"/>
      <c r="U1547" s="4"/>
      <c r="V1547" s="4"/>
      <c r="W1547" s="4"/>
      <c r="X1547" s="4"/>
      <c r="Y1547" s="4"/>
    </row>
    <row r="1548" spans="1:25" ht="15" customHeight="1">
      <c r="A1548" s="4"/>
      <c r="B1548" s="60"/>
      <c r="C1548" s="60"/>
      <c r="D1548" s="60"/>
      <c r="E1548" s="60"/>
      <c r="F1548" s="60" t="s">
        <v>1260</v>
      </c>
      <c r="G1548" s="82">
        <v>4.0199999999999996</v>
      </c>
      <c r="H1548" s="60" t="s">
        <v>1261</v>
      </c>
      <c r="I1548" s="82">
        <v>0</v>
      </c>
      <c r="J1548" s="60" t="s">
        <v>1262</v>
      </c>
      <c r="K1548" s="82">
        <v>4.0199999999999996</v>
      </c>
      <c r="O1548" s="4"/>
      <c r="P1548" s="4"/>
      <c r="Q1548" s="4"/>
      <c r="R1548" s="4"/>
      <c r="S1548" s="4"/>
      <c r="T1548" s="4"/>
      <c r="U1548" s="4"/>
      <c r="V1548" s="4"/>
      <c r="W1548" s="4"/>
      <c r="X1548" s="4"/>
      <c r="Y1548" s="4"/>
    </row>
    <row r="1549" spans="1:25" ht="15" customHeight="1" thickBot="1">
      <c r="A1549" s="4"/>
      <c r="B1549" s="60"/>
      <c r="C1549" s="60"/>
      <c r="D1549" s="60"/>
      <c r="E1549" s="60"/>
      <c r="F1549" s="60" t="s">
        <v>1263</v>
      </c>
      <c r="G1549" s="82">
        <v>2.06</v>
      </c>
      <c r="H1549" s="60"/>
      <c r="I1549" s="306" t="s">
        <v>1264</v>
      </c>
      <c r="J1549" s="306"/>
      <c r="K1549" s="82">
        <v>12.96</v>
      </c>
      <c r="O1549" s="4"/>
      <c r="P1549" s="4"/>
      <c r="Q1549" s="4"/>
      <c r="R1549" s="4"/>
      <c r="S1549" s="4"/>
      <c r="T1549" s="4"/>
      <c r="U1549" s="4"/>
      <c r="V1549" s="4"/>
      <c r="W1549" s="4"/>
      <c r="X1549" s="4"/>
      <c r="Y1549" s="4"/>
    </row>
    <row r="1550" spans="1:25" ht="15" customHeight="1" thickTop="1">
      <c r="A1550" s="4"/>
      <c r="B1550" s="72"/>
      <c r="C1550" s="72"/>
      <c r="D1550" s="72"/>
      <c r="E1550" s="72"/>
      <c r="F1550" s="72"/>
      <c r="G1550" s="72"/>
      <c r="H1550" s="72"/>
      <c r="I1550" s="72"/>
      <c r="J1550" s="72"/>
      <c r="K1550" s="72"/>
      <c r="O1550" s="4"/>
      <c r="P1550" s="4"/>
      <c r="Q1550" s="4"/>
      <c r="R1550" s="4"/>
      <c r="S1550" s="4"/>
      <c r="T1550" s="4"/>
      <c r="U1550" s="4"/>
      <c r="V1550" s="4"/>
      <c r="W1550" s="4"/>
      <c r="X1550" s="4"/>
      <c r="Y1550" s="4"/>
    </row>
    <row r="1551" spans="1:25" ht="15" customHeight="1">
      <c r="A1551" s="4"/>
      <c r="B1551" s="61" t="s">
        <v>543</v>
      </c>
      <c r="C1551" s="62" t="s">
        <v>19</v>
      </c>
      <c r="D1551" s="61" t="s">
        <v>20</v>
      </c>
      <c r="E1551" s="61" t="s">
        <v>21</v>
      </c>
      <c r="F1551" s="303" t="s">
        <v>1242</v>
      </c>
      <c r="G1551" s="303"/>
      <c r="H1551" s="67" t="s">
        <v>22</v>
      </c>
      <c r="I1551" s="62" t="s">
        <v>23</v>
      </c>
      <c r="J1551" s="62" t="s">
        <v>24</v>
      </c>
      <c r="K1551" s="62" t="s">
        <v>17</v>
      </c>
      <c r="O1551" s="4"/>
      <c r="P1551" s="4"/>
      <c r="Q1551" s="4"/>
      <c r="R1551" s="4"/>
      <c r="S1551" s="4"/>
      <c r="T1551" s="4"/>
      <c r="U1551" s="4"/>
      <c r="V1551" s="4"/>
      <c r="W1551" s="4"/>
      <c r="X1551" s="4"/>
      <c r="Y1551" s="4"/>
    </row>
    <row r="1552" spans="1:25" ht="15" customHeight="1">
      <c r="A1552" s="4"/>
      <c r="B1552" s="58" t="s">
        <v>1243</v>
      </c>
      <c r="C1552" s="69" t="s">
        <v>544</v>
      </c>
      <c r="D1552" s="58" t="s">
        <v>47</v>
      </c>
      <c r="E1552" s="58" t="s">
        <v>545</v>
      </c>
      <c r="F1552" s="304" t="s">
        <v>1953</v>
      </c>
      <c r="G1552" s="304"/>
      <c r="H1552" s="68" t="s">
        <v>49</v>
      </c>
      <c r="I1552" s="71">
        <v>1</v>
      </c>
      <c r="J1552" s="70">
        <v>27.95</v>
      </c>
      <c r="K1552" s="70">
        <v>27.95</v>
      </c>
      <c r="O1552" s="4"/>
      <c r="P1552" s="4"/>
      <c r="Q1552" s="4"/>
      <c r="R1552" s="4"/>
      <c r="S1552" s="4"/>
      <c r="T1552" s="4"/>
      <c r="U1552" s="4"/>
      <c r="V1552" s="4"/>
      <c r="W1552" s="4"/>
      <c r="X1552" s="4"/>
      <c r="Y1552" s="4"/>
    </row>
    <row r="1553" spans="1:25" ht="15" customHeight="1">
      <c r="A1553" s="4"/>
      <c r="B1553" s="59" t="s">
        <v>1245</v>
      </c>
      <c r="C1553" s="74" t="s">
        <v>1299</v>
      </c>
      <c r="D1553" s="59" t="s">
        <v>47</v>
      </c>
      <c r="E1553" s="59" t="s">
        <v>1300</v>
      </c>
      <c r="F1553" s="308" t="s">
        <v>1248</v>
      </c>
      <c r="G1553" s="308"/>
      <c r="H1553" s="73" t="s">
        <v>1249</v>
      </c>
      <c r="I1553" s="76">
        <v>0.22939999999999999</v>
      </c>
      <c r="J1553" s="75">
        <v>24.48</v>
      </c>
      <c r="K1553" s="75">
        <v>5.61</v>
      </c>
      <c r="O1553" s="4"/>
      <c r="P1553" s="4"/>
      <c r="Q1553" s="4"/>
      <c r="R1553" s="4"/>
      <c r="S1553" s="4"/>
      <c r="T1553" s="4"/>
      <c r="U1553" s="4"/>
      <c r="V1553" s="4"/>
      <c r="W1553" s="4"/>
      <c r="X1553" s="4"/>
      <c r="Y1553" s="4"/>
    </row>
    <row r="1554" spans="1:25" ht="15" customHeight="1">
      <c r="A1554" s="4"/>
      <c r="B1554" s="59" t="s">
        <v>1245</v>
      </c>
      <c r="C1554" s="74" t="s">
        <v>1301</v>
      </c>
      <c r="D1554" s="59" t="s">
        <v>47</v>
      </c>
      <c r="E1554" s="59" t="s">
        <v>1302</v>
      </c>
      <c r="F1554" s="308" t="s">
        <v>1248</v>
      </c>
      <c r="G1554" s="308"/>
      <c r="H1554" s="73" t="s">
        <v>1249</v>
      </c>
      <c r="I1554" s="76">
        <v>0.22939999999999999</v>
      </c>
      <c r="J1554" s="75">
        <v>30.48</v>
      </c>
      <c r="K1554" s="75">
        <v>6.99</v>
      </c>
      <c r="O1554" s="4"/>
      <c r="P1554" s="4"/>
      <c r="Q1554" s="4"/>
      <c r="R1554" s="4"/>
      <c r="S1554" s="4"/>
      <c r="T1554" s="4"/>
      <c r="U1554" s="4"/>
      <c r="V1554" s="4"/>
      <c r="W1554" s="4"/>
      <c r="X1554" s="4"/>
      <c r="Y1554" s="4"/>
    </row>
    <row r="1555" spans="1:25" ht="15" customHeight="1">
      <c r="A1555" s="4"/>
      <c r="B1555" s="57" t="s">
        <v>1254</v>
      </c>
      <c r="C1555" s="78" t="s">
        <v>1944</v>
      </c>
      <c r="D1555" s="57" t="s">
        <v>47</v>
      </c>
      <c r="E1555" s="57" t="s">
        <v>1945</v>
      </c>
      <c r="F1555" s="305" t="s">
        <v>1258</v>
      </c>
      <c r="G1555" s="305"/>
      <c r="H1555" s="77" t="s">
        <v>49</v>
      </c>
      <c r="I1555" s="80">
        <v>2.1999999999999999E-2</v>
      </c>
      <c r="J1555" s="79">
        <v>72.87</v>
      </c>
      <c r="K1555" s="79">
        <v>1.6</v>
      </c>
      <c r="O1555" s="4"/>
      <c r="P1555" s="4"/>
      <c r="Q1555" s="4"/>
      <c r="R1555" s="4"/>
      <c r="S1555" s="4"/>
      <c r="T1555" s="4"/>
      <c r="U1555" s="4"/>
      <c r="V1555" s="4"/>
      <c r="W1555" s="4"/>
      <c r="X1555" s="4"/>
      <c r="Y1555" s="4"/>
    </row>
    <row r="1556" spans="1:25" ht="15" customHeight="1">
      <c r="A1556" s="4"/>
      <c r="B1556" s="57" t="s">
        <v>1254</v>
      </c>
      <c r="C1556" s="78" t="s">
        <v>1954</v>
      </c>
      <c r="D1556" s="57" t="s">
        <v>47</v>
      </c>
      <c r="E1556" s="57" t="s">
        <v>1955</v>
      </c>
      <c r="F1556" s="305" t="s">
        <v>1258</v>
      </c>
      <c r="G1556" s="305"/>
      <c r="H1556" s="77" t="s">
        <v>49</v>
      </c>
      <c r="I1556" s="80">
        <v>1</v>
      </c>
      <c r="J1556" s="79">
        <v>12.56</v>
      </c>
      <c r="K1556" s="79">
        <v>12.56</v>
      </c>
      <c r="O1556" s="4"/>
      <c r="P1556" s="4"/>
      <c r="Q1556" s="4"/>
      <c r="R1556" s="4"/>
      <c r="S1556" s="4"/>
      <c r="T1556" s="4"/>
      <c r="U1556" s="4"/>
      <c r="V1556" s="4"/>
      <c r="W1556" s="4"/>
      <c r="X1556" s="4"/>
      <c r="Y1556" s="4"/>
    </row>
    <row r="1557" spans="1:25" ht="15" customHeight="1">
      <c r="A1557" s="4"/>
      <c r="B1557" s="57" t="s">
        <v>1254</v>
      </c>
      <c r="C1557" s="78" t="s">
        <v>1938</v>
      </c>
      <c r="D1557" s="57" t="s">
        <v>47</v>
      </c>
      <c r="E1557" s="57" t="s">
        <v>1939</v>
      </c>
      <c r="F1557" s="305" t="s">
        <v>1258</v>
      </c>
      <c r="G1557" s="305"/>
      <c r="H1557" s="77" t="s">
        <v>49</v>
      </c>
      <c r="I1557" s="80">
        <v>5.0999999999999997E-2</v>
      </c>
      <c r="J1557" s="79">
        <v>2.61</v>
      </c>
      <c r="K1557" s="79">
        <v>0.13</v>
      </c>
      <c r="O1557" s="4"/>
      <c r="P1557" s="4"/>
      <c r="Q1557" s="4"/>
      <c r="R1557" s="4"/>
      <c r="S1557" s="4"/>
      <c r="T1557" s="4"/>
      <c r="U1557" s="4"/>
      <c r="V1557" s="4"/>
      <c r="W1557" s="4"/>
      <c r="X1557" s="4"/>
      <c r="Y1557" s="4"/>
    </row>
    <row r="1558" spans="1:25" ht="15" customHeight="1">
      <c r="A1558" s="4"/>
      <c r="B1558" s="57" t="s">
        <v>1254</v>
      </c>
      <c r="C1558" s="78" t="s">
        <v>1947</v>
      </c>
      <c r="D1558" s="57" t="s">
        <v>47</v>
      </c>
      <c r="E1558" s="57" t="s">
        <v>1948</v>
      </c>
      <c r="F1558" s="305" t="s">
        <v>1258</v>
      </c>
      <c r="G1558" s="305"/>
      <c r="H1558" s="77" t="s">
        <v>49</v>
      </c>
      <c r="I1558" s="80">
        <v>1.6500000000000001E-2</v>
      </c>
      <c r="J1558" s="79">
        <v>64.319999999999993</v>
      </c>
      <c r="K1558" s="79">
        <v>1.06</v>
      </c>
      <c r="O1558" s="4"/>
      <c r="P1558" s="4"/>
      <c r="Q1558" s="4"/>
      <c r="R1558" s="4"/>
      <c r="S1558" s="4"/>
      <c r="T1558" s="4"/>
      <c r="U1558" s="4"/>
      <c r="V1558" s="4"/>
      <c r="W1558" s="4"/>
      <c r="X1558" s="4"/>
      <c r="Y1558" s="4"/>
    </row>
    <row r="1559" spans="1:25" ht="15" customHeight="1">
      <c r="A1559" s="4"/>
      <c r="B1559" s="60"/>
      <c r="C1559" s="60"/>
      <c r="D1559" s="60"/>
      <c r="E1559" s="60"/>
      <c r="F1559" s="60" t="s">
        <v>1260</v>
      </c>
      <c r="G1559" s="82">
        <v>9.8800000000000008</v>
      </c>
      <c r="H1559" s="60" t="s">
        <v>1261</v>
      </c>
      <c r="I1559" s="82">
        <v>0</v>
      </c>
      <c r="J1559" s="60" t="s">
        <v>1262</v>
      </c>
      <c r="K1559" s="82">
        <v>9.8800000000000008</v>
      </c>
      <c r="O1559" s="4"/>
      <c r="P1559" s="4"/>
      <c r="Q1559" s="4"/>
      <c r="R1559" s="4"/>
      <c r="S1559" s="4"/>
      <c r="T1559" s="4"/>
      <c r="U1559" s="4"/>
      <c r="V1559" s="4"/>
      <c r="W1559" s="4"/>
      <c r="X1559" s="4"/>
      <c r="Y1559" s="4"/>
    </row>
    <row r="1560" spans="1:25" ht="15" customHeight="1" thickBot="1">
      <c r="A1560" s="4"/>
      <c r="B1560" s="60"/>
      <c r="C1560" s="60"/>
      <c r="D1560" s="60"/>
      <c r="E1560" s="60"/>
      <c r="F1560" s="60" t="s">
        <v>1263</v>
      </c>
      <c r="G1560" s="82">
        <v>5.28</v>
      </c>
      <c r="H1560" s="60"/>
      <c r="I1560" s="306" t="s">
        <v>1264</v>
      </c>
      <c r="J1560" s="306"/>
      <c r="K1560" s="82">
        <v>33.229999999999997</v>
      </c>
      <c r="O1560" s="4"/>
      <c r="P1560" s="4"/>
      <c r="Q1560" s="4"/>
      <c r="R1560" s="4"/>
      <c r="S1560" s="4"/>
      <c r="T1560" s="4"/>
      <c r="U1560" s="4"/>
      <c r="V1560" s="4"/>
      <c r="W1560" s="4"/>
      <c r="X1560" s="4"/>
      <c r="Y1560" s="4"/>
    </row>
    <row r="1561" spans="1:25" ht="15" customHeight="1" thickTop="1">
      <c r="A1561" s="4"/>
      <c r="B1561" s="72"/>
      <c r="C1561" s="72"/>
      <c r="D1561" s="72"/>
      <c r="E1561" s="72"/>
      <c r="F1561" s="72"/>
      <c r="G1561" s="72"/>
      <c r="H1561" s="72"/>
      <c r="I1561" s="72"/>
      <c r="J1561" s="72"/>
      <c r="K1561" s="72"/>
      <c r="O1561" s="4"/>
      <c r="P1561" s="4"/>
      <c r="Q1561" s="4"/>
      <c r="R1561" s="4"/>
      <c r="S1561" s="4"/>
      <c r="T1561" s="4"/>
      <c r="U1561" s="4"/>
      <c r="V1561" s="4"/>
      <c r="W1561" s="4"/>
      <c r="X1561" s="4"/>
      <c r="Y1561" s="4"/>
    </row>
    <row r="1562" spans="1:25" ht="15" customHeight="1">
      <c r="A1562" s="4"/>
      <c r="B1562" s="61" t="s">
        <v>546</v>
      </c>
      <c r="C1562" s="62" t="s">
        <v>19</v>
      </c>
      <c r="D1562" s="61" t="s">
        <v>20</v>
      </c>
      <c r="E1562" s="61" t="s">
        <v>21</v>
      </c>
      <c r="F1562" s="303" t="s">
        <v>1242</v>
      </c>
      <c r="G1562" s="303"/>
      <c r="H1562" s="67" t="s">
        <v>22</v>
      </c>
      <c r="I1562" s="62" t="s">
        <v>23</v>
      </c>
      <c r="J1562" s="62" t="s">
        <v>24</v>
      </c>
      <c r="K1562" s="62" t="s">
        <v>17</v>
      </c>
      <c r="O1562" s="4"/>
      <c r="P1562" s="4"/>
      <c r="Q1562" s="4"/>
      <c r="R1562" s="4"/>
      <c r="S1562" s="4"/>
      <c r="T1562" s="4"/>
      <c r="U1562" s="4"/>
      <c r="V1562" s="4"/>
      <c r="W1562" s="4"/>
      <c r="X1562" s="4"/>
      <c r="Y1562" s="4"/>
    </row>
    <row r="1563" spans="1:25" ht="15" customHeight="1">
      <c r="A1563" s="4"/>
      <c r="B1563" s="58" t="s">
        <v>1243</v>
      </c>
      <c r="C1563" s="69" t="s">
        <v>547</v>
      </c>
      <c r="D1563" s="58" t="s">
        <v>47</v>
      </c>
      <c r="E1563" s="58" t="s">
        <v>548</v>
      </c>
      <c r="F1563" s="304" t="s">
        <v>1953</v>
      </c>
      <c r="G1563" s="304"/>
      <c r="H1563" s="68" t="s">
        <v>87</v>
      </c>
      <c r="I1563" s="71">
        <v>1</v>
      </c>
      <c r="J1563" s="70">
        <v>30.38</v>
      </c>
      <c r="K1563" s="70">
        <v>30.38</v>
      </c>
      <c r="O1563" s="4"/>
      <c r="P1563" s="4"/>
      <c r="Q1563" s="4"/>
      <c r="R1563" s="4"/>
      <c r="S1563" s="4"/>
      <c r="T1563" s="4"/>
      <c r="U1563" s="4"/>
      <c r="V1563" s="4"/>
      <c r="W1563" s="4"/>
      <c r="X1563" s="4"/>
      <c r="Y1563" s="4"/>
    </row>
    <row r="1564" spans="1:25" ht="15" customHeight="1">
      <c r="A1564" s="4"/>
      <c r="B1564" s="59" t="s">
        <v>1245</v>
      </c>
      <c r="C1564" s="74" t="s">
        <v>1299</v>
      </c>
      <c r="D1564" s="59" t="s">
        <v>47</v>
      </c>
      <c r="E1564" s="59" t="s">
        <v>1300</v>
      </c>
      <c r="F1564" s="308" t="s">
        <v>1248</v>
      </c>
      <c r="G1564" s="308"/>
      <c r="H1564" s="73" t="s">
        <v>1249</v>
      </c>
      <c r="I1564" s="76">
        <v>0.26769999999999999</v>
      </c>
      <c r="J1564" s="75">
        <v>24.48</v>
      </c>
      <c r="K1564" s="75">
        <v>6.55</v>
      </c>
      <c r="O1564" s="4"/>
      <c r="P1564" s="4"/>
      <c r="Q1564" s="4"/>
      <c r="R1564" s="4"/>
      <c r="S1564" s="4"/>
      <c r="T1564" s="4"/>
      <c r="U1564" s="4"/>
      <c r="V1564" s="4"/>
      <c r="W1564" s="4"/>
      <c r="X1564" s="4"/>
      <c r="Y1564" s="4"/>
    </row>
    <row r="1565" spans="1:25" ht="15" customHeight="1">
      <c r="A1565" s="4"/>
      <c r="B1565" s="59" t="s">
        <v>1245</v>
      </c>
      <c r="C1565" s="74" t="s">
        <v>1301</v>
      </c>
      <c r="D1565" s="59" t="s">
        <v>47</v>
      </c>
      <c r="E1565" s="59" t="s">
        <v>1302</v>
      </c>
      <c r="F1565" s="308" t="s">
        <v>1248</v>
      </c>
      <c r="G1565" s="308"/>
      <c r="H1565" s="73" t="s">
        <v>1249</v>
      </c>
      <c r="I1565" s="76">
        <v>0.26769999999999999</v>
      </c>
      <c r="J1565" s="75">
        <v>30.48</v>
      </c>
      <c r="K1565" s="75">
        <v>8.15</v>
      </c>
      <c r="O1565" s="4"/>
      <c r="P1565" s="4"/>
      <c r="Q1565" s="4"/>
      <c r="R1565" s="4"/>
      <c r="S1565" s="4"/>
      <c r="T1565" s="4"/>
      <c r="U1565" s="4"/>
      <c r="V1565" s="4"/>
      <c r="W1565" s="4"/>
      <c r="X1565" s="4"/>
      <c r="Y1565" s="4"/>
    </row>
    <row r="1566" spans="1:25" ht="15" customHeight="1">
      <c r="A1566" s="4"/>
      <c r="B1566" s="57" t="s">
        <v>1254</v>
      </c>
      <c r="C1566" s="78" t="s">
        <v>1938</v>
      </c>
      <c r="D1566" s="57" t="s">
        <v>47</v>
      </c>
      <c r="E1566" s="57" t="s">
        <v>1939</v>
      </c>
      <c r="F1566" s="305" t="s">
        <v>1258</v>
      </c>
      <c r="G1566" s="305"/>
      <c r="H1566" s="77" t="s">
        <v>49</v>
      </c>
      <c r="I1566" s="80">
        <v>3.1199999999999999E-2</v>
      </c>
      <c r="J1566" s="79">
        <v>2.61</v>
      </c>
      <c r="K1566" s="79">
        <v>0.08</v>
      </c>
      <c r="O1566" s="4"/>
      <c r="P1566" s="4"/>
      <c r="Q1566" s="4"/>
      <c r="R1566" s="4"/>
      <c r="S1566" s="4"/>
      <c r="T1566" s="4"/>
      <c r="U1566" s="4"/>
      <c r="V1566" s="4"/>
      <c r="W1566" s="4"/>
      <c r="X1566" s="4"/>
      <c r="Y1566" s="4"/>
    </row>
    <row r="1567" spans="1:25" ht="15" customHeight="1">
      <c r="A1567" s="4"/>
      <c r="B1567" s="57" t="s">
        <v>1254</v>
      </c>
      <c r="C1567" s="78" t="s">
        <v>1956</v>
      </c>
      <c r="D1567" s="57" t="s">
        <v>47</v>
      </c>
      <c r="E1567" s="57" t="s">
        <v>1957</v>
      </c>
      <c r="F1567" s="305" t="s">
        <v>1258</v>
      </c>
      <c r="G1567" s="305"/>
      <c r="H1567" s="77" t="s">
        <v>87</v>
      </c>
      <c r="I1567" s="80">
        <v>1.0492999999999999</v>
      </c>
      <c r="J1567" s="79">
        <v>14.87</v>
      </c>
      <c r="K1567" s="79">
        <v>15.6</v>
      </c>
      <c r="O1567" s="4"/>
      <c r="P1567" s="4"/>
      <c r="Q1567" s="4"/>
      <c r="R1567" s="4"/>
      <c r="S1567" s="4"/>
      <c r="T1567" s="4"/>
      <c r="U1567" s="4"/>
      <c r="V1567" s="4"/>
      <c r="W1567" s="4"/>
      <c r="X1567" s="4"/>
      <c r="Y1567" s="4"/>
    </row>
    <row r="1568" spans="1:25" ht="15" customHeight="1">
      <c r="A1568" s="4"/>
      <c r="B1568" s="60"/>
      <c r="C1568" s="60"/>
      <c r="D1568" s="60"/>
      <c r="E1568" s="60"/>
      <c r="F1568" s="60" t="s">
        <v>1260</v>
      </c>
      <c r="G1568" s="82">
        <v>11.53</v>
      </c>
      <c r="H1568" s="60" t="s">
        <v>1261</v>
      </c>
      <c r="I1568" s="82">
        <v>0</v>
      </c>
      <c r="J1568" s="60" t="s">
        <v>1262</v>
      </c>
      <c r="K1568" s="82">
        <v>11.53</v>
      </c>
      <c r="O1568" s="4"/>
      <c r="P1568" s="4"/>
      <c r="Q1568" s="4"/>
      <c r="R1568" s="4"/>
      <c r="S1568" s="4"/>
      <c r="T1568" s="4"/>
      <c r="U1568" s="4"/>
      <c r="V1568" s="4"/>
      <c r="W1568" s="4"/>
      <c r="X1568" s="4"/>
      <c r="Y1568" s="4"/>
    </row>
    <row r="1569" spans="1:25" ht="15" customHeight="1" thickBot="1">
      <c r="A1569" s="4"/>
      <c r="B1569" s="60"/>
      <c r="C1569" s="60"/>
      <c r="D1569" s="60"/>
      <c r="E1569" s="60"/>
      <c r="F1569" s="60" t="s">
        <v>1263</v>
      </c>
      <c r="G1569" s="82">
        <v>5.74</v>
      </c>
      <c r="H1569" s="60"/>
      <c r="I1569" s="306" t="s">
        <v>1264</v>
      </c>
      <c r="J1569" s="306"/>
      <c r="K1569" s="82">
        <v>36.119999999999997</v>
      </c>
      <c r="O1569" s="4"/>
      <c r="P1569" s="4"/>
      <c r="Q1569" s="4"/>
      <c r="R1569" s="4"/>
      <c r="S1569" s="4"/>
      <c r="T1569" s="4"/>
      <c r="U1569" s="4"/>
      <c r="V1569" s="4"/>
      <c r="W1569" s="4"/>
      <c r="X1569" s="4"/>
      <c r="Y1569" s="4"/>
    </row>
    <row r="1570" spans="1:25" ht="15" customHeight="1" thickTop="1">
      <c r="A1570" s="4"/>
      <c r="B1570" s="72"/>
      <c r="C1570" s="72"/>
      <c r="D1570" s="72"/>
      <c r="E1570" s="72"/>
      <c r="F1570" s="72"/>
      <c r="G1570" s="72"/>
      <c r="H1570" s="72"/>
      <c r="I1570" s="72"/>
      <c r="J1570" s="72"/>
      <c r="K1570" s="72"/>
      <c r="O1570" s="4"/>
      <c r="P1570" s="4"/>
      <c r="Q1570" s="4"/>
      <c r="R1570" s="4"/>
      <c r="S1570" s="4"/>
      <c r="T1570" s="4"/>
      <c r="U1570" s="4"/>
      <c r="V1570" s="4"/>
      <c r="W1570" s="4"/>
      <c r="X1570" s="4"/>
      <c r="Y1570" s="4"/>
    </row>
    <row r="1571" spans="1:25" ht="15" customHeight="1">
      <c r="A1571" s="4"/>
      <c r="B1571" s="61" t="s">
        <v>549</v>
      </c>
      <c r="C1571" s="62" t="s">
        <v>19</v>
      </c>
      <c r="D1571" s="61" t="s">
        <v>20</v>
      </c>
      <c r="E1571" s="61" t="s">
        <v>21</v>
      </c>
      <c r="F1571" s="303" t="s">
        <v>1242</v>
      </c>
      <c r="G1571" s="303"/>
      <c r="H1571" s="67" t="s">
        <v>22</v>
      </c>
      <c r="I1571" s="62" t="s">
        <v>23</v>
      </c>
      <c r="J1571" s="62" t="s">
        <v>24</v>
      </c>
      <c r="K1571" s="62" t="s">
        <v>17</v>
      </c>
      <c r="O1571" s="4"/>
      <c r="P1571" s="4"/>
      <c r="Q1571" s="4"/>
      <c r="R1571" s="4"/>
      <c r="S1571" s="4"/>
      <c r="T1571" s="4"/>
      <c r="U1571" s="4"/>
      <c r="V1571" s="4"/>
      <c r="W1571" s="4"/>
      <c r="X1571" s="4"/>
      <c r="Y1571" s="4"/>
    </row>
    <row r="1572" spans="1:25" ht="15" customHeight="1">
      <c r="A1572" s="4"/>
      <c r="B1572" s="58" t="s">
        <v>1243</v>
      </c>
      <c r="C1572" s="69" t="s">
        <v>550</v>
      </c>
      <c r="D1572" s="58" t="s">
        <v>31</v>
      </c>
      <c r="E1572" s="58" t="s">
        <v>551</v>
      </c>
      <c r="F1572" s="304" t="s">
        <v>1878</v>
      </c>
      <c r="G1572" s="304"/>
      <c r="H1572" s="68" t="s">
        <v>49</v>
      </c>
      <c r="I1572" s="71">
        <v>1</v>
      </c>
      <c r="J1572" s="70">
        <v>1078.92</v>
      </c>
      <c r="K1572" s="70">
        <v>1078.92</v>
      </c>
      <c r="O1572" s="4"/>
      <c r="P1572" s="4"/>
      <c r="Q1572" s="4"/>
      <c r="R1572" s="4"/>
      <c r="S1572" s="4"/>
      <c r="T1572" s="4"/>
      <c r="U1572" s="4"/>
      <c r="V1572" s="4"/>
      <c r="W1572" s="4"/>
      <c r="X1572" s="4"/>
      <c r="Y1572" s="4"/>
    </row>
    <row r="1573" spans="1:25" ht="45.6" customHeight="1">
      <c r="A1573" s="4"/>
      <c r="B1573" s="59" t="s">
        <v>1245</v>
      </c>
      <c r="C1573" s="74" t="s">
        <v>1301</v>
      </c>
      <c r="D1573" s="59" t="s">
        <v>47</v>
      </c>
      <c r="E1573" s="59" t="s">
        <v>1302</v>
      </c>
      <c r="F1573" s="308" t="s">
        <v>1248</v>
      </c>
      <c r="G1573" s="308"/>
      <c r="H1573" s="73" t="s">
        <v>1249</v>
      </c>
      <c r="I1573" s="76">
        <v>1.2</v>
      </c>
      <c r="J1573" s="75">
        <v>30.48</v>
      </c>
      <c r="K1573" s="75">
        <v>36.57</v>
      </c>
      <c r="O1573" s="4"/>
      <c r="P1573" s="4"/>
      <c r="Q1573" s="4"/>
      <c r="R1573" s="4"/>
      <c r="S1573" s="4"/>
      <c r="T1573" s="4"/>
      <c r="U1573" s="4"/>
      <c r="V1573" s="4"/>
      <c r="W1573" s="4"/>
      <c r="X1573" s="4"/>
      <c r="Y1573" s="4"/>
    </row>
    <row r="1574" spans="1:25" ht="15" customHeight="1">
      <c r="A1574" s="4"/>
      <c r="B1574" s="59" t="s">
        <v>1245</v>
      </c>
      <c r="C1574" s="74" t="s">
        <v>1299</v>
      </c>
      <c r="D1574" s="59" t="s">
        <v>47</v>
      </c>
      <c r="E1574" s="59" t="s">
        <v>1300</v>
      </c>
      <c r="F1574" s="308" t="s">
        <v>1248</v>
      </c>
      <c r="G1574" s="308"/>
      <c r="H1574" s="73" t="s">
        <v>1249</v>
      </c>
      <c r="I1574" s="76">
        <v>1.2</v>
      </c>
      <c r="J1574" s="75">
        <v>24.48</v>
      </c>
      <c r="K1574" s="75">
        <v>29.37</v>
      </c>
      <c r="O1574" s="4"/>
      <c r="P1574" s="4"/>
      <c r="Q1574" s="4"/>
      <c r="R1574" s="4"/>
      <c r="S1574" s="4"/>
      <c r="T1574" s="4"/>
      <c r="U1574" s="4"/>
      <c r="V1574" s="4"/>
      <c r="W1574" s="4"/>
      <c r="X1574" s="4"/>
      <c r="Y1574" s="4"/>
    </row>
    <row r="1575" spans="1:25" ht="15" customHeight="1">
      <c r="A1575" s="4"/>
      <c r="B1575" s="57" t="s">
        <v>1254</v>
      </c>
      <c r="C1575" s="78" t="s">
        <v>1958</v>
      </c>
      <c r="D1575" s="57" t="s">
        <v>1256</v>
      </c>
      <c r="E1575" s="57" t="s">
        <v>1959</v>
      </c>
      <c r="F1575" s="305" t="s">
        <v>1258</v>
      </c>
      <c r="G1575" s="305"/>
      <c r="H1575" s="77" t="s">
        <v>773</v>
      </c>
      <c r="I1575" s="80">
        <v>1</v>
      </c>
      <c r="J1575" s="79">
        <v>1012.98</v>
      </c>
      <c r="K1575" s="79">
        <v>1012.98</v>
      </c>
      <c r="O1575" s="4"/>
      <c r="P1575" s="4"/>
      <c r="Q1575" s="4"/>
      <c r="R1575" s="4"/>
      <c r="S1575" s="4"/>
      <c r="T1575" s="4"/>
      <c r="U1575" s="4"/>
      <c r="V1575" s="4"/>
      <c r="W1575" s="4"/>
      <c r="X1575" s="4"/>
      <c r="Y1575" s="4"/>
    </row>
    <row r="1576" spans="1:25" ht="15" customHeight="1">
      <c r="A1576" s="4"/>
      <c r="B1576" s="60"/>
      <c r="C1576" s="60"/>
      <c r="D1576" s="60"/>
      <c r="E1576" s="60"/>
      <c r="F1576" s="60" t="s">
        <v>1260</v>
      </c>
      <c r="G1576" s="82">
        <v>51.72</v>
      </c>
      <c r="H1576" s="60" t="s">
        <v>1261</v>
      </c>
      <c r="I1576" s="82">
        <v>0</v>
      </c>
      <c r="J1576" s="60" t="s">
        <v>1262</v>
      </c>
      <c r="K1576" s="82">
        <v>51.72</v>
      </c>
      <c r="O1576" s="4"/>
      <c r="P1576" s="4"/>
      <c r="Q1576" s="4"/>
      <c r="R1576" s="4"/>
      <c r="S1576" s="4"/>
      <c r="T1576" s="4"/>
      <c r="U1576" s="4"/>
      <c r="V1576" s="4"/>
      <c r="W1576" s="4"/>
      <c r="X1576" s="4"/>
      <c r="Y1576" s="4"/>
    </row>
    <row r="1577" spans="1:25" ht="15" customHeight="1">
      <c r="A1577" s="4"/>
      <c r="B1577" s="60"/>
      <c r="C1577" s="60"/>
      <c r="D1577" s="60"/>
      <c r="E1577" s="60"/>
      <c r="F1577" s="60" t="s">
        <v>1263</v>
      </c>
      <c r="G1577" s="82">
        <v>204.13</v>
      </c>
      <c r="H1577" s="60"/>
      <c r="I1577" s="306" t="s">
        <v>1264</v>
      </c>
      <c r="J1577" s="306"/>
      <c r="K1577" s="82">
        <v>1283.05</v>
      </c>
      <c r="O1577" s="4"/>
      <c r="P1577" s="4"/>
      <c r="Q1577" s="4"/>
      <c r="R1577" s="4"/>
      <c r="S1577" s="4"/>
      <c r="T1577" s="4"/>
      <c r="U1577" s="4"/>
      <c r="V1577" s="4"/>
      <c r="W1577" s="4"/>
      <c r="X1577" s="4"/>
      <c r="Y1577" s="4"/>
    </row>
    <row r="1578" spans="1:25" ht="15" customHeight="1">
      <c r="A1578" s="4"/>
      <c r="B1578" s="307" t="s">
        <v>2542</v>
      </c>
      <c r="C1578" s="307"/>
      <c r="D1578" s="307"/>
      <c r="E1578" s="307"/>
      <c r="F1578" s="307"/>
      <c r="G1578" s="307"/>
      <c r="H1578" s="307"/>
      <c r="I1578" s="307"/>
      <c r="J1578" s="307"/>
      <c r="K1578" s="307"/>
      <c r="O1578" s="4"/>
      <c r="P1578" s="4"/>
      <c r="Q1578" s="4"/>
      <c r="R1578" s="4"/>
      <c r="S1578" s="4"/>
      <c r="T1578" s="4"/>
      <c r="U1578" s="4"/>
      <c r="V1578" s="4"/>
      <c r="W1578" s="4"/>
      <c r="X1578" s="4"/>
      <c r="Y1578" s="4"/>
    </row>
    <row r="1579" spans="1:25" ht="15" customHeight="1" thickBot="1">
      <c r="A1579" s="4"/>
      <c r="B1579" s="302" t="s">
        <v>2596</v>
      </c>
      <c r="C1579" s="302"/>
      <c r="D1579" s="302"/>
      <c r="E1579" s="302"/>
      <c r="F1579" s="302"/>
      <c r="G1579" s="302"/>
      <c r="H1579" s="302"/>
      <c r="I1579" s="302"/>
      <c r="J1579" s="302"/>
      <c r="K1579" s="302"/>
      <c r="O1579" s="4"/>
      <c r="P1579" s="4"/>
      <c r="Q1579" s="4"/>
      <c r="R1579" s="4"/>
      <c r="S1579" s="4"/>
      <c r="T1579" s="4"/>
      <c r="U1579" s="4"/>
      <c r="V1579" s="4"/>
      <c r="W1579" s="4"/>
      <c r="X1579" s="4"/>
      <c r="Y1579" s="4"/>
    </row>
    <row r="1580" spans="1:25" ht="15" customHeight="1" thickTop="1">
      <c r="A1580" s="4"/>
      <c r="B1580" s="72"/>
      <c r="C1580" s="72"/>
      <c r="D1580" s="72"/>
      <c r="E1580" s="72"/>
      <c r="F1580" s="72"/>
      <c r="G1580" s="72"/>
      <c r="H1580" s="72"/>
      <c r="I1580" s="72"/>
      <c r="J1580" s="72"/>
      <c r="K1580" s="72"/>
      <c r="O1580" s="4"/>
      <c r="P1580" s="4"/>
      <c r="Q1580" s="4"/>
      <c r="R1580" s="4"/>
      <c r="S1580" s="4"/>
      <c r="T1580" s="4"/>
      <c r="U1580" s="4"/>
      <c r="V1580" s="4"/>
      <c r="W1580" s="4"/>
      <c r="X1580" s="4"/>
      <c r="Y1580" s="4"/>
    </row>
    <row r="1581" spans="1:25" ht="15" customHeight="1">
      <c r="A1581" s="4"/>
      <c r="B1581" s="61" t="s">
        <v>552</v>
      </c>
      <c r="C1581" s="62" t="s">
        <v>19</v>
      </c>
      <c r="D1581" s="61" t="s">
        <v>20</v>
      </c>
      <c r="E1581" s="61" t="s">
        <v>21</v>
      </c>
      <c r="F1581" s="303" t="s">
        <v>1242</v>
      </c>
      <c r="G1581" s="303"/>
      <c r="H1581" s="67" t="s">
        <v>22</v>
      </c>
      <c r="I1581" s="62" t="s">
        <v>23</v>
      </c>
      <c r="J1581" s="62" t="s">
        <v>24</v>
      </c>
      <c r="K1581" s="62" t="s">
        <v>17</v>
      </c>
      <c r="O1581" s="4"/>
      <c r="P1581" s="4"/>
      <c r="Q1581" s="4"/>
      <c r="R1581" s="4"/>
      <c r="S1581" s="4"/>
      <c r="T1581" s="4"/>
      <c r="U1581" s="4"/>
      <c r="V1581" s="4"/>
      <c r="W1581" s="4"/>
      <c r="X1581" s="4"/>
      <c r="Y1581" s="4"/>
    </row>
    <row r="1582" spans="1:25" ht="15" customHeight="1">
      <c r="A1582" s="4"/>
      <c r="B1582" s="58" t="s">
        <v>1243</v>
      </c>
      <c r="C1582" s="69" t="s">
        <v>553</v>
      </c>
      <c r="D1582" s="58" t="s">
        <v>47</v>
      </c>
      <c r="E1582" s="58" t="s">
        <v>554</v>
      </c>
      <c r="F1582" s="304" t="s">
        <v>1935</v>
      </c>
      <c r="G1582" s="304"/>
      <c r="H1582" s="68" t="s">
        <v>49</v>
      </c>
      <c r="I1582" s="71">
        <v>1</v>
      </c>
      <c r="J1582" s="70">
        <v>62.55</v>
      </c>
      <c r="K1582" s="70">
        <v>62.55</v>
      </c>
      <c r="O1582" s="4"/>
      <c r="P1582" s="4"/>
      <c r="Q1582" s="4"/>
      <c r="R1582" s="4"/>
      <c r="S1582" s="4"/>
      <c r="T1582" s="4"/>
      <c r="U1582" s="4"/>
      <c r="V1582" s="4"/>
      <c r="W1582" s="4"/>
      <c r="X1582" s="4"/>
      <c r="Y1582" s="4"/>
    </row>
    <row r="1583" spans="1:25" ht="15" customHeight="1">
      <c r="A1583" s="4"/>
      <c r="B1583" s="59" t="s">
        <v>1245</v>
      </c>
      <c r="C1583" s="74" t="s">
        <v>1301</v>
      </c>
      <c r="D1583" s="59" t="s">
        <v>47</v>
      </c>
      <c r="E1583" s="59" t="s">
        <v>1302</v>
      </c>
      <c r="F1583" s="308" t="s">
        <v>1248</v>
      </c>
      <c r="G1583" s="308"/>
      <c r="H1583" s="73" t="s">
        <v>1249</v>
      </c>
      <c r="I1583" s="76">
        <v>0.11020000000000001</v>
      </c>
      <c r="J1583" s="75">
        <v>30.48</v>
      </c>
      <c r="K1583" s="75">
        <v>3.35</v>
      </c>
      <c r="O1583" s="4"/>
      <c r="P1583" s="4"/>
      <c r="Q1583" s="4"/>
      <c r="R1583" s="4"/>
      <c r="S1583" s="4"/>
      <c r="T1583" s="4"/>
      <c r="U1583" s="4"/>
      <c r="V1583" s="4"/>
      <c r="W1583" s="4"/>
      <c r="X1583" s="4"/>
      <c r="Y1583" s="4"/>
    </row>
    <row r="1584" spans="1:25" ht="15" customHeight="1">
      <c r="A1584" s="4"/>
      <c r="B1584" s="59" t="s">
        <v>1245</v>
      </c>
      <c r="C1584" s="74" t="s">
        <v>1299</v>
      </c>
      <c r="D1584" s="59" t="s">
        <v>47</v>
      </c>
      <c r="E1584" s="59" t="s">
        <v>1300</v>
      </c>
      <c r="F1584" s="308" t="s">
        <v>1248</v>
      </c>
      <c r="G1584" s="308"/>
      <c r="H1584" s="73" t="s">
        <v>1249</v>
      </c>
      <c r="I1584" s="76">
        <v>0.11020000000000001</v>
      </c>
      <c r="J1584" s="75">
        <v>24.48</v>
      </c>
      <c r="K1584" s="75">
        <v>2.69</v>
      </c>
      <c r="O1584" s="4"/>
      <c r="P1584" s="4"/>
      <c r="Q1584" s="4"/>
      <c r="R1584" s="4"/>
      <c r="S1584" s="4"/>
      <c r="T1584" s="4"/>
      <c r="U1584" s="4"/>
      <c r="V1584" s="4"/>
      <c r="W1584" s="4"/>
      <c r="X1584" s="4"/>
      <c r="Y1584" s="4"/>
    </row>
    <row r="1585" spans="1:25" ht="15" customHeight="1">
      <c r="A1585" s="4"/>
      <c r="B1585" s="57" t="s">
        <v>1254</v>
      </c>
      <c r="C1585" s="78" t="s">
        <v>1960</v>
      </c>
      <c r="D1585" s="57" t="s">
        <v>47</v>
      </c>
      <c r="E1585" s="57" t="s">
        <v>1961</v>
      </c>
      <c r="F1585" s="305" t="s">
        <v>1258</v>
      </c>
      <c r="G1585" s="305"/>
      <c r="H1585" s="77" t="s">
        <v>49</v>
      </c>
      <c r="I1585" s="80">
        <v>1</v>
      </c>
      <c r="J1585" s="79">
        <v>56.36</v>
      </c>
      <c r="K1585" s="79">
        <v>56.36</v>
      </c>
      <c r="O1585" s="4"/>
      <c r="P1585" s="4"/>
      <c r="Q1585" s="4"/>
      <c r="R1585" s="4"/>
      <c r="S1585" s="4"/>
      <c r="T1585" s="4"/>
      <c r="U1585" s="4"/>
      <c r="V1585" s="4"/>
      <c r="W1585" s="4"/>
      <c r="X1585" s="4"/>
      <c r="Y1585" s="4"/>
    </row>
    <row r="1586" spans="1:25" ht="15" customHeight="1">
      <c r="A1586" s="4"/>
      <c r="B1586" s="57" t="s">
        <v>1254</v>
      </c>
      <c r="C1586" s="78" t="s">
        <v>1313</v>
      </c>
      <c r="D1586" s="57" t="s">
        <v>47</v>
      </c>
      <c r="E1586" s="57" t="s">
        <v>1314</v>
      </c>
      <c r="F1586" s="305" t="s">
        <v>1258</v>
      </c>
      <c r="G1586" s="305"/>
      <c r="H1586" s="77" t="s">
        <v>49</v>
      </c>
      <c r="I1586" s="80">
        <v>1.06E-2</v>
      </c>
      <c r="J1586" s="79">
        <v>14.71</v>
      </c>
      <c r="K1586" s="79">
        <v>0.15</v>
      </c>
      <c r="O1586" s="4"/>
      <c r="P1586" s="4"/>
      <c r="Q1586" s="4"/>
      <c r="R1586" s="4"/>
      <c r="S1586" s="4"/>
      <c r="T1586" s="4"/>
      <c r="U1586" s="4"/>
      <c r="V1586" s="4"/>
      <c r="W1586" s="4"/>
      <c r="X1586" s="4"/>
      <c r="Y1586" s="4"/>
    </row>
    <row r="1587" spans="1:25" ht="15" customHeight="1">
      <c r="A1587" s="4"/>
      <c r="B1587" s="60"/>
      <c r="C1587" s="60"/>
      <c r="D1587" s="60"/>
      <c r="E1587" s="60"/>
      <c r="F1587" s="60" t="s">
        <v>1260</v>
      </c>
      <c r="G1587" s="82">
        <v>4.74</v>
      </c>
      <c r="H1587" s="60" t="s">
        <v>1261</v>
      </c>
      <c r="I1587" s="82">
        <v>0</v>
      </c>
      <c r="J1587" s="60" t="s">
        <v>1262</v>
      </c>
      <c r="K1587" s="82">
        <v>4.74</v>
      </c>
      <c r="O1587" s="4"/>
      <c r="P1587" s="4"/>
      <c r="Q1587" s="4"/>
      <c r="R1587" s="4"/>
      <c r="S1587" s="4"/>
      <c r="T1587" s="4"/>
      <c r="U1587" s="4"/>
      <c r="V1587" s="4"/>
      <c r="W1587" s="4"/>
      <c r="X1587" s="4"/>
      <c r="Y1587" s="4"/>
    </row>
    <row r="1588" spans="1:25" ht="15" customHeight="1" thickBot="1">
      <c r="A1588" s="4"/>
      <c r="B1588" s="60"/>
      <c r="C1588" s="60"/>
      <c r="D1588" s="60"/>
      <c r="E1588" s="60"/>
      <c r="F1588" s="60" t="s">
        <v>1263</v>
      </c>
      <c r="G1588" s="82">
        <v>11.83</v>
      </c>
      <c r="H1588" s="60"/>
      <c r="I1588" s="306" t="s">
        <v>1264</v>
      </c>
      <c r="J1588" s="306"/>
      <c r="K1588" s="82">
        <v>74.38</v>
      </c>
      <c r="O1588" s="4"/>
      <c r="P1588" s="4"/>
      <c r="Q1588" s="4"/>
      <c r="R1588" s="4"/>
      <c r="S1588" s="4"/>
      <c r="T1588" s="4"/>
      <c r="U1588" s="4"/>
      <c r="V1588" s="4"/>
      <c r="W1588" s="4"/>
      <c r="X1588" s="4"/>
      <c r="Y1588" s="4"/>
    </row>
    <row r="1589" spans="1:25" ht="15" customHeight="1" thickTop="1">
      <c r="A1589" s="4"/>
      <c r="B1589" s="72"/>
      <c r="C1589" s="72"/>
      <c r="D1589" s="72"/>
      <c r="E1589" s="72"/>
      <c r="F1589" s="72"/>
      <c r="G1589" s="72"/>
      <c r="H1589" s="72"/>
      <c r="I1589" s="72"/>
      <c r="J1589" s="72"/>
      <c r="K1589" s="72"/>
      <c r="O1589" s="4"/>
      <c r="P1589" s="4"/>
      <c r="Q1589" s="4"/>
      <c r="R1589" s="4"/>
      <c r="S1589" s="4"/>
      <c r="T1589" s="4"/>
      <c r="U1589" s="4"/>
      <c r="V1589" s="4"/>
      <c r="W1589" s="4"/>
      <c r="X1589" s="4"/>
      <c r="Y1589" s="4"/>
    </row>
    <row r="1590" spans="1:25" ht="15" customHeight="1">
      <c r="A1590" s="4"/>
      <c r="B1590" s="61" t="s">
        <v>555</v>
      </c>
      <c r="C1590" s="62" t="s">
        <v>19</v>
      </c>
      <c r="D1590" s="61" t="s">
        <v>20</v>
      </c>
      <c r="E1590" s="61" t="s">
        <v>21</v>
      </c>
      <c r="F1590" s="303" t="s">
        <v>1242</v>
      </c>
      <c r="G1590" s="303"/>
      <c r="H1590" s="67" t="s">
        <v>22</v>
      </c>
      <c r="I1590" s="62" t="s">
        <v>23</v>
      </c>
      <c r="J1590" s="62" t="s">
        <v>24</v>
      </c>
      <c r="K1590" s="62" t="s">
        <v>17</v>
      </c>
      <c r="O1590" s="4"/>
      <c r="P1590" s="4"/>
      <c r="Q1590" s="4"/>
      <c r="R1590" s="4"/>
      <c r="S1590" s="4"/>
      <c r="T1590" s="4"/>
      <c r="U1590" s="4"/>
      <c r="V1590" s="4"/>
      <c r="W1590" s="4"/>
      <c r="X1590" s="4"/>
      <c r="Y1590" s="4"/>
    </row>
    <row r="1591" spans="1:25" ht="15" customHeight="1">
      <c r="A1591" s="4"/>
      <c r="B1591" s="58" t="s">
        <v>1243</v>
      </c>
      <c r="C1591" s="69" t="s">
        <v>556</v>
      </c>
      <c r="D1591" s="58" t="s">
        <v>47</v>
      </c>
      <c r="E1591" s="58" t="s">
        <v>557</v>
      </c>
      <c r="F1591" s="304" t="s">
        <v>1935</v>
      </c>
      <c r="G1591" s="304"/>
      <c r="H1591" s="68" t="s">
        <v>49</v>
      </c>
      <c r="I1591" s="71">
        <v>1</v>
      </c>
      <c r="J1591" s="70">
        <v>265.61</v>
      </c>
      <c r="K1591" s="70">
        <v>265.61</v>
      </c>
      <c r="O1591" s="4"/>
      <c r="P1591" s="4"/>
      <c r="Q1591" s="4"/>
      <c r="R1591" s="4"/>
      <c r="S1591" s="4"/>
      <c r="T1591" s="4"/>
      <c r="U1591" s="4"/>
      <c r="V1591" s="4"/>
      <c r="W1591" s="4"/>
      <c r="X1591" s="4"/>
      <c r="Y1591" s="4"/>
    </row>
    <row r="1592" spans="1:25" ht="15" customHeight="1">
      <c r="A1592" s="4"/>
      <c r="B1592" s="59" t="s">
        <v>1245</v>
      </c>
      <c r="C1592" s="74" t="s">
        <v>1301</v>
      </c>
      <c r="D1592" s="59" t="s">
        <v>47</v>
      </c>
      <c r="E1592" s="59" t="s">
        <v>1302</v>
      </c>
      <c r="F1592" s="308" t="s">
        <v>1248</v>
      </c>
      <c r="G1592" s="308"/>
      <c r="H1592" s="73" t="s">
        <v>1249</v>
      </c>
      <c r="I1592" s="76">
        <v>0.37430000000000002</v>
      </c>
      <c r="J1592" s="75">
        <v>30.48</v>
      </c>
      <c r="K1592" s="75">
        <v>11.4</v>
      </c>
      <c r="O1592" s="4"/>
      <c r="P1592" s="4"/>
      <c r="Q1592" s="4"/>
      <c r="R1592" s="4"/>
      <c r="S1592" s="4"/>
      <c r="T1592" s="4"/>
      <c r="U1592" s="4"/>
      <c r="V1592" s="4"/>
      <c r="W1592" s="4"/>
      <c r="X1592" s="4"/>
      <c r="Y1592" s="4"/>
    </row>
    <row r="1593" spans="1:25" ht="15" customHeight="1">
      <c r="A1593" s="4"/>
      <c r="B1593" s="59" t="s">
        <v>1245</v>
      </c>
      <c r="C1593" s="74" t="s">
        <v>1299</v>
      </c>
      <c r="D1593" s="59" t="s">
        <v>47</v>
      </c>
      <c r="E1593" s="59" t="s">
        <v>1300</v>
      </c>
      <c r="F1593" s="308" t="s">
        <v>1248</v>
      </c>
      <c r="G1593" s="308"/>
      <c r="H1593" s="73" t="s">
        <v>1249</v>
      </c>
      <c r="I1593" s="76">
        <v>0.37430000000000002</v>
      </c>
      <c r="J1593" s="75">
        <v>24.48</v>
      </c>
      <c r="K1593" s="75">
        <v>9.16</v>
      </c>
      <c r="O1593" s="4"/>
      <c r="P1593" s="4"/>
      <c r="Q1593" s="4"/>
      <c r="R1593" s="4"/>
      <c r="S1593" s="4"/>
      <c r="T1593" s="4"/>
      <c r="U1593" s="4"/>
      <c r="V1593" s="4"/>
      <c r="W1593" s="4"/>
      <c r="X1593" s="4"/>
      <c r="Y1593" s="4"/>
    </row>
    <row r="1594" spans="1:25" ht="15" customHeight="1">
      <c r="A1594" s="4"/>
      <c r="B1594" s="57" t="s">
        <v>1254</v>
      </c>
      <c r="C1594" s="78" t="s">
        <v>1962</v>
      </c>
      <c r="D1594" s="57" t="s">
        <v>47</v>
      </c>
      <c r="E1594" s="57" t="s">
        <v>1963</v>
      </c>
      <c r="F1594" s="305" t="s">
        <v>1258</v>
      </c>
      <c r="G1594" s="305"/>
      <c r="H1594" s="77" t="s">
        <v>49</v>
      </c>
      <c r="I1594" s="80">
        <v>1</v>
      </c>
      <c r="J1594" s="79">
        <v>244.77</v>
      </c>
      <c r="K1594" s="79">
        <v>244.77</v>
      </c>
      <c r="O1594" s="4"/>
      <c r="P1594" s="4"/>
      <c r="Q1594" s="4"/>
      <c r="R1594" s="4"/>
      <c r="S1594" s="4"/>
      <c r="T1594" s="4"/>
      <c r="U1594" s="4"/>
      <c r="V1594" s="4"/>
      <c r="W1594" s="4"/>
      <c r="X1594" s="4"/>
      <c r="Y1594" s="4"/>
    </row>
    <row r="1595" spans="1:25" ht="15" customHeight="1">
      <c r="A1595" s="4"/>
      <c r="B1595" s="57" t="s">
        <v>1254</v>
      </c>
      <c r="C1595" s="78" t="s">
        <v>1313</v>
      </c>
      <c r="D1595" s="57" t="s">
        <v>47</v>
      </c>
      <c r="E1595" s="57" t="s">
        <v>1314</v>
      </c>
      <c r="F1595" s="305" t="s">
        <v>1258</v>
      </c>
      <c r="G1595" s="305"/>
      <c r="H1595" s="77" t="s">
        <v>49</v>
      </c>
      <c r="I1595" s="80">
        <v>1.9199999999999998E-2</v>
      </c>
      <c r="J1595" s="79">
        <v>14.71</v>
      </c>
      <c r="K1595" s="79">
        <v>0.28000000000000003</v>
      </c>
      <c r="O1595" s="4"/>
      <c r="P1595" s="4"/>
      <c r="Q1595" s="4"/>
      <c r="R1595" s="4"/>
      <c r="S1595" s="4"/>
      <c r="T1595" s="4"/>
      <c r="U1595" s="4"/>
      <c r="V1595" s="4"/>
      <c r="W1595" s="4"/>
      <c r="X1595" s="4"/>
      <c r="Y1595" s="4"/>
    </row>
    <row r="1596" spans="1:25" ht="15" customHeight="1">
      <c r="A1596" s="4"/>
      <c r="B1596" s="60"/>
      <c r="C1596" s="60"/>
      <c r="D1596" s="60"/>
      <c r="E1596" s="60"/>
      <c r="F1596" s="60" t="s">
        <v>1260</v>
      </c>
      <c r="G1596" s="82">
        <v>16.12</v>
      </c>
      <c r="H1596" s="60" t="s">
        <v>1261</v>
      </c>
      <c r="I1596" s="82">
        <v>0</v>
      </c>
      <c r="J1596" s="60" t="s">
        <v>1262</v>
      </c>
      <c r="K1596" s="82">
        <v>16.12</v>
      </c>
      <c r="O1596" s="4"/>
      <c r="P1596" s="4"/>
      <c r="Q1596" s="4"/>
      <c r="R1596" s="4"/>
      <c r="S1596" s="4"/>
      <c r="T1596" s="4"/>
      <c r="U1596" s="4"/>
      <c r="V1596" s="4"/>
      <c r="W1596" s="4"/>
      <c r="X1596" s="4"/>
      <c r="Y1596" s="4"/>
    </row>
    <row r="1597" spans="1:25" ht="15" customHeight="1" thickBot="1">
      <c r="A1597" s="4"/>
      <c r="B1597" s="60"/>
      <c r="C1597" s="60"/>
      <c r="D1597" s="60"/>
      <c r="E1597" s="60"/>
      <c r="F1597" s="60" t="s">
        <v>1263</v>
      </c>
      <c r="G1597" s="82">
        <v>50.25</v>
      </c>
      <c r="H1597" s="60"/>
      <c r="I1597" s="306" t="s">
        <v>1264</v>
      </c>
      <c r="J1597" s="306"/>
      <c r="K1597" s="82">
        <v>315.86</v>
      </c>
      <c r="O1597" s="4"/>
      <c r="P1597" s="4"/>
      <c r="Q1597" s="4"/>
      <c r="R1597" s="4"/>
      <c r="S1597" s="4"/>
      <c r="T1597" s="4"/>
      <c r="U1597" s="4"/>
      <c r="V1597" s="4"/>
      <c r="W1597" s="4"/>
      <c r="X1597" s="4"/>
      <c r="Y1597" s="4"/>
    </row>
    <row r="1598" spans="1:25" ht="15" customHeight="1" thickTop="1">
      <c r="A1598" s="4"/>
      <c r="B1598" s="72"/>
      <c r="C1598" s="72"/>
      <c r="D1598" s="72"/>
      <c r="E1598" s="72"/>
      <c r="F1598" s="72"/>
      <c r="G1598" s="72"/>
      <c r="H1598" s="72"/>
      <c r="I1598" s="72"/>
      <c r="J1598" s="72"/>
      <c r="K1598" s="72"/>
      <c r="O1598" s="4"/>
      <c r="P1598" s="4"/>
      <c r="Q1598" s="4"/>
      <c r="R1598" s="4"/>
      <c r="S1598" s="4"/>
      <c r="T1598" s="4"/>
      <c r="U1598" s="4"/>
      <c r="V1598" s="4"/>
      <c r="W1598" s="4"/>
      <c r="X1598" s="4"/>
      <c r="Y1598" s="4"/>
    </row>
    <row r="1599" spans="1:25" ht="15" customHeight="1">
      <c r="A1599" s="4"/>
      <c r="B1599" s="61" t="s">
        <v>558</v>
      </c>
      <c r="C1599" s="62" t="s">
        <v>19</v>
      </c>
      <c r="D1599" s="61" t="s">
        <v>20</v>
      </c>
      <c r="E1599" s="61" t="s">
        <v>21</v>
      </c>
      <c r="F1599" s="303" t="s">
        <v>1242</v>
      </c>
      <c r="G1599" s="303"/>
      <c r="H1599" s="67" t="s">
        <v>22</v>
      </c>
      <c r="I1599" s="62" t="s">
        <v>23</v>
      </c>
      <c r="J1599" s="62" t="s">
        <v>24</v>
      </c>
      <c r="K1599" s="62" t="s">
        <v>17</v>
      </c>
      <c r="O1599" s="4"/>
      <c r="P1599" s="4"/>
      <c r="Q1599" s="4"/>
      <c r="R1599" s="4"/>
      <c r="S1599" s="4"/>
      <c r="T1599" s="4"/>
      <c r="U1599" s="4"/>
      <c r="V1599" s="4"/>
      <c r="W1599" s="4"/>
      <c r="X1599" s="4"/>
      <c r="Y1599" s="4"/>
    </row>
    <row r="1600" spans="1:25" ht="15" customHeight="1">
      <c r="A1600" s="4"/>
      <c r="B1600" s="58" t="s">
        <v>1243</v>
      </c>
      <c r="C1600" s="69" t="s">
        <v>559</v>
      </c>
      <c r="D1600" s="58" t="s">
        <v>47</v>
      </c>
      <c r="E1600" s="58" t="s">
        <v>560</v>
      </c>
      <c r="F1600" s="304" t="s">
        <v>1935</v>
      </c>
      <c r="G1600" s="304"/>
      <c r="H1600" s="68" t="s">
        <v>49</v>
      </c>
      <c r="I1600" s="71">
        <v>1</v>
      </c>
      <c r="J1600" s="70">
        <v>149.80000000000001</v>
      </c>
      <c r="K1600" s="70">
        <v>149.80000000000001</v>
      </c>
      <c r="O1600" s="4"/>
      <c r="P1600" s="4"/>
      <c r="Q1600" s="4"/>
      <c r="R1600" s="4"/>
      <c r="S1600" s="4"/>
      <c r="T1600" s="4"/>
      <c r="U1600" s="4"/>
      <c r="V1600" s="4"/>
      <c r="W1600" s="4"/>
      <c r="X1600" s="4"/>
      <c r="Y1600" s="4"/>
    </row>
    <row r="1601" spans="1:25" ht="15" customHeight="1">
      <c r="A1601" s="4"/>
      <c r="B1601" s="59" t="s">
        <v>1245</v>
      </c>
      <c r="C1601" s="74" t="s">
        <v>1299</v>
      </c>
      <c r="D1601" s="59" t="s">
        <v>47</v>
      </c>
      <c r="E1601" s="59" t="s">
        <v>1300</v>
      </c>
      <c r="F1601" s="308" t="s">
        <v>1248</v>
      </c>
      <c r="G1601" s="308"/>
      <c r="H1601" s="73" t="s">
        <v>1249</v>
      </c>
      <c r="I1601" s="76">
        <v>0.22120000000000001</v>
      </c>
      <c r="J1601" s="75">
        <v>24.48</v>
      </c>
      <c r="K1601" s="75">
        <v>5.41</v>
      </c>
      <c r="O1601" s="4"/>
      <c r="P1601" s="4"/>
      <c r="Q1601" s="4"/>
      <c r="R1601" s="4"/>
      <c r="S1601" s="4"/>
      <c r="T1601" s="4"/>
      <c r="U1601" s="4"/>
      <c r="V1601" s="4"/>
      <c r="W1601" s="4"/>
      <c r="X1601" s="4"/>
      <c r="Y1601" s="4"/>
    </row>
    <row r="1602" spans="1:25" ht="15" customHeight="1">
      <c r="A1602" s="4"/>
      <c r="B1602" s="59" t="s">
        <v>1245</v>
      </c>
      <c r="C1602" s="74" t="s">
        <v>1301</v>
      </c>
      <c r="D1602" s="59" t="s">
        <v>47</v>
      </c>
      <c r="E1602" s="59" t="s">
        <v>1302</v>
      </c>
      <c r="F1602" s="308" t="s">
        <v>1248</v>
      </c>
      <c r="G1602" s="308"/>
      <c r="H1602" s="73" t="s">
        <v>1249</v>
      </c>
      <c r="I1602" s="76">
        <v>0.22120000000000001</v>
      </c>
      <c r="J1602" s="75">
        <v>30.48</v>
      </c>
      <c r="K1602" s="75">
        <v>6.74</v>
      </c>
      <c r="O1602" s="4"/>
      <c r="P1602" s="4"/>
      <c r="Q1602" s="4"/>
      <c r="R1602" s="4"/>
      <c r="S1602" s="4"/>
      <c r="T1602" s="4"/>
      <c r="U1602" s="4"/>
      <c r="V1602" s="4"/>
      <c r="W1602" s="4"/>
      <c r="X1602" s="4"/>
      <c r="Y1602" s="4"/>
    </row>
    <row r="1603" spans="1:25" ht="15" customHeight="1">
      <c r="A1603" s="4"/>
      <c r="B1603" s="57" t="s">
        <v>1254</v>
      </c>
      <c r="C1603" s="78" t="s">
        <v>1313</v>
      </c>
      <c r="D1603" s="57" t="s">
        <v>47</v>
      </c>
      <c r="E1603" s="57" t="s">
        <v>1314</v>
      </c>
      <c r="F1603" s="305" t="s">
        <v>1258</v>
      </c>
      <c r="G1603" s="305"/>
      <c r="H1603" s="77" t="s">
        <v>49</v>
      </c>
      <c r="I1603" s="80">
        <v>1.06E-2</v>
      </c>
      <c r="J1603" s="79">
        <v>14.71</v>
      </c>
      <c r="K1603" s="79">
        <v>0.15</v>
      </c>
      <c r="O1603" s="4"/>
      <c r="P1603" s="4"/>
      <c r="Q1603" s="4"/>
      <c r="R1603" s="4"/>
      <c r="S1603" s="4"/>
      <c r="T1603" s="4"/>
      <c r="U1603" s="4"/>
      <c r="V1603" s="4"/>
      <c r="W1603" s="4"/>
      <c r="X1603" s="4"/>
      <c r="Y1603" s="4"/>
    </row>
    <row r="1604" spans="1:25" ht="15" customHeight="1">
      <c r="A1604" s="4"/>
      <c r="B1604" s="57" t="s">
        <v>1254</v>
      </c>
      <c r="C1604" s="78" t="s">
        <v>1964</v>
      </c>
      <c r="D1604" s="57" t="s">
        <v>47</v>
      </c>
      <c r="E1604" s="57" t="s">
        <v>1965</v>
      </c>
      <c r="F1604" s="305" t="s">
        <v>1258</v>
      </c>
      <c r="G1604" s="305"/>
      <c r="H1604" s="77" t="s">
        <v>49</v>
      </c>
      <c r="I1604" s="80">
        <v>1</v>
      </c>
      <c r="J1604" s="79">
        <v>137.5</v>
      </c>
      <c r="K1604" s="79">
        <v>137.5</v>
      </c>
      <c r="O1604" s="4"/>
      <c r="P1604" s="4"/>
      <c r="Q1604" s="4"/>
      <c r="R1604" s="4"/>
      <c r="S1604" s="4"/>
      <c r="T1604" s="4"/>
      <c r="U1604" s="4"/>
      <c r="V1604" s="4"/>
      <c r="W1604" s="4"/>
      <c r="X1604" s="4"/>
      <c r="Y1604" s="4"/>
    </row>
    <row r="1605" spans="1:25" ht="15" customHeight="1">
      <c r="A1605" s="4"/>
      <c r="B1605" s="60"/>
      <c r="C1605" s="60"/>
      <c r="D1605" s="60"/>
      <c r="E1605" s="60"/>
      <c r="F1605" s="60" t="s">
        <v>1260</v>
      </c>
      <c r="G1605" s="82">
        <v>9.5299999999999994</v>
      </c>
      <c r="H1605" s="60" t="s">
        <v>1261</v>
      </c>
      <c r="I1605" s="82">
        <v>0</v>
      </c>
      <c r="J1605" s="60" t="s">
        <v>1262</v>
      </c>
      <c r="K1605" s="82">
        <v>9.5299999999999994</v>
      </c>
      <c r="O1605" s="4"/>
      <c r="P1605" s="4"/>
      <c r="Q1605" s="4"/>
      <c r="R1605" s="4"/>
      <c r="S1605" s="4"/>
      <c r="T1605" s="4"/>
      <c r="U1605" s="4"/>
      <c r="V1605" s="4"/>
      <c r="W1605" s="4"/>
      <c r="X1605" s="4"/>
      <c r="Y1605" s="4"/>
    </row>
    <row r="1606" spans="1:25" ht="15" customHeight="1" thickBot="1">
      <c r="A1606" s="4"/>
      <c r="B1606" s="60"/>
      <c r="C1606" s="60"/>
      <c r="D1606" s="60"/>
      <c r="E1606" s="60"/>
      <c r="F1606" s="60" t="s">
        <v>1263</v>
      </c>
      <c r="G1606" s="82">
        <v>28.34</v>
      </c>
      <c r="H1606" s="60"/>
      <c r="I1606" s="306" t="s">
        <v>1264</v>
      </c>
      <c r="J1606" s="306"/>
      <c r="K1606" s="82">
        <v>178.14</v>
      </c>
      <c r="O1606" s="4"/>
      <c r="P1606" s="4"/>
      <c r="Q1606" s="4"/>
      <c r="R1606" s="4"/>
      <c r="S1606" s="4"/>
      <c r="T1606" s="4"/>
      <c r="U1606" s="4"/>
      <c r="V1606" s="4"/>
      <c r="W1606" s="4"/>
      <c r="X1606" s="4"/>
      <c r="Y1606" s="4"/>
    </row>
    <row r="1607" spans="1:25" ht="15" customHeight="1" thickTop="1">
      <c r="A1607" s="4"/>
      <c r="B1607" s="72"/>
      <c r="C1607" s="72"/>
      <c r="D1607" s="72"/>
      <c r="E1607" s="72"/>
      <c r="F1607" s="72"/>
      <c r="G1607" s="72"/>
      <c r="H1607" s="72"/>
      <c r="I1607" s="72"/>
      <c r="J1607" s="72"/>
      <c r="K1607" s="72"/>
      <c r="O1607" s="4"/>
      <c r="P1607" s="4"/>
      <c r="Q1607" s="4"/>
      <c r="R1607" s="4"/>
      <c r="S1607" s="4"/>
      <c r="T1607" s="4"/>
      <c r="U1607" s="4"/>
      <c r="V1607" s="4"/>
      <c r="W1607" s="4"/>
      <c r="X1607" s="4"/>
      <c r="Y1607" s="4"/>
    </row>
    <row r="1608" spans="1:25" ht="15" customHeight="1">
      <c r="A1608" s="4"/>
      <c r="B1608" s="61" t="s">
        <v>561</v>
      </c>
      <c r="C1608" s="62" t="s">
        <v>19</v>
      </c>
      <c r="D1608" s="61" t="s">
        <v>20</v>
      </c>
      <c r="E1608" s="61" t="s">
        <v>21</v>
      </c>
      <c r="F1608" s="303" t="s">
        <v>1242</v>
      </c>
      <c r="G1608" s="303"/>
      <c r="H1608" s="67" t="s">
        <v>22</v>
      </c>
      <c r="I1608" s="62" t="s">
        <v>23</v>
      </c>
      <c r="J1608" s="62" t="s">
        <v>24</v>
      </c>
      <c r="K1608" s="62" t="s">
        <v>17</v>
      </c>
      <c r="O1608" s="4"/>
      <c r="P1608" s="4"/>
      <c r="Q1608" s="4"/>
      <c r="R1608" s="4"/>
      <c r="S1608" s="4"/>
      <c r="T1608" s="4"/>
      <c r="U1608" s="4"/>
      <c r="V1608" s="4"/>
      <c r="W1608" s="4"/>
      <c r="X1608" s="4"/>
      <c r="Y1608" s="4"/>
    </row>
    <row r="1609" spans="1:25" ht="15" customHeight="1">
      <c r="A1609" s="4"/>
      <c r="B1609" s="58" t="s">
        <v>1243</v>
      </c>
      <c r="C1609" s="69" t="s">
        <v>562</v>
      </c>
      <c r="D1609" s="58" t="s">
        <v>47</v>
      </c>
      <c r="E1609" s="58" t="s">
        <v>563</v>
      </c>
      <c r="F1609" s="304" t="s">
        <v>1935</v>
      </c>
      <c r="G1609" s="304"/>
      <c r="H1609" s="68" t="s">
        <v>49</v>
      </c>
      <c r="I1609" s="71">
        <v>1</v>
      </c>
      <c r="J1609" s="70">
        <v>141.99</v>
      </c>
      <c r="K1609" s="70">
        <v>141.99</v>
      </c>
      <c r="O1609" s="4"/>
      <c r="P1609" s="4"/>
      <c r="Q1609" s="4"/>
      <c r="R1609" s="4"/>
      <c r="S1609" s="4"/>
      <c r="T1609" s="4"/>
      <c r="U1609" s="4"/>
      <c r="V1609" s="4"/>
      <c r="W1609" s="4"/>
      <c r="X1609" s="4"/>
      <c r="Y1609" s="4"/>
    </row>
    <row r="1610" spans="1:25" ht="15" customHeight="1">
      <c r="A1610" s="4"/>
      <c r="B1610" s="59" t="s">
        <v>1245</v>
      </c>
      <c r="C1610" s="74" t="s">
        <v>1301</v>
      </c>
      <c r="D1610" s="59" t="s">
        <v>47</v>
      </c>
      <c r="E1610" s="59" t="s">
        <v>1302</v>
      </c>
      <c r="F1610" s="308" t="s">
        <v>1248</v>
      </c>
      <c r="G1610" s="308"/>
      <c r="H1610" s="73" t="s">
        <v>1249</v>
      </c>
      <c r="I1610" s="76">
        <v>0.22120000000000001</v>
      </c>
      <c r="J1610" s="75">
        <v>30.48</v>
      </c>
      <c r="K1610" s="75">
        <v>6.74</v>
      </c>
      <c r="O1610" s="4"/>
      <c r="P1610" s="4"/>
      <c r="Q1610" s="4"/>
      <c r="R1610" s="4"/>
      <c r="S1610" s="4"/>
      <c r="T1610" s="4"/>
      <c r="U1610" s="4"/>
      <c r="V1610" s="4"/>
      <c r="W1610" s="4"/>
      <c r="X1610" s="4"/>
      <c r="Y1610" s="4"/>
    </row>
    <row r="1611" spans="1:25" ht="15" customHeight="1">
      <c r="A1611" s="4"/>
      <c r="B1611" s="59" t="s">
        <v>1245</v>
      </c>
      <c r="C1611" s="74" t="s">
        <v>1299</v>
      </c>
      <c r="D1611" s="59" t="s">
        <v>47</v>
      </c>
      <c r="E1611" s="59" t="s">
        <v>1300</v>
      </c>
      <c r="F1611" s="308" t="s">
        <v>1248</v>
      </c>
      <c r="G1611" s="308"/>
      <c r="H1611" s="73" t="s">
        <v>1249</v>
      </c>
      <c r="I1611" s="76">
        <v>0.22120000000000001</v>
      </c>
      <c r="J1611" s="75">
        <v>24.48</v>
      </c>
      <c r="K1611" s="75">
        <v>5.41</v>
      </c>
      <c r="O1611" s="4"/>
      <c r="P1611" s="4"/>
      <c r="Q1611" s="4"/>
      <c r="R1611" s="4"/>
      <c r="S1611" s="4"/>
      <c r="T1611" s="4"/>
      <c r="U1611" s="4"/>
      <c r="V1611" s="4"/>
      <c r="W1611" s="4"/>
      <c r="X1611" s="4"/>
      <c r="Y1611" s="4"/>
    </row>
    <row r="1612" spans="1:25" ht="15" customHeight="1">
      <c r="A1612" s="4"/>
      <c r="B1612" s="57" t="s">
        <v>1254</v>
      </c>
      <c r="C1612" s="78" t="s">
        <v>1313</v>
      </c>
      <c r="D1612" s="57" t="s">
        <v>47</v>
      </c>
      <c r="E1612" s="57" t="s">
        <v>1314</v>
      </c>
      <c r="F1612" s="305" t="s">
        <v>1258</v>
      </c>
      <c r="G1612" s="305"/>
      <c r="H1612" s="77" t="s">
        <v>49</v>
      </c>
      <c r="I1612" s="80">
        <v>1.06E-2</v>
      </c>
      <c r="J1612" s="79">
        <v>14.71</v>
      </c>
      <c r="K1612" s="79">
        <v>0.15</v>
      </c>
      <c r="O1612" s="4"/>
      <c r="P1612" s="4"/>
      <c r="Q1612" s="4"/>
      <c r="R1612" s="4"/>
      <c r="S1612" s="4"/>
      <c r="T1612" s="4"/>
      <c r="U1612" s="4"/>
      <c r="V1612" s="4"/>
      <c r="W1612" s="4"/>
      <c r="X1612" s="4"/>
      <c r="Y1612" s="4"/>
    </row>
    <row r="1613" spans="1:25" ht="15" customHeight="1">
      <c r="A1613" s="4"/>
      <c r="B1613" s="57" t="s">
        <v>1254</v>
      </c>
      <c r="C1613" s="78" t="s">
        <v>1966</v>
      </c>
      <c r="D1613" s="57" t="s">
        <v>47</v>
      </c>
      <c r="E1613" s="57" t="s">
        <v>1967</v>
      </c>
      <c r="F1613" s="305" t="s">
        <v>1258</v>
      </c>
      <c r="G1613" s="305"/>
      <c r="H1613" s="77" t="s">
        <v>49</v>
      </c>
      <c r="I1613" s="80">
        <v>1</v>
      </c>
      <c r="J1613" s="79">
        <v>129.69</v>
      </c>
      <c r="K1613" s="79">
        <v>129.69</v>
      </c>
      <c r="O1613" s="4"/>
      <c r="P1613" s="4"/>
      <c r="Q1613" s="4"/>
      <c r="R1613" s="4"/>
      <c r="S1613" s="4"/>
      <c r="T1613" s="4"/>
      <c r="U1613" s="4"/>
      <c r="V1613" s="4"/>
      <c r="W1613" s="4"/>
      <c r="X1613" s="4"/>
      <c r="Y1613" s="4"/>
    </row>
    <row r="1614" spans="1:25" ht="15" customHeight="1">
      <c r="A1614" s="4"/>
      <c r="B1614" s="60"/>
      <c r="C1614" s="60"/>
      <c r="D1614" s="60"/>
      <c r="E1614" s="60"/>
      <c r="F1614" s="60" t="s">
        <v>1260</v>
      </c>
      <c r="G1614" s="82">
        <v>9.5299999999999994</v>
      </c>
      <c r="H1614" s="60" t="s">
        <v>1261</v>
      </c>
      <c r="I1614" s="82">
        <v>0</v>
      </c>
      <c r="J1614" s="60" t="s">
        <v>1262</v>
      </c>
      <c r="K1614" s="82">
        <v>9.5299999999999994</v>
      </c>
      <c r="O1614" s="4"/>
      <c r="P1614" s="4"/>
      <c r="Q1614" s="4"/>
      <c r="R1614" s="4"/>
      <c r="S1614" s="4"/>
      <c r="T1614" s="4"/>
      <c r="U1614" s="4"/>
      <c r="V1614" s="4"/>
      <c r="W1614" s="4"/>
      <c r="X1614" s="4"/>
      <c r="Y1614" s="4"/>
    </row>
    <row r="1615" spans="1:25" ht="15" customHeight="1" thickBot="1">
      <c r="A1615" s="4"/>
      <c r="B1615" s="60"/>
      <c r="C1615" s="60"/>
      <c r="D1615" s="60"/>
      <c r="E1615" s="60"/>
      <c r="F1615" s="60" t="s">
        <v>1263</v>
      </c>
      <c r="G1615" s="82">
        <v>26.86</v>
      </c>
      <c r="H1615" s="60"/>
      <c r="I1615" s="306" t="s">
        <v>1264</v>
      </c>
      <c r="J1615" s="306"/>
      <c r="K1615" s="82">
        <v>168.85</v>
      </c>
      <c r="O1615" s="4"/>
      <c r="P1615" s="4"/>
      <c r="Q1615" s="4"/>
      <c r="R1615" s="4"/>
      <c r="S1615" s="4"/>
      <c r="T1615" s="4"/>
      <c r="U1615" s="4"/>
      <c r="V1615" s="4"/>
      <c r="W1615" s="4"/>
      <c r="X1615" s="4"/>
      <c r="Y1615" s="4"/>
    </row>
    <row r="1616" spans="1:25" ht="15" customHeight="1" thickTop="1">
      <c r="A1616" s="4"/>
      <c r="B1616" s="72"/>
      <c r="C1616" s="72"/>
      <c r="D1616" s="72"/>
      <c r="E1616" s="72"/>
      <c r="F1616" s="72"/>
      <c r="G1616" s="72"/>
      <c r="H1616" s="72"/>
      <c r="I1616" s="72"/>
      <c r="J1616" s="72"/>
      <c r="K1616" s="72"/>
      <c r="O1616" s="4"/>
      <c r="P1616" s="4"/>
      <c r="Q1616" s="4"/>
      <c r="R1616" s="4"/>
      <c r="S1616" s="4"/>
      <c r="T1616" s="4"/>
      <c r="U1616" s="4"/>
      <c r="V1616" s="4"/>
      <c r="W1616" s="4"/>
      <c r="X1616" s="4"/>
      <c r="Y1616" s="4"/>
    </row>
    <row r="1617" spans="1:25" ht="15" customHeight="1">
      <c r="A1617" s="4"/>
      <c r="B1617" s="61" t="s">
        <v>564</v>
      </c>
      <c r="C1617" s="62" t="s">
        <v>19</v>
      </c>
      <c r="D1617" s="61" t="s">
        <v>20</v>
      </c>
      <c r="E1617" s="61" t="s">
        <v>21</v>
      </c>
      <c r="F1617" s="303" t="s">
        <v>1242</v>
      </c>
      <c r="G1617" s="303"/>
      <c r="H1617" s="67" t="s">
        <v>22</v>
      </c>
      <c r="I1617" s="62" t="s">
        <v>23</v>
      </c>
      <c r="J1617" s="62" t="s">
        <v>24</v>
      </c>
      <c r="K1617" s="62" t="s">
        <v>17</v>
      </c>
      <c r="O1617" s="4"/>
      <c r="P1617" s="4"/>
      <c r="Q1617" s="4"/>
      <c r="R1617" s="4"/>
      <c r="S1617" s="4"/>
      <c r="T1617" s="4"/>
      <c r="U1617" s="4"/>
      <c r="V1617" s="4"/>
      <c r="W1617" s="4"/>
      <c r="X1617" s="4"/>
      <c r="Y1617" s="4"/>
    </row>
    <row r="1618" spans="1:25" ht="15" customHeight="1">
      <c r="A1618" s="4"/>
      <c r="B1618" s="58" t="s">
        <v>1243</v>
      </c>
      <c r="C1618" s="69" t="s">
        <v>565</v>
      </c>
      <c r="D1618" s="58" t="s">
        <v>47</v>
      </c>
      <c r="E1618" s="58" t="s">
        <v>566</v>
      </c>
      <c r="F1618" s="304" t="s">
        <v>1968</v>
      </c>
      <c r="G1618" s="304"/>
      <c r="H1618" s="68" t="s">
        <v>87</v>
      </c>
      <c r="I1618" s="71">
        <v>1</v>
      </c>
      <c r="J1618" s="70">
        <v>80.23</v>
      </c>
      <c r="K1618" s="70">
        <v>80.23</v>
      </c>
      <c r="O1618" s="4"/>
      <c r="P1618" s="4"/>
      <c r="Q1618" s="4"/>
      <c r="R1618" s="4"/>
      <c r="S1618" s="4"/>
      <c r="T1618" s="4"/>
      <c r="U1618" s="4"/>
      <c r="V1618" s="4"/>
      <c r="W1618" s="4"/>
      <c r="X1618" s="4"/>
      <c r="Y1618" s="4"/>
    </row>
    <row r="1619" spans="1:25" ht="15" customHeight="1">
      <c r="A1619" s="4"/>
      <c r="B1619" s="59" t="s">
        <v>1245</v>
      </c>
      <c r="C1619" s="74" t="s">
        <v>1301</v>
      </c>
      <c r="D1619" s="59" t="s">
        <v>47</v>
      </c>
      <c r="E1619" s="59" t="s">
        <v>1302</v>
      </c>
      <c r="F1619" s="308" t="s">
        <v>1248</v>
      </c>
      <c r="G1619" s="308"/>
      <c r="H1619" s="73" t="s">
        <v>1249</v>
      </c>
      <c r="I1619" s="76">
        <v>0.19400000000000001</v>
      </c>
      <c r="J1619" s="75">
        <v>30.48</v>
      </c>
      <c r="K1619" s="75">
        <v>5.91</v>
      </c>
      <c r="O1619" s="4"/>
      <c r="P1619" s="4"/>
      <c r="Q1619" s="4"/>
      <c r="R1619" s="4"/>
      <c r="S1619" s="4"/>
      <c r="T1619" s="4"/>
      <c r="U1619" s="4"/>
      <c r="V1619" s="4"/>
      <c r="W1619" s="4"/>
      <c r="X1619" s="4"/>
      <c r="Y1619" s="4"/>
    </row>
    <row r="1620" spans="1:25" ht="15" customHeight="1">
      <c r="A1620" s="4"/>
      <c r="B1620" s="59" t="s">
        <v>1245</v>
      </c>
      <c r="C1620" s="74" t="s">
        <v>1299</v>
      </c>
      <c r="D1620" s="59" t="s">
        <v>47</v>
      </c>
      <c r="E1620" s="59" t="s">
        <v>1300</v>
      </c>
      <c r="F1620" s="308" t="s">
        <v>1248</v>
      </c>
      <c r="G1620" s="308"/>
      <c r="H1620" s="73" t="s">
        <v>1249</v>
      </c>
      <c r="I1620" s="76">
        <v>0.19400000000000001</v>
      </c>
      <c r="J1620" s="75">
        <v>24.48</v>
      </c>
      <c r="K1620" s="75">
        <v>4.74</v>
      </c>
      <c r="O1620" s="4"/>
      <c r="P1620" s="4"/>
      <c r="Q1620" s="4"/>
      <c r="R1620" s="4"/>
      <c r="S1620" s="4"/>
      <c r="T1620" s="4"/>
      <c r="U1620" s="4"/>
      <c r="V1620" s="4"/>
      <c r="W1620" s="4"/>
      <c r="X1620" s="4"/>
      <c r="Y1620" s="4"/>
    </row>
    <row r="1621" spans="1:25" ht="15" customHeight="1">
      <c r="A1621" s="4"/>
      <c r="B1621" s="57" t="s">
        <v>1254</v>
      </c>
      <c r="C1621" s="78" t="s">
        <v>1969</v>
      </c>
      <c r="D1621" s="57" t="s">
        <v>47</v>
      </c>
      <c r="E1621" s="57" t="s">
        <v>1970</v>
      </c>
      <c r="F1621" s="305" t="s">
        <v>1258</v>
      </c>
      <c r="G1621" s="305"/>
      <c r="H1621" s="77" t="s">
        <v>87</v>
      </c>
      <c r="I1621" s="80">
        <v>1.0389999999999999</v>
      </c>
      <c r="J1621" s="79">
        <v>66.97</v>
      </c>
      <c r="K1621" s="79">
        <v>69.58</v>
      </c>
      <c r="O1621" s="4"/>
      <c r="P1621" s="4"/>
      <c r="Q1621" s="4"/>
      <c r="R1621" s="4"/>
      <c r="S1621" s="4"/>
      <c r="T1621" s="4"/>
      <c r="U1621" s="4"/>
      <c r="V1621" s="4"/>
      <c r="W1621" s="4"/>
      <c r="X1621" s="4"/>
      <c r="Y1621" s="4"/>
    </row>
    <row r="1622" spans="1:25" ht="15" customHeight="1">
      <c r="A1622" s="4"/>
      <c r="B1622" s="60"/>
      <c r="C1622" s="60"/>
      <c r="D1622" s="60"/>
      <c r="E1622" s="60"/>
      <c r="F1622" s="60" t="s">
        <v>1260</v>
      </c>
      <c r="G1622" s="82">
        <v>8.35</v>
      </c>
      <c r="H1622" s="60" t="s">
        <v>1261</v>
      </c>
      <c r="I1622" s="82">
        <v>0</v>
      </c>
      <c r="J1622" s="60" t="s">
        <v>1262</v>
      </c>
      <c r="K1622" s="82">
        <v>8.35</v>
      </c>
      <c r="O1622" s="4"/>
      <c r="P1622" s="4"/>
      <c r="Q1622" s="4"/>
      <c r="R1622" s="4"/>
      <c r="S1622" s="4"/>
      <c r="T1622" s="4"/>
      <c r="U1622" s="4"/>
      <c r="V1622" s="4"/>
      <c r="W1622" s="4"/>
      <c r="X1622" s="4"/>
      <c r="Y1622" s="4"/>
    </row>
    <row r="1623" spans="1:25" ht="15" customHeight="1" thickBot="1">
      <c r="A1623" s="4"/>
      <c r="B1623" s="60"/>
      <c r="C1623" s="60"/>
      <c r="D1623" s="60"/>
      <c r="E1623" s="60"/>
      <c r="F1623" s="60" t="s">
        <v>1263</v>
      </c>
      <c r="G1623" s="82">
        <v>15.17</v>
      </c>
      <c r="H1623" s="60"/>
      <c r="I1623" s="306" t="s">
        <v>1264</v>
      </c>
      <c r="J1623" s="306"/>
      <c r="K1623" s="82">
        <v>95.4</v>
      </c>
      <c r="O1623" s="4"/>
      <c r="P1623" s="4"/>
      <c r="Q1623" s="4"/>
      <c r="R1623" s="4"/>
      <c r="S1623" s="4"/>
      <c r="T1623" s="4"/>
      <c r="U1623" s="4"/>
      <c r="V1623" s="4"/>
      <c r="W1623" s="4"/>
      <c r="X1623" s="4"/>
      <c r="Y1623" s="4"/>
    </row>
    <row r="1624" spans="1:25" ht="15" customHeight="1" thickTop="1">
      <c r="A1624" s="4"/>
      <c r="B1624" s="72"/>
      <c r="C1624" s="72"/>
      <c r="D1624" s="72"/>
      <c r="E1624" s="72"/>
      <c r="F1624" s="72"/>
      <c r="G1624" s="72"/>
      <c r="H1624" s="72"/>
      <c r="I1624" s="72"/>
      <c r="J1624" s="72"/>
      <c r="K1624" s="72"/>
      <c r="O1624" s="4"/>
      <c r="P1624" s="4"/>
      <c r="Q1624" s="4"/>
      <c r="R1624" s="4"/>
      <c r="S1624" s="4"/>
      <c r="T1624" s="4"/>
      <c r="U1624" s="4"/>
      <c r="V1624" s="4"/>
      <c r="W1624" s="4"/>
      <c r="X1624" s="4"/>
      <c r="Y1624" s="4"/>
    </row>
    <row r="1625" spans="1:25" ht="15" customHeight="1">
      <c r="A1625" s="4"/>
      <c r="B1625" s="61" t="s">
        <v>567</v>
      </c>
      <c r="C1625" s="62" t="s">
        <v>19</v>
      </c>
      <c r="D1625" s="61" t="s">
        <v>20</v>
      </c>
      <c r="E1625" s="61" t="s">
        <v>21</v>
      </c>
      <c r="F1625" s="303" t="s">
        <v>1242</v>
      </c>
      <c r="G1625" s="303"/>
      <c r="H1625" s="67" t="s">
        <v>22</v>
      </c>
      <c r="I1625" s="62" t="s">
        <v>23</v>
      </c>
      <c r="J1625" s="62" t="s">
        <v>24</v>
      </c>
      <c r="K1625" s="62" t="s">
        <v>17</v>
      </c>
      <c r="O1625" s="4"/>
      <c r="P1625" s="4"/>
      <c r="Q1625" s="4"/>
      <c r="R1625" s="4"/>
      <c r="S1625" s="4"/>
      <c r="T1625" s="4"/>
      <c r="U1625" s="4"/>
      <c r="V1625" s="4"/>
      <c r="W1625" s="4"/>
      <c r="X1625" s="4"/>
      <c r="Y1625" s="4"/>
    </row>
    <row r="1626" spans="1:25" ht="15" customHeight="1">
      <c r="A1626" s="4"/>
      <c r="B1626" s="58" t="s">
        <v>1243</v>
      </c>
      <c r="C1626" s="69" t="s">
        <v>568</v>
      </c>
      <c r="D1626" s="58" t="s">
        <v>47</v>
      </c>
      <c r="E1626" s="58" t="s">
        <v>569</v>
      </c>
      <c r="F1626" s="304" t="s">
        <v>1968</v>
      </c>
      <c r="G1626" s="304"/>
      <c r="H1626" s="68" t="s">
        <v>87</v>
      </c>
      <c r="I1626" s="71">
        <v>1</v>
      </c>
      <c r="J1626" s="70">
        <v>141.33000000000001</v>
      </c>
      <c r="K1626" s="70">
        <v>141.33000000000001</v>
      </c>
      <c r="O1626" s="4"/>
      <c r="P1626" s="4"/>
      <c r="Q1626" s="4"/>
      <c r="R1626" s="4"/>
      <c r="S1626" s="4"/>
      <c r="T1626" s="4"/>
      <c r="U1626" s="4"/>
      <c r="V1626" s="4"/>
      <c r="W1626" s="4"/>
      <c r="X1626" s="4"/>
      <c r="Y1626" s="4"/>
    </row>
    <row r="1627" spans="1:25" ht="15" customHeight="1">
      <c r="A1627" s="4"/>
      <c r="B1627" s="59" t="s">
        <v>1245</v>
      </c>
      <c r="C1627" s="74" t="s">
        <v>1301</v>
      </c>
      <c r="D1627" s="59" t="s">
        <v>47</v>
      </c>
      <c r="E1627" s="59" t="s">
        <v>1302</v>
      </c>
      <c r="F1627" s="308" t="s">
        <v>1248</v>
      </c>
      <c r="G1627" s="308"/>
      <c r="H1627" s="73" t="s">
        <v>1249</v>
      </c>
      <c r="I1627" s="76">
        <v>0.30599999999999999</v>
      </c>
      <c r="J1627" s="75">
        <v>30.48</v>
      </c>
      <c r="K1627" s="75">
        <v>9.32</v>
      </c>
      <c r="O1627" s="4"/>
      <c r="P1627" s="4"/>
      <c r="Q1627" s="4"/>
      <c r="R1627" s="4"/>
      <c r="S1627" s="4"/>
      <c r="T1627" s="4"/>
      <c r="U1627" s="4"/>
      <c r="V1627" s="4"/>
      <c r="W1627" s="4"/>
      <c r="X1627" s="4"/>
      <c r="Y1627" s="4"/>
    </row>
    <row r="1628" spans="1:25" ht="15" customHeight="1">
      <c r="A1628" s="4"/>
      <c r="B1628" s="59" t="s">
        <v>1245</v>
      </c>
      <c r="C1628" s="74" t="s">
        <v>1299</v>
      </c>
      <c r="D1628" s="59" t="s">
        <v>47</v>
      </c>
      <c r="E1628" s="59" t="s">
        <v>1300</v>
      </c>
      <c r="F1628" s="308" t="s">
        <v>1248</v>
      </c>
      <c r="G1628" s="308"/>
      <c r="H1628" s="73" t="s">
        <v>1249</v>
      </c>
      <c r="I1628" s="76">
        <v>0.30599999999999999</v>
      </c>
      <c r="J1628" s="75">
        <v>24.48</v>
      </c>
      <c r="K1628" s="75">
        <v>7.49</v>
      </c>
      <c r="O1628" s="4"/>
      <c r="P1628" s="4"/>
      <c r="Q1628" s="4"/>
      <c r="R1628" s="4"/>
      <c r="S1628" s="4"/>
      <c r="T1628" s="4"/>
      <c r="U1628" s="4"/>
      <c r="V1628" s="4"/>
      <c r="W1628" s="4"/>
      <c r="X1628" s="4"/>
      <c r="Y1628" s="4"/>
    </row>
    <row r="1629" spans="1:25" ht="15" customHeight="1">
      <c r="A1629" s="4"/>
      <c r="B1629" s="57" t="s">
        <v>1254</v>
      </c>
      <c r="C1629" s="78" t="s">
        <v>1971</v>
      </c>
      <c r="D1629" s="57" t="s">
        <v>47</v>
      </c>
      <c r="E1629" s="57" t="s">
        <v>1972</v>
      </c>
      <c r="F1629" s="305" t="s">
        <v>1258</v>
      </c>
      <c r="G1629" s="305"/>
      <c r="H1629" s="77" t="s">
        <v>87</v>
      </c>
      <c r="I1629" s="80">
        <v>1.0389999999999999</v>
      </c>
      <c r="J1629" s="79">
        <v>119.85</v>
      </c>
      <c r="K1629" s="79">
        <v>124.52</v>
      </c>
      <c r="O1629" s="4"/>
      <c r="P1629" s="4"/>
      <c r="Q1629" s="4"/>
      <c r="R1629" s="4"/>
      <c r="S1629" s="4"/>
      <c r="T1629" s="4"/>
      <c r="U1629" s="4"/>
      <c r="V1629" s="4"/>
      <c r="W1629" s="4"/>
      <c r="X1629" s="4"/>
      <c r="Y1629" s="4"/>
    </row>
    <row r="1630" spans="1:25" ht="15" customHeight="1">
      <c r="A1630" s="4"/>
      <c r="B1630" s="60"/>
      <c r="C1630" s="60"/>
      <c r="D1630" s="60"/>
      <c r="E1630" s="60"/>
      <c r="F1630" s="60" t="s">
        <v>1260</v>
      </c>
      <c r="G1630" s="82">
        <v>13.18</v>
      </c>
      <c r="H1630" s="60" t="s">
        <v>1261</v>
      </c>
      <c r="I1630" s="82">
        <v>0</v>
      </c>
      <c r="J1630" s="60" t="s">
        <v>1262</v>
      </c>
      <c r="K1630" s="82">
        <v>13.18</v>
      </c>
      <c r="O1630" s="4"/>
      <c r="P1630" s="4"/>
      <c r="Q1630" s="4"/>
      <c r="R1630" s="4"/>
      <c r="S1630" s="4"/>
      <c r="T1630" s="4"/>
      <c r="U1630" s="4"/>
      <c r="V1630" s="4"/>
      <c r="W1630" s="4"/>
      <c r="X1630" s="4"/>
      <c r="Y1630" s="4"/>
    </row>
    <row r="1631" spans="1:25" ht="15" customHeight="1" thickBot="1">
      <c r="A1631" s="4"/>
      <c r="B1631" s="60"/>
      <c r="C1631" s="60"/>
      <c r="D1631" s="60"/>
      <c r="E1631" s="60"/>
      <c r="F1631" s="60" t="s">
        <v>1263</v>
      </c>
      <c r="G1631" s="82">
        <v>26.73</v>
      </c>
      <c r="H1631" s="60"/>
      <c r="I1631" s="306" t="s">
        <v>1264</v>
      </c>
      <c r="J1631" s="306"/>
      <c r="K1631" s="82">
        <v>168.06</v>
      </c>
      <c r="O1631" s="4"/>
      <c r="P1631" s="4"/>
      <c r="Q1631" s="4"/>
      <c r="R1631" s="4"/>
      <c r="S1631" s="4"/>
      <c r="T1631" s="4"/>
      <c r="U1631" s="4"/>
      <c r="V1631" s="4"/>
      <c r="W1631" s="4"/>
      <c r="X1631" s="4"/>
      <c r="Y1631" s="4"/>
    </row>
    <row r="1632" spans="1:25" ht="15" customHeight="1" thickTop="1">
      <c r="A1632" s="4"/>
      <c r="B1632" s="72"/>
      <c r="C1632" s="72"/>
      <c r="D1632" s="72"/>
      <c r="E1632" s="72"/>
      <c r="F1632" s="72"/>
      <c r="G1632" s="72"/>
      <c r="H1632" s="72"/>
      <c r="I1632" s="72"/>
      <c r="J1632" s="72"/>
      <c r="K1632" s="72"/>
      <c r="O1632" s="4"/>
      <c r="P1632" s="4"/>
      <c r="Q1632" s="4"/>
      <c r="R1632" s="4"/>
      <c r="S1632" s="4"/>
      <c r="T1632" s="4"/>
      <c r="U1632" s="4"/>
      <c r="V1632" s="4"/>
      <c r="W1632" s="4"/>
      <c r="X1632" s="4"/>
      <c r="Y1632" s="4"/>
    </row>
    <row r="1633" spans="1:25" ht="15" customHeight="1">
      <c r="A1633" s="4"/>
      <c r="B1633" s="61" t="s">
        <v>570</v>
      </c>
      <c r="C1633" s="62" t="s">
        <v>19</v>
      </c>
      <c r="D1633" s="61" t="s">
        <v>20</v>
      </c>
      <c r="E1633" s="61" t="s">
        <v>21</v>
      </c>
      <c r="F1633" s="303" t="s">
        <v>1242</v>
      </c>
      <c r="G1633" s="303"/>
      <c r="H1633" s="67" t="s">
        <v>22</v>
      </c>
      <c r="I1633" s="62" t="s">
        <v>23</v>
      </c>
      <c r="J1633" s="62" t="s">
        <v>24</v>
      </c>
      <c r="K1633" s="62" t="s">
        <v>17</v>
      </c>
      <c r="O1633" s="4"/>
      <c r="P1633" s="4"/>
      <c r="Q1633" s="4"/>
      <c r="R1633" s="4"/>
      <c r="S1633" s="4"/>
      <c r="T1633" s="4"/>
      <c r="U1633" s="4"/>
      <c r="V1633" s="4"/>
      <c r="W1633" s="4"/>
      <c r="X1633" s="4"/>
      <c r="Y1633" s="4"/>
    </row>
    <row r="1634" spans="1:25" ht="15" customHeight="1">
      <c r="A1634" s="4"/>
      <c r="B1634" s="58" t="s">
        <v>1243</v>
      </c>
      <c r="C1634" s="69" t="s">
        <v>571</v>
      </c>
      <c r="D1634" s="58" t="s">
        <v>47</v>
      </c>
      <c r="E1634" s="58" t="s">
        <v>572</v>
      </c>
      <c r="F1634" s="304" t="s">
        <v>1953</v>
      </c>
      <c r="G1634" s="304"/>
      <c r="H1634" s="68" t="s">
        <v>49</v>
      </c>
      <c r="I1634" s="71">
        <v>1</v>
      </c>
      <c r="J1634" s="70">
        <v>7.49</v>
      </c>
      <c r="K1634" s="70">
        <v>7.49</v>
      </c>
      <c r="O1634" s="4"/>
      <c r="P1634" s="4"/>
      <c r="Q1634" s="4"/>
      <c r="R1634" s="4"/>
      <c r="S1634" s="4"/>
      <c r="T1634" s="4"/>
      <c r="U1634" s="4"/>
      <c r="V1634" s="4"/>
      <c r="W1634" s="4"/>
      <c r="X1634" s="4"/>
      <c r="Y1634" s="4"/>
    </row>
    <row r="1635" spans="1:25" ht="15" customHeight="1">
      <c r="A1635" s="4"/>
      <c r="B1635" s="59" t="s">
        <v>1245</v>
      </c>
      <c r="C1635" s="74" t="s">
        <v>1299</v>
      </c>
      <c r="D1635" s="59" t="s">
        <v>47</v>
      </c>
      <c r="E1635" s="59" t="s">
        <v>1300</v>
      </c>
      <c r="F1635" s="308" t="s">
        <v>1248</v>
      </c>
      <c r="G1635" s="308"/>
      <c r="H1635" s="73" t="s">
        <v>1249</v>
      </c>
      <c r="I1635" s="76">
        <v>9.4399999999999998E-2</v>
      </c>
      <c r="J1635" s="75">
        <v>24.48</v>
      </c>
      <c r="K1635" s="75">
        <v>2.31</v>
      </c>
      <c r="O1635" s="4"/>
      <c r="P1635" s="4"/>
      <c r="Q1635" s="4"/>
      <c r="R1635" s="4"/>
      <c r="S1635" s="4"/>
      <c r="T1635" s="4"/>
      <c r="U1635" s="4"/>
      <c r="V1635" s="4"/>
      <c r="W1635" s="4"/>
      <c r="X1635" s="4"/>
      <c r="Y1635" s="4"/>
    </row>
    <row r="1636" spans="1:25" ht="15" customHeight="1">
      <c r="A1636" s="4"/>
      <c r="B1636" s="59" t="s">
        <v>1245</v>
      </c>
      <c r="C1636" s="74" t="s">
        <v>1301</v>
      </c>
      <c r="D1636" s="59" t="s">
        <v>47</v>
      </c>
      <c r="E1636" s="59" t="s">
        <v>1302</v>
      </c>
      <c r="F1636" s="308" t="s">
        <v>1248</v>
      </c>
      <c r="G1636" s="308"/>
      <c r="H1636" s="73" t="s">
        <v>1249</v>
      </c>
      <c r="I1636" s="76">
        <v>9.4399999999999998E-2</v>
      </c>
      <c r="J1636" s="75">
        <v>30.48</v>
      </c>
      <c r="K1636" s="75">
        <v>2.87</v>
      </c>
      <c r="O1636" s="4"/>
      <c r="P1636" s="4"/>
      <c r="Q1636" s="4"/>
      <c r="R1636" s="4"/>
      <c r="S1636" s="4"/>
      <c r="T1636" s="4"/>
      <c r="U1636" s="4"/>
      <c r="V1636" s="4"/>
      <c r="W1636" s="4"/>
      <c r="X1636" s="4"/>
      <c r="Y1636" s="4"/>
    </row>
    <row r="1637" spans="1:25" ht="15" customHeight="1">
      <c r="A1637" s="4"/>
      <c r="B1637" s="57" t="s">
        <v>1254</v>
      </c>
      <c r="C1637" s="78" t="s">
        <v>1938</v>
      </c>
      <c r="D1637" s="57" t="s">
        <v>47</v>
      </c>
      <c r="E1637" s="57" t="s">
        <v>1939</v>
      </c>
      <c r="F1637" s="305" t="s">
        <v>1258</v>
      </c>
      <c r="G1637" s="305"/>
      <c r="H1637" s="77" t="s">
        <v>49</v>
      </c>
      <c r="I1637" s="80">
        <v>3.15E-2</v>
      </c>
      <c r="J1637" s="79">
        <v>2.61</v>
      </c>
      <c r="K1637" s="79">
        <v>0.08</v>
      </c>
      <c r="O1637" s="4"/>
      <c r="P1637" s="4"/>
      <c r="Q1637" s="4"/>
      <c r="R1637" s="4"/>
      <c r="S1637" s="4"/>
      <c r="T1637" s="4"/>
      <c r="U1637" s="4"/>
      <c r="V1637" s="4"/>
      <c r="W1637" s="4"/>
      <c r="X1637" s="4"/>
      <c r="Y1637" s="4"/>
    </row>
    <row r="1638" spans="1:25" ht="15" customHeight="1">
      <c r="A1638" s="4"/>
      <c r="B1638" s="57" t="s">
        <v>1254</v>
      </c>
      <c r="C1638" s="78" t="s">
        <v>1947</v>
      </c>
      <c r="D1638" s="57" t="s">
        <v>47</v>
      </c>
      <c r="E1638" s="57" t="s">
        <v>1948</v>
      </c>
      <c r="F1638" s="305" t="s">
        <v>1258</v>
      </c>
      <c r="G1638" s="305"/>
      <c r="H1638" s="77" t="s">
        <v>49</v>
      </c>
      <c r="I1638" s="80">
        <v>5.8999999999999999E-3</v>
      </c>
      <c r="J1638" s="79">
        <v>64.319999999999993</v>
      </c>
      <c r="K1638" s="79">
        <v>0.37</v>
      </c>
      <c r="O1638" s="4"/>
      <c r="P1638" s="4"/>
      <c r="Q1638" s="4"/>
      <c r="R1638" s="4"/>
      <c r="S1638" s="4"/>
      <c r="T1638" s="4"/>
      <c r="U1638" s="4"/>
      <c r="V1638" s="4"/>
      <c r="W1638" s="4"/>
      <c r="X1638" s="4"/>
      <c r="Y1638" s="4"/>
    </row>
    <row r="1639" spans="1:25" ht="15" customHeight="1">
      <c r="A1639" s="4"/>
      <c r="B1639" s="57" t="s">
        <v>1254</v>
      </c>
      <c r="C1639" s="78" t="s">
        <v>1973</v>
      </c>
      <c r="D1639" s="57" t="s">
        <v>47</v>
      </c>
      <c r="E1639" s="57" t="s">
        <v>1974</v>
      </c>
      <c r="F1639" s="305" t="s">
        <v>1258</v>
      </c>
      <c r="G1639" s="305"/>
      <c r="H1639" s="77" t="s">
        <v>49</v>
      </c>
      <c r="I1639" s="80">
        <v>1</v>
      </c>
      <c r="J1639" s="79">
        <v>1.35</v>
      </c>
      <c r="K1639" s="79">
        <v>1.35</v>
      </c>
      <c r="O1639" s="4"/>
      <c r="P1639" s="4"/>
      <c r="Q1639" s="4"/>
      <c r="R1639" s="4"/>
      <c r="S1639" s="4"/>
      <c r="T1639" s="4"/>
      <c r="U1639" s="4"/>
      <c r="V1639" s="4"/>
      <c r="W1639" s="4"/>
      <c r="X1639" s="4"/>
      <c r="Y1639" s="4"/>
    </row>
    <row r="1640" spans="1:25" ht="15" customHeight="1">
      <c r="A1640" s="4"/>
      <c r="B1640" s="57" t="s">
        <v>1254</v>
      </c>
      <c r="C1640" s="78" t="s">
        <v>1944</v>
      </c>
      <c r="D1640" s="57" t="s">
        <v>47</v>
      </c>
      <c r="E1640" s="57" t="s">
        <v>1945</v>
      </c>
      <c r="F1640" s="305" t="s">
        <v>1258</v>
      </c>
      <c r="G1640" s="305"/>
      <c r="H1640" s="77" t="s">
        <v>49</v>
      </c>
      <c r="I1640" s="80">
        <v>7.0000000000000001E-3</v>
      </c>
      <c r="J1640" s="79">
        <v>72.87</v>
      </c>
      <c r="K1640" s="79">
        <v>0.51</v>
      </c>
      <c r="O1640" s="4"/>
      <c r="P1640" s="4"/>
      <c r="Q1640" s="4"/>
      <c r="R1640" s="4"/>
      <c r="S1640" s="4"/>
      <c r="T1640" s="4"/>
      <c r="U1640" s="4"/>
      <c r="V1640" s="4"/>
      <c r="W1640" s="4"/>
      <c r="X1640" s="4"/>
      <c r="Y1640" s="4"/>
    </row>
    <row r="1641" spans="1:25" ht="15" customHeight="1">
      <c r="A1641" s="4"/>
      <c r="B1641" s="60"/>
      <c r="C1641" s="60"/>
      <c r="D1641" s="60"/>
      <c r="E1641" s="60"/>
      <c r="F1641" s="60" t="s">
        <v>1260</v>
      </c>
      <c r="G1641" s="82">
        <v>4.0599999999999996</v>
      </c>
      <c r="H1641" s="60" t="s">
        <v>1261</v>
      </c>
      <c r="I1641" s="82">
        <v>0</v>
      </c>
      <c r="J1641" s="60" t="s">
        <v>1262</v>
      </c>
      <c r="K1641" s="82">
        <v>4.0599999999999996</v>
      </c>
      <c r="O1641" s="4"/>
      <c r="P1641" s="4"/>
      <c r="Q1641" s="4"/>
      <c r="R1641" s="4"/>
      <c r="S1641" s="4"/>
      <c r="T1641" s="4"/>
      <c r="U1641" s="4"/>
      <c r="V1641" s="4"/>
      <c r="W1641" s="4"/>
      <c r="X1641" s="4"/>
      <c r="Y1641" s="4"/>
    </row>
    <row r="1642" spans="1:25" ht="15" customHeight="1" thickBot="1">
      <c r="A1642" s="4"/>
      <c r="B1642" s="60"/>
      <c r="C1642" s="60"/>
      <c r="D1642" s="60"/>
      <c r="E1642" s="60"/>
      <c r="F1642" s="60" t="s">
        <v>1263</v>
      </c>
      <c r="G1642" s="82">
        <v>1.41</v>
      </c>
      <c r="H1642" s="60"/>
      <c r="I1642" s="306" t="s">
        <v>1264</v>
      </c>
      <c r="J1642" s="306"/>
      <c r="K1642" s="82">
        <v>8.9</v>
      </c>
      <c r="O1642" s="4"/>
      <c r="P1642" s="4"/>
      <c r="Q1642" s="4"/>
      <c r="R1642" s="4"/>
      <c r="S1642" s="4"/>
      <c r="T1642" s="4"/>
      <c r="U1642" s="4"/>
      <c r="V1642" s="4"/>
      <c r="W1642" s="4"/>
      <c r="X1642" s="4"/>
      <c r="Y1642" s="4"/>
    </row>
    <row r="1643" spans="1:25" ht="15" customHeight="1" thickTop="1">
      <c r="A1643" s="4"/>
      <c r="B1643" s="72"/>
      <c r="C1643" s="72"/>
      <c r="D1643" s="72"/>
      <c r="E1643" s="72"/>
      <c r="F1643" s="72"/>
      <c r="G1643" s="72"/>
      <c r="H1643" s="72"/>
      <c r="I1643" s="72"/>
      <c r="J1643" s="72"/>
      <c r="K1643" s="72"/>
      <c r="O1643" s="4"/>
      <c r="P1643" s="4"/>
      <c r="Q1643" s="4"/>
      <c r="R1643" s="4"/>
      <c r="S1643" s="4"/>
      <c r="T1643" s="4"/>
      <c r="U1643" s="4"/>
      <c r="V1643" s="4"/>
      <c r="W1643" s="4"/>
      <c r="X1643" s="4"/>
      <c r="Y1643" s="4"/>
    </row>
    <row r="1644" spans="1:25" ht="15" customHeight="1">
      <c r="A1644" s="4"/>
      <c r="B1644" s="61" t="s">
        <v>573</v>
      </c>
      <c r="C1644" s="62" t="s">
        <v>19</v>
      </c>
      <c r="D1644" s="61" t="s">
        <v>20</v>
      </c>
      <c r="E1644" s="61" t="s">
        <v>21</v>
      </c>
      <c r="F1644" s="303" t="s">
        <v>1242</v>
      </c>
      <c r="G1644" s="303"/>
      <c r="H1644" s="67" t="s">
        <v>22</v>
      </c>
      <c r="I1644" s="62" t="s">
        <v>23</v>
      </c>
      <c r="J1644" s="62" t="s">
        <v>24</v>
      </c>
      <c r="K1644" s="62" t="s">
        <v>17</v>
      </c>
      <c r="O1644" s="4"/>
      <c r="P1644" s="4"/>
      <c r="Q1644" s="4"/>
      <c r="R1644" s="4"/>
      <c r="S1644" s="4"/>
      <c r="T1644" s="4"/>
      <c r="U1644" s="4"/>
      <c r="V1644" s="4"/>
      <c r="W1644" s="4"/>
      <c r="X1644" s="4"/>
      <c r="Y1644" s="4"/>
    </row>
    <row r="1645" spans="1:25" ht="15" customHeight="1">
      <c r="A1645" s="4"/>
      <c r="B1645" s="58" t="s">
        <v>1243</v>
      </c>
      <c r="C1645" s="69" t="s">
        <v>574</v>
      </c>
      <c r="D1645" s="58" t="s">
        <v>47</v>
      </c>
      <c r="E1645" s="58" t="s">
        <v>575</v>
      </c>
      <c r="F1645" s="304" t="s">
        <v>1953</v>
      </c>
      <c r="G1645" s="304"/>
      <c r="H1645" s="68" t="s">
        <v>49</v>
      </c>
      <c r="I1645" s="71">
        <v>1</v>
      </c>
      <c r="J1645" s="70">
        <v>23.69</v>
      </c>
      <c r="K1645" s="70">
        <v>23.69</v>
      </c>
      <c r="O1645" s="4"/>
      <c r="P1645" s="4"/>
      <c r="Q1645" s="4"/>
      <c r="R1645" s="4"/>
      <c r="S1645" s="4"/>
      <c r="T1645" s="4"/>
      <c r="U1645" s="4"/>
      <c r="V1645" s="4"/>
      <c r="W1645" s="4"/>
      <c r="X1645" s="4"/>
      <c r="Y1645" s="4"/>
    </row>
    <row r="1646" spans="1:25" ht="15" customHeight="1">
      <c r="A1646" s="4"/>
      <c r="B1646" s="59" t="s">
        <v>1245</v>
      </c>
      <c r="C1646" s="74" t="s">
        <v>1301</v>
      </c>
      <c r="D1646" s="59" t="s">
        <v>47</v>
      </c>
      <c r="E1646" s="59" t="s">
        <v>1302</v>
      </c>
      <c r="F1646" s="308" t="s">
        <v>1248</v>
      </c>
      <c r="G1646" s="308"/>
      <c r="H1646" s="73" t="s">
        <v>1249</v>
      </c>
      <c r="I1646" s="76">
        <v>7.3499999999999996E-2</v>
      </c>
      <c r="J1646" s="75">
        <v>30.48</v>
      </c>
      <c r="K1646" s="75">
        <v>2.2400000000000002</v>
      </c>
      <c r="O1646" s="4"/>
      <c r="P1646" s="4"/>
      <c r="Q1646" s="4"/>
      <c r="R1646" s="4"/>
      <c r="S1646" s="4"/>
      <c r="T1646" s="4"/>
      <c r="U1646" s="4"/>
      <c r="V1646" s="4"/>
      <c r="W1646" s="4"/>
      <c r="X1646" s="4"/>
      <c r="Y1646" s="4"/>
    </row>
    <row r="1647" spans="1:25" ht="15" customHeight="1">
      <c r="A1647" s="4"/>
      <c r="B1647" s="59" t="s">
        <v>1245</v>
      </c>
      <c r="C1647" s="74" t="s">
        <v>1299</v>
      </c>
      <c r="D1647" s="59" t="s">
        <v>47</v>
      </c>
      <c r="E1647" s="59" t="s">
        <v>1300</v>
      </c>
      <c r="F1647" s="308" t="s">
        <v>1248</v>
      </c>
      <c r="G1647" s="308"/>
      <c r="H1647" s="73" t="s">
        <v>1249</v>
      </c>
      <c r="I1647" s="76">
        <v>7.3499999999999996E-2</v>
      </c>
      <c r="J1647" s="75">
        <v>24.48</v>
      </c>
      <c r="K1647" s="75">
        <v>1.79</v>
      </c>
      <c r="O1647" s="4"/>
      <c r="P1647" s="4"/>
      <c r="Q1647" s="4"/>
      <c r="R1647" s="4"/>
      <c r="S1647" s="4"/>
      <c r="T1647" s="4"/>
      <c r="U1647" s="4"/>
      <c r="V1647" s="4"/>
      <c r="W1647" s="4"/>
      <c r="X1647" s="4"/>
      <c r="Y1647" s="4"/>
    </row>
    <row r="1648" spans="1:25" ht="15" customHeight="1">
      <c r="A1648" s="4"/>
      <c r="B1648" s="57" t="s">
        <v>1254</v>
      </c>
      <c r="C1648" s="78" t="s">
        <v>1975</v>
      </c>
      <c r="D1648" s="57" t="s">
        <v>47</v>
      </c>
      <c r="E1648" s="57" t="s">
        <v>1976</v>
      </c>
      <c r="F1648" s="305" t="s">
        <v>1258</v>
      </c>
      <c r="G1648" s="305"/>
      <c r="H1648" s="77" t="s">
        <v>49</v>
      </c>
      <c r="I1648" s="80">
        <v>1</v>
      </c>
      <c r="J1648" s="79">
        <v>17.600000000000001</v>
      </c>
      <c r="K1648" s="79">
        <v>17.600000000000001</v>
      </c>
      <c r="O1648" s="4"/>
      <c r="P1648" s="4"/>
      <c r="Q1648" s="4"/>
      <c r="R1648" s="4"/>
      <c r="S1648" s="4"/>
      <c r="T1648" s="4"/>
      <c r="U1648" s="4"/>
      <c r="V1648" s="4"/>
      <c r="W1648" s="4"/>
      <c r="X1648" s="4"/>
      <c r="Y1648" s="4"/>
    </row>
    <row r="1649" spans="1:25" ht="15" customHeight="1">
      <c r="A1649" s="4"/>
      <c r="B1649" s="57" t="s">
        <v>1254</v>
      </c>
      <c r="C1649" s="78" t="s">
        <v>1947</v>
      </c>
      <c r="D1649" s="57" t="s">
        <v>47</v>
      </c>
      <c r="E1649" s="57" t="s">
        <v>1948</v>
      </c>
      <c r="F1649" s="305" t="s">
        <v>1258</v>
      </c>
      <c r="G1649" s="305"/>
      <c r="H1649" s="77" t="s">
        <v>49</v>
      </c>
      <c r="I1649" s="80">
        <v>1.29E-2</v>
      </c>
      <c r="J1649" s="79">
        <v>64.319999999999993</v>
      </c>
      <c r="K1649" s="79">
        <v>0.82</v>
      </c>
      <c r="O1649" s="4"/>
      <c r="P1649" s="4"/>
      <c r="Q1649" s="4"/>
      <c r="R1649" s="4"/>
      <c r="S1649" s="4"/>
      <c r="T1649" s="4"/>
      <c r="U1649" s="4"/>
      <c r="V1649" s="4"/>
      <c r="W1649" s="4"/>
      <c r="X1649" s="4"/>
      <c r="Y1649" s="4"/>
    </row>
    <row r="1650" spans="1:25" ht="15" customHeight="1">
      <c r="A1650" s="4"/>
      <c r="B1650" s="57" t="s">
        <v>1254</v>
      </c>
      <c r="C1650" s="78" t="s">
        <v>1944</v>
      </c>
      <c r="D1650" s="57" t="s">
        <v>47</v>
      </c>
      <c r="E1650" s="57" t="s">
        <v>1945</v>
      </c>
      <c r="F1650" s="305" t="s">
        <v>1258</v>
      </c>
      <c r="G1650" s="305"/>
      <c r="H1650" s="77" t="s">
        <v>49</v>
      </c>
      <c r="I1650" s="80">
        <v>1.6500000000000001E-2</v>
      </c>
      <c r="J1650" s="79">
        <v>72.87</v>
      </c>
      <c r="K1650" s="79">
        <v>1.2</v>
      </c>
      <c r="O1650" s="4"/>
      <c r="P1650" s="4"/>
      <c r="Q1650" s="4"/>
      <c r="R1650" s="4"/>
      <c r="S1650" s="4"/>
      <c r="T1650" s="4"/>
      <c r="U1650" s="4"/>
      <c r="V1650" s="4"/>
      <c r="W1650" s="4"/>
      <c r="X1650" s="4"/>
      <c r="Y1650" s="4"/>
    </row>
    <row r="1651" spans="1:25" ht="15" customHeight="1">
      <c r="A1651" s="4"/>
      <c r="B1651" s="57" t="s">
        <v>1254</v>
      </c>
      <c r="C1651" s="78" t="s">
        <v>1938</v>
      </c>
      <c r="D1651" s="57" t="s">
        <v>47</v>
      </c>
      <c r="E1651" s="57" t="s">
        <v>1939</v>
      </c>
      <c r="F1651" s="305" t="s">
        <v>1258</v>
      </c>
      <c r="G1651" s="305"/>
      <c r="H1651" s="77" t="s">
        <v>49</v>
      </c>
      <c r="I1651" s="80">
        <v>1.61E-2</v>
      </c>
      <c r="J1651" s="79">
        <v>2.61</v>
      </c>
      <c r="K1651" s="79">
        <v>0.04</v>
      </c>
      <c r="O1651" s="4"/>
      <c r="P1651" s="4"/>
      <c r="Q1651" s="4"/>
      <c r="R1651" s="4"/>
      <c r="S1651" s="4"/>
      <c r="T1651" s="4"/>
      <c r="U1651" s="4"/>
      <c r="V1651" s="4"/>
      <c r="W1651" s="4"/>
      <c r="X1651" s="4"/>
      <c r="Y1651" s="4"/>
    </row>
    <row r="1652" spans="1:25" ht="15" customHeight="1">
      <c r="A1652" s="4"/>
      <c r="B1652" s="60"/>
      <c r="C1652" s="60"/>
      <c r="D1652" s="60"/>
      <c r="E1652" s="60"/>
      <c r="F1652" s="60" t="s">
        <v>1260</v>
      </c>
      <c r="G1652" s="82">
        <v>3.16</v>
      </c>
      <c r="H1652" s="60" t="s">
        <v>1261</v>
      </c>
      <c r="I1652" s="82">
        <v>0</v>
      </c>
      <c r="J1652" s="60" t="s">
        <v>1262</v>
      </c>
      <c r="K1652" s="82">
        <v>3.16</v>
      </c>
      <c r="O1652" s="4"/>
      <c r="P1652" s="4"/>
      <c r="Q1652" s="4"/>
      <c r="R1652" s="4"/>
      <c r="S1652" s="4"/>
      <c r="T1652" s="4"/>
      <c r="U1652" s="4"/>
      <c r="V1652" s="4"/>
      <c r="W1652" s="4"/>
      <c r="X1652" s="4"/>
      <c r="Y1652" s="4"/>
    </row>
    <row r="1653" spans="1:25" ht="15" customHeight="1" thickBot="1">
      <c r="A1653" s="4"/>
      <c r="B1653" s="60"/>
      <c r="C1653" s="60"/>
      <c r="D1653" s="60"/>
      <c r="E1653" s="60"/>
      <c r="F1653" s="60" t="s">
        <v>1263</v>
      </c>
      <c r="G1653" s="82">
        <v>4.4800000000000004</v>
      </c>
      <c r="H1653" s="60"/>
      <c r="I1653" s="306" t="s">
        <v>1264</v>
      </c>
      <c r="J1653" s="306"/>
      <c r="K1653" s="82">
        <v>28.17</v>
      </c>
      <c r="O1653" s="4"/>
      <c r="P1653" s="4"/>
      <c r="Q1653" s="4"/>
      <c r="R1653" s="4"/>
      <c r="S1653" s="4"/>
      <c r="T1653" s="4"/>
      <c r="U1653" s="4"/>
      <c r="V1653" s="4"/>
      <c r="W1653" s="4"/>
      <c r="X1653" s="4"/>
      <c r="Y1653" s="4"/>
    </row>
    <row r="1654" spans="1:25" ht="15" customHeight="1" thickTop="1">
      <c r="A1654" s="4"/>
      <c r="B1654" s="72"/>
      <c r="C1654" s="72"/>
      <c r="D1654" s="72"/>
      <c r="E1654" s="72"/>
      <c r="F1654" s="72"/>
      <c r="G1654" s="72"/>
      <c r="H1654" s="72"/>
      <c r="I1654" s="72"/>
      <c r="J1654" s="72"/>
      <c r="K1654" s="72"/>
      <c r="O1654" s="4"/>
      <c r="P1654" s="4"/>
      <c r="Q1654" s="4"/>
      <c r="R1654" s="4"/>
      <c r="S1654" s="4"/>
      <c r="T1654" s="4"/>
      <c r="U1654" s="4"/>
      <c r="V1654" s="4"/>
      <c r="W1654" s="4"/>
      <c r="X1654" s="4"/>
      <c r="Y1654" s="4"/>
    </row>
    <row r="1655" spans="1:25" ht="15" customHeight="1">
      <c r="A1655" s="4"/>
      <c r="B1655" s="61" t="s">
        <v>576</v>
      </c>
      <c r="C1655" s="62" t="s">
        <v>19</v>
      </c>
      <c r="D1655" s="61" t="s">
        <v>20</v>
      </c>
      <c r="E1655" s="61" t="s">
        <v>21</v>
      </c>
      <c r="F1655" s="303" t="s">
        <v>1242</v>
      </c>
      <c r="G1655" s="303"/>
      <c r="H1655" s="67" t="s">
        <v>22</v>
      </c>
      <c r="I1655" s="62" t="s">
        <v>23</v>
      </c>
      <c r="J1655" s="62" t="s">
        <v>24</v>
      </c>
      <c r="K1655" s="62" t="s">
        <v>17</v>
      </c>
      <c r="O1655" s="4"/>
      <c r="P1655" s="4"/>
      <c r="Q1655" s="4"/>
      <c r="R1655" s="4"/>
      <c r="S1655" s="4"/>
      <c r="T1655" s="4"/>
      <c r="U1655" s="4"/>
      <c r="V1655" s="4"/>
      <c r="W1655" s="4"/>
      <c r="X1655" s="4"/>
      <c r="Y1655" s="4"/>
    </row>
    <row r="1656" spans="1:25" ht="15" customHeight="1">
      <c r="A1656" s="4"/>
      <c r="B1656" s="58" t="s">
        <v>1243</v>
      </c>
      <c r="C1656" s="69" t="s">
        <v>577</v>
      </c>
      <c r="D1656" s="58" t="s">
        <v>47</v>
      </c>
      <c r="E1656" s="58" t="s">
        <v>578</v>
      </c>
      <c r="F1656" s="304" t="s">
        <v>1946</v>
      </c>
      <c r="G1656" s="304"/>
      <c r="H1656" s="68" t="s">
        <v>49</v>
      </c>
      <c r="I1656" s="71">
        <v>1</v>
      </c>
      <c r="J1656" s="70">
        <v>3.55</v>
      </c>
      <c r="K1656" s="70">
        <v>3.55</v>
      </c>
      <c r="O1656" s="4"/>
      <c r="P1656" s="4"/>
      <c r="Q1656" s="4"/>
      <c r="R1656" s="4"/>
      <c r="S1656" s="4"/>
      <c r="T1656" s="4"/>
      <c r="U1656" s="4"/>
      <c r="V1656" s="4"/>
      <c r="W1656" s="4"/>
      <c r="X1656" s="4"/>
      <c r="Y1656" s="4"/>
    </row>
    <row r="1657" spans="1:25" ht="15" customHeight="1">
      <c r="A1657" s="4"/>
      <c r="B1657" s="59" t="s">
        <v>1245</v>
      </c>
      <c r="C1657" s="74" t="s">
        <v>1301</v>
      </c>
      <c r="D1657" s="59" t="s">
        <v>47</v>
      </c>
      <c r="E1657" s="59" t="s">
        <v>1302</v>
      </c>
      <c r="F1657" s="308" t="s">
        <v>1248</v>
      </c>
      <c r="G1657" s="308"/>
      <c r="H1657" s="73" t="s">
        <v>1249</v>
      </c>
      <c r="I1657" s="76">
        <v>3.8399999999999997E-2</v>
      </c>
      <c r="J1657" s="75">
        <v>30.48</v>
      </c>
      <c r="K1657" s="75">
        <v>1.17</v>
      </c>
      <c r="O1657" s="4"/>
      <c r="P1657" s="4"/>
      <c r="Q1657" s="4"/>
      <c r="R1657" s="4"/>
      <c r="S1657" s="4"/>
      <c r="T1657" s="4"/>
      <c r="U1657" s="4"/>
      <c r="V1657" s="4"/>
      <c r="W1657" s="4"/>
      <c r="X1657" s="4"/>
      <c r="Y1657" s="4"/>
    </row>
    <row r="1658" spans="1:25" ht="15" customHeight="1">
      <c r="A1658" s="4"/>
      <c r="B1658" s="59" t="s">
        <v>1245</v>
      </c>
      <c r="C1658" s="74" t="s">
        <v>1299</v>
      </c>
      <c r="D1658" s="59" t="s">
        <v>47</v>
      </c>
      <c r="E1658" s="59" t="s">
        <v>1300</v>
      </c>
      <c r="F1658" s="308" t="s">
        <v>1248</v>
      </c>
      <c r="G1658" s="308"/>
      <c r="H1658" s="73" t="s">
        <v>1249</v>
      </c>
      <c r="I1658" s="76">
        <v>3.8399999999999997E-2</v>
      </c>
      <c r="J1658" s="75">
        <v>24.48</v>
      </c>
      <c r="K1658" s="75">
        <v>0.94</v>
      </c>
      <c r="O1658" s="4"/>
      <c r="P1658" s="4"/>
      <c r="Q1658" s="4"/>
      <c r="R1658" s="4"/>
      <c r="S1658" s="4"/>
      <c r="T1658" s="4"/>
      <c r="U1658" s="4"/>
      <c r="V1658" s="4"/>
      <c r="W1658" s="4"/>
      <c r="X1658" s="4"/>
      <c r="Y1658" s="4"/>
    </row>
    <row r="1659" spans="1:25" ht="15" customHeight="1">
      <c r="A1659" s="4"/>
      <c r="B1659" s="57" t="s">
        <v>1254</v>
      </c>
      <c r="C1659" s="78" t="s">
        <v>1977</v>
      </c>
      <c r="D1659" s="57" t="s">
        <v>47</v>
      </c>
      <c r="E1659" s="57" t="s">
        <v>1978</v>
      </c>
      <c r="F1659" s="305" t="s">
        <v>1258</v>
      </c>
      <c r="G1659" s="305"/>
      <c r="H1659" s="77" t="s">
        <v>49</v>
      </c>
      <c r="I1659" s="80">
        <v>1</v>
      </c>
      <c r="J1659" s="79">
        <v>0.86</v>
      </c>
      <c r="K1659" s="79">
        <v>0.86</v>
      </c>
      <c r="O1659" s="4"/>
      <c r="P1659" s="4"/>
      <c r="Q1659" s="4"/>
      <c r="R1659" s="4"/>
      <c r="S1659" s="4"/>
      <c r="T1659" s="4"/>
      <c r="U1659" s="4"/>
      <c r="V1659" s="4"/>
      <c r="W1659" s="4"/>
      <c r="X1659" s="4"/>
      <c r="Y1659" s="4"/>
    </row>
    <row r="1660" spans="1:25" ht="15" customHeight="1">
      <c r="A1660" s="4"/>
      <c r="B1660" s="57" t="s">
        <v>1254</v>
      </c>
      <c r="C1660" s="78" t="s">
        <v>1313</v>
      </c>
      <c r="D1660" s="57" t="s">
        <v>47</v>
      </c>
      <c r="E1660" s="57" t="s">
        <v>1314</v>
      </c>
      <c r="F1660" s="305" t="s">
        <v>1258</v>
      </c>
      <c r="G1660" s="305"/>
      <c r="H1660" s="77" t="s">
        <v>49</v>
      </c>
      <c r="I1660" s="80">
        <v>5.3E-3</v>
      </c>
      <c r="J1660" s="79">
        <v>14.71</v>
      </c>
      <c r="K1660" s="79">
        <v>7.0000000000000007E-2</v>
      </c>
      <c r="O1660" s="4"/>
      <c r="P1660" s="4"/>
      <c r="Q1660" s="4"/>
      <c r="R1660" s="4"/>
      <c r="S1660" s="4"/>
      <c r="T1660" s="4"/>
      <c r="U1660" s="4"/>
      <c r="V1660" s="4"/>
      <c r="W1660" s="4"/>
      <c r="X1660" s="4"/>
      <c r="Y1660" s="4"/>
    </row>
    <row r="1661" spans="1:25" ht="15" customHeight="1">
      <c r="A1661" s="4"/>
      <c r="B1661" s="57" t="s">
        <v>1254</v>
      </c>
      <c r="C1661" s="78" t="s">
        <v>1947</v>
      </c>
      <c r="D1661" s="57" t="s">
        <v>47</v>
      </c>
      <c r="E1661" s="57" t="s">
        <v>1948</v>
      </c>
      <c r="F1661" s="305" t="s">
        <v>1258</v>
      </c>
      <c r="G1661" s="305"/>
      <c r="H1661" s="77" t="s">
        <v>49</v>
      </c>
      <c r="I1661" s="80">
        <v>3.5000000000000001E-3</v>
      </c>
      <c r="J1661" s="79">
        <v>64.319999999999993</v>
      </c>
      <c r="K1661" s="79">
        <v>0.22</v>
      </c>
      <c r="O1661" s="4"/>
      <c r="P1661" s="4"/>
      <c r="Q1661" s="4"/>
      <c r="R1661" s="4"/>
      <c r="S1661" s="4"/>
      <c r="T1661" s="4"/>
      <c r="U1661" s="4"/>
      <c r="V1661" s="4"/>
      <c r="W1661" s="4"/>
      <c r="X1661" s="4"/>
      <c r="Y1661" s="4"/>
    </row>
    <row r="1662" spans="1:25" ht="15" customHeight="1">
      <c r="A1662" s="4"/>
      <c r="B1662" s="57" t="s">
        <v>1254</v>
      </c>
      <c r="C1662" s="78" t="s">
        <v>1944</v>
      </c>
      <c r="D1662" s="57" t="s">
        <v>47</v>
      </c>
      <c r="E1662" s="57" t="s">
        <v>1945</v>
      </c>
      <c r="F1662" s="305" t="s">
        <v>1258</v>
      </c>
      <c r="G1662" s="305"/>
      <c r="H1662" s="77" t="s">
        <v>49</v>
      </c>
      <c r="I1662" s="80">
        <v>4.0000000000000001E-3</v>
      </c>
      <c r="J1662" s="79">
        <v>72.87</v>
      </c>
      <c r="K1662" s="79">
        <v>0.28999999999999998</v>
      </c>
      <c r="O1662" s="4"/>
      <c r="P1662" s="4"/>
      <c r="Q1662" s="4"/>
      <c r="R1662" s="4"/>
      <c r="S1662" s="4"/>
      <c r="T1662" s="4"/>
      <c r="U1662" s="4"/>
      <c r="V1662" s="4"/>
      <c r="W1662" s="4"/>
      <c r="X1662" s="4"/>
      <c r="Y1662" s="4"/>
    </row>
    <row r="1663" spans="1:25" ht="15" customHeight="1">
      <c r="A1663" s="4"/>
      <c r="B1663" s="60"/>
      <c r="C1663" s="60"/>
      <c r="D1663" s="60"/>
      <c r="E1663" s="60"/>
      <c r="F1663" s="60" t="s">
        <v>1260</v>
      </c>
      <c r="G1663" s="82">
        <v>1.65</v>
      </c>
      <c r="H1663" s="60" t="s">
        <v>1261</v>
      </c>
      <c r="I1663" s="82">
        <v>0</v>
      </c>
      <c r="J1663" s="60" t="s">
        <v>1262</v>
      </c>
      <c r="K1663" s="82">
        <v>1.65</v>
      </c>
      <c r="O1663" s="4"/>
      <c r="P1663" s="4"/>
      <c r="Q1663" s="4"/>
      <c r="R1663" s="4"/>
      <c r="S1663" s="4"/>
      <c r="T1663" s="4"/>
      <c r="U1663" s="4"/>
      <c r="V1663" s="4"/>
      <c r="W1663" s="4"/>
      <c r="X1663" s="4"/>
      <c r="Y1663" s="4"/>
    </row>
    <row r="1664" spans="1:25" ht="15" customHeight="1" thickBot="1">
      <c r="A1664" s="4"/>
      <c r="B1664" s="60"/>
      <c r="C1664" s="60"/>
      <c r="D1664" s="60"/>
      <c r="E1664" s="60"/>
      <c r="F1664" s="60" t="s">
        <v>1263</v>
      </c>
      <c r="G1664" s="82">
        <v>0.67</v>
      </c>
      <c r="H1664" s="60"/>
      <c r="I1664" s="306" t="s">
        <v>1264</v>
      </c>
      <c r="J1664" s="306"/>
      <c r="K1664" s="82">
        <v>4.22</v>
      </c>
      <c r="O1664" s="4"/>
      <c r="P1664" s="4"/>
      <c r="Q1664" s="4"/>
      <c r="R1664" s="4"/>
      <c r="S1664" s="4"/>
      <c r="T1664" s="4"/>
      <c r="U1664" s="4"/>
      <c r="V1664" s="4"/>
      <c r="W1664" s="4"/>
      <c r="X1664" s="4"/>
      <c r="Y1664" s="4"/>
    </row>
    <row r="1665" spans="1:25" ht="15" customHeight="1" thickTop="1">
      <c r="A1665" s="4"/>
      <c r="B1665" s="72"/>
      <c r="C1665" s="72"/>
      <c r="D1665" s="72"/>
      <c r="E1665" s="72"/>
      <c r="F1665" s="72"/>
      <c r="G1665" s="72"/>
      <c r="H1665" s="72"/>
      <c r="I1665" s="72"/>
      <c r="J1665" s="72"/>
      <c r="K1665" s="72"/>
      <c r="O1665" s="4"/>
      <c r="P1665" s="4"/>
      <c r="Q1665" s="4"/>
      <c r="R1665" s="4"/>
      <c r="S1665" s="4"/>
      <c r="T1665" s="4"/>
      <c r="U1665" s="4"/>
      <c r="V1665" s="4"/>
      <c r="W1665" s="4"/>
      <c r="X1665" s="4"/>
      <c r="Y1665" s="4"/>
    </row>
    <row r="1666" spans="1:25" ht="15" customHeight="1">
      <c r="A1666" s="4"/>
      <c r="B1666" s="61" t="s">
        <v>579</v>
      </c>
      <c r="C1666" s="62" t="s">
        <v>19</v>
      </c>
      <c r="D1666" s="61" t="s">
        <v>20</v>
      </c>
      <c r="E1666" s="61" t="s">
        <v>21</v>
      </c>
      <c r="F1666" s="303" t="s">
        <v>1242</v>
      </c>
      <c r="G1666" s="303"/>
      <c r="H1666" s="67" t="s">
        <v>22</v>
      </c>
      <c r="I1666" s="62" t="s">
        <v>23</v>
      </c>
      <c r="J1666" s="62" t="s">
        <v>24</v>
      </c>
      <c r="K1666" s="62" t="s">
        <v>17</v>
      </c>
      <c r="O1666" s="4"/>
      <c r="P1666" s="4"/>
      <c r="Q1666" s="4"/>
      <c r="R1666" s="4"/>
      <c r="S1666" s="4"/>
      <c r="T1666" s="4"/>
      <c r="U1666" s="4"/>
      <c r="V1666" s="4"/>
      <c r="W1666" s="4"/>
      <c r="X1666" s="4"/>
      <c r="Y1666" s="4"/>
    </row>
    <row r="1667" spans="1:25" ht="15" customHeight="1">
      <c r="A1667" s="4"/>
      <c r="B1667" s="58" t="s">
        <v>1243</v>
      </c>
      <c r="C1667" s="69" t="s">
        <v>580</v>
      </c>
      <c r="D1667" s="58" t="s">
        <v>47</v>
      </c>
      <c r="E1667" s="58" t="s">
        <v>581</v>
      </c>
      <c r="F1667" s="304" t="s">
        <v>1953</v>
      </c>
      <c r="G1667" s="304"/>
      <c r="H1667" s="68" t="s">
        <v>49</v>
      </c>
      <c r="I1667" s="71">
        <v>1</v>
      </c>
      <c r="J1667" s="70">
        <v>17.41</v>
      </c>
      <c r="K1667" s="70">
        <v>17.41</v>
      </c>
      <c r="O1667" s="4"/>
      <c r="P1667" s="4"/>
      <c r="Q1667" s="4"/>
      <c r="R1667" s="4"/>
      <c r="S1667" s="4"/>
      <c r="T1667" s="4"/>
      <c r="U1667" s="4"/>
      <c r="V1667" s="4"/>
      <c r="W1667" s="4"/>
      <c r="X1667" s="4"/>
      <c r="Y1667" s="4"/>
    </row>
    <row r="1668" spans="1:25" ht="15" customHeight="1">
      <c r="A1668" s="4"/>
      <c r="B1668" s="59" t="s">
        <v>1245</v>
      </c>
      <c r="C1668" s="74" t="s">
        <v>1299</v>
      </c>
      <c r="D1668" s="59" t="s">
        <v>47</v>
      </c>
      <c r="E1668" s="59" t="s">
        <v>1300</v>
      </c>
      <c r="F1668" s="308" t="s">
        <v>1248</v>
      </c>
      <c r="G1668" s="308"/>
      <c r="H1668" s="73" t="s">
        <v>1249</v>
      </c>
      <c r="I1668" s="76">
        <v>0.13059999999999999</v>
      </c>
      <c r="J1668" s="75">
        <v>24.48</v>
      </c>
      <c r="K1668" s="75">
        <v>3.19</v>
      </c>
      <c r="O1668" s="4"/>
      <c r="P1668" s="4"/>
      <c r="Q1668" s="4"/>
      <c r="R1668" s="4"/>
      <c r="S1668" s="4"/>
      <c r="T1668" s="4"/>
      <c r="U1668" s="4"/>
      <c r="V1668" s="4"/>
      <c r="W1668" s="4"/>
      <c r="X1668" s="4"/>
      <c r="Y1668" s="4"/>
    </row>
    <row r="1669" spans="1:25" ht="15" customHeight="1">
      <c r="A1669" s="4"/>
      <c r="B1669" s="59" t="s">
        <v>1245</v>
      </c>
      <c r="C1669" s="74" t="s">
        <v>1301</v>
      </c>
      <c r="D1669" s="59" t="s">
        <v>47</v>
      </c>
      <c r="E1669" s="59" t="s">
        <v>1302</v>
      </c>
      <c r="F1669" s="308" t="s">
        <v>1248</v>
      </c>
      <c r="G1669" s="308"/>
      <c r="H1669" s="73" t="s">
        <v>1249</v>
      </c>
      <c r="I1669" s="76">
        <v>0.13059999999999999</v>
      </c>
      <c r="J1669" s="75">
        <v>30.48</v>
      </c>
      <c r="K1669" s="75">
        <v>3.98</v>
      </c>
      <c r="O1669" s="4"/>
      <c r="P1669" s="4"/>
      <c r="Q1669" s="4"/>
      <c r="R1669" s="4"/>
      <c r="S1669" s="4"/>
      <c r="T1669" s="4"/>
      <c r="U1669" s="4"/>
      <c r="V1669" s="4"/>
      <c r="W1669" s="4"/>
      <c r="X1669" s="4"/>
      <c r="Y1669" s="4"/>
    </row>
    <row r="1670" spans="1:25" ht="15" customHeight="1">
      <c r="A1670" s="4"/>
      <c r="B1670" s="57" t="s">
        <v>1254</v>
      </c>
      <c r="C1670" s="78" t="s">
        <v>1938</v>
      </c>
      <c r="D1670" s="57" t="s">
        <v>47</v>
      </c>
      <c r="E1670" s="57" t="s">
        <v>1939</v>
      </c>
      <c r="F1670" s="305" t="s">
        <v>1258</v>
      </c>
      <c r="G1670" s="305"/>
      <c r="H1670" s="77" t="s">
        <v>49</v>
      </c>
      <c r="I1670" s="80">
        <v>4.3499999999999997E-2</v>
      </c>
      <c r="J1670" s="79">
        <v>2.61</v>
      </c>
      <c r="K1670" s="79">
        <v>0.11</v>
      </c>
      <c r="O1670" s="4"/>
      <c r="P1670" s="4"/>
      <c r="Q1670" s="4"/>
      <c r="R1670" s="4"/>
      <c r="S1670" s="4"/>
      <c r="T1670" s="4"/>
      <c r="U1670" s="4"/>
      <c r="V1670" s="4"/>
      <c r="W1670" s="4"/>
      <c r="X1670" s="4"/>
      <c r="Y1670" s="4"/>
    </row>
    <row r="1671" spans="1:25" ht="15" customHeight="1">
      <c r="A1671" s="4"/>
      <c r="B1671" s="57" t="s">
        <v>1254</v>
      </c>
      <c r="C1671" s="78" t="s">
        <v>1947</v>
      </c>
      <c r="D1671" s="57" t="s">
        <v>47</v>
      </c>
      <c r="E1671" s="57" t="s">
        <v>1948</v>
      </c>
      <c r="F1671" s="305" t="s">
        <v>1258</v>
      </c>
      <c r="G1671" s="305"/>
      <c r="H1671" s="77" t="s">
        <v>49</v>
      </c>
      <c r="I1671" s="80">
        <v>1.29E-2</v>
      </c>
      <c r="J1671" s="79">
        <v>64.319999999999993</v>
      </c>
      <c r="K1671" s="79">
        <v>0.82</v>
      </c>
      <c r="O1671" s="4"/>
      <c r="P1671" s="4"/>
      <c r="Q1671" s="4"/>
      <c r="R1671" s="4"/>
      <c r="S1671" s="4"/>
      <c r="T1671" s="4"/>
      <c r="U1671" s="4"/>
      <c r="V1671" s="4"/>
      <c r="W1671" s="4"/>
      <c r="X1671" s="4"/>
      <c r="Y1671" s="4"/>
    </row>
    <row r="1672" spans="1:25" ht="15" customHeight="1">
      <c r="A1672" s="4"/>
      <c r="B1672" s="57" t="s">
        <v>1254</v>
      </c>
      <c r="C1672" s="78" t="s">
        <v>1944</v>
      </c>
      <c r="D1672" s="57" t="s">
        <v>47</v>
      </c>
      <c r="E1672" s="57" t="s">
        <v>1945</v>
      </c>
      <c r="F1672" s="305" t="s">
        <v>1258</v>
      </c>
      <c r="G1672" s="305"/>
      <c r="H1672" s="77" t="s">
        <v>49</v>
      </c>
      <c r="I1672" s="80">
        <v>1.6500000000000001E-2</v>
      </c>
      <c r="J1672" s="79">
        <v>72.87</v>
      </c>
      <c r="K1672" s="79">
        <v>1.2</v>
      </c>
      <c r="O1672" s="4"/>
      <c r="P1672" s="4"/>
      <c r="Q1672" s="4"/>
      <c r="R1672" s="4"/>
      <c r="S1672" s="4"/>
      <c r="T1672" s="4"/>
      <c r="U1672" s="4"/>
      <c r="V1672" s="4"/>
      <c r="W1672" s="4"/>
      <c r="X1672" s="4"/>
      <c r="Y1672" s="4"/>
    </row>
    <row r="1673" spans="1:25" ht="15" customHeight="1">
      <c r="A1673" s="4"/>
      <c r="B1673" s="57" t="s">
        <v>1254</v>
      </c>
      <c r="C1673" s="78" t="s">
        <v>1979</v>
      </c>
      <c r="D1673" s="57" t="s">
        <v>47</v>
      </c>
      <c r="E1673" s="57" t="s">
        <v>1980</v>
      </c>
      <c r="F1673" s="305" t="s">
        <v>1258</v>
      </c>
      <c r="G1673" s="305"/>
      <c r="H1673" s="77" t="s">
        <v>49</v>
      </c>
      <c r="I1673" s="80">
        <v>1</v>
      </c>
      <c r="J1673" s="79">
        <v>8.11</v>
      </c>
      <c r="K1673" s="79">
        <v>8.11</v>
      </c>
      <c r="O1673" s="4"/>
      <c r="P1673" s="4"/>
      <c r="Q1673" s="4"/>
      <c r="R1673" s="4"/>
      <c r="S1673" s="4"/>
      <c r="T1673" s="4"/>
      <c r="U1673" s="4"/>
      <c r="V1673" s="4"/>
      <c r="W1673" s="4"/>
      <c r="X1673" s="4"/>
      <c r="Y1673" s="4"/>
    </row>
    <row r="1674" spans="1:25" ht="15" customHeight="1">
      <c r="A1674" s="4"/>
      <c r="B1674" s="60"/>
      <c r="C1674" s="60"/>
      <c r="D1674" s="60"/>
      <c r="E1674" s="60"/>
      <c r="F1674" s="60" t="s">
        <v>1260</v>
      </c>
      <c r="G1674" s="82">
        <v>5.62</v>
      </c>
      <c r="H1674" s="60" t="s">
        <v>1261</v>
      </c>
      <c r="I1674" s="82">
        <v>0</v>
      </c>
      <c r="J1674" s="60" t="s">
        <v>1262</v>
      </c>
      <c r="K1674" s="82">
        <v>5.62</v>
      </c>
      <c r="O1674" s="4"/>
      <c r="P1674" s="4"/>
      <c r="Q1674" s="4"/>
      <c r="R1674" s="4"/>
      <c r="S1674" s="4"/>
      <c r="T1674" s="4"/>
      <c r="U1674" s="4"/>
      <c r="V1674" s="4"/>
      <c r="W1674" s="4"/>
      <c r="X1674" s="4"/>
      <c r="Y1674" s="4"/>
    </row>
    <row r="1675" spans="1:25" ht="15" customHeight="1" thickBot="1">
      <c r="A1675" s="4"/>
      <c r="B1675" s="60"/>
      <c r="C1675" s="60"/>
      <c r="D1675" s="60"/>
      <c r="E1675" s="60"/>
      <c r="F1675" s="60" t="s">
        <v>1263</v>
      </c>
      <c r="G1675" s="82">
        <v>3.29</v>
      </c>
      <c r="H1675" s="60"/>
      <c r="I1675" s="306" t="s">
        <v>1264</v>
      </c>
      <c r="J1675" s="306"/>
      <c r="K1675" s="82">
        <v>20.7</v>
      </c>
      <c r="O1675" s="4"/>
      <c r="P1675" s="4"/>
      <c r="Q1675" s="4"/>
      <c r="R1675" s="4"/>
      <c r="S1675" s="4"/>
      <c r="T1675" s="4"/>
      <c r="U1675" s="4"/>
      <c r="V1675" s="4"/>
      <c r="W1675" s="4"/>
      <c r="X1675" s="4"/>
      <c r="Y1675" s="4"/>
    </row>
    <row r="1676" spans="1:25" ht="15" customHeight="1" thickTop="1">
      <c r="A1676" s="4"/>
      <c r="B1676" s="72"/>
      <c r="C1676" s="72"/>
      <c r="D1676" s="72"/>
      <c r="E1676" s="72"/>
      <c r="F1676" s="72"/>
      <c r="G1676" s="72"/>
      <c r="H1676" s="72"/>
      <c r="I1676" s="72"/>
      <c r="J1676" s="72"/>
      <c r="K1676" s="72"/>
      <c r="O1676" s="4"/>
      <c r="P1676" s="4"/>
      <c r="Q1676" s="4"/>
      <c r="R1676" s="4"/>
      <c r="S1676" s="4"/>
      <c r="T1676" s="4"/>
      <c r="U1676" s="4"/>
      <c r="V1676" s="4"/>
      <c r="W1676" s="4"/>
      <c r="X1676" s="4"/>
      <c r="Y1676" s="4"/>
    </row>
    <row r="1677" spans="1:25" ht="15" customHeight="1">
      <c r="A1677" s="4"/>
      <c r="B1677" s="61" t="s">
        <v>582</v>
      </c>
      <c r="C1677" s="62" t="s">
        <v>19</v>
      </c>
      <c r="D1677" s="61" t="s">
        <v>20</v>
      </c>
      <c r="E1677" s="61" t="s">
        <v>21</v>
      </c>
      <c r="F1677" s="303" t="s">
        <v>1242</v>
      </c>
      <c r="G1677" s="303"/>
      <c r="H1677" s="67" t="s">
        <v>22</v>
      </c>
      <c r="I1677" s="62" t="s">
        <v>23</v>
      </c>
      <c r="J1677" s="62" t="s">
        <v>24</v>
      </c>
      <c r="K1677" s="62" t="s">
        <v>17</v>
      </c>
      <c r="O1677" s="4"/>
      <c r="P1677" s="4"/>
      <c r="Q1677" s="4"/>
      <c r="R1677" s="4"/>
      <c r="S1677" s="4"/>
      <c r="T1677" s="4"/>
      <c r="U1677" s="4"/>
      <c r="V1677" s="4"/>
      <c r="W1677" s="4"/>
      <c r="X1677" s="4"/>
      <c r="Y1677" s="4"/>
    </row>
    <row r="1678" spans="1:25" ht="15" customHeight="1">
      <c r="A1678" s="4"/>
      <c r="B1678" s="58" t="s">
        <v>1243</v>
      </c>
      <c r="C1678" s="69" t="s">
        <v>583</v>
      </c>
      <c r="D1678" s="58" t="s">
        <v>47</v>
      </c>
      <c r="E1678" s="58" t="s">
        <v>584</v>
      </c>
      <c r="F1678" s="304" t="s">
        <v>1953</v>
      </c>
      <c r="G1678" s="304"/>
      <c r="H1678" s="68" t="s">
        <v>49</v>
      </c>
      <c r="I1678" s="71">
        <v>1</v>
      </c>
      <c r="J1678" s="70">
        <v>8.31</v>
      </c>
      <c r="K1678" s="70">
        <v>8.31</v>
      </c>
      <c r="O1678" s="4"/>
      <c r="P1678" s="4"/>
      <c r="Q1678" s="4"/>
      <c r="R1678" s="4"/>
      <c r="S1678" s="4"/>
      <c r="T1678" s="4"/>
      <c r="U1678" s="4"/>
      <c r="V1678" s="4"/>
      <c r="W1678" s="4"/>
      <c r="X1678" s="4"/>
      <c r="Y1678" s="4"/>
    </row>
    <row r="1679" spans="1:25" ht="15" customHeight="1">
      <c r="A1679" s="4"/>
      <c r="B1679" s="59" t="s">
        <v>1245</v>
      </c>
      <c r="C1679" s="74" t="s">
        <v>1299</v>
      </c>
      <c r="D1679" s="59" t="s">
        <v>47</v>
      </c>
      <c r="E1679" s="59" t="s">
        <v>1300</v>
      </c>
      <c r="F1679" s="308" t="s">
        <v>1248</v>
      </c>
      <c r="G1679" s="308"/>
      <c r="H1679" s="73" t="s">
        <v>1249</v>
      </c>
      <c r="I1679" s="76">
        <v>0.1111</v>
      </c>
      <c r="J1679" s="75">
        <v>24.48</v>
      </c>
      <c r="K1679" s="75">
        <v>2.71</v>
      </c>
      <c r="O1679" s="4"/>
      <c r="P1679" s="4"/>
      <c r="Q1679" s="4"/>
      <c r="R1679" s="4"/>
      <c r="S1679" s="4"/>
      <c r="T1679" s="4"/>
      <c r="U1679" s="4"/>
      <c r="V1679" s="4"/>
      <c r="W1679" s="4"/>
      <c r="X1679" s="4"/>
      <c r="Y1679" s="4"/>
    </row>
    <row r="1680" spans="1:25" ht="15" customHeight="1">
      <c r="A1680" s="4"/>
      <c r="B1680" s="59" t="s">
        <v>1245</v>
      </c>
      <c r="C1680" s="74" t="s">
        <v>1301</v>
      </c>
      <c r="D1680" s="59" t="s">
        <v>47</v>
      </c>
      <c r="E1680" s="59" t="s">
        <v>1302</v>
      </c>
      <c r="F1680" s="308" t="s">
        <v>1248</v>
      </c>
      <c r="G1680" s="308"/>
      <c r="H1680" s="73" t="s">
        <v>1249</v>
      </c>
      <c r="I1680" s="76">
        <v>0.1111</v>
      </c>
      <c r="J1680" s="75">
        <v>30.48</v>
      </c>
      <c r="K1680" s="75">
        <v>3.38</v>
      </c>
      <c r="O1680" s="4"/>
      <c r="P1680" s="4"/>
      <c r="Q1680" s="4"/>
      <c r="R1680" s="4"/>
      <c r="S1680" s="4"/>
      <c r="T1680" s="4"/>
      <c r="U1680" s="4"/>
      <c r="V1680" s="4"/>
      <c r="W1680" s="4"/>
      <c r="X1680" s="4"/>
      <c r="Y1680" s="4"/>
    </row>
    <row r="1681" spans="1:25" ht="15" customHeight="1">
      <c r="A1681" s="4"/>
      <c r="B1681" s="57" t="s">
        <v>1254</v>
      </c>
      <c r="C1681" s="78" t="s">
        <v>1938</v>
      </c>
      <c r="D1681" s="57" t="s">
        <v>47</v>
      </c>
      <c r="E1681" s="57" t="s">
        <v>1939</v>
      </c>
      <c r="F1681" s="305" t="s">
        <v>1258</v>
      </c>
      <c r="G1681" s="305"/>
      <c r="H1681" s="77" t="s">
        <v>49</v>
      </c>
      <c r="I1681" s="80">
        <v>3.7100000000000001E-2</v>
      </c>
      <c r="J1681" s="79">
        <v>2.61</v>
      </c>
      <c r="K1681" s="79">
        <v>0.09</v>
      </c>
      <c r="O1681" s="4"/>
      <c r="P1681" s="4"/>
      <c r="Q1681" s="4"/>
      <c r="R1681" s="4"/>
      <c r="S1681" s="4"/>
      <c r="T1681" s="4"/>
      <c r="U1681" s="4"/>
      <c r="V1681" s="4"/>
      <c r="W1681" s="4"/>
      <c r="X1681" s="4"/>
      <c r="Y1681" s="4"/>
    </row>
    <row r="1682" spans="1:25" ht="15" customHeight="1">
      <c r="A1682" s="4"/>
      <c r="B1682" s="57" t="s">
        <v>1254</v>
      </c>
      <c r="C1682" s="78" t="s">
        <v>1944</v>
      </c>
      <c r="D1682" s="57" t="s">
        <v>47</v>
      </c>
      <c r="E1682" s="57" t="s">
        <v>1945</v>
      </c>
      <c r="F1682" s="305" t="s">
        <v>1258</v>
      </c>
      <c r="G1682" s="305"/>
      <c r="H1682" s="77" t="s">
        <v>49</v>
      </c>
      <c r="I1682" s="80">
        <v>9.4999999999999998E-3</v>
      </c>
      <c r="J1682" s="79">
        <v>72.87</v>
      </c>
      <c r="K1682" s="79">
        <v>0.69</v>
      </c>
      <c r="O1682" s="4"/>
      <c r="P1682" s="4"/>
      <c r="Q1682" s="4"/>
      <c r="R1682" s="4"/>
      <c r="S1682" s="4"/>
      <c r="T1682" s="4"/>
      <c r="U1682" s="4"/>
      <c r="V1682" s="4"/>
      <c r="W1682" s="4"/>
      <c r="X1682" s="4"/>
      <c r="Y1682" s="4"/>
    </row>
    <row r="1683" spans="1:25" ht="15" customHeight="1">
      <c r="A1683" s="4"/>
      <c r="B1683" s="57" t="s">
        <v>1254</v>
      </c>
      <c r="C1683" s="78" t="s">
        <v>1947</v>
      </c>
      <c r="D1683" s="57" t="s">
        <v>47</v>
      </c>
      <c r="E1683" s="57" t="s">
        <v>1948</v>
      </c>
      <c r="F1683" s="305" t="s">
        <v>1258</v>
      </c>
      <c r="G1683" s="305"/>
      <c r="H1683" s="77" t="s">
        <v>49</v>
      </c>
      <c r="I1683" s="80">
        <v>8.2000000000000007E-3</v>
      </c>
      <c r="J1683" s="79">
        <v>64.319999999999993</v>
      </c>
      <c r="K1683" s="79">
        <v>0.52</v>
      </c>
      <c r="O1683" s="4"/>
      <c r="P1683" s="4"/>
      <c r="Q1683" s="4"/>
      <c r="R1683" s="4"/>
      <c r="S1683" s="4"/>
      <c r="T1683" s="4"/>
      <c r="U1683" s="4"/>
      <c r="V1683" s="4"/>
      <c r="W1683" s="4"/>
      <c r="X1683" s="4"/>
      <c r="Y1683" s="4"/>
    </row>
    <row r="1684" spans="1:25" ht="15" customHeight="1">
      <c r="A1684" s="4"/>
      <c r="B1684" s="57" t="s">
        <v>1254</v>
      </c>
      <c r="C1684" s="78" t="s">
        <v>1981</v>
      </c>
      <c r="D1684" s="57" t="s">
        <v>47</v>
      </c>
      <c r="E1684" s="57" t="s">
        <v>1982</v>
      </c>
      <c r="F1684" s="305" t="s">
        <v>1258</v>
      </c>
      <c r="G1684" s="305"/>
      <c r="H1684" s="77" t="s">
        <v>49</v>
      </c>
      <c r="I1684" s="80">
        <v>1</v>
      </c>
      <c r="J1684" s="79">
        <v>0.92</v>
      </c>
      <c r="K1684" s="79">
        <v>0.92</v>
      </c>
      <c r="O1684" s="4"/>
      <c r="P1684" s="4"/>
      <c r="Q1684" s="4"/>
      <c r="R1684" s="4"/>
      <c r="S1684" s="4"/>
      <c r="T1684" s="4"/>
      <c r="U1684" s="4"/>
      <c r="V1684" s="4"/>
      <c r="W1684" s="4"/>
      <c r="X1684" s="4"/>
      <c r="Y1684" s="4"/>
    </row>
    <row r="1685" spans="1:25" ht="15" customHeight="1">
      <c r="A1685" s="4"/>
      <c r="B1685" s="60"/>
      <c r="C1685" s="60"/>
      <c r="D1685" s="60"/>
      <c r="E1685" s="60"/>
      <c r="F1685" s="60" t="s">
        <v>1260</v>
      </c>
      <c r="G1685" s="82">
        <v>4.78</v>
      </c>
      <c r="H1685" s="60" t="s">
        <v>1261</v>
      </c>
      <c r="I1685" s="82">
        <v>0</v>
      </c>
      <c r="J1685" s="60" t="s">
        <v>1262</v>
      </c>
      <c r="K1685" s="82">
        <v>4.78</v>
      </c>
      <c r="O1685" s="4"/>
      <c r="P1685" s="4"/>
      <c r="Q1685" s="4"/>
      <c r="R1685" s="4"/>
      <c r="S1685" s="4"/>
      <c r="T1685" s="4"/>
      <c r="U1685" s="4"/>
      <c r="V1685" s="4"/>
      <c r="W1685" s="4"/>
      <c r="X1685" s="4"/>
      <c r="Y1685" s="4"/>
    </row>
    <row r="1686" spans="1:25" ht="15" customHeight="1" thickBot="1">
      <c r="A1686" s="4"/>
      <c r="B1686" s="60"/>
      <c r="C1686" s="60"/>
      <c r="D1686" s="60"/>
      <c r="E1686" s="60"/>
      <c r="F1686" s="60" t="s">
        <v>1263</v>
      </c>
      <c r="G1686" s="82">
        <v>1.57</v>
      </c>
      <c r="H1686" s="60"/>
      <c r="I1686" s="306" t="s">
        <v>1264</v>
      </c>
      <c r="J1686" s="306"/>
      <c r="K1686" s="82">
        <v>9.8800000000000008</v>
      </c>
      <c r="O1686" s="4"/>
      <c r="P1686" s="4"/>
      <c r="Q1686" s="4"/>
      <c r="R1686" s="4"/>
      <c r="S1686" s="4"/>
      <c r="T1686" s="4"/>
      <c r="U1686" s="4"/>
      <c r="V1686" s="4"/>
      <c r="W1686" s="4"/>
      <c r="X1686" s="4"/>
      <c r="Y1686" s="4"/>
    </row>
    <row r="1687" spans="1:25" ht="15" customHeight="1" thickTop="1">
      <c r="A1687" s="4"/>
      <c r="B1687" s="72"/>
      <c r="C1687" s="72"/>
      <c r="D1687" s="72"/>
      <c r="E1687" s="72"/>
      <c r="F1687" s="72"/>
      <c r="G1687" s="72"/>
      <c r="H1687" s="72"/>
      <c r="I1687" s="72"/>
      <c r="J1687" s="72"/>
      <c r="K1687" s="72"/>
      <c r="O1687" s="4"/>
      <c r="P1687" s="4"/>
      <c r="Q1687" s="4"/>
      <c r="R1687" s="4"/>
      <c r="S1687" s="4"/>
      <c r="T1687" s="4"/>
      <c r="U1687" s="4"/>
      <c r="V1687" s="4"/>
      <c r="W1687" s="4"/>
      <c r="X1687" s="4"/>
      <c r="Y1687" s="4"/>
    </row>
    <row r="1688" spans="1:25" ht="15" customHeight="1">
      <c r="A1688" s="4"/>
      <c r="B1688" s="61" t="s">
        <v>585</v>
      </c>
      <c r="C1688" s="62" t="s">
        <v>19</v>
      </c>
      <c r="D1688" s="61" t="s">
        <v>20</v>
      </c>
      <c r="E1688" s="61" t="s">
        <v>21</v>
      </c>
      <c r="F1688" s="303" t="s">
        <v>1242</v>
      </c>
      <c r="G1688" s="303"/>
      <c r="H1688" s="67" t="s">
        <v>22</v>
      </c>
      <c r="I1688" s="62" t="s">
        <v>23</v>
      </c>
      <c r="J1688" s="62" t="s">
        <v>24</v>
      </c>
      <c r="K1688" s="62" t="s">
        <v>17</v>
      </c>
      <c r="O1688" s="4"/>
      <c r="P1688" s="4"/>
      <c r="Q1688" s="4"/>
      <c r="R1688" s="4"/>
      <c r="S1688" s="4"/>
      <c r="T1688" s="4"/>
      <c r="U1688" s="4"/>
      <c r="V1688" s="4"/>
      <c r="W1688" s="4"/>
      <c r="X1688" s="4"/>
      <c r="Y1688" s="4"/>
    </row>
    <row r="1689" spans="1:25" ht="15" customHeight="1">
      <c r="A1689" s="4"/>
      <c r="B1689" s="58" t="s">
        <v>1243</v>
      </c>
      <c r="C1689" s="69" t="s">
        <v>586</v>
      </c>
      <c r="D1689" s="58" t="s">
        <v>47</v>
      </c>
      <c r="E1689" s="58" t="s">
        <v>587</v>
      </c>
      <c r="F1689" s="304" t="s">
        <v>1953</v>
      </c>
      <c r="G1689" s="304"/>
      <c r="H1689" s="68" t="s">
        <v>49</v>
      </c>
      <c r="I1689" s="71">
        <v>1</v>
      </c>
      <c r="J1689" s="70">
        <v>9.56</v>
      </c>
      <c r="K1689" s="70">
        <v>9.56</v>
      </c>
      <c r="O1689" s="4"/>
      <c r="P1689" s="4"/>
      <c r="Q1689" s="4"/>
      <c r="R1689" s="4"/>
      <c r="S1689" s="4"/>
      <c r="T1689" s="4"/>
      <c r="U1689" s="4"/>
      <c r="V1689" s="4"/>
      <c r="W1689" s="4"/>
      <c r="X1689" s="4"/>
      <c r="Y1689" s="4"/>
    </row>
    <row r="1690" spans="1:25" ht="15" customHeight="1">
      <c r="A1690" s="4"/>
      <c r="B1690" s="59" t="s">
        <v>1245</v>
      </c>
      <c r="C1690" s="74" t="s">
        <v>1299</v>
      </c>
      <c r="D1690" s="59" t="s">
        <v>47</v>
      </c>
      <c r="E1690" s="59" t="s">
        <v>1300</v>
      </c>
      <c r="F1690" s="308" t="s">
        <v>1248</v>
      </c>
      <c r="G1690" s="308"/>
      <c r="H1690" s="73" t="s">
        <v>1249</v>
      </c>
      <c r="I1690" s="76">
        <v>6.59E-2</v>
      </c>
      <c r="J1690" s="75">
        <v>24.48</v>
      </c>
      <c r="K1690" s="75">
        <v>1.61</v>
      </c>
      <c r="O1690" s="4"/>
      <c r="P1690" s="4"/>
      <c r="Q1690" s="4"/>
      <c r="R1690" s="4"/>
      <c r="S1690" s="4"/>
      <c r="T1690" s="4"/>
      <c r="U1690" s="4"/>
      <c r="V1690" s="4"/>
      <c r="W1690" s="4"/>
      <c r="X1690" s="4"/>
      <c r="Y1690" s="4"/>
    </row>
    <row r="1691" spans="1:25" ht="15" customHeight="1">
      <c r="A1691" s="4"/>
      <c r="B1691" s="59" t="s">
        <v>1245</v>
      </c>
      <c r="C1691" s="74" t="s">
        <v>1301</v>
      </c>
      <c r="D1691" s="59" t="s">
        <v>47</v>
      </c>
      <c r="E1691" s="59" t="s">
        <v>1302</v>
      </c>
      <c r="F1691" s="308" t="s">
        <v>1248</v>
      </c>
      <c r="G1691" s="308"/>
      <c r="H1691" s="73" t="s">
        <v>1249</v>
      </c>
      <c r="I1691" s="76">
        <v>6.59E-2</v>
      </c>
      <c r="J1691" s="75">
        <v>30.48</v>
      </c>
      <c r="K1691" s="75">
        <v>2</v>
      </c>
      <c r="O1691" s="4"/>
      <c r="P1691" s="4"/>
      <c r="Q1691" s="4"/>
      <c r="R1691" s="4"/>
      <c r="S1691" s="4"/>
      <c r="T1691" s="4"/>
      <c r="U1691" s="4"/>
      <c r="V1691" s="4"/>
      <c r="W1691" s="4"/>
      <c r="X1691" s="4"/>
      <c r="Y1691" s="4"/>
    </row>
    <row r="1692" spans="1:25" ht="15" customHeight="1">
      <c r="A1692" s="4"/>
      <c r="B1692" s="57" t="s">
        <v>1254</v>
      </c>
      <c r="C1692" s="78" t="s">
        <v>1947</v>
      </c>
      <c r="D1692" s="57" t="s">
        <v>47</v>
      </c>
      <c r="E1692" s="57" t="s">
        <v>1948</v>
      </c>
      <c r="F1692" s="305" t="s">
        <v>1258</v>
      </c>
      <c r="G1692" s="305"/>
      <c r="H1692" s="77" t="s">
        <v>49</v>
      </c>
      <c r="I1692" s="80">
        <v>1.18E-2</v>
      </c>
      <c r="J1692" s="79">
        <v>64.319999999999993</v>
      </c>
      <c r="K1692" s="79">
        <v>0.75</v>
      </c>
      <c r="O1692" s="4"/>
      <c r="P1692" s="4"/>
      <c r="Q1692" s="4"/>
      <c r="R1692" s="4"/>
      <c r="S1692" s="4"/>
      <c r="T1692" s="4"/>
      <c r="U1692" s="4"/>
      <c r="V1692" s="4"/>
      <c r="W1692" s="4"/>
      <c r="X1692" s="4"/>
      <c r="Y1692" s="4"/>
    </row>
    <row r="1693" spans="1:25" ht="15" customHeight="1">
      <c r="A1693" s="4"/>
      <c r="B1693" s="57" t="s">
        <v>1254</v>
      </c>
      <c r="C1693" s="78" t="s">
        <v>1944</v>
      </c>
      <c r="D1693" s="57" t="s">
        <v>47</v>
      </c>
      <c r="E1693" s="57" t="s">
        <v>1945</v>
      </c>
      <c r="F1693" s="305" t="s">
        <v>1258</v>
      </c>
      <c r="G1693" s="305"/>
      <c r="H1693" s="77" t="s">
        <v>49</v>
      </c>
      <c r="I1693" s="80">
        <v>1.4999999999999999E-2</v>
      </c>
      <c r="J1693" s="79">
        <v>72.87</v>
      </c>
      <c r="K1693" s="79">
        <v>1.0900000000000001</v>
      </c>
      <c r="O1693" s="4"/>
      <c r="P1693" s="4"/>
      <c r="Q1693" s="4"/>
      <c r="R1693" s="4"/>
      <c r="S1693" s="4"/>
      <c r="T1693" s="4"/>
      <c r="U1693" s="4"/>
      <c r="V1693" s="4"/>
      <c r="W1693" s="4"/>
      <c r="X1693" s="4"/>
      <c r="Y1693" s="4"/>
    </row>
    <row r="1694" spans="1:25" ht="15" customHeight="1">
      <c r="A1694" s="4"/>
      <c r="B1694" s="57" t="s">
        <v>1254</v>
      </c>
      <c r="C1694" s="78" t="s">
        <v>1938</v>
      </c>
      <c r="D1694" s="57" t="s">
        <v>47</v>
      </c>
      <c r="E1694" s="57" t="s">
        <v>1939</v>
      </c>
      <c r="F1694" s="305" t="s">
        <v>1258</v>
      </c>
      <c r="G1694" s="305"/>
      <c r="H1694" s="77" t="s">
        <v>49</v>
      </c>
      <c r="I1694" s="80">
        <v>1.49E-2</v>
      </c>
      <c r="J1694" s="79">
        <v>2.61</v>
      </c>
      <c r="K1694" s="79">
        <v>0.03</v>
      </c>
      <c r="O1694" s="4"/>
      <c r="P1694" s="4"/>
      <c r="Q1694" s="4"/>
      <c r="R1694" s="4"/>
      <c r="S1694" s="4"/>
      <c r="T1694" s="4"/>
      <c r="U1694" s="4"/>
      <c r="V1694" s="4"/>
      <c r="W1694" s="4"/>
      <c r="X1694" s="4"/>
      <c r="Y1694" s="4"/>
    </row>
    <row r="1695" spans="1:25" ht="15" customHeight="1">
      <c r="A1695" s="4"/>
      <c r="B1695" s="57" t="s">
        <v>1254</v>
      </c>
      <c r="C1695" s="78" t="s">
        <v>1983</v>
      </c>
      <c r="D1695" s="57" t="s">
        <v>47</v>
      </c>
      <c r="E1695" s="57" t="s">
        <v>1984</v>
      </c>
      <c r="F1695" s="305" t="s">
        <v>1258</v>
      </c>
      <c r="G1695" s="305"/>
      <c r="H1695" s="77" t="s">
        <v>49</v>
      </c>
      <c r="I1695" s="80">
        <v>1</v>
      </c>
      <c r="J1695" s="79">
        <v>4.08</v>
      </c>
      <c r="K1695" s="79">
        <v>4.08</v>
      </c>
      <c r="O1695" s="4"/>
      <c r="P1695" s="4"/>
      <c r="Q1695" s="4"/>
      <c r="R1695" s="4"/>
      <c r="S1695" s="4"/>
      <c r="T1695" s="4"/>
      <c r="U1695" s="4"/>
      <c r="V1695" s="4"/>
      <c r="W1695" s="4"/>
      <c r="X1695" s="4"/>
      <c r="Y1695" s="4"/>
    </row>
    <row r="1696" spans="1:25" ht="15" customHeight="1">
      <c r="A1696" s="4"/>
      <c r="B1696" s="60"/>
      <c r="C1696" s="60"/>
      <c r="D1696" s="60"/>
      <c r="E1696" s="60"/>
      <c r="F1696" s="60" t="s">
        <v>1260</v>
      </c>
      <c r="G1696" s="82">
        <v>2.83</v>
      </c>
      <c r="H1696" s="60" t="s">
        <v>1261</v>
      </c>
      <c r="I1696" s="82">
        <v>0</v>
      </c>
      <c r="J1696" s="60" t="s">
        <v>1262</v>
      </c>
      <c r="K1696" s="82">
        <v>2.83</v>
      </c>
      <c r="O1696" s="4"/>
      <c r="P1696" s="4"/>
      <c r="Q1696" s="4"/>
      <c r="R1696" s="4"/>
      <c r="S1696" s="4"/>
      <c r="T1696" s="4"/>
      <c r="U1696" s="4"/>
      <c r="V1696" s="4"/>
      <c r="W1696" s="4"/>
      <c r="X1696" s="4"/>
      <c r="Y1696" s="4"/>
    </row>
    <row r="1697" spans="1:25" ht="15" customHeight="1" thickBot="1">
      <c r="A1697" s="4"/>
      <c r="B1697" s="60"/>
      <c r="C1697" s="60"/>
      <c r="D1697" s="60"/>
      <c r="E1697" s="60"/>
      <c r="F1697" s="60" t="s">
        <v>1263</v>
      </c>
      <c r="G1697" s="82">
        <v>1.8</v>
      </c>
      <c r="H1697" s="60"/>
      <c r="I1697" s="306" t="s">
        <v>1264</v>
      </c>
      <c r="J1697" s="306"/>
      <c r="K1697" s="82">
        <v>11.36</v>
      </c>
      <c r="O1697" s="4"/>
      <c r="P1697" s="4"/>
      <c r="Q1697" s="4"/>
      <c r="R1697" s="4"/>
      <c r="S1697" s="4"/>
      <c r="T1697" s="4"/>
      <c r="U1697" s="4"/>
      <c r="V1697" s="4"/>
      <c r="W1697" s="4"/>
      <c r="X1697" s="4"/>
      <c r="Y1697" s="4"/>
    </row>
    <row r="1698" spans="1:25" ht="15" customHeight="1" thickTop="1">
      <c r="A1698" s="4"/>
      <c r="B1698" s="72"/>
      <c r="C1698" s="72"/>
      <c r="D1698" s="72"/>
      <c r="E1698" s="72"/>
      <c r="F1698" s="72"/>
      <c r="G1698" s="72"/>
      <c r="H1698" s="72"/>
      <c r="I1698" s="72"/>
      <c r="J1698" s="72"/>
      <c r="K1698" s="72"/>
      <c r="O1698" s="4"/>
      <c r="P1698" s="4"/>
      <c r="Q1698" s="4"/>
      <c r="R1698" s="4"/>
      <c r="S1698" s="4"/>
      <c r="T1698" s="4"/>
      <c r="U1698" s="4"/>
      <c r="V1698" s="4"/>
      <c r="W1698" s="4"/>
      <c r="X1698" s="4"/>
      <c r="Y1698" s="4"/>
    </row>
    <row r="1699" spans="1:25" ht="15" customHeight="1">
      <c r="A1699" s="4"/>
      <c r="B1699" s="61" t="s">
        <v>588</v>
      </c>
      <c r="C1699" s="62" t="s">
        <v>19</v>
      </c>
      <c r="D1699" s="61" t="s">
        <v>20</v>
      </c>
      <c r="E1699" s="61" t="s">
        <v>21</v>
      </c>
      <c r="F1699" s="303" t="s">
        <v>1242</v>
      </c>
      <c r="G1699" s="303"/>
      <c r="H1699" s="67" t="s">
        <v>22</v>
      </c>
      <c r="I1699" s="62" t="s">
        <v>23</v>
      </c>
      <c r="J1699" s="62" t="s">
        <v>24</v>
      </c>
      <c r="K1699" s="62" t="s">
        <v>17</v>
      </c>
      <c r="O1699" s="4"/>
      <c r="P1699" s="4"/>
      <c r="Q1699" s="4"/>
      <c r="R1699" s="4"/>
      <c r="S1699" s="4"/>
      <c r="T1699" s="4"/>
      <c r="U1699" s="4"/>
      <c r="V1699" s="4"/>
      <c r="W1699" s="4"/>
      <c r="X1699" s="4"/>
      <c r="Y1699" s="4"/>
    </row>
    <row r="1700" spans="1:25" ht="15" customHeight="1">
      <c r="A1700" s="4"/>
      <c r="B1700" s="58" t="s">
        <v>1243</v>
      </c>
      <c r="C1700" s="69" t="s">
        <v>589</v>
      </c>
      <c r="D1700" s="58" t="s">
        <v>47</v>
      </c>
      <c r="E1700" s="58" t="s">
        <v>590</v>
      </c>
      <c r="F1700" s="304" t="s">
        <v>1953</v>
      </c>
      <c r="G1700" s="304"/>
      <c r="H1700" s="68" t="s">
        <v>49</v>
      </c>
      <c r="I1700" s="71">
        <v>1</v>
      </c>
      <c r="J1700" s="70">
        <v>14.8</v>
      </c>
      <c r="K1700" s="70">
        <v>14.8</v>
      </c>
      <c r="O1700" s="4"/>
      <c r="P1700" s="4"/>
      <c r="Q1700" s="4"/>
      <c r="R1700" s="4"/>
      <c r="S1700" s="4"/>
      <c r="T1700" s="4"/>
      <c r="U1700" s="4"/>
      <c r="V1700" s="4"/>
      <c r="W1700" s="4"/>
      <c r="X1700" s="4"/>
      <c r="Y1700" s="4"/>
    </row>
    <row r="1701" spans="1:25" ht="15" customHeight="1">
      <c r="A1701" s="4"/>
      <c r="B1701" s="59" t="s">
        <v>1245</v>
      </c>
      <c r="C1701" s="74" t="s">
        <v>1301</v>
      </c>
      <c r="D1701" s="59" t="s">
        <v>47</v>
      </c>
      <c r="E1701" s="59" t="s">
        <v>1302</v>
      </c>
      <c r="F1701" s="308" t="s">
        <v>1248</v>
      </c>
      <c r="G1701" s="308"/>
      <c r="H1701" s="73" t="s">
        <v>1249</v>
      </c>
      <c r="I1701" s="76">
        <v>0.13059999999999999</v>
      </c>
      <c r="J1701" s="75">
        <v>30.48</v>
      </c>
      <c r="K1701" s="75">
        <v>3.98</v>
      </c>
      <c r="O1701" s="4"/>
      <c r="P1701" s="4"/>
      <c r="Q1701" s="4"/>
      <c r="R1701" s="4"/>
      <c r="S1701" s="4"/>
      <c r="T1701" s="4"/>
      <c r="U1701" s="4"/>
      <c r="V1701" s="4"/>
      <c r="W1701" s="4"/>
      <c r="X1701" s="4"/>
      <c r="Y1701" s="4"/>
    </row>
    <row r="1702" spans="1:25" ht="15" customHeight="1">
      <c r="A1702" s="4"/>
      <c r="B1702" s="59" t="s">
        <v>1245</v>
      </c>
      <c r="C1702" s="74" t="s">
        <v>1299</v>
      </c>
      <c r="D1702" s="59" t="s">
        <v>47</v>
      </c>
      <c r="E1702" s="59" t="s">
        <v>1300</v>
      </c>
      <c r="F1702" s="308" t="s">
        <v>1248</v>
      </c>
      <c r="G1702" s="308"/>
      <c r="H1702" s="73" t="s">
        <v>1249</v>
      </c>
      <c r="I1702" s="76">
        <v>0.13059999999999999</v>
      </c>
      <c r="J1702" s="75">
        <v>24.48</v>
      </c>
      <c r="K1702" s="75">
        <v>3.19</v>
      </c>
      <c r="O1702" s="4"/>
      <c r="P1702" s="4"/>
      <c r="Q1702" s="4"/>
      <c r="R1702" s="4"/>
      <c r="S1702" s="4"/>
      <c r="T1702" s="4"/>
      <c r="U1702" s="4"/>
      <c r="V1702" s="4"/>
      <c r="W1702" s="4"/>
      <c r="X1702" s="4"/>
      <c r="Y1702" s="4"/>
    </row>
    <row r="1703" spans="1:25" ht="15" customHeight="1">
      <c r="A1703" s="4"/>
      <c r="B1703" s="57" t="s">
        <v>1254</v>
      </c>
      <c r="C1703" s="78" t="s">
        <v>1947</v>
      </c>
      <c r="D1703" s="57" t="s">
        <v>47</v>
      </c>
      <c r="E1703" s="57" t="s">
        <v>1948</v>
      </c>
      <c r="F1703" s="305" t="s">
        <v>1258</v>
      </c>
      <c r="G1703" s="305"/>
      <c r="H1703" s="77" t="s">
        <v>49</v>
      </c>
      <c r="I1703" s="80">
        <v>1.29E-2</v>
      </c>
      <c r="J1703" s="79">
        <v>64.319999999999993</v>
      </c>
      <c r="K1703" s="79">
        <v>0.82</v>
      </c>
      <c r="O1703" s="4"/>
      <c r="P1703" s="4"/>
      <c r="Q1703" s="4"/>
      <c r="R1703" s="4"/>
      <c r="S1703" s="4"/>
      <c r="T1703" s="4"/>
      <c r="U1703" s="4"/>
      <c r="V1703" s="4"/>
      <c r="W1703" s="4"/>
      <c r="X1703" s="4"/>
      <c r="Y1703" s="4"/>
    </row>
    <row r="1704" spans="1:25" ht="15" customHeight="1">
      <c r="A1704" s="4"/>
      <c r="B1704" s="57" t="s">
        <v>1254</v>
      </c>
      <c r="C1704" s="78" t="s">
        <v>1985</v>
      </c>
      <c r="D1704" s="57" t="s">
        <v>47</v>
      </c>
      <c r="E1704" s="57" t="s">
        <v>1986</v>
      </c>
      <c r="F1704" s="305" t="s">
        <v>1258</v>
      </c>
      <c r="G1704" s="305"/>
      <c r="H1704" s="77" t="s">
        <v>49</v>
      </c>
      <c r="I1704" s="80">
        <v>1</v>
      </c>
      <c r="J1704" s="79">
        <v>5.5</v>
      </c>
      <c r="K1704" s="79">
        <v>5.5</v>
      </c>
      <c r="O1704" s="4"/>
      <c r="P1704" s="4"/>
      <c r="Q1704" s="4"/>
      <c r="R1704" s="4"/>
      <c r="S1704" s="4"/>
      <c r="T1704" s="4"/>
      <c r="U1704" s="4"/>
      <c r="V1704" s="4"/>
      <c r="W1704" s="4"/>
      <c r="X1704" s="4"/>
      <c r="Y1704" s="4"/>
    </row>
    <row r="1705" spans="1:25" ht="15" customHeight="1">
      <c r="A1705" s="4"/>
      <c r="B1705" s="57" t="s">
        <v>1254</v>
      </c>
      <c r="C1705" s="78" t="s">
        <v>1944</v>
      </c>
      <c r="D1705" s="57" t="s">
        <v>47</v>
      </c>
      <c r="E1705" s="57" t="s">
        <v>1945</v>
      </c>
      <c r="F1705" s="305" t="s">
        <v>1258</v>
      </c>
      <c r="G1705" s="305"/>
      <c r="H1705" s="77" t="s">
        <v>49</v>
      </c>
      <c r="I1705" s="80">
        <v>1.6500000000000001E-2</v>
      </c>
      <c r="J1705" s="79">
        <v>72.87</v>
      </c>
      <c r="K1705" s="79">
        <v>1.2</v>
      </c>
      <c r="O1705" s="4"/>
      <c r="P1705" s="4"/>
      <c r="Q1705" s="4"/>
      <c r="R1705" s="4"/>
      <c r="S1705" s="4"/>
      <c r="T1705" s="4"/>
      <c r="U1705" s="4"/>
      <c r="V1705" s="4"/>
      <c r="W1705" s="4"/>
      <c r="X1705" s="4"/>
      <c r="Y1705" s="4"/>
    </row>
    <row r="1706" spans="1:25" ht="15" customHeight="1">
      <c r="A1706" s="4"/>
      <c r="B1706" s="57" t="s">
        <v>1254</v>
      </c>
      <c r="C1706" s="78" t="s">
        <v>1938</v>
      </c>
      <c r="D1706" s="57" t="s">
        <v>47</v>
      </c>
      <c r="E1706" s="57" t="s">
        <v>1939</v>
      </c>
      <c r="F1706" s="305" t="s">
        <v>1258</v>
      </c>
      <c r="G1706" s="305"/>
      <c r="H1706" s="77" t="s">
        <v>49</v>
      </c>
      <c r="I1706" s="80">
        <v>4.3499999999999997E-2</v>
      </c>
      <c r="J1706" s="79">
        <v>2.61</v>
      </c>
      <c r="K1706" s="79">
        <v>0.11</v>
      </c>
      <c r="O1706" s="4"/>
      <c r="P1706" s="4"/>
      <c r="Q1706" s="4"/>
      <c r="R1706" s="4"/>
      <c r="S1706" s="4"/>
      <c r="T1706" s="4"/>
      <c r="U1706" s="4"/>
      <c r="V1706" s="4"/>
      <c r="W1706" s="4"/>
      <c r="X1706" s="4"/>
      <c r="Y1706" s="4"/>
    </row>
    <row r="1707" spans="1:25" ht="15" customHeight="1">
      <c r="A1707" s="4"/>
      <c r="B1707" s="60"/>
      <c r="C1707" s="60"/>
      <c r="D1707" s="60"/>
      <c r="E1707" s="60"/>
      <c r="F1707" s="60" t="s">
        <v>1260</v>
      </c>
      <c r="G1707" s="82">
        <v>5.62</v>
      </c>
      <c r="H1707" s="60" t="s">
        <v>1261</v>
      </c>
      <c r="I1707" s="82">
        <v>0</v>
      </c>
      <c r="J1707" s="60" t="s">
        <v>1262</v>
      </c>
      <c r="K1707" s="82">
        <v>5.62</v>
      </c>
      <c r="O1707" s="4"/>
      <c r="P1707" s="4"/>
      <c r="Q1707" s="4"/>
      <c r="R1707" s="4"/>
      <c r="S1707" s="4"/>
      <c r="T1707" s="4"/>
      <c r="U1707" s="4"/>
      <c r="V1707" s="4"/>
      <c r="W1707" s="4"/>
      <c r="X1707" s="4"/>
      <c r="Y1707" s="4"/>
    </row>
    <row r="1708" spans="1:25" ht="15" customHeight="1" thickBot="1">
      <c r="A1708" s="4"/>
      <c r="B1708" s="60"/>
      <c r="C1708" s="60"/>
      <c r="D1708" s="60"/>
      <c r="E1708" s="60"/>
      <c r="F1708" s="60" t="s">
        <v>1263</v>
      </c>
      <c r="G1708" s="82">
        <v>2.8</v>
      </c>
      <c r="H1708" s="60"/>
      <c r="I1708" s="306" t="s">
        <v>1264</v>
      </c>
      <c r="J1708" s="306"/>
      <c r="K1708" s="82">
        <v>17.600000000000001</v>
      </c>
      <c r="O1708" s="4"/>
      <c r="P1708" s="4"/>
      <c r="Q1708" s="4"/>
      <c r="R1708" s="4"/>
      <c r="S1708" s="4"/>
      <c r="T1708" s="4"/>
      <c r="U1708" s="4"/>
      <c r="V1708" s="4"/>
      <c r="W1708" s="4"/>
      <c r="X1708" s="4"/>
      <c r="Y1708" s="4"/>
    </row>
    <row r="1709" spans="1:25" ht="15" customHeight="1" thickTop="1">
      <c r="A1709" s="4"/>
      <c r="B1709" s="72"/>
      <c r="C1709" s="72"/>
      <c r="D1709" s="72"/>
      <c r="E1709" s="72"/>
      <c r="F1709" s="72"/>
      <c r="G1709" s="72"/>
      <c r="H1709" s="72"/>
      <c r="I1709" s="72"/>
      <c r="J1709" s="72"/>
      <c r="K1709" s="72"/>
      <c r="O1709" s="4"/>
      <c r="P1709" s="4"/>
      <c r="Q1709" s="4"/>
      <c r="R1709" s="4"/>
      <c r="S1709" s="4"/>
      <c r="T1709" s="4"/>
      <c r="U1709" s="4"/>
      <c r="V1709" s="4"/>
      <c r="W1709" s="4"/>
      <c r="X1709" s="4"/>
      <c r="Y1709" s="4"/>
    </row>
    <row r="1710" spans="1:25" ht="15" customHeight="1">
      <c r="A1710" s="4"/>
      <c r="B1710" s="61" t="s">
        <v>591</v>
      </c>
      <c r="C1710" s="62" t="s">
        <v>19</v>
      </c>
      <c r="D1710" s="61" t="s">
        <v>20</v>
      </c>
      <c r="E1710" s="61" t="s">
        <v>21</v>
      </c>
      <c r="F1710" s="303" t="s">
        <v>1242</v>
      </c>
      <c r="G1710" s="303"/>
      <c r="H1710" s="67" t="s">
        <v>22</v>
      </c>
      <c r="I1710" s="62" t="s">
        <v>23</v>
      </c>
      <c r="J1710" s="62" t="s">
        <v>24</v>
      </c>
      <c r="K1710" s="62" t="s">
        <v>17</v>
      </c>
      <c r="O1710" s="4"/>
      <c r="P1710" s="4"/>
      <c r="Q1710" s="4"/>
      <c r="R1710" s="4"/>
      <c r="S1710" s="4"/>
      <c r="T1710" s="4"/>
      <c r="U1710" s="4"/>
      <c r="V1710" s="4"/>
      <c r="W1710" s="4"/>
      <c r="X1710" s="4"/>
      <c r="Y1710" s="4"/>
    </row>
    <row r="1711" spans="1:25" ht="15" customHeight="1">
      <c r="A1711" s="4"/>
      <c r="B1711" s="58" t="s">
        <v>1243</v>
      </c>
      <c r="C1711" s="69" t="s">
        <v>592</v>
      </c>
      <c r="D1711" s="58" t="s">
        <v>47</v>
      </c>
      <c r="E1711" s="58" t="s">
        <v>593</v>
      </c>
      <c r="F1711" s="304" t="s">
        <v>1953</v>
      </c>
      <c r="G1711" s="304"/>
      <c r="H1711" s="68" t="s">
        <v>49</v>
      </c>
      <c r="I1711" s="71">
        <v>1</v>
      </c>
      <c r="J1711" s="70">
        <v>7.28</v>
      </c>
      <c r="K1711" s="70">
        <v>7.28</v>
      </c>
      <c r="O1711" s="4"/>
      <c r="P1711" s="4"/>
      <c r="Q1711" s="4"/>
      <c r="R1711" s="4"/>
      <c r="S1711" s="4"/>
      <c r="T1711" s="4"/>
      <c r="U1711" s="4"/>
      <c r="V1711" s="4"/>
      <c r="W1711" s="4"/>
      <c r="X1711" s="4"/>
      <c r="Y1711" s="4"/>
    </row>
    <row r="1712" spans="1:25" ht="15" customHeight="1">
      <c r="A1712" s="4"/>
      <c r="B1712" s="59" t="s">
        <v>1245</v>
      </c>
      <c r="C1712" s="74" t="s">
        <v>1301</v>
      </c>
      <c r="D1712" s="59" t="s">
        <v>47</v>
      </c>
      <c r="E1712" s="59" t="s">
        <v>1302</v>
      </c>
      <c r="F1712" s="308" t="s">
        <v>1248</v>
      </c>
      <c r="G1712" s="308"/>
      <c r="H1712" s="73" t="s">
        <v>1249</v>
      </c>
      <c r="I1712" s="76">
        <v>7.0599999999999996E-2</v>
      </c>
      <c r="J1712" s="75">
        <v>30.48</v>
      </c>
      <c r="K1712" s="75">
        <v>2.15</v>
      </c>
      <c r="O1712" s="4"/>
      <c r="P1712" s="4"/>
      <c r="Q1712" s="4"/>
      <c r="R1712" s="4"/>
      <c r="S1712" s="4"/>
      <c r="T1712" s="4"/>
      <c r="U1712" s="4"/>
      <c r="V1712" s="4"/>
      <c r="W1712" s="4"/>
      <c r="X1712" s="4"/>
      <c r="Y1712" s="4"/>
    </row>
    <row r="1713" spans="1:25" ht="15" customHeight="1">
      <c r="A1713" s="4"/>
      <c r="B1713" s="59" t="s">
        <v>1245</v>
      </c>
      <c r="C1713" s="74" t="s">
        <v>1299</v>
      </c>
      <c r="D1713" s="59" t="s">
        <v>47</v>
      </c>
      <c r="E1713" s="59" t="s">
        <v>1300</v>
      </c>
      <c r="F1713" s="308" t="s">
        <v>1248</v>
      </c>
      <c r="G1713" s="308"/>
      <c r="H1713" s="73" t="s">
        <v>1249</v>
      </c>
      <c r="I1713" s="76">
        <v>7.0599999999999996E-2</v>
      </c>
      <c r="J1713" s="75">
        <v>24.48</v>
      </c>
      <c r="K1713" s="75">
        <v>1.72</v>
      </c>
      <c r="O1713" s="4"/>
      <c r="P1713" s="4"/>
      <c r="Q1713" s="4"/>
      <c r="R1713" s="4"/>
      <c r="S1713" s="4"/>
      <c r="T1713" s="4"/>
      <c r="U1713" s="4"/>
      <c r="V1713" s="4"/>
      <c r="W1713" s="4"/>
      <c r="X1713" s="4"/>
      <c r="Y1713" s="4"/>
    </row>
    <row r="1714" spans="1:25" ht="15" customHeight="1">
      <c r="A1714" s="4"/>
      <c r="B1714" s="57" t="s">
        <v>1254</v>
      </c>
      <c r="C1714" s="78" t="s">
        <v>1987</v>
      </c>
      <c r="D1714" s="57" t="s">
        <v>47</v>
      </c>
      <c r="E1714" s="57" t="s">
        <v>1988</v>
      </c>
      <c r="F1714" s="305" t="s">
        <v>1258</v>
      </c>
      <c r="G1714" s="305"/>
      <c r="H1714" s="77" t="s">
        <v>49</v>
      </c>
      <c r="I1714" s="80">
        <v>1</v>
      </c>
      <c r="J1714" s="79">
        <v>2.36</v>
      </c>
      <c r="K1714" s="79">
        <v>2.36</v>
      </c>
      <c r="O1714" s="4"/>
      <c r="P1714" s="4"/>
      <c r="Q1714" s="4"/>
      <c r="R1714" s="4"/>
      <c r="S1714" s="4"/>
      <c r="T1714" s="4"/>
      <c r="U1714" s="4"/>
      <c r="V1714" s="4"/>
      <c r="W1714" s="4"/>
      <c r="X1714" s="4"/>
      <c r="Y1714" s="4"/>
    </row>
    <row r="1715" spans="1:25" ht="15" customHeight="1">
      <c r="A1715" s="4"/>
      <c r="B1715" s="57" t="s">
        <v>1254</v>
      </c>
      <c r="C1715" s="78" t="s">
        <v>1947</v>
      </c>
      <c r="D1715" s="57" t="s">
        <v>47</v>
      </c>
      <c r="E1715" s="57" t="s">
        <v>1948</v>
      </c>
      <c r="F1715" s="305" t="s">
        <v>1258</v>
      </c>
      <c r="G1715" s="305"/>
      <c r="H1715" s="77" t="s">
        <v>49</v>
      </c>
      <c r="I1715" s="80">
        <v>7.1000000000000004E-3</v>
      </c>
      <c r="J1715" s="79">
        <v>64.319999999999993</v>
      </c>
      <c r="K1715" s="79">
        <v>0.45</v>
      </c>
      <c r="O1715" s="4"/>
      <c r="P1715" s="4"/>
      <c r="Q1715" s="4"/>
      <c r="R1715" s="4"/>
      <c r="S1715" s="4"/>
      <c r="T1715" s="4"/>
      <c r="U1715" s="4"/>
      <c r="V1715" s="4"/>
      <c r="W1715" s="4"/>
      <c r="X1715" s="4"/>
      <c r="Y1715" s="4"/>
    </row>
    <row r="1716" spans="1:25" ht="15" customHeight="1">
      <c r="A1716" s="4"/>
      <c r="B1716" s="57" t="s">
        <v>1254</v>
      </c>
      <c r="C1716" s="78" t="s">
        <v>1938</v>
      </c>
      <c r="D1716" s="57" t="s">
        <v>47</v>
      </c>
      <c r="E1716" s="57" t="s">
        <v>1939</v>
      </c>
      <c r="F1716" s="305" t="s">
        <v>1258</v>
      </c>
      <c r="G1716" s="305"/>
      <c r="H1716" s="77" t="s">
        <v>49</v>
      </c>
      <c r="I1716" s="80">
        <v>1.0800000000000001E-2</v>
      </c>
      <c r="J1716" s="79">
        <v>2.61</v>
      </c>
      <c r="K1716" s="79">
        <v>0.02</v>
      </c>
      <c r="O1716" s="4"/>
      <c r="P1716" s="4"/>
      <c r="Q1716" s="4"/>
      <c r="R1716" s="4"/>
      <c r="S1716" s="4"/>
      <c r="T1716" s="4"/>
      <c r="U1716" s="4"/>
      <c r="V1716" s="4"/>
      <c r="W1716" s="4"/>
      <c r="X1716" s="4"/>
      <c r="Y1716" s="4"/>
    </row>
    <row r="1717" spans="1:25" ht="15" customHeight="1">
      <c r="A1717" s="4"/>
      <c r="B1717" s="57" t="s">
        <v>1254</v>
      </c>
      <c r="C1717" s="78" t="s">
        <v>1944</v>
      </c>
      <c r="D1717" s="57" t="s">
        <v>47</v>
      </c>
      <c r="E1717" s="57" t="s">
        <v>1945</v>
      </c>
      <c r="F1717" s="305" t="s">
        <v>1258</v>
      </c>
      <c r="G1717" s="305"/>
      <c r="H1717" s="77" t="s">
        <v>49</v>
      </c>
      <c r="I1717" s="80">
        <v>8.0000000000000002E-3</v>
      </c>
      <c r="J1717" s="79">
        <v>72.87</v>
      </c>
      <c r="K1717" s="79">
        <v>0.57999999999999996</v>
      </c>
      <c r="O1717" s="4"/>
      <c r="P1717" s="4"/>
      <c r="Q1717" s="4"/>
      <c r="R1717" s="4"/>
      <c r="S1717" s="4"/>
      <c r="T1717" s="4"/>
      <c r="U1717" s="4"/>
      <c r="V1717" s="4"/>
      <c r="W1717" s="4"/>
      <c r="X1717" s="4"/>
      <c r="Y1717" s="4"/>
    </row>
    <row r="1718" spans="1:25" ht="15" customHeight="1">
      <c r="A1718" s="4"/>
      <c r="B1718" s="60"/>
      <c r="C1718" s="60"/>
      <c r="D1718" s="60"/>
      <c r="E1718" s="60"/>
      <c r="F1718" s="60" t="s">
        <v>1260</v>
      </c>
      <c r="G1718" s="82">
        <v>3.03</v>
      </c>
      <c r="H1718" s="60" t="s">
        <v>1261</v>
      </c>
      <c r="I1718" s="82">
        <v>0</v>
      </c>
      <c r="J1718" s="60" t="s">
        <v>1262</v>
      </c>
      <c r="K1718" s="82">
        <v>3.03</v>
      </c>
      <c r="O1718" s="4"/>
      <c r="P1718" s="4"/>
      <c r="Q1718" s="4"/>
      <c r="R1718" s="4"/>
      <c r="S1718" s="4"/>
      <c r="T1718" s="4"/>
      <c r="U1718" s="4"/>
      <c r="V1718" s="4"/>
      <c r="W1718" s="4"/>
      <c r="X1718" s="4"/>
      <c r="Y1718" s="4"/>
    </row>
    <row r="1719" spans="1:25" ht="15" customHeight="1" thickBot="1">
      <c r="A1719" s="4"/>
      <c r="B1719" s="60"/>
      <c r="C1719" s="60"/>
      <c r="D1719" s="60"/>
      <c r="E1719" s="60"/>
      <c r="F1719" s="60" t="s">
        <v>1263</v>
      </c>
      <c r="G1719" s="82">
        <v>1.37</v>
      </c>
      <c r="H1719" s="60"/>
      <c r="I1719" s="306" t="s">
        <v>1264</v>
      </c>
      <c r="J1719" s="306"/>
      <c r="K1719" s="82">
        <v>8.65</v>
      </c>
      <c r="O1719" s="4"/>
      <c r="P1719" s="4"/>
      <c r="Q1719" s="4"/>
      <c r="R1719" s="4"/>
      <c r="S1719" s="4"/>
      <c r="T1719" s="4"/>
      <c r="U1719" s="4"/>
      <c r="V1719" s="4"/>
      <c r="W1719" s="4"/>
      <c r="X1719" s="4"/>
      <c r="Y1719" s="4"/>
    </row>
    <row r="1720" spans="1:25" ht="15" customHeight="1" thickTop="1">
      <c r="A1720" s="4"/>
      <c r="B1720" s="72"/>
      <c r="C1720" s="72"/>
      <c r="D1720" s="72"/>
      <c r="E1720" s="72"/>
      <c r="F1720" s="72"/>
      <c r="G1720" s="72"/>
      <c r="H1720" s="72"/>
      <c r="I1720" s="72"/>
      <c r="J1720" s="72"/>
      <c r="K1720" s="72"/>
      <c r="O1720" s="4"/>
      <c r="P1720" s="4"/>
      <c r="Q1720" s="4"/>
      <c r="R1720" s="4"/>
      <c r="S1720" s="4"/>
      <c r="T1720" s="4"/>
      <c r="U1720" s="4"/>
      <c r="V1720" s="4"/>
      <c r="W1720" s="4"/>
      <c r="X1720" s="4"/>
      <c r="Y1720" s="4"/>
    </row>
    <row r="1721" spans="1:25" ht="15" customHeight="1">
      <c r="A1721" s="4"/>
      <c r="B1721" s="61" t="s">
        <v>594</v>
      </c>
      <c r="C1721" s="62" t="s">
        <v>19</v>
      </c>
      <c r="D1721" s="61" t="s">
        <v>20</v>
      </c>
      <c r="E1721" s="61" t="s">
        <v>21</v>
      </c>
      <c r="F1721" s="303" t="s">
        <v>1242</v>
      </c>
      <c r="G1721" s="303"/>
      <c r="H1721" s="67" t="s">
        <v>22</v>
      </c>
      <c r="I1721" s="62" t="s">
        <v>23</v>
      </c>
      <c r="J1721" s="62" t="s">
        <v>24</v>
      </c>
      <c r="K1721" s="62" t="s">
        <v>17</v>
      </c>
      <c r="O1721" s="4"/>
      <c r="P1721" s="4"/>
      <c r="Q1721" s="4"/>
      <c r="R1721" s="4"/>
      <c r="S1721" s="4"/>
      <c r="T1721" s="4"/>
      <c r="U1721" s="4"/>
      <c r="V1721" s="4"/>
      <c r="W1721" s="4"/>
      <c r="X1721" s="4"/>
      <c r="Y1721" s="4"/>
    </row>
    <row r="1722" spans="1:25" ht="15" customHeight="1">
      <c r="A1722" s="4"/>
      <c r="B1722" s="58" t="s">
        <v>1243</v>
      </c>
      <c r="C1722" s="69" t="s">
        <v>595</v>
      </c>
      <c r="D1722" s="58" t="s">
        <v>47</v>
      </c>
      <c r="E1722" s="58" t="s">
        <v>596</v>
      </c>
      <c r="F1722" s="304" t="s">
        <v>1953</v>
      </c>
      <c r="G1722" s="304"/>
      <c r="H1722" s="68" t="s">
        <v>49</v>
      </c>
      <c r="I1722" s="71">
        <v>1</v>
      </c>
      <c r="J1722" s="70">
        <v>7.79</v>
      </c>
      <c r="K1722" s="70">
        <v>7.79</v>
      </c>
      <c r="O1722" s="4"/>
      <c r="P1722" s="4"/>
      <c r="Q1722" s="4"/>
      <c r="R1722" s="4"/>
      <c r="S1722" s="4"/>
      <c r="T1722" s="4"/>
      <c r="U1722" s="4"/>
      <c r="V1722" s="4"/>
      <c r="W1722" s="4"/>
      <c r="X1722" s="4"/>
      <c r="Y1722" s="4"/>
    </row>
    <row r="1723" spans="1:25" ht="15" customHeight="1">
      <c r="A1723" s="4"/>
      <c r="B1723" s="59" t="s">
        <v>1245</v>
      </c>
      <c r="C1723" s="74" t="s">
        <v>1301</v>
      </c>
      <c r="D1723" s="59" t="s">
        <v>47</v>
      </c>
      <c r="E1723" s="59" t="s">
        <v>1302</v>
      </c>
      <c r="F1723" s="308" t="s">
        <v>1248</v>
      </c>
      <c r="G1723" s="308"/>
      <c r="H1723" s="73" t="s">
        <v>1249</v>
      </c>
      <c r="I1723" s="76">
        <v>7.0599999999999996E-2</v>
      </c>
      <c r="J1723" s="75">
        <v>30.48</v>
      </c>
      <c r="K1723" s="75">
        <v>2.15</v>
      </c>
      <c r="O1723" s="4"/>
      <c r="P1723" s="4"/>
      <c r="Q1723" s="4"/>
      <c r="R1723" s="4"/>
      <c r="S1723" s="4"/>
      <c r="T1723" s="4"/>
      <c r="U1723" s="4"/>
      <c r="V1723" s="4"/>
      <c r="W1723" s="4"/>
      <c r="X1723" s="4"/>
      <c r="Y1723" s="4"/>
    </row>
    <row r="1724" spans="1:25" ht="15" customHeight="1">
      <c r="A1724" s="4"/>
      <c r="B1724" s="59" t="s">
        <v>1245</v>
      </c>
      <c r="C1724" s="74" t="s">
        <v>1299</v>
      </c>
      <c r="D1724" s="59" t="s">
        <v>47</v>
      </c>
      <c r="E1724" s="59" t="s">
        <v>1300</v>
      </c>
      <c r="F1724" s="308" t="s">
        <v>1248</v>
      </c>
      <c r="G1724" s="308"/>
      <c r="H1724" s="73" t="s">
        <v>1249</v>
      </c>
      <c r="I1724" s="76">
        <v>7.0599999999999996E-2</v>
      </c>
      <c r="J1724" s="75">
        <v>24.48</v>
      </c>
      <c r="K1724" s="75">
        <v>1.72</v>
      </c>
      <c r="O1724" s="4"/>
      <c r="P1724" s="4"/>
      <c r="Q1724" s="4"/>
      <c r="R1724" s="4"/>
      <c r="S1724" s="4"/>
      <c r="T1724" s="4"/>
      <c r="U1724" s="4"/>
      <c r="V1724" s="4"/>
      <c r="W1724" s="4"/>
      <c r="X1724" s="4"/>
      <c r="Y1724" s="4"/>
    </row>
    <row r="1725" spans="1:25" ht="15" customHeight="1">
      <c r="A1725" s="4"/>
      <c r="B1725" s="57" t="s">
        <v>1254</v>
      </c>
      <c r="C1725" s="78" t="s">
        <v>1947</v>
      </c>
      <c r="D1725" s="57" t="s">
        <v>47</v>
      </c>
      <c r="E1725" s="57" t="s">
        <v>1948</v>
      </c>
      <c r="F1725" s="305" t="s">
        <v>1258</v>
      </c>
      <c r="G1725" s="305"/>
      <c r="H1725" s="77" t="s">
        <v>49</v>
      </c>
      <c r="I1725" s="80">
        <v>7.1000000000000004E-3</v>
      </c>
      <c r="J1725" s="79">
        <v>64.319999999999993</v>
      </c>
      <c r="K1725" s="79">
        <v>0.45</v>
      </c>
      <c r="O1725" s="4"/>
      <c r="P1725" s="4"/>
      <c r="Q1725" s="4"/>
      <c r="R1725" s="4"/>
      <c r="S1725" s="4"/>
      <c r="T1725" s="4"/>
      <c r="U1725" s="4"/>
      <c r="V1725" s="4"/>
      <c r="W1725" s="4"/>
      <c r="X1725" s="4"/>
      <c r="Y1725" s="4"/>
    </row>
    <row r="1726" spans="1:25" ht="15" customHeight="1">
      <c r="A1726" s="4"/>
      <c r="B1726" s="57" t="s">
        <v>1254</v>
      </c>
      <c r="C1726" s="78" t="s">
        <v>1989</v>
      </c>
      <c r="D1726" s="57" t="s">
        <v>47</v>
      </c>
      <c r="E1726" s="57" t="s">
        <v>1990</v>
      </c>
      <c r="F1726" s="305" t="s">
        <v>1258</v>
      </c>
      <c r="G1726" s="305"/>
      <c r="H1726" s="77" t="s">
        <v>49</v>
      </c>
      <c r="I1726" s="80">
        <v>1</v>
      </c>
      <c r="J1726" s="79">
        <v>2.87</v>
      </c>
      <c r="K1726" s="79">
        <v>2.87</v>
      </c>
      <c r="O1726" s="4"/>
      <c r="P1726" s="4"/>
      <c r="Q1726" s="4"/>
      <c r="R1726" s="4"/>
      <c r="S1726" s="4"/>
      <c r="T1726" s="4"/>
      <c r="U1726" s="4"/>
      <c r="V1726" s="4"/>
      <c r="W1726" s="4"/>
      <c r="X1726" s="4"/>
      <c r="Y1726" s="4"/>
    </row>
    <row r="1727" spans="1:25" ht="15" customHeight="1">
      <c r="A1727" s="4"/>
      <c r="B1727" s="57" t="s">
        <v>1254</v>
      </c>
      <c r="C1727" s="78" t="s">
        <v>1938</v>
      </c>
      <c r="D1727" s="57" t="s">
        <v>47</v>
      </c>
      <c r="E1727" s="57" t="s">
        <v>1939</v>
      </c>
      <c r="F1727" s="305" t="s">
        <v>1258</v>
      </c>
      <c r="G1727" s="305"/>
      <c r="H1727" s="77" t="s">
        <v>49</v>
      </c>
      <c r="I1727" s="80">
        <v>1.0800000000000001E-2</v>
      </c>
      <c r="J1727" s="79">
        <v>2.61</v>
      </c>
      <c r="K1727" s="79">
        <v>0.02</v>
      </c>
      <c r="O1727" s="4"/>
      <c r="P1727" s="4"/>
      <c r="Q1727" s="4"/>
      <c r="R1727" s="4"/>
      <c r="S1727" s="4"/>
      <c r="T1727" s="4"/>
      <c r="U1727" s="4"/>
      <c r="V1727" s="4"/>
      <c r="W1727" s="4"/>
      <c r="X1727" s="4"/>
      <c r="Y1727" s="4"/>
    </row>
    <row r="1728" spans="1:25" ht="15" customHeight="1">
      <c r="A1728" s="4"/>
      <c r="B1728" s="57" t="s">
        <v>1254</v>
      </c>
      <c r="C1728" s="78" t="s">
        <v>1944</v>
      </c>
      <c r="D1728" s="57" t="s">
        <v>47</v>
      </c>
      <c r="E1728" s="57" t="s">
        <v>1945</v>
      </c>
      <c r="F1728" s="305" t="s">
        <v>1258</v>
      </c>
      <c r="G1728" s="305"/>
      <c r="H1728" s="77" t="s">
        <v>49</v>
      </c>
      <c r="I1728" s="80">
        <v>8.0000000000000002E-3</v>
      </c>
      <c r="J1728" s="79">
        <v>72.87</v>
      </c>
      <c r="K1728" s="79">
        <v>0.57999999999999996</v>
      </c>
      <c r="O1728" s="4"/>
      <c r="P1728" s="4"/>
      <c r="Q1728" s="4"/>
      <c r="R1728" s="4"/>
      <c r="S1728" s="4"/>
      <c r="T1728" s="4"/>
      <c r="U1728" s="4"/>
      <c r="V1728" s="4"/>
      <c r="W1728" s="4"/>
      <c r="X1728" s="4"/>
      <c r="Y1728" s="4"/>
    </row>
    <row r="1729" spans="1:25" ht="15" customHeight="1">
      <c r="A1729" s="4"/>
      <c r="B1729" s="60"/>
      <c r="C1729" s="60"/>
      <c r="D1729" s="60"/>
      <c r="E1729" s="60"/>
      <c r="F1729" s="60" t="s">
        <v>1260</v>
      </c>
      <c r="G1729" s="82">
        <v>3.03</v>
      </c>
      <c r="H1729" s="60" t="s">
        <v>1261</v>
      </c>
      <c r="I1729" s="82">
        <v>0</v>
      </c>
      <c r="J1729" s="60" t="s">
        <v>1262</v>
      </c>
      <c r="K1729" s="82">
        <v>3.03</v>
      </c>
      <c r="O1729" s="4"/>
      <c r="P1729" s="4"/>
      <c r="Q1729" s="4"/>
      <c r="R1729" s="4"/>
      <c r="S1729" s="4"/>
      <c r="T1729" s="4"/>
      <c r="U1729" s="4"/>
      <c r="V1729" s="4"/>
      <c r="W1729" s="4"/>
      <c r="X1729" s="4"/>
      <c r="Y1729" s="4"/>
    </row>
    <row r="1730" spans="1:25" ht="15" customHeight="1" thickBot="1">
      <c r="A1730" s="4"/>
      <c r="B1730" s="60"/>
      <c r="C1730" s="60"/>
      <c r="D1730" s="60"/>
      <c r="E1730" s="60"/>
      <c r="F1730" s="60" t="s">
        <v>1263</v>
      </c>
      <c r="G1730" s="82">
        <v>1.47</v>
      </c>
      <c r="H1730" s="60"/>
      <c r="I1730" s="306" t="s">
        <v>1264</v>
      </c>
      <c r="J1730" s="306"/>
      <c r="K1730" s="82">
        <v>9.26</v>
      </c>
      <c r="O1730" s="4"/>
      <c r="P1730" s="4"/>
      <c r="Q1730" s="4"/>
      <c r="R1730" s="4"/>
      <c r="S1730" s="4"/>
      <c r="T1730" s="4"/>
      <c r="U1730" s="4"/>
      <c r="V1730" s="4"/>
      <c r="W1730" s="4"/>
      <c r="X1730" s="4"/>
      <c r="Y1730" s="4"/>
    </row>
    <row r="1731" spans="1:25" ht="15" customHeight="1" thickTop="1">
      <c r="A1731" s="4"/>
      <c r="B1731" s="72"/>
      <c r="C1731" s="72"/>
      <c r="D1731" s="72"/>
      <c r="E1731" s="72"/>
      <c r="F1731" s="72"/>
      <c r="G1731" s="72"/>
      <c r="H1731" s="72"/>
      <c r="I1731" s="72"/>
      <c r="J1731" s="72"/>
      <c r="K1731" s="72"/>
      <c r="O1731" s="4"/>
      <c r="P1731" s="4"/>
      <c r="Q1731" s="4"/>
      <c r="R1731" s="4"/>
      <c r="S1731" s="4"/>
      <c r="T1731" s="4"/>
      <c r="U1731" s="4"/>
      <c r="V1731" s="4"/>
      <c r="W1731" s="4"/>
      <c r="X1731" s="4"/>
      <c r="Y1731" s="4"/>
    </row>
    <row r="1732" spans="1:25" ht="15" customHeight="1">
      <c r="A1732" s="4"/>
      <c r="B1732" s="61" t="s">
        <v>597</v>
      </c>
      <c r="C1732" s="62" t="s">
        <v>19</v>
      </c>
      <c r="D1732" s="61" t="s">
        <v>20</v>
      </c>
      <c r="E1732" s="61" t="s">
        <v>21</v>
      </c>
      <c r="F1732" s="303" t="s">
        <v>1242</v>
      </c>
      <c r="G1732" s="303"/>
      <c r="H1732" s="67" t="s">
        <v>22</v>
      </c>
      <c r="I1732" s="62" t="s">
        <v>23</v>
      </c>
      <c r="J1732" s="62" t="s">
        <v>24</v>
      </c>
      <c r="K1732" s="62" t="s">
        <v>17</v>
      </c>
      <c r="O1732" s="4"/>
      <c r="P1732" s="4"/>
      <c r="Q1732" s="4"/>
      <c r="R1732" s="4"/>
      <c r="S1732" s="4"/>
      <c r="T1732" s="4"/>
      <c r="U1732" s="4"/>
      <c r="V1732" s="4"/>
      <c r="W1732" s="4"/>
      <c r="X1732" s="4"/>
      <c r="Y1732" s="4"/>
    </row>
    <row r="1733" spans="1:25" ht="15" customHeight="1">
      <c r="A1733" s="4"/>
      <c r="B1733" s="58" t="s">
        <v>1243</v>
      </c>
      <c r="C1733" s="69" t="s">
        <v>598</v>
      </c>
      <c r="D1733" s="58" t="s">
        <v>47</v>
      </c>
      <c r="E1733" s="58" t="s">
        <v>599</v>
      </c>
      <c r="F1733" s="304" t="s">
        <v>1953</v>
      </c>
      <c r="G1733" s="304"/>
      <c r="H1733" s="68" t="s">
        <v>49</v>
      </c>
      <c r="I1733" s="71">
        <v>1</v>
      </c>
      <c r="J1733" s="70">
        <v>13.1</v>
      </c>
      <c r="K1733" s="70">
        <v>13.1</v>
      </c>
      <c r="O1733" s="4"/>
      <c r="P1733" s="4"/>
      <c r="Q1733" s="4"/>
      <c r="R1733" s="4"/>
      <c r="S1733" s="4"/>
      <c r="T1733" s="4"/>
      <c r="U1733" s="4"/>
      <c r="V1733" s="4"/>
      <c r="W1733" s="4"/>
      <c r="X1733" s="4"/>
      <c r="Y1733" s="4"/>
    </row>
    <row r="1734" spans="1:25" ht="15" customHeight="1">
      <c r="A1734" s="4"/>
      <c r="B1734" s="59" t="s">
        <v>1245</v>
      </c>
      <c r="C1734" s="74" t="s">
        <v>1301</v>
      </c>
      <c r="D1734" s="59" t="s">
        <v>47</v>
      </c>
      <c r="E1734" s="59" t="s">
        <v>1302</v>
      </c>
      <c r="F1734" s="308" t="s">
        <v>1248</v>
      </c>
      <c r="G1734" s="308"/>
      <c r="H1734" s="73" t="s">
        <v>1249</v>
      </c>
      <c r="I1734" s="76">
        <v>0.1013</v>
      </c>
      <c r="J1734" s="75">
        <v>30.48</v>
      </c>
      <c r="K1734" s="75">
        <v>3.08</v>
      </c>
      <c r="O1734" s="4"/>
      <c r="P1734" s="4"/>
      <c r="Q1734" s="4"/>
      <c r="R1734" s="4"/>
      <c r="S1734" s="4"/>
      <c r="T1734" s="4"/>
      <c r="U1734" s="4"/>
      <c r="V1734" s="4"/>
      <c r="W1734" s="4"/>
      <c r="X1734" s="4"/>
      <c r="Y1734" s="4"/>
    </row>
    <row r="1735" spans="1:25" ht="15" customHeight="1">
      <c r="A1735" s="4"/>
      <c r="B1735" s="59" t="s">
        <v>1245</v>
      </c>
      <c r="C1735" s="74" t="s">
        <v>1299</v>
      </c>
      <c r="D1735" s="59" t="s">
        <v>47</v>
      </c>
      <c r="E1735" s="59" t="s">
        <v>1300</v>
      </c>
      <c r="F1735" s="308" t="s">
        <v>1248</v>
      </c>
      <c r="G1735" s="308"/>
      <c r="H1735" s="73" t="s">
        <v>1249</v>
      </c>
      <c r="I1735" s="76">
        <v>0.1013</v>
      </c>
      <c r="J1735" s="75">
        <v>24.48</v>
      </c>
      <c r="K1735" s="75">
        <v>2.4700000000000002</v>
      </c>
      <c r="O1735" s="4"/>
      <c r="P1735" s="4"/>
      <c r="Q1735" s="4"/>
      <c r="R1735" s="4"/>
      <c r="S1735" s="4"/>
      <c r="T1735" s="4"/>
      <c r="U1735" s="4"/>
      <c r="V1735" s="4"/>
      <c r="W1735" s="4"/>
      <c r="X1735" s="4"/>
      <c r="Y1735" s="4"/>
    </row>
    <row r="1736" spans="1:25" ht="15" customHeight="1">
      <c r="A1736" s="4"/>
      <c r="B1736" s="57" t="s">
        <v>1254</v>
      </c>
      <c r="C1736" s="78" t="s">
        <v>1938</v>
      </c>
      <c r="D1736" s="57" t="s">
        <v>47</v>
      </c>
      <c r="E1736" s="57" t="s">
        <v>1939</v>
      </c>
      <c r="F1736" s="305" t="s">
        <v>1258</v>
      </c>
      <c r="G1736" s="305"/>
      <c r="H1736" s="77" t="s">
        <v>49</v>
      </c>
      <c r="I1736" s="80">
        <v>3.3799999999999997E-2</v>
      </c>
      <c r="J1736" s="79">
        <v>2.61</v>
      </c>
      <c r="K1736" s="79">
        <v>0.08</v>
      </c>
      <c r="O1736" s="4"/>
      <c r="P1736" s="4"/>
      <c r="Q1736" s="4"/>
      <c r="R1736" s="4"/>
      <c r="S1736" s="4"/>
      <c r="T1736" s="4"/>
      <c r="U1736" s="4"/>
      <c r="V1736" s="4"/>
      <c r="W1736" s="4"/>
      <c r="X1736" s="4"/>
      <c r="Y1736" s="4"/>
    </row>
    <row r="1737" spans="1:25" ht="15" customHeight="1">
      <c r="A1737" s="4"/>
      <c r="B1737" s="57" t="s">
        <v>1254</v>
      </c>
      <c r="C1737" s="78" t="s">
        <v>1944</v>
      </c>
      <c r="D1737" s="57" t="s">
        <v>47</v>
      </c>
      <c r="E1737" s="57" t="s">
        <v>1945</v>
      </c>
      <c r="F1737" s="305" t="s">
        <v>1258</v>
      </c>
      <c r="G1737" s="305"/>
      <c r="H1737" s="77" t="s">
        <v>49</v>
      </c>
      <c r="I1737" s="80">
        <v>8.0000000000000002E-3</v>
      </c>
      <c r="J1737" s="79">
        <v>72.87</v>
      </c>
      <c r="K1737" s="79">
        <v>0.57999999999999996</v>
      </c>
      <c r="O1737" s="4"/>
      <c r="P1737" s="4"/>
      <c r="Q1737" s="4"/>
      <c r="R1737" s="4"/>
      <c r="S1737" s="4"/>
      <c r="T1737" s="4"/>
      <c r="U1737" s="4"/>
      <c r="V1737" s="4"/>
      <c r="W1737" s="4"/>
      <c r="X1737" s="4"/>
      <c r="Y1737" s="4"/>
    </row>
    <row r="1738" spans="1:25" ht="15" customHeight="1">
      <c r="A1738" s="4"/>
      <c r="B1738" s="57" t="s">
        <v>1254</v>
      </c>
      <c r="C1738" s="78" t="s">
        <v>1947</v>
      </c>
      <c r="D1738" s="57" t="s">
        <v>47</v>
      </c>
      <c r="E1738" s="57" t="s">
        <v>1948</v>
      </c>
      <c r="F1738" s="305" t="s">
        <v>1258</v>
      </c>
      <c r="G1738" s="305"/>
      <c r="H1738" s="77" t="s">
        <v>49</v>
      </c>
      <c r="I1738" s="80">
        <v>7.1000000000000004E-3</v>
      </c>
      <c r="J1738" s="79">
        <v>64.319999999999993</v>
      </c>
      <c r="K1738" s="79">
        <v>0.45</v>
      </c>
      <c r="O1738" s="4"/>
      <c r="P1738" s="4"/>
      <c r="Q1738" s="4"/>
      <c r="R1738" s="4"/>
      <c r="S1738" s="4"/>
      <c r="T1738" s="4"/>
      <c r="U1738" s="4"/>
      <c r="V1738" s="4"/>
      <c r="W1738" s="4"/>
      <c r="X1738" s="4"/>
      <c r="Y1738" s="4"/>
    </row>
    <row r="1739" spans="1:25" ht="15" customHeight="1">
      <c r="A1739" s="4"/>
      <c r="B1739" s="57" t="s">
        <v>1254</v>
      </c>
      <c r="C1739" s="78" t="s">
        <v>1991</v>
      </c>
      <c r="D1739" s="57" t="s">
        <v>47</v>
      </c>
      <c r="E1739" s="57" t="s">
        <v>1992</v>
      </c>
      <c r="F1739" s="305" t="s">
        <v>1258</v>
      </c>
      <c r="G1739" s="305"/>
      <c r="H1739" s="77" t="s">
        <v>49</v>
      </c>
      <c r="I1739" s="80">
        <v>1</v>
      </c>
      <c r="J1739" s="79">
        <v>6.44</v>
      </c>
      <c r="K1739" s="79">
        <v>6.44</v>
      </c>
      <c r="O1739" s="4"/>
      <c r="P1739" s="4"/>
      <c r="Q1739" s="4"/>
      <c r="R1739" s="4"/>
      <c r="S1739" s="4"/>
      <c r="T1739" s="4"/>
      <c r="U1739" s="4"/>
      <c r="V1739" s="4"/>
      <c r="W1739" s="4"/>
      <c r="X1739" s="4"/>
      <c r="Y1739" s="4"/>
    </row>
    <row r="1740" spans="1:25" ht="15" customHeight="1">
      <c r="A1740" s="4"/>
      <c r="B1740" s="60"/>
      <c r="C1740" s="60"/>
      <c r="D1740" s="60"/>
      <c r="E1740" s="60"/>
      <c r="F1740" s="60" t="s">
        <v>1260</v>
      </c>
      <c r="G1740" s="82">
        <v>4.3499999999999996</v>
      </c>
      <c r="H1740" s="60" t="s">
        <v>1261</v>
      </c>
      <c r="I1740" s="82">
        <v>0</v>
      </c>
      <c r="J1740" s="60" t="s">
        <v>1262</v>
      </c>
      <c r="K1740" s="82">
        <v>4.3499999999999996</v>
      </c>
      <c r="O1740" s="4"/>
      <c r="P1740" s="4"/>
      <c r="Q1740" s="4"/>
      <c r="R1740" s="4"/>
      <c r="S1740" s="4"/>
      <c r="T1740" s="4"/>
      <c r="U1740" s="4"/>
      <c r="V1740" s="4"/>
      <c r="W1740" s="4"/>
      <c r="X1740" s="4"/>
      <c r="Y1740" s="4"/>
    </row>
    <row r="1741" spans="1:25" ht="15" customHeight="1" thickBot="1">
      <c r="A1741" s="4"/>
      <c r="B1741" s="60"/>
      <c r="C1741" s="60"/>
      <c r="D1741" s="60"/>
      <c r="E1741" s="60"/>
      <c r="F1741" s="60" t="s">
        <v>1263</v>
      </c>
      <c r="G1741" s="82">
        <v>2.4700000000000002</v>
      </c>
      <c r="H1741" s="60"/>
      <c r="I1741" s="306" t="s">
        <v>1264</v>
      </c>
      <c r="J1741" s="306"/>
      <c r="K1741" s="82">
        <v>15.57</v>
      </c>
      <c r="O1741" s="4"/>
      <c r="P1741" s="4"/>
      <c r="Q1741" s="4"/>
      <c r="R1741" s="4"/>
      <c r="S1741" s="4"/>
      <c r="T1741" s="4"/>
      <c r="U1741" s="4"/>
      <c r="V1741" s="4"/>
      <c r="W1741" s="4"/>
      <c r="X1741" s="4"/>
      <c r="Y1741" s="4"/>
    </row>
    <row r="1742" spans="1:25" ht="15" customHeight="1" thickTop="1">
      <c r="A1742" s="4"/>
      <c r="B1742" s="72"/>
      <c r="C1742" s="72"/>
      <c r="D1742" s="72"/>
      <c r="E1742" s="72"/>
      <c r="F1742" s="72"/>
      <c r="G1742" s="72"/>
      <c r="H1742" s="72"/>
      <c r="I1742" s="72"/>
      <c r="J1742" s="72"/>
      <c r="K1742" s="72"/>
      <c r="O1742" s="4"/>
      <c r="P1742" s="4"/>
      <c r="Q1742" s="4"/>
      <c r="R1742" s="4"/>
      <c r="S1742" s="4"/>
      <c r="T1742" s="4"/>
      <c r="U1742" s="4"/>
      <c r="V1742" s="4"/>
      <c r="W1742" s="4"/>
      <c r="X1742" s="4"/>
      <c r="Y1742" s="4"/>
    </row>
    <row r="1743" spans="1:25" ht="15" customHeight="1">
      <c r="A1743" s="4"/>
      <c r="B1743" s="61" t="s">
        <v>600</v>
      </c>
      <c r="C1743" s="62" t="s">
        <v>19</v>
      </c>
      <c r="D1743" s="61" t="s">
        <v>20</v>
      </c>
      <c r="E1743" s="61" t="s">
        <v>21</v>
      </c>
      <c r="F1743" s="303" t="s">
        <v>1242</v>
      </c>
      <c r="G1743" s="303"/>
      <c r="H1743" s="67" t="s">
        <v>22</v>
      </c>
      <c r="I1743" s="62" t="s">
        <v>23</v>
      </c>
      <c r="J1743" s="62" t="s">
        <v>24</v>
      </c>
      <c r="K1743" s="62" t="s">
        <v>17</v>
      </c>
      <c r="O1743" s="4"/>
      <c r="P1743" s="4"/>
      <c r="Q1743" s="4"/>
      <c r="R1743" s="4"/>
      <c r="S1743" s="4"/>
      <c r="T1743" s="4"/>
      <c r="U1743" s="4"/>
      <c r="V1743" s="4"/>
      <c r="W1743" s="4"/>
      <c r="X1743" s="4"/>
      <c r="Y1743" s="4"/>
    </row>
    <row r="1744" spans="1:25" ht="15" customHeight="1">
      <c r="A1744" s="4"/>
      <c r="B1744" s="58" t="s">
        <v>1243</v>
      </c>
      <c r="C1744" s="69" t="s">
        <v>601</v>
      </c>
      <c r="D1744" s="58" t="s">
        <v>47</v>
      </c>
      <c r="E1744" s="58" t="s">
        <v>602</v>
      </c>
      <c r="F1744" s="304" t="s">
        <v>1953</v>
      </c>
      <c r="G1744" s="304"/>
      <c r="H1744" s="68" t="s">
        <v>49</v>
      </c>
      <c r="I1744" s="71">
        <v>1</v>
      </c>
      <c r="J1744" s="70">
        <v>15.52</v>
      </c>
      <c r="K1744" s="70">
        <v>15.52</v>
      </c>
      <c r="O1744" s="4"/>
      <c r="P1744" s="4"/>
      <c r="Q1744" s="4"/>
      <c r="R1744" s="4"/>
      <c r="S1744" s="4"/>
      <c r="T1744" s="4"/>
      <c r="U1744" s="4"/>
      <c r="V1744" s="4"/>
      <c r="W1744" s="4"/>
      <c r="X1744" s="4"/>
      <c r="Y1744" s="4"/>
    </row>
    <row r="1745" spans="1:25" ht="15" customHeight="1">
      <c r="A1745" s="4"/>
      <c r="B1745" s="59" t="s">
        <v>1245</v>
      </c>
      <c r="C1745" s="74" t="s">
        <v>1299</v>
      </c>
      <c r="D1745" s="59" t="s">
        <v>47</v>
      </c>
      <c r="E1745" s="59" t="s">
        <v>1300</v>
      </c>
      <c r="F1745" s="308" t="s">
        <v>1248</v>
      </c>
      <c r="G1745" s="308"/>
      <c r="H1745" s="73" t="s">
        <v>1249</v>
      </c>
      <c r="I1745" s="76">
        <v>4.7100000000000003E-2</v>
      </c>
      <c r="J1745" s="75">
        <v>24.48</v>
      </c>
      <c r="K1745" s="75">
        <v>1.1499999999999999</v>
      </c>
      <c r="O1745" s="4"/>
      <c r="P1745" s="4"/>
      <c r="Q1745" s="4"/>
      <c r="R1745" s="4"/>
      <c r="S1745" s="4"/>
      <c r="T1745" s="4"/>
      <c r="U1745" s="4"/>
      <c r="V1745" s="4"/>
      <c r="W1745" s="4"/>
      <c r="X1745" s="4"/>
      <c r="Y1745" s="4"/>
    </row>
    <row r="1746" spans="1:25" ht="15" customHeight="1">
      <c r="A1746" s="4"/>
      <c r="B1746" s="59" t="s">
        <v>1245</v>
      </c>
      <c r="C1746" s="74" t="s">
        <v>1301</v>
      </c>
      <c r="D1746" s="59" t="s">
        <v>47</v>
      </c>
      <c r="E1746" s="59" t="s">
        <v>1302</v>
      </c>
      <c r="F1746" s="308" t="s">
        <v>1248</v>
      </c>
      <c r="G1746" s="308"/>
      <c r="H1746" s="73" t="s">
        <v>1249</v>
      </c>
      <c r="I1746" s="76">
        <v>4.7100000000000003E-2</v>
      </c>
      <c r="J1746" s="75">
        <v>30.48</v>
      </c>
      <c r="K1746" s="75">
        <v>1.43</v>
      </c>
      <c r="O1746" s="4"/>
      <c r="P1746" s="4"/>
      <c r="Q1746" s="4"/>
      <c r="R1746" s="4"/>
      <c r="S1746" s="4"/>
      <c r="T1746" s="4"/>
      <c r="U1746" s="4"/>
      <c r="V1746" s="4"/>
      <c r="W1746" s="4"/>
      <c r="X1746" s="4"/>
      <c r="Y1746" s="4"/>
    </row>
    <row r="1747" spans="1:25" ht="15" customHeight="1">
      <c r="A1747" s="4"/>
      <c r="B1747" s="57" t="s">
        <v>1254</v>
      </c>
      <c r="C1747" s="78" t="s">
        <v>1993</v>
      </c>
      <c r="D1747" s="57" t="s">
        <v>47</v>
      </c>
      <c r="E1747" s="57" t="s">
        <v>1994</v>
      </c>
      <c r="F1747" s="305" t="s">
        <v>1258</v>
      </c>
      <c r="G1747" s="305"/>
      <c r="H1747" s="77" t="s">
        <v>49</v>
      </c>
      <c r="I1747" s="80">
        <v>1</v>
      </c>
      <c r="J1747" s="79">
        <v>11.89</v>
      </c>
      <c r="K1747" s="79">
        <v>11.89</v>
      </c>
      <c r="O1747" s="4"/>
      <c r="P1747" s="4"/>
      <c r="Q1747" s="4"/>
      <c r="R1747" s="4"/>
      <c r="S1747" s="4"/>
      <c r="T1747" s="4"/>
      <c r="U1747" s="4"/>
      <c r="V1747" s="4"/>
      <c r="W1747" s="4"/>
      <c r="X1747" s="4"/>
      <c r="Y1747" s="4"/>
    </row>
    <row r="1748" spans="1:25" ht="15" customHeight="1">
      <c r="A1748" s="4"/>
      <c r="B1748" s="57" t="s">
        <v>1254</v>
      </c>
      <c r="C1748" s="78" t="s">
        <v>1947</v>
      </c>
      <c r="D1748" s="57" t="s">
        <v>47</v>
      </c>
      <c r="E1748" s="57" t="s">
        <v>1948</v>
      </c>
      <c r="F1748" s="305" t="s">
        <v>1258</v>
      </c>
      <c r="G1748" s="305"/>
      <c r="H1748" s="77" t="s">
        <v>49</v>
      </c>
      <c r="I1748" s="80">
        <v>7.1000000000000004E-3</v>
      </c>
      <c r="J1748" s="79">
        <v>64.319999999999993</v>
      </c>
      <c r="K1748" s="79">
        <v>0.45</v>
      </c>
      <c r="O1748" s="4"/>
      <c r="P1748" s="4"/>
      <c r="Q1748" s="4"/>
      <c r="R1748" s="4"/>
      <c r="S1748" s="4"/>
      <c r="T1748" s="4"/>
      <c r="U1748" s="4"/>
      <c r="V1748" s="4"/>
      <c r="W1748" s="4"/>
      <c r="X1748" s="4"/>
      <c r="Y1748" s="4"/>
    </row>
    <row r="1749" spans="1:25" ht="15" customHeight="1">
      <c r="A1749" s="4"/>
      <c r="B1749" s="57" t="s">
        <v>1254</v>
      </c>
      <c r="C1749" s="78" t="s">
        <v>1938</v>
      </c>
      <c r="D1749" s="57" t="s">
        <v>47</v>
      </c>
      <c r="E1749" s="57" t="s">
        <v>1939</v>
      </c>
      <c r="F1749" s="305" t="s">
        <v>1258</v>
      </c>
      <c r="G1749" s="305"/>
      <c r="H1749" s="77" t="s">
        <v>49</v>
      </c>
      <c r="I1749" s="80">
        <v>1.0800000000000001E-2</v>
      </c>
      <c r="J1749" s="79">
        <v>2.61</v>
      </c>
      <c r="K1749" s="79">
        <v>0.02</v>
      </c>
      <c r="O1749" s="4"/>
      <c r="P1749" s="4"/>
      <c r="Q1749" s="4"/>
      <c r="R1749" s="4"/>
      <c r="S1749" s="4"/>
      <c r="T1749" s="4"/>
      <c r="U1749" s="4"/>
      <c r="V1749" s="4"/>
      <c r="W1749" s="4"/>
      <c r="X1749" s="4"/>
      <c r="Y1749" s="4"/>
    </row>
    <row r="1750" spans="1:25" ht="15" customHeight="1">
      <c r="A1750" s="4"/>
      <c r="B1750" s="57" t="s">
        <v>1254</v>
      </c>
      <c r="C1750" s="78" t="s">
        <v>1944</v>
      </c>
      <c r="D1750" s="57" t="s">
        <v>47</v>
      </c>
      <c r="E1750" s="57" t="s">
        <v>1945</v>
      </c>
      <c r="F1750" s="305" t="s">
        <v>1258</v>
      </c>
      <c r="G1750" s="305"/>
      <c r="H1750" s="77" t="s">
        <v>49</v>
      </c>
      <c r="I1750" s="80">
        <v>8.0000000000000002E-3</v>
      </c>
      <c r="J1750" s="79">
        <v>72.87</v>
      </c>
      <c r="K1750" s="79">
        <v>0.57999999999999996</v>
      </c>
      <c r="O1750" s="4"/>
      <c r="P1750" s="4"/>
      <c r="Q1750" s="4"/>
      <c r="R1750" s="4"/>
      <c r="S1750" s="4"/>
      <c r="T1750" s="4"/>
      <c r="U1750" s="4"/>
      <c r="V1750" s="4"/>
      <c r="W1750" s="4"/>
      <c r="X1750" s="4"/>
      <c r="Y1750" s="4"/>
    </row>
    <row r="1751" spans="1:25" ht="15" customHeight="1">
      <c r="A1751" s="4"/>
      <c r="B1751" s="60"/>
      <c r="C1751" s="60"/>
      <c r="D1751" s="60"/>
      <c r="E1751" s="60"/>
      <c r="F1751" s="60" t="s">
        <v>1260</v>
      </c>
      <c r="G1751" s="82">
        <v>2.02</v>
      </c>
      <c r="H1751" s="60" t="s">
        <v>1261</v>
      </c>
      <c r="I1751" s="82">
        <v>0</v>
      </c>
      <c r="J1751" s="60" t="s">
        <v>1262</v>
      </c>
      <c r="K1751" s="82">
        <v>2.02</v>
      </c>
      <c r="O1751" s="4"/>
      <c r="P1751" s="4"/>
      <c r="Q1751" s="4"/>
      <c r="R1751" s="4"/>
      <c r="S1751" s="4"/>
      <c r="T1751" s="4"/>
      <c r="U1751" s="4"/>
      <c r="V1751" s="4"/>
      <c r="W1751" s="4"/>
      <c r="X1751" s="4"/>
      <c r="Y1751" s="4"/>
    </row>
    <row r="1752" spans="1:25" ht="15" customHeight="1" thickBot="1">
      <c r="A1752" s="4"/>
      <c r="B1752" s="60"/>
      <c r="C1752" s="60"/>
      <c r="D1752" s="60"/>
      <c r="E1752" s="60"/>
      <c r="F1752" s="60" t="s">
        <v>1263</v>
      </c>
      <c r="G1752" s="82">
        <v>2.93</v>
      </c>
      <c r="H1752" s="60"/>
      <c r="I1752" s="306" t="s">
        <v>1264</v>
      </c>
      <c r="J1752" s="306"/>
      <c r="K1752" s="82">
        <v>18.45</v>
      </c>
      <c r="O1752" s="4"/>
      <c r="P1752" s="4"/>
      <c r="Q1752" s="4"/>
      <c r="R1752" s="4"/>
      <c r="S1752" s="4"/>
      <c r="T1752" s="4"/>
      <c r="U1752" s="4"/>
      <c r="V1752" s="4"/>
      <c r="W1752" s="4"/>
      <c r="X1752" s="4"/>
      <c r="Y1752" s="4"/>
    </row>
    <row r="1753" spans="1:25" ht="15" customHeight="1" thickTop="1">
      <c r="A1753" s="4"/>
      <c r="B1753" s="72"/>
      <c r="C1753" s="72"/>
      <c r="D1753" s="72"/>
      <c r="E1753" s="72"/>
      <c r="F1753" s="72"/>
      <c r="G1753" s="72"/>
      <c r="H1753" s="72"/>
      <c r="I1753" s="72"/>
      <c r="J1753" s="72"/>
      <c r="K1753" s="72"/>
      <c r="O1753" s="4"/>
      <c r="P1753" s="4"/>
      <c r="Q1753" s="4"/>
      <c r="R1753" s="4"/>
      <c r="S1753" s="4"/>
      <c r="T1753" s="4"/>
      <c r="U1753" s="4"/>
      <c r="V1753" s="4"/>
      <c r="W1753" s="4"/>
      <c r="X1753" s="4"/>
      <c r="Y1753" s="4"/>
    </row>
    <row r="1754" spans="1:25" ht="15" customHeight="1">
      <c r="A1754" s="4"/>
      <c r="B1754" s="61" t="s">
        <v>603</v>
      </c>
      <c r="C1754" s="62" t="s">
        <v>19</v>
      </c>
      <c r="D1754" s="61" t="s">
        <v>20</v>
      </c>
      <c r="E1754" s="61" t="s">
        <v>21</v>
      </c>
      <c r="F1754" s="303" t="s">
        <v>1242</v>
      </c>
      <c r="G1754" s="303"/>
      <c r="H1754" s="67" t="s">
        <v>22</v>
      </c>
      <c r="I1754" s="62" t="s">
        <v>23</v>
      </c>
      <c r="J1754" s="62" t="s">
        <v>24</v>
      </c>
      <c r="K1754" s="62" t="s">
        <v>17</v>
      </c>
      <c r="O1754" s="4"/>
      <c r="P1754" s="4"/>
      <c r="Q1754" s="4"/>
      <c r="R1754" s="4"/>
      <c r="S1754" s="4"/>
      <c r="T1754" s="4"/>
      <c r="U1754" s="4"/>
      <c r="V1754" s="4"/>
      <c r="W1754" s="4"/>
      <c r="X1754" s="4"/>
      <c r="Y1754" s="4"/>
    </row>
    <row r="1755" spans="1:25" ht="15" customHeight="1">
      <c r="A1755" s="4"/>
      <c r="B1755" s="58" t="s">
        <v>1243</v>
      </c>
      <c r="C1755" s="69" t="s">
        <v>604</v>
      </c>
      <c r="D1755" s="58" t="s">
        <v>47</v>
      </c>
      <c r="E1755" s="58" t="s">
        <v>605</v>
      </c>
      <c r="F1755" s="304" t="s">
        <v>1953</v>
      </c>
      <c r="G1755" s="304"/>
      <c r="H1755" s="68" t="s">
        <v>49</v>
      </c>
      <c r="I1755" s="71">
        <v>1</v>
      </c>
      <c r="J1755" s="70">
        <v>34.86</v>
      </c>
      <c r="K1755" s="70">
        <v>34.86</v>
      </c>
      <c r="O1755" s="4"/>
      <c r="P1755" s="4"/>
      <c r="Q1755" s="4"/>
      <c r="R1755" s="4"/>
      <c r="S1755" s="4"/>
      <c r="T1755" s="4"/>
      <c r="U1755" s="4"/>
      <c r="V1755" s="4"/>
      <c r="W1755" s="4"/>
      <c r="X1755" s="4"/>
      <c r="Y1755" s="4"/>
    </row>
    <row r="1756" spans="1:25" ht="15" customHeight="1">
      <c r="A1756" s="4"/>
      <c r="B1756" s="59" t="s">
        <v>1245</v>
      </c>
      <c r="C1756" s="74" t="s">
        <v>1301</v>
      </c>
      <c r="D1756" s="59" t="s">
        <v>47</v>
      </c>
      <c r="E1756" s="59" t="s">
        <v>1302</v>
      </c>
      <c r="F1756" s="308" t="s">
        <v>1248</v>
      </c>
      <c r="G1756" s="308"/>
      <c r="H1756" s="73" t="s">
        <v>1249</v>
      </c>
      <c r="I1756" s="76">
        <v>8.4699999999999998E-2</v>
      </c>
      <c r="J1756" s="75">
        <v>30.48</v>
      </c>
      <c r="K1756" s="75">
        <v>2.58</v>
      </c>
      <c r="O1756" s="4"/>
      <c r="P1756" s="4"/>
      <c r="Q1756" s="4"/>
      <c r="R1756" s="4"/>
      <c r="S1756" s="4"/>
      <c r="T1756" s="4"/>
      <c r="U1756" s="4"/>
      <c r="V1756" s="4"/>
      <c r="W1756" s="4"/>
      <c r="X1756" s="4"/>
      <c r="Y1756" s="4"/>
    </row>
    <row r="1757" spans="1:25" ht="15" customHeight="1">
      <c r="A1757" s="4"/>
      <c r="B1757" s="59" t="s">
        <v>1245</v>
      </c>
      <c r="C1757" s="74" t="s">
        <v>1299</v>
      </c>
      <c r="D1757" s="59" t="s">
        <v>47</v>
      </c>
      <c r="E1757" s="59" t="s">
        <v>1300</v>
      </c>
      <c r="F1757" s="308" t="s">
        <v>1248</v>
      </c>
      <c r="G1757" s="308"/>
      <c r="H1757" s="73" t="s">
        <v>1249</v>
      </c>
      <c r="I1757" s="76">
        <v>8.4699999999999998E-2</v>
      </c>
      <c r="J1757" s="75">
        <v>24.48</v>
      </c>
      <c r="K1757" s="75">
        <v>2.0699999999999998</v>
      </c>
      <c r="O1757" s="4"/>
      <c r="P1757" s="4"/>
      <c r="Q1757" s="4"/>
      <c r="R1757" s="4"/>
      <c r="S1757" s="4"/>
      <c r="T1757" s="4"/>
      <c r="U1757" s="4"/>
      <c r="V1757" s="4"/>
      <c r="W1757" s="4"/>
      <c r="X1757" s="4"/>
      <c r="Y1757" s="4"/>
    </row>
    <row r="1758" spans="1:25" ht="15" customHeight="1">
      <c r="A1758" s="4"/>
      <c r="B1758" s="57" t="s">
        <v>1254</v>
      </c>
      <c r="C1758" s="78" t="s">
        <v>1995</v>
      </c>
      <c r="D1758" s="57" t="s">
        <v>47</v>
      </c>
      <c r="E1758" s="57" t="s">
        <v>1996</v>
      </c>
      <c r="F1758" s="305" t="s">
        <v>1258</v>
      </c>
      <c r="G1758" s="305"/>
      <c r="H1758" s="77" t="s">
        <v>49</v>
      </c>
      <c r="I1758" s="80">
        <v>1</v>
      </c>
      <c r="J1758" s="79">
        <v>27.51</v>
      </c>
      <c r="K1758" s="79">
        <v>27.51</v>
      </c>
      <c r="O1758" s="4"/>
      <c r="P1758" s="4"/>
      <c r="Q1758" s="4"/>
      <c r="R1758" s="4"/>
      <c r="S1758" s="4"/>
      <c r="T1758" s="4"/>
      <c r="U1758" s="4"/>
      <c r="V1758" s="4"/>
      <c r="W1758" s="4"/>
      <c r="X1758" s="4"/>
      <c r="Y1758" s="4"/>
    </row>
    <row r="1759" spans="1:25" ht="15" customHeight="1">
      <c r="A1759" s="4"/>
      <c r="B1759" s="57" t="s">
        <v>1254</v>
      </c>
      <c r="C1759" s="78" t="s">
        <v>1944</v>
      </c>
      <c r="D1759" s="57" t="s">
        <v>47</v>
      </c>
      <c r="E1759" s="57" t="s">
        <v>1945</v>
      </c>
      <c r="F1759" s="305" t="s">
        <v>1258</v>
      </c>
      <c r="G1759" s="305"/>
      <c r="H1759" s="77" t="s">
        <v>49</v>
      </c>
      <c r="I1759" s="80">
        <v>2.1999999999999999E-2</v>
      </c>
      <c r="J1759" s="79">
        <v>72.87</v>
      </c>
      <c r="K1759" s="79">
        <v>1.6</v>
      </c>
      <c r="O1759" s="4"/>
      <c r="P1759" s="4"/>
      <c r="Q1759" s="4"/>
      <c r="R1759" s="4"/>
      <c r="S1759" s="4"/>
      <c r="T1759" s="4"/>
      <c r="U1759" s="4"/>
      <c r="V1759" s="4"/>
      <c r="W1759" s="4"/>
      <c r="X1759" s="4"/>
      <c r="Y1759" s="4"/>
    </row>
    <row r="1760" spans="1:25" ht="15" customHeight="1">
      <c r="A1760" s="4"/>
      <c r="B1760" s="57" t="s">
        <v>1254</v>
      </c>
      <c r="C1760" s="78" t="s">
        <v>1947</v>
      </c>
      <c r="D1760" s="57" t="s">
        <v>47</v>
      </c>
      <c r="E1760" s="57" t="s">
        <v>1948</v>
      </c>
      <c r="F1760" s="305" t="s">
        <v>1258</v>
      </c>
      <c r="G1760" s="305"/>
      <c r="H1760" s="77" t="s">
        <v>49</v>
      </c>
      <c r="I1760" s="80">
        <v>1.6500000000000001E-2</v>
      </c>
      <c r="J1760" s="79">
        <v>64.319999999999993</v>
      </c>
      <c r="K1760" s="79">
        <v>1.06</v>
      </c>
      <c r="O1760" s="4"/>
      <c r="P1760" s="4"/>
      <c r="Q1760" s="4"/>
      <c r="R1760" s="4"/>
      <c r="S1760" s="4"/>
      <c r="T1760" s="4"/>
      <c r="U1760" s="4"/>
      <c r="V1760" s="4"/>
      <c r="W1760" s="4"/>
      <c r="X1760" s="4"/>
      <c r="Y1760" s="4"/>
    </row>
    <row r="1761" spans="1:25" ht="15" customHeight="1">
      <c r="A1761" s="4"/>
      <c r="B1761" s="57" t="s">
        <v>1254</v>
      </c>
      <c r="C1761" s="78" t="s">
        <v>1938</v>
      </c>
      <c r="D1761" s="57" t="s">
        <v>47</v>
      </c>
      <c r="E1761" s="57" t="s">
        <v>1939</v>
      </c>
      <c r="F1761" s="305" t="s">
        <v>1258</v>
      </c>
      <c r="G1761" s="305"/>
      <c r="H1761" s="77" t="s">
        <v>49</v>
      </c>
      <c r="I1761" s="80">
        <v>1.9E-2</v>
      </c>
      <c r="J1761" s="79">
        <v>2.61</v>
      </c>
      <c r="K1761" s="79">
        <v>0.04</v>
      </c>
      <c r="O1761" s="4"/>
      <c r="P1761" s="4"/>
      <c r="Q1761" s="4"/>
      <c r="R1761" s="4"/>
      <c r="S1761" s="4"/>
      <c r="T1761" s="4"/>
      <c r="U1761" s="4"/>
      <c r="V1761" s="4"/>
      <c r="W1761" s="4"/>
      <c r="X1761" s="4"/>
      <c r="Y1761" s="4"/>
    </row>
    <row r="1762" spans="1:25" ht="15" customHeight="1">
      <c r="A1762" s="4"/>
      <c r="B1762" s="60"/>
      <c r="C1762" s="60"/>
      <c r="D1762" s="60"/>
      <c r="E1762" s="60"/>
      <c r="F1762" s="60" t="s">
        <v>1260</v>
      </c>
      <c r="G1762" s="82">
        <v>3.64</v>
      </c>
      <c r="H1762" s="60" t="s">
        <v>1261</v>
      </c>
      <c r="I1762" s="82">
        <v>0</v>
      </c>
      <c r="J1762" s="60" t="s">
        <v>1262</v>
      </c>
      <c r="K1762" s="82">
        <v>3.64</v>
      </c>
      <c r="O1762" s="4"/>
      <c r="P1762" s="4"/>
      <c r="Q1762" s="4"/>
      <c r="R1762" s="4"/>
      <c r="S1762" s="4"/>
      <c r="T1762" s="4"/>
      <c r="U1762" s="4"/>
      <c r="V1762" s="4"/>
      <c r="W1762" s="4"/>
      <c r="X1762" s="4"/>
      <c r="Y1762" s="4"/>
    </row>
    <row r="1763" spans="1:25" ht="15" customHeight="1" thickBot="1">
      <c r="A1763" s="4"/>
      <c r="B1763" s="60"/>
      <c r="C1763" s="60"/>
      <c r="D1763" s="60"/>
      <c r="E1763" s="60"/>
      <c r="F1763" s="60" t="s">
        <v>1263</v>
      </c>
      <c r="G1763" s="82">
        <v>6.59</v>
      </c>
      <c r="H1763" s="60"/>
      <c r="I1763" s="306" t="s">
        <v>1264</v>
      </c>
      <c r="J1763" s="306"/>
      <c r="K1763" s="82">
        <v>41.45</v>
      </c>
      <c r="O1763" s="4"/>
      <c r="P1763" s="4"/>
      <c r="Q1763" s="4"/>
      <c r="R1763" s="4"/>
      <c r="S1763" s="4"/>
      <c r="T1763" s="4"/>
      <c r="U1763" s="4"/>
      <c r="V1763" s="4"/>
      <c r="W1763" s="4"/>
      <c r="X1763" s="4"/>
      <c r="Y1763" s="4"/>
    </row>
    <row r="1764" spans="1:25" ht="15" customHeight="1" thickTop="1">
      <c r="A1764" s="4"/>
      <c r="B1764" s="72"/>
      <c r="C1764" s="72"/>
      <c r="D1764" s="72"/>
      <c r="E1764" s="72"/>
      <c r="F1764" s="72"/>
      <c r="G1764" s="72"/>
      <c r="H1764" s="72"/>
      <c r="I1764" s="72"/>
      <c r="J1764" s="72"/>
      <c r="K1764" s="72"/>
      <c r="O1764" s="4"/>
      <c r="P1764" s="4"/>
      <c r="Q1764" s="4"/>
      <c r="R1764" s="4"/>
      <c r="S1764" s="4"/>
      <c r="T1764" s="4"/>
      <c r="U1764" s="4"/>
      <c r="V1764" s="4"/>
      <c r="W1764" s="4"/>
      <c r="X1764" s="4"/>
      <c r="Y1764" s="4"/>
    </row>
    <row r="1765" spans="1:25" ht="15" customHeight="1">
      <c r="A1765" s="4"/>
      <c r="B1765" s="61" t="s">
        <v>606</v>
      </c>
      <c r="C1765" s="62" t="s">
        <v>19</v>
      </c>
      <c r="D1765" s="61" t="s">
        <v>20</v>
      </c>
      <c r="E1765" s="61" t="s">
        <v>21</v>
      </c>
      <c r="F1765" s="303" t="s">
        <v>1242</v>
      </c>
      <c r="G1765" s="303"/>
      <c r="H1765" s="67" t="s">
        <v>22</v>
      </c>
      <c r="I1765" s="62" t="s">
        <v>23</v>
      </c>
      <c r="J1765" s="62" t="s">
        <v>24</v>
      </c>
      <c r="K1765" s="62" t="s">
        <v>17</v>
      </c>
      <c r="O1765" s="4"/>
      <c r="P1765" s="4"/>
      <c r="Q1765" s="4"/>
      <c r="R1765" s="4"/>
      <c r="S1765" s="4"/>
      <c r="T1765" s="4"/>
      <c r="U1765" s="4"/>
      <c r="V1765" s="4"/>
      <c r="W1765" s="4"/>
      <c r="X1765" s="4"/>
      <c r="Y1765" s="4"/>
    </row>
    <row r="1766" spans="1:25" ht="15" customHeight="1">
      <c r="A1766" s="4"/>
      <c r="B1766" s="58" t="s">
        <v>1243</v>
      </c>
      <c r="C1766" s="69" t="s">
        <v>607</v>
      </c>
      <c r="D1766" s="58" t="s">
        <v>47</v>
      </c>
      <c r="E1766" s="58" t="s">
        <v>608</v>
      </c>
      <c r="F1766" s="304" t="s">
        <v>1953</v>
      </c>
      <c r="G1766" s="304"/>
      <c r="H1766" s="68" t="s">
        <v>87</v>
      </c>
      <c r="I1766" s="71">
        <v>1</v>
      </c>
      <c r="J1766" s="70">
        <v>25.3</v>
      </c>
      <c r="K1766" s="70">
        <v>25.3</v>
      </c>
      <c r="O1766" s="4"/>
      <c r="P1766" s="4"/>
      <c r="Q1766" s="4"/>
      <c r="R1766" s="4"/>
      <c r="S1766" s="4"/>
      <c r="T1766" s="4"/>
      <c r="U1766" s="4"/>
      <c r="V1766" s="4"/>
      <c r="W1766" s="4"/>
      <c r="X1766" s="4"/>
      <c r="Y1766" s="4"/>
    </row>
    <row r="1767" spans="1:25" ht="15" customHeight="1">
      <c r="A1767" s="4"/>
      <c r="B1767" s="59" t="s">
        <v>1245</v>
      </c>
      <c r="C1767" s="74" t="s">
        <v>1299</v>
      </c>
      <c r="D1767" s="59" t="s">
        <v>47</v>
      </c>
      <c r="E1767" s="59" t="s">
        <v>1300</v>
      </c>
      <c r="F1767" s="308" t="s">
        <v>1248</v>
      </c>
      <c r="G1767" s="308"/>
      <c r="H1767" s="73" t="s">
        <v>1249</v>
      </c>
      <c r="I1767" s="76">
        <v>0.38</v>
      </c>
      <c r="J1767" s="75">
        <v>24.48</v>
      </c>
      <c r="K1767" s="75">
        <v>9.3000000000000007</v>
      </c>
      <c r="O1767" s="4"/>
      <c r="P1767" s="4"/>
      <c r="Q1767" s="4"/>
      <c r="R1767" s="4"/>
      <c r="S1767" s="4"/>
      <c r="T1767" s="4"/>
      <c r="U1767" s="4"/>
      <c r="V1767" s="4"/>
      <c r="W1767" s="4"/>
      <c r="X1767" s="4"/>
      <c r="Y1767" s="4"/>
    </row>
    <row r="1768" spans="1:25" ht="15" customHeight="1">
      <c r="A1768" s="4"/>
      <c r="B1768" s="59" t="s">
        <v>1245</v>
      </c>
      <c r="C1768" s="74" t="s">
        <v>1301</v>
      </c>
      <c r="D1768" s="59" t="s">
        <v>47</v>
      </c>
      <c r="E1768" s="59" t="s">
        <v>1302</v>
      </c>
      <c r="F1768" s="308" t="s">
        <v>1248</v>
      </c>
      <c r="G1768" s="308"/>
      <c r="H1768" s="73" t="s">
        <v>1249</v>
      </c>
      <c r="I1768" s="76">
        <v>0.38</v>
      </c>
      <c r="J1768" s="75">
        <v>30.48</v>
      </c>
      <c r="K1768" s="75">
        <v>11.58</v>
      </c>
      <c r="O1768" s="4"/>
      <c r="P1768" s="4"/>
      <c r="Q1768" s="4"/>
      <c r="R1768" s="4"/>
      <c r="S1768" s="4"/>
      <c r="T1768" s="4"/>
      <c r="U1768" s="4"/>
      <c r="V1768" s="4"/>
      <c r="W1768" s="4"/>
      <c r="X1768" s="4"/>
      <c r="Y1768" s="4"/>
    </row>
    <row r="1769" spans="1:25" ht="15" customHeight="1">
      <c r="A1769" s="4"/>
      <c r="B1769" s="57" t="s">
        <v>1254</v>
      </c>
      <c r="C1769" s="78" t="s">
        <v>1938</v>
      </c>
      <c r="D1769" s="57" t="s">
        <v>47</v>
      </c>
      <c r="E1769" s="57" t="s">
        <v>1939</v>
      </c>
      <c r="F1769" s="305" t="s">
        <v>1258</v>
      </c>
      <c r="G1769" s="305"/>
      <c r="H1769" s="77" t="s">
        <v>49</v>
      </c>
      <c r="I1769" s="80">
        <v>8.8599999999999998E-2</v>
      </c>
      <c r="J1769" s="79">
        <v>2.61</v>
      </c>
      <c r="K1769" s="79">
        <v>0.23</v>
      </c>
      <c r="O1769" s="4"/>
      <c r="P1769" s="4"/>
      <c r="Q1769" s="4"/>
      <c r="R1769" s="4"/>
      <c r="S1769" s="4"/>
      <c r="T1769" s="4"/>
      <c r="U1769" s="4"/>
      <c r="V1769" s="4"/>
      <c r="W1769" s="4"/>
      <c r="X1769" s="4"/>
      <c r="Y1769" s="4"/>
    </row>
    <row r="1770" spans="1:25" ht="15" customHeight="1">
      <c r="A1770" s="4"/>
      <c r="B1770" s="57" t="s">
        <v>1254</v>
      </c>
      <c r="C1770" s="78" t="s">
        <v>1997</v>
      </c>
      <c r="D1770" s="57" t="s">
        <v>47</v>
      </c>
      <c r="E1770" s="57" t="s">
        <v>1998</v>
      </c>
      <c r="F1770" s="305" t="s">
        <v>1258</v>
      </c>
      <c r="G1770" s="305"/>
      <c r="H1770" s="77" t="s">
        <v>87</v>
      </c>
      <c r="I1770" s="80">
        <v>1.0492999999999999</v>
      </c>
      <c r="J1770" s="79">
        <v>4</v>
      </c>
      <c r="K1770" s="79">
        <v>4.1900000000000004</v>
      </c>
      <c r="O1770" s="4"/>
      <c r="P1770" s="4"/>
      <c r="Q1770" s="4"/>
      <c r="R1770" s="4"/>
      <c r="S1770" s="4"/>
      <c r="T1770" s="4"/>
      <c r="U1770" s="4"/>
      <c r="V1770" s="4"/>
      <c r="W1770" s="4"/>
      <c r="X1770" s="4"/>
      <c r="Y1770" s="4"/>
    </row>
    <row r="1771" spans="1:25" ht="15" customHeight="1">
      <c r="A1771" s="4"/>
      <c r="B1771" s="60"/>
      <c r="C1771" s="60"/>
      <c r="D1771" s="60"/>
      <c r="E1771" s="60"/>
      <c r="F1771" s="60" t="s">
        <v>1260</v>
      </c>
      <c r="G1771" s="82">
        <v>16.36</v>
      </c>
      <c r="H1771" s="60" t="s">
        <v>1261</v>
      </c>
      <c r="I1771" s="82">
        <v>0</v>
      </c>
      <c r="J1771" s="60" t="s">
        <v>1262</v>
      </c>
      <c r="K1771" s="82">
        <v>16.36</v>
      </c>
      <c r="O1771" s="4"/>
      <c r="P1771" s="4"/>
      <c r="Q1771" s="4"/>
      <c r="R1771" s="4"/>
      <c r="S1771" s="4"/>
      <c r="T1771" s="4"/>
      <c r="U1771" s="4"/>
      <c r="V1771" s="4"/>
      <c r="W1771" s="4"/>
      <c r="X1771" s="4"/>
      <c r="Y1771" s="4"/>
    </row>
    <row r="1772" spans="1:25" ht="15" customHeight="1" thickBot="1">
      <c r="A1772" s="4"/>
      <c r="B1772" s="60"/>
      <c r="C1772" s="60"/>
      <c r="D1772" s="60"/>
      <c r="E1772" s="60"/>
      <c r="F1772" s="60" t="s">
        <v>1263</v>
      </c>
      <c r="G1772" s="82">
        <v>4.78</v>
      </c>
      <c r="H1772" s="60"/>
      <c r="I1772" s="306" t="s">
        <v>1264</v>
      </c>
      <c r="J1772" s="306"/>
      <c r="K1772" s="82">
        <v>30.08</v>
      </c>
      <c r="O1772" s="4"/>
      <c r="P1772" s="4"/>
      <c r="Q1772" s="4"/>
      <c r="R1772" s="4"/>
      <c r="S1772" s="4"/>
      <c r="T1772" s="4"/>
      <c r="U1772" s="4"/>
      <c r="V1772" s="4"/>
      <c r="W1772" s="4"/>
      <c r="X1772" s="4"/>
      <c r="Y1772" s="4"/>
    </row>
    <row r="1773" spans="1:25" ht="15" customHeight="1" thickTop="1">
      <c r="A1773" s="4"/>
      <c r="B1773" s="72"/>
      <c r="C1773" s="72"/>
      <c r="D1773" s="72"/>
      <c r="E1773" s="72"/>
      <c r="F1773" s="72"/>
      <c r="G1773" s="72"/>
      <c r="H1773" s="72"/>
      <c r="I1773" s="72"/>
      <c r="J1773" s="72"/>
      <c r="K1773" s="72"/>
      <c r="O1773" s="4"/>
      <c r="P1773" s="4"/>
      <c r="Q1773" s="4"/>
      <c r="R1773" s="4"/>
      <c r="S1773" s="4"/>
      <c r="T1773" s="4"/>
      <c r="U1773" s="4"/>
      <c r="V1773" s="4"/>
      <c r="W1773" s="4"/>
      <c r="X1773" s="4"/>
      <c r="Y1773" s="4"/>
    </row>
    <row r="1774" spans="1:25" ht="15" customHeight="1">
      <c r="A1774" s="4"/>
      <c r="B1774" s="61" t="s">
        <v>609</v>
      </c>
      <c r="C1774" s="62" t="s">
        <v>19</v>
      </c>
      <c r="D1774" s="61" t="s">
        <v>20</v>
      </c>
      <c r="E1774" s="61" t="s">
        <v>21</v>
      </c>
      <c r="F1774" s="303" t="s">
        <v>1242</v>
      </c>
      <c r="G1774" s="303"/>
      <c r="H1774" s="67" t="s">
        <v>22</v>
      </c>
      <c r="I1774" s="62" t="s">
        <v>23</v>
      </c>
      <c r="J1774" s="62" t="s">
        <v>24</v>
      </c>
      <c r="K1774" s="62" t="s">
        <v>17</v>
      </c>
      <c r="O1774" s="4"/>
      <c r="P1774" s="4"/>
      <c r="Q1774" s="4"/>
      <c r="R1774" s="4"/>
      <c r="S1774" s="4"/>
      <c r="T1774" s="4"/>
      <c r="U1774" s="4"/>
      <c r="V1774" s="4"/>
      <c r="W1774" s="4"/>
      <c r="X1774" s="4"/>
      <c r="Y1774" s="4"/>
    </row>
    <row r="1775" spans="1:25" ht="15" customHeight="1">
      <c r="A1775" s="4"/>
      <c r="B1775" s="58" t="s">
        <v>1243</v>
      </c>
      <c r="C1775" s="69" t="s">
        <v>610</v>
      </c>
      <c r="D1775" s="58" t="s">
        <v>47</v>
      </c>
      <c r="E1775" s="58" t="s">
        <v>611</v>
      </c>
      <c r="F1775" s="304" t="s">
        <v>1953</v>
      </c>
      <c r="G1775" s="304"/>
      <c r="H1775" s="68" t="s">
        <v>87</v>
      </c>
      <c r="I1775" s="71">
        <v>1</v>
      </c>
      <c r="J1775" s="70">
        <v>34.200000000000003</v>
      </c>
      <c r="K1775" s="70">
        <v>34.200000000000003</v>
      </c>
      <c r="O1775" s="4"/>
      <c r="P1775" s="4"/>
      <c r="Q1775" s="4"/>
      <c r="R1775" s="4"/>
      <c r="S1775" s="4"/>
      <c r="T1775" s="4"/>
      <c r="U1775" s="4"/>
      <c r="V1775" s="4"/>
      <c r="W1775" s="4"/>
      <c r="X1775" s="4"/>
      <c r="Y1775" s="4"/>
    </row>
    <row r="1776" spans="1:25" ht="15" customHeight="1">
      <c r="A1776" s="4"/>
      <c r="B1776" s="59" t="s">
        <v>1245</v>
      </c>
      <c r="C1776" s="74" t="s">
        <v>1299</v>
      </c>
      <c r="D1776" s="59" t="s">
        <v>47</v>
      </c>
      <c r="E1776" s="59" t="s">
        <v>1300</v>
      </c>
      <c r="F1776" s="308" t="s">
        <v>1248</v>
      </c>
      <c r="G1776" s="308"/>
      <c r="H1776" s="73" t="s">
        <v>1249</v>
      </c>
      <c r="I1776" s="76">
        <v>0.45300000000000001</v>
      </c>
      <c r="J1776" s="75">
        <v>24.48</v>
      </c>
      <c r="K1776" s="75">
        <v>11.08</v>
      </c>
      <c r="O1776" s="4"/>
      <c r="P1776" s="4"/>
      <c r="Q1776" s="4"/>
      <c r="R1776" s="4"/>
      <c r="S1776" s="4"/>
      <c r="T1776" s="4"/>
      <c r="U1776" s="4"/>
      <c r="V1776" s="4"/>
      <c r="W1776" s="4"/>
      <c r="X1776" s="4"/>
      <c r="Y1776" s="4"/>
    </row>
    <row r="1777" spans="1:25" ht="15" customHeight="1">
      <c r="A1777" s="4"/>
      <c r="B1777" s="59" t="s">
        <v>1245</v>
      </c>
      <c r="C1777" s="74" t="s">
        <v>1301</v>
      </c>
      <c r="D1777" s="59" t="s">
        <v>47</v>
      </c>
      <c r="E1777" s="59" t="s">
        <v>1302</v>
      </c>
      <c r="F1777" s="308" t="s">
        <v>1248</v>
      </c>
      <c r="G1777" s="308"/>
      <c r="H1777" s="73" t="s">
        <v>1249</v>
      </c>
      <c r="I1777" s="76">
        <v>0.45300000000000001</v>
      </c>
      <c r="J1777" s="75">
        <v>30.48</v>
      </c>
      <c r="K1777" s="75">
        <v>13.8</v>
      </c>
      <c r="O1777" s="4"/>
      <c r="P1777" s="4"/>
      <c r="Q1777" s="4"/>
      <c r="R1777" s="4"/>
      <c r="S1777" s="4"/>
      <c r="T1777" s="4"/>
      <c r="U1777" s="4"/>
      <c r="V1777" s="4"/>
      <c r="W1777" s="4"/>
      <c r="X1777" s="4"/>
      <c r="Y1777" s="4"/>
    </row>
    <row r="1778" spans="1:25" ht="15" customHeight="1">
      <c r="A1778" s="4"/>
      <c r="B1778" s="57" t="s">
        <v>1254</v>
      </c>
      <c r="C1778" s="78" t="s">
        <v>1938</v>
      </c>
      <c r="D1778" s="57" t="s">
        <v>47</v>
      </c>
      <c r="E1778" s="57" t="s">
        <v>1939</v>
      </c>
      <c r="F1778" s="305" t="s">
        <v>1258</v>
      </c>
      <c r="G1778" s="305"/>
      <c r="H1778" s="77" t="s">
        <v>49</v>
      </c>
      <c r="I1778" s="80">
        <v>0.1056</v>
      </c>
      <c r="J1778" s="79">
        <v>2.61</v>
      </c>
      <c r="K1778" s="79">
        <v>0.27</v>
      </c>
      <c r="O1778" s="4"/>
      <c r="P1778" s="4"/>
      <c r="Q1778" s="4"/>
      <c r="R1778" s="4"/>
      <c r="S1778" s="4"/>
      <c r="T1778" s="4"/>
      <c r="U1778" s="4"/>
      <c r="V1778" s="4"/>
      <c r="W1778" s="4"/>
      <c r="X1778" s="4"/>
      <c r="Y1778" s="4"/>
    </row>
    <row r="1779" spans="1:25" ht="15" customHeight="1">
      <c r="A1779" s="4"/>
      <c r="B1779" s="57" t="s">
        <v>1254</v>
      </c>
      <c r="C1779" s="78" t="s">
        <v>1999</v>
      </c>
      <c r="D1779" s="57" t="s">
        <v>47</v>
      </c>
      <c r="E1779" s="57" t="s">
        <v>2000</v>
      </c>
      <c r="F1779" s="305" t="s">
        <v>1258</v>
      </c>
      <c r="G1779" s="305"/>
      <c r="H1779" s="77" t="s">
        <v>87</v>
      </c>
      <c r="I1779" s="80">
        <v>1.0492999999999999</v>
      </c>
      <c r="J1779" s="79">
        <v>8.6300000000000008</v>
      </c>
      <c r="K1779" s="79">
        <v>9.0500000000000007</v>
      </c>
      <c r="O1779" s="4"/>
      <c r="P1779" s="4"/>
      <c r="Q1779" s="4"/>
      <c r="R1779" s="4"/>
      <c r="S1779" s="4"/>
      <c r="T1779" s="4"/>
      <c r="U1779" s="4"/>
      <c r="V1779" s="4"/>
      <c r="W1779" s="4"/>
      <c r="X1779" s="4"/>
      <c r="Y1779" s="4"/>
    </row>
    <row r="1780" spans="1:25" ht="15" customHeight="1">
      <c r="A1780" s="4"/>
      <c r="B1780" s="60"/>
      <c r="C1780" s="60"/>
      <c r="D1780" s="60"/>
      <c r="E1780" s="60"/>
      <c r="F1780" s="60" t="s">
        <v>1260</v>
      </c>
      <c r="G1780" s="82">
        <v>19.52</v>
      </c>
      <c r="H1780" s="60" t="s">
        <v>1261</v>
      </c>
      <c r="I1780" s="82">
        <v>0</v>
      </c>
      <c r="J1780" s="60" t="s">
        <v>1262</v>
      </c>
      <c r="K1780" s="82">
        <v>19.52</v>
      </c>
      <c r="O1780" s="4"/>
      <c r="P1780" s="4"/>
      <c r="Q1780" s="4"/>
      <c r="R1780" s="4"/>
      <c r="S1780" s="4"/>
      <c r="T1780" s="4"/>
      <c r="U1780" s="4"/>
      <c r="V1780" s="4"/>
      <c r="W1780" s="4"/>
      <c r="X1780" s="4"/>
      <c r="Y1780" s="4"/>
    </row>
    <row r="1781" spans="1:25" ht="15" customHeight="1" thickBot="1">
      <c r="A1781" s="4"/>
      <c r="B1781" s="60"/>
      <c r="C1781" s="60"/>
      <c r="D1781" s="60"/>
      <c r="E1781" s="60"/>
      <c r="F1781" s="60" t="s">
        <v>1263</v>
      </c>
      <c r="G1781" s="82">
        <v>6.47</v>
      </c>
      <c r="H1781" s="60"/>
      <c r="I1781" s="306" t="s">
        <v>1264</v>
      </c>
      <c r="J1781" s="306"/>
      <c r="K1781" s="82">
        <v>40.67</v>
      </c>
      <c r="O1781" s="4"/>
      <c r="P1781" s="4"/>
      <c r="Q1781" s="4"/>
      <c r="R1781" s="4"/>
      <c r="S1781" s="4"/>
      <c r="T1781" s="4"/>
      <c r="U1781" s="4"/>
      <c r="V1781" s="4"/>
      <c r="W1781" s="4"/>
      <c r="X1781" s="4"/>
      <c r="Y1781" s="4"/>
    </row>
    <row r="1782" spans="1:25" ht="15" customHeight="1" thickTop="1">
      <c r="A1782" s="4"/>
      <c r="B1782" s="72"/>
      <c r="C1782" s="72"/>
      <c r="D1782" s="72"/>
      <c r="E1782" s="72"/>
      <c r="F1782" s="72"/>
      <c r="G1782" s="72"/>
      <c r="H1782" s="72"/>
      <c r="I1782" s="72"/>
      <c r="J1782" s="72"/>
      <c r="K1782" s="72"/>
      <c r="O1782" s="4"/>
      <c r="P1782" s="4"/>
      <c r="Q1782" s="4"/>
      <c r="R1782" s="4"/>
      <c r="S1782" s="4"/>
      <c r="T1782" s="4"/>
      <c r="U1782" s="4"/>
      <c r="V1782" s="4"/>
      <c r="W1782" s="4"/>
      <c r="X1782" s="4"/>
      <c r="Y1782" s="4"/>
    </row>
    <row r="1783" spans="1:25" ht="15" customHeight="1">
      <c r="A1783" s="4"/>
      <c r="B1783" s="61" t="s">
        <v>612</v>
      </c>
      <c r="C1783" s="62" t="s">
        <v>19</v>
      </c>
      <c r="D1783" s="61" t="s">
        <v>20</v>
      </c>
      <c r="E1783" s="61" t="s">
        <v>21</v>
      </c>
      <c r="F1783" s="303" t="s">
        <v>1242</v>
      </c>
      <c r="G1783" s="303"/>
      <c r="H1783" s="67" t="s">
        <v>22</v>
      </c>
      <c r="I1783" s="62" t="s">
        <v>23</v>
      </c>
      <c r="J1783" s="62" t="s">
        <v>24</v>
      </c>
      <c r="K1783" s="62" t="s">
        <v>17</v>
      </c>
      <c r="O1783" s="4"/>
      <c r="P1783" s="4"/>
      <c r="Q1783" s="4"/>
      <c r="R1783" s="4"/>
      <c r="S1783" s="4"/>
      <c r="T1783" s="4"/>
      <c r="U1783" s="4"/>
      <c r="V1783" s="4"/>
      <c r="W1783" s="4"/>
      <c r="X1783" s="4"/>
      <c r="Y1783" s="4"/>
    </row>
    <row r="1784" spans="1:25" ht="15" customHeight="1">
      <c r="A1784" s="4"/>
      <c r="B1784" s="58" t="s">
        <v>1243</v>
      </c>
      <c r="C1784" s="69" t="s">
        <v>613</v>
      </c>
      <c r="D1784" s="58" t="s">
        <v>47</v>
      </c>
      <c r="E1784" s="58" t="s">
        <v>614</v>
      </c>
      <c r="F1784" s="304" t="s">
        <v>1953</v>
      </c>
      <c r="G1784" s="304"/>
      <c r="H1784" s="68" t="s">
        <v>87</v>
      </c>
      <c r="I1784" s="71">
        <v>1</v>
      </c>
      <c r="J1784" s="70">
        <v>15.76</v>
      </c>
      <c r="K1784" s="70">
        <v>15.76</v>
      </c>
      <c r="O1784" s="4"/>
      <c r="P1784" s="4"/>
      <c r="Q1784" s="4"/>
      <c r="R1784" s="4"/>
      <c r="S1784" s="4"/>
      <c r="T1784" s="4"/>
      <c r="U1784" s="4"/>
      <c r="V1784" s="4"/>
      <c r="W1784" s="4"/>
      <c r="X1784" s="4"/>
      <c r="Y1784" s="4"/>
    </row>
    <row r="1785" spans="1:25" ht="15" customHeight="1">
      <c r="A1785" s="4"/>
      <c r="B1785" s="59" t="s">
        <v>1245</v>
      </c>
      <c r="C1785" s="74" t="s">
        <v>1301</v>
      </c>
      <c r="D1785" s="59" t="s">
        <v>47</v>
      </c>
      <c r="E1785" s="59" t="s">
        <v>1302</v>
      </c>
      <c r="F1785" s="308" t="s">
        <v>1248</v>
      </c>
      <c r="G1785" s="308"/>
      <c r="H1785" s="73" t="s">
        <v>1249</v>
      </c>
      <c r="I1785" s="76">
        <v>2.8199999999999999E-2</v>
      </c>
      <c r="J1785" s="75">
        <v>30.48</v>
      </c>
      <c r="K1785" s="75">
        <v>0.85</v>
      </c>
      <c r="O1785" s="4"/>
      <c r="P1785" s="4"/>
      <c r="Q1785" s="4"/>
      <c r="R1785" s="4"/>
      <c r="S1785" s="4"/>
      <c r="T1785" s="4"/>
      <c r="U1785" s="4"/>
      <c r="V1785" s="4"/>
      <c r="W1785" s="4"/>
      <c r="X1785" s="4"/>
      <c r="Y1785" s="4"/>
    </row>
    <row r="1786" spans="1:25" ht="15" customHeight="1">
      <c r="A1786" s="4"/>
      <c r="B1786" s="59" t="s">
        <v>1245</v>
      </c>
      <c r="C1786" s="74" t="s">
        <v>1299</v>
      </c>
      <c r="D1786" s="59" t="s">
        <v>47</v>
      </c>
      <c r="E1786" s="59" t="s">
        <v>1300</v>
      </c>
      <c r="F1786" s="308" t="s">
        <v>1248</v>
      </c>
      <c r="G1786" s="308"/>
      <c r="H1786" s="73" t="s">
        <v>1249</v>
      </c>
      <c r="I1786" s="76">
        <v>2.8199999999999999E-2</v>
      </c>
      <c r="J1786" s="75">
        <v>24.48</v>
      </c>
      <c r="K1786" s="75">
        <v>0.69</v>
      </c>
      <c r="O1786" s="4"/>
      <c r="P1786" s="4"/>
      <c r="Q1786" s="4"/>
      <c r="R1786" s="4"/>
      <c r="S1786" s="4"/>
      <c r="T1786" s="4"/>
      <c r="U1786" s="4"/>
      <c r="V1786" s="4"/>
      <c r="W1786" s="4"/>
      <c r="X1786" s="4"/>
      <c r="Y1786" s="4"/>
    </row>
    <row r="1787" spans="1:25" ht="15" customHeight="1">
      <c r="A1787" s="4"/>
      <c r="B1787" s="57" t="s">
        <v>1254</v>
      </c>
      <c r="C1787" s="78" t="s">
        <v>2001</v>
      </c>
      <c r="D1787" s="57" t="s">
        <v>47</v>
      </c>
      <c r="E1787" s="57" t="s">
        <v>2002</v>
      </c>
      <c r="F1787" s="305" t="s">
        <v>1258</v>
      </c>
      <c r="G1787" s="305"/>
      <c r="H1787" s="77" t="s">
        <v>87</v>
      </c>
      <c r="I1787" s="80">
        <v>1.0492999999999999</v>
      </c>
      <c r="J1787" s="79">
        <v>13.55</v>
      </c>
      <c r="K1787" s="79">
        <v>14.21</v>
      </c>
      <c r="O1787" s="4"/>
      <c r="P1787" s="4"/>
      <c r="Q1787" s="4"/>
      <c r="R1787" s="4"/>
      <c r="S1787" s="4"/>
      <c r="T1787" s="4"/>
      <c r="U1787" s="4"/>
      <c r="V1787" s="4"/>
      <c r="W1787" s="4"/>
      <c r="X1787" s="4"/>
      <c r="Y1787" s="4"/>
    </row>
    <row r="1788" spans="1:25" ht="15" customHeight="1">
      <c r="A1788" s="4"/>
      <c r="B1788" s="57" t="s">
        <v>1254</v>
      </c>
      <c r="C1788" s="78" t="s">
        <v>1938</v>
      </c>
      <c r="D1788" s="57" t="s">
        <v>47</v>
      </c>
      <c r="E1788" s="57" t="s">
        <v>1939</v>
      </c>
      <c r="F1788" s="305" t="s">
        <v>1258</v>
      </c>
      <c r="G1788" s="305"/>
      <c r="H1788" s="77" t="s">
        <v>49</v>
      </c>
      <c r="I1788" s="80">
        <v>6.6E-3</v>
      </c>
      <c r="J1788" s="79">
        <v>2.61</v>
      </c>
      <c r="K1788" s="79">
        <v>0.01</v>
      </c>
      <c r="O1788" s="4"/>
      <c r="P1788" s="4"/>
      <c r="Q1788" s="4"/>
      <c r="R1788" s="4"/>
      <c r="S1788" s="4"/>
      <c r="T1788" s="4"/>
      <c r="U1788" s="4"/>
      <c r="V1788" s="4"/>
      <c r="W1788" s="4"/>
      <c r="X1788" s="4"/>
      <c r="Y1788" s="4"/>
    </row>
    <row r="1789" spans="1:25" ht="15" customHeight="1">
      <c r="A1789" s="4"/>
      <c r="B1789" s="60"/>
      <c r="C1789" s="60"/>
      <c r="D1789" s="60"/>
      <c r="E1789" s="60"/>
      <c r="F1789" s="60" t="s">
        <v>1260</v>
      </c>
      <c r="G1789" s="82">
        <v>1.21</v>
      </c>
      <c r="H1789" s="60" t="s">
        <v>1261</v>
      </c>
      <c r="I1789" s="82">
        <v>0</v>
      </c>
      <c r="J1789" s="60" t="s">
        <v>1262</v>
      </c>
      <c r="K1789" s="82">
        <v>1.21</v>
      </c>
      <c r="O1789" s="4"/>
      <c r="P1789" s="4"/>
      <c r="Q1789" s="4"/>
      <c r="R1789" s="4"/>
      <c r="S1789" s="4"/>
      <c r="T1789" s="4"/>
      <c r="U1789" s="4"/>
      <c r="V1789" s="4"/>
      <c r="W1789" s="4"/>
      <c r="X1789" s="4"/>
      <c r="Y1789" s="4"/>
    </row>
    <row r="1790" spans="1:25" ht="15" customHeight="1" thickBot="1">
      <c r="A1790" s="4"/>
      <c r="B1790" s="60"/>
      <c r="C1790" s="60"/>
      <c r="D1790" s="60"/>
      <c r="E1790" s="60"/>
      <c r="F1790" s="60" t="s">
        <v>1263</v>
      </c>
      <c r="G1790" s="82">
        <v>2.98</v>
      </c>
      <c r="H1790" s="60"/>
      <c r="I1790" s="306" t="s">
        <v>1264</v>
      </c>
      <c r="J1790" s="306"/>
      <c r="K1790" s="82">
        <v>18.739999999999998</v>
      </c>
      <c r="O1790" s="4"/>
      <c r="P1790" s="4"/>
      <c r="Q1790" s="4"/>
      <c r="R1790" s="4"/>
      <c r="S1790" s="4"/>
      <c r="T1790" s="4"/>
      <c r="U1790" s="4"/>
      <c r="V1790" s="4"/>
      <c r="W1790" s="4"/>
      <c r="X1790" s="4"/>
      <c r="Y1790" s="4"/>
    </row>
    <row r="1791" spans="1:25" ht="15" customHeight="1" thickTop="1">
      <c r="A1791" s="4"/>
      <c r="B1791" s="72"/>
      <c r="C1791" s="72"/>
      <c r="D1791" s="72"/>
      <c r="E1791" s="72"/>
      <c r="F1791" s="72"/>
      <c r="G1791" s="72"/>
      <c r="H1791" s="72"/>
      <c r="I1791" s="72"/>
      <c r="J1791" s="72"/>
      <c r="K1791" s="72"/>
      <c r="O1791" s="4"/>
      <c r="P1791" s="4"/>
      <c r="Q1791" s="4"/>
      <c r="R1791" s="4"/>
      <c r="S1791" s="4"/>
      <c r="T1791" s="4"/>
      <c r="U1791" s="4"/>
      <c r="V1791" s="4"/>
      <c r="W1791" s="4"/>
      <c r="X1791" s="4"/>
      <c r="Y1791" s="4"/>
    </row>
    <row r="1792" spans="1:25" ht="15" customHeight="1">
      <c r="A1792" s="4"/>
      <c r="B1792" s="61" t="s">
        <v>615</v>
      </c>
      <c r="C1792" s="62" t="s">
        <v>19</v>
      </c>
      <c r="D1792" s="61" t="s">
        <v>20</v>
      </c>
      <c r="E1792" s="61" t="s">
        <v>21</v>
      </c>
      <c r="F1792" s="303" t="s">
        <v>1242</v>
      </c>
      <c r="G1792" s="303"/>
      <c r="H1792" s="67" t="s">
        <v>22</v>
      </c>
      <c r="I1792" s="62" t="s">
        <v>23</v>
      </c>
      <c r="J1792" s="62" t="s">
        <v>24</v>
      </c>
      <c r="K1792" s="62" t="s">
        <v>17</v>
      </c>
      <c r="O1792" s="4"/>
      <c r="P1792" s="4"/>
      <c r="Q1792" s="4"/>
      <c r="R1792" s="4"/>
      <c r="S1792" s="4"/>
      <c r="T1792" s="4"/>
      <c r="U1792" s="4"/>
      <c r="V1792" s="4"/>
      <c r="W1792" s="4"/>
      <c r="X1792" s="4"/>
      <c r="Y1792" s="4"/>
    </row>
    <row r="1793" spans="1:25" ht="15" customHeight="1">
      <c r="A1793" s="4"/>
      <c r="B1793" s="58" t="s">
        <v>1243</v>
      </c>
      <c r="C1793" s="69" t="s">
        <v>616</v>
      </c>
      <c r="D1793" s="58" t="s">
        <v>47</v>
      </c>
      <c r="E1793" s="58" t="s">
        <v>617</v>
      </c>
      <c r="F1793" s="304" t="s">
        <v>2003</v>
      </c>
      <c r="G1793" s="304"/>
      <c r="H1793" s="68" t="s">
        <v>49</v>
      </c>
      <c r="I1793" s="71">
        <v>1</v>
      </c>
      <c r="J1793" s="70">
        <v>10.82</v>
      </c>
      <c r="K1793" s="70">
        <v>10.82</v>
      </c>
      <c r="O1793" s="4"/>
      <c r="P1793" s="4"/>
      <c r="Q1793" s="4"/>
      <c r="R1793" s="4"/>
      <c r="S1793" s="4"/>
      <c r="T1793" s="4"/>
      <c r="U1793" s="4"/>
      <c r="V1793" s="4"/>
      <c r="W1793" s="4"/>
      <c r="X1793" s="4"/>
      <c r="Y1793" s="4"/>
    </row>
    <row r="1794" spans="1:25" ht="15" customHeight="1">
      <c r="A1794" s="4"/>
      <c r="B1794" s="59" t="s">
        <v>1245</v>
      </c>
      <c r="C1794" s="74" t="s">
        <v>1299</v>
      </c>
      <c r="D1794" s="59" t="s">
        <v>47</v>
      </c>
      <c r="E1794" s="59" t="s">
        <v>1300</v>
      </c>
      <c r="F1794" s="308" t="s">
        <v>1248</v>
      </c>
      <c r="G1794" s="308"/>
      <c r="H1794" s="73" t="s">
        <v>1249</v>
      </c>
      <c r="I1794" s="76">
        <v>0.1474</v>
      </c>
      <c r="J1794" s="75">
        <v>24.48</v>
      </c>
      <c r="K1794" s="75">
        <v>3.6</v>
      </c>
      <c r="O1794" s="4"/>
      <c r="P1794" s="4"/>
      <c r="Q1794" s="4"/>
      <c r="R1794" s="4"/>
      <c r="S1794" s="4"/>
      <c r="T1794" s="4"/>
      <c r="U1794" s="4"/>
      <c r="V1794" s="4"/>
      <c r="W1794" s="4"/>
      <c r="X1794" s="4"/>
      <c r="Y1794" s="4"/>
    </row>
    <row r="1795" spans="1:25" ht="15" customHeight="1">
      <c r="A1795" s="4"/>
      <c r="B1795" s="59" t="s">
        <v>1245</v>
      </c>
      <c r="C1795" s="74" t="s">
        <v>1301</v>
      </c>
      <c r="D1795" s="59" t="s">
        <v>47</v>
      </c>
      <c r="E1795" s="59" t="s">
        <v>1302</v>
      </c>
      <c r="F1795" s="308" t="s">
        <v>1248</v>
      </c>
      <c r="G1795" s="308"/>
      <c r="H1795" s="73" t="s">
        <v>1249</v>
      </c>
      <c r="I1795" s="76">
        <v>0.1474</v>
      </c>
      <c r="J1795" s="75">
        <v>30.48</v>
      </c>
      <c r="K1795" s="75">
        <v>4.49</v>
      </c>
      <c r="O1795" s="4"/>
      <c r="P1795" s="4"/>
      <c r="Q1795" s="4"/>
      <c r="R1795" s="4"/>
      <c r="S1795" s="4"/>
      <c r="T1795" s="4"/>
      <c r="U1795" s="4"/>
      <c r="V1795" s="4"/>
      <c r="W1795" s="4"/>
      <c r="X1795" s="4"/>
      <c r="Y1795" s="4"/>
    </row>
    <row r="1796" spans="1:25" ht="15" customHeight="1">
      <c r="A1796" s="4"/>
      <c r="B1796" s="57" t="s">
        <v>1254</v>
      </c>
      <c r="C1796" s="78" t="s">
        <v>1938</v>
      </c>
      <c r="D1796" s="57" t="s">
        <v>47</v>
      </c>
      <c r="E1796" s="57" t="s">
        <v>1939</v>
      </c>
      <c r="F1796" s="305" t="s">
        <v>1258</v>
      </c>
      <c r="G1796" s="305"/>
      <c r="H1796" s="77" t="s">
        <v>49</v>
      </c>
      <c r="I1796" s="80">
        <v>9.1999999999999998E-3</v>
      </c>
      <c r="J1796" s="79">
        <v>2.61</v>
      </c>
      <c r="K1796" s="79">
        <v>0.02</v>
      </c>
      <c r="O1796" s="4"/>
      <c r="P1796" s="4"/>
      <c r="Q1796" s="4"/>
      <c r="R1796" s="4"/>
      <c r="S1796" s="4"/>
      <c r="T1796" s="4"/>
      <c r="U1796" s="4"/>
      <c r="V1796" s="4"/>
      <c r="W1796" s="4"/>
      <c r="X1796" s="4"/>
      <c r="Y1796" s="4"/>
    </row>
    <row r="1797" spans="1:25" ht="15" customHeight="1">
      <c r="A1797" s="4"/>
      <c r="B1797" s="57" t="s">
        <v>1254</v>
      </c>
      <c r="C1797" s="78" t="s">
        <v>1947</v>
      </c>
      <c r="D1797" s="57" t="s">
        <v>47</v>
      </c>
      <c r="E1797" s="57" t="s">
        <v>1948</v>
      </c>
      <c r="F1797" s="305" t="s">
        <v>1258</v>
      </c>
      <c r="G1797" s="305"/>
      <c r="H1797" s="77" t="s">
        <v>49</v>
      </c>
      <c r="I1797" s="80">
        <v>1.06E-2</v>
      </c>
      <c r="J1797" s="79">
        <v>64.319999999999993</v>
      </c>
      <c r="K1797" s="79">
        <v>0.68</v>
      </c>
      <c r="O1797" s="4"/>
      <c r="P1797" s="4"/>
      <c r="Q1797" s="4"/>
      <c r="R1797" s="4"/>
      <c r="S1797" s="4"/>
      <c r="T1797" s="4"/>
      <c r="U1797" s="4"/>
      <c r="V1797" s="4"/>
      <c r="W1797" s="4"/>
      <c r="X1797" s="4"/>
      <c r="Y1797" s="4"/>
    </row>
    <row r="1798" spans="1:25" ht="15" customHeight="1">
      <c r="A1798" s="4"/>
      <c r="B1798" s="57" t="s">
        <v>1254</v>
      </c>
      <c r="C1798" s="78" t="s">
        <v>1944</v>
      </c>
      <c r="D1798" s="57" t="s">
        <v>47</v>
      </c>
      <c r="E1798" s="57" t="s">
        <v>1945</v>
      </c>
      <c r="F1798" s="305" t="s">
        <v>1258</v>
      </c>
      <c r="G1798" s="305"/>
      <c r="H1798" s="77" t="s">
        <v>49</v>
      </c>
      <c r="I1798" s="80">
        <v>1.2E-2</v>
      </c>
      <c r="J1798" s="79">
        <v>72.87</v>
      </c>
      <c r="K1798" s="79">
        <v>0.87</v>
      </c>
      <c r="O1798" s="4"/>
      <c r="P1798" s="4"/>
      <c r="Q1798" s="4"/>
      <c r="R1798" s="4"/>
      <c r="S1798" s="4"/>
      <c r="T1798" s="4"/>
      <c r="U1798" s="4"/>
      <c r="V1798" s="4"/>
      <c r="W1798" s="4"/>
      <c r="X1798" s="4"/>
      <c r="Y1798" s="4"/>
    </row>
    <row r="1799" spans="1:25" ht="15" customHeight="1">
      <c r="A1799" s="4"/>
      <c r="B1799" s="57" t="s">
        <v>1254</v>
      </c>
      <c r="C1799" s="78" t="s">
        <v>2004</v>
      </c>
      <c r="D1799" s="57" t="s">
        <v>47</v>
      </c>
      <c r="E1799" s="57" t="s">
        <v>2005</v>
      </c>
      <c r="F1799" s="305" t="s">
        <v>1258</v>
      </c>
      <c r="G1799" s="305"/>
      <c r="H1799" s="77" t="s">
        <v>49</v>
      </c>
      <c r="I1799" s="80">
        <v>1</v>
      </c>
      <c r="J1799" s="79">
        <v>1.1599999999999999</v>
      </c>
      <c r="K1799" s="79">
        <v>1.1599999999999999</v>
      </c>
      <c r="O1799" s="4"/>
      <c r="P1799" s="4"/>
      <c r="Q1799" s="4"/>
      <c r="R1799" s="4"/>
      <c r="S1799" s="4"/>
      <c r="T1799" s="4"/>
      <c r="U1799" s="4"/>
      <c r="V1799" s="4"/>
      <c r="W1799" s="4"/>
      <c r="X1799" s="4"/>
      <c r="Y1799" s="4"/>
    </row>
    <row r="1800" spans="1:25" ht="15" customHeight="1">
      <c r="A1800" s="4"/>
      <c r="B1800" s="60"/>
      <c r="C1800" s="60"/>
      <c r="D1800" s="60"/>
      <c r="E1800" s="60"/>
      <c r="F1800" s="60" t="s">
        <v>1260</v>
      </c>
      <c r="G1800" s="82">
        <v>6.34</v>
      </c>
      <c r="H1800" s="60" t="s">
        <v>1261</v>
      </c>
      <c r="I1800" s="82">
        <v>0</v>
      </c>
      <c r="J1800" s="60" t="s">
        <v>1262</v>
      </c>
      <c r="K1800" s="82">
        <v>6.34</v>
      </c>
      <c r="O1800" s="4"/>
      <c r="P1800" s="4"/>
      <c r="Q1800" s="4"/>
      <c r="R1800" s="4"/>
      <c r="S1800" s="4"/>
      <c r="T1800" s="4"/>
      <c r="U1800" s="4"/>
      <c r="V1800" s="4"/>
      <c r="W1800" s="4"/>
      <c r="X1800" s="4"/>
      <c r="Y1800" s="4"/>
    </row>
    <row r="1801" spans="1:25" ht="15" customHeight="1" thickBot="1">
      <c r="A1801" s="4"/>
      <c r="B1801" s="60"/>
      <c r="C1801" s="60"/>
      <c r="D1801" s="60"/>
      <c r="E1801" s="60"/>
      <c r="F1801" s="60" t="s">
        <v>1263</v>
      </c>
      <c r="G1801" s="82">
        <v>2.04</v>
      </c>
      <c r="H1801" s="60"/>
      <c r="I1801" s="306" t="s">
        <v>1264</v>
      </c>
      <c r="J1801" s="306"/>
      <c r="K1801" s="82">
        <v>12.86</v>
      </c>
      <c r="O1801" s="4"/>
      <c r="P1801" s="4"/>
      <c r="Q1801" s="4"/>
      <c r="R1801" s="4"/>
      <c r="S1801" s="4"/>
      <c r="T1801" s="4"/>
      <c r="U1801" s="4"/>
      <c r="V1801" s="4"/>
      <c r="W1801" s="4"/>
      <c r="X1801" s="4"/>
      <c r="Y1801" s="4"/>
    </row>
    <row r="1802" spans="1:25" ht="15" customHeight="1" thickTop="1">
      <c r="A1802" s="4"/>
      <c r="B1802" s="72"/>
      <c r="C1802" s="72"/>
      <c r="D1802" s="72"/>
      <c r="E1802" s="72"/>
      <c r="F1802" s="72"/>
      <c r="G1802" s="72"/>
      <c r="H1802" s="72"/>
      <c r="I1802" s="72"/>
      <c r="J1802" s="72"/>
      <c r="K1802" s="72"/>
      <c r="O1802" s="4"/>
      <c r="P1802" s="4"/>
      <c r="Q1802" s="4"/>
      <c r="R1802" s="4"/>
      <c r="S1802" s="4"/>
      <c r="T1802" s="4"/>
      <c r="U1802" s="4"/>
      <c r="V1802" s="4"/>
      <c r="W1802" s="4"/>
      <c r="X1802" s="4"/>
      <c r="Y1802" s="4"/>
    </row>
    <row r="1803" spans="1:25" ht="15" customHeight="1">
      <c r="A1803" s="4"/>
      <c r="B1803" s="61" t="s">
        <v>618</v>
      </c>
      <c r="C1803" s="62" t="s">
        <v>19</v>
      </c>
      <c r="D1803" s="61" t="s">
        <v>20</v>
      </c>
      <c r="E1803" s="61" t="s">
        <v>21</v>
      </c>
      <c r="F1803" s="303" t="s">
        <v>1242</v>
      </c>
      <c r="G1803" s="303"/>
      <c r="H1803" s="67" t="s">
        <v>22</v>
      </c>
      <c r="I1803" s="62" t="s">
        <v>23</v>
      </c>
      <c r="J1803" s="62" t="s">
        <v>24</v>
      </c>
      <c r="K1803" s="62" t="s">
        <v>17</v>
      </c>
      <c r="O1803" s="4"/>
      <c r="P1803" s="4"/>
      <c r="Q1803" s="4"/>
      <c r="R1803" s="4"/>
      <c r="S1803" s="4"/>
      <c r="T1803" s="4"/>
      <c r="U1803" s="4"/>
      <c r="V1803" s="4"/>
      <c r="W1803" s="4"/>
      <c r="X1803" s="4"/>
      <c r="Y1803" s="4"/>
    </row>
    <row r="1804" spans="1:25" ht="15" customHeight="1">
      <c r="A1804" s="4"/>
      <c r="B1804" s="58" t="s">
        <v>1243</v>
      </c>
      <c r="C1804" s="69" t="s">
        <v>619</v>
      </c>
      <c r="D1804" s="58" t="s">
        <v>47</v>
      </c>
      <c r="E1804" s="58" t="s">
        <v>620</v>
      </c>
      <c r="F1804" s="304" t="s">
        <v>1946</v>
      </c>
      <c r="G1804" s="304"/>
      <c r="H1804" s="68" t="s">
        <v>49</v>
      </c>
      <c r="I1804" s="71">
        <v>1</v>
      </c>
      <c r="J1804" s="70">
        <v>11.26</v>
      </c>
      <c r="K1804" s="70">
        <v>11.26</v>
      </c>
      <c r="O1804" s="4"/>
      <c r="P1804" s="4"/>
      <c r="Q1804" s="4"/>
      <c r="R1804" s="4"/>
      <c r="S1804" s="4"/>
      <c r="T1804" s="4"/>
      <c r="U1804" s="4"/>
      <c r="V1804" s="4"/>
      <c r="W1804" s="4"/>
      <c r="X1804" s="4"/>
      <c r="Y1804" s="4"/>
    </row>
    <row r="1805" spans="1:25" ht="15" customHeight="1">
      <c r="A1805" s="4"/>
      <c r="B1805" s="59" t="s">
        <v>1245</v>
      </c>
      <c r="C1805" s="74" t="s">
        <v>1301</v>
      </c>
      <c r="D1805" s="59" t="s">
        <v>47</v>
      </c>
      <c r="E1805" s="59" t="s">
        <v>1302</v>
      </c>
      <c r="F1805" s="308" t="s">
        <v>1248</v>
      </c>
      <c r="G1805" s="308"/>
      <c r="H1805" s="73" t="s">
        <v>1249</v>
      </c>
      <c r="I1805" s="76">
        <v>0.1002</v>
      </c>
      <c r="J1805" s="75">
        <v>30.48</v>
      </c>
      <c r="K1805" s="75">
        <v>3.05</v>
      </c>
      <c r="O1805" s="4"/>
      <c r="P1805" s="4"/>
      <c r="Q1805" s="4"/>
      <c r="R1805" s="4"/>
      <c r="S1805" s="4"/>
      <c r="T1805" s="4"/>
      <c r="U1805" s="4"/>
      <c r="V1805" s="4"/>
      <c r="W1805" s="4"/>
      <c r="X1805" s="4"/>
      <c r="Y1805" s="4"/>
    </row>
    <row r="1806" spans="1:25" ht="15" customHeight="1">
      <c r="A1806" s="4"/>
      <c r="B1806" s="59" t="s">
        <v>1245</v>
      </c>
      <c r="C1806" s="74" t="s">
        <v>1299</v>
      </c>
      <c r="D1806" s="59" t="s">
        <v>47</v>
      </c>
      <c r="E1806" s="59" t="s">
        <v>1300</v>
      </c>
      <c r="F1806" s="308" t="s">
        <v>1248</v>
      </c>
      <c r="G1806" s="308"/>
      <c r="H1806" s="73" t="s">
        <v>1249</v>
      </c>
      <c r="I1806" s="76">
        <v>0.1002</v>
      </c>
      <c r="J1806" s="75">
        <v>24.48</v>
      </c>
      <c r="K1806" s="75">
        <v>2.4500000000000002</v>
      </c>
      <c r="O1806" s="4"/>
      <c r="P1806" s="4"/>
      <c r="Q1806" s="4"/>
      <c r="R1806" s="4"/>
      <c r="S1806" s="4"/>
      <c r="T1806" s="4"/>
      <c r="U1806" s="4"/>
      <c r="V1806" s="4"/>
      <c r="W1806" s="4"/>
      <c r="X1806" s="4"/>
      <c r="Y1806" s="4"/>
    </row>
    <row r="1807" spans="1:25" ht="15" customHeight="1">
      <c r="A1807" s="4"/>
      <c r="B1807" s="57" t="s">
        <v>1254</v>
      </c>
      <c r="C1807" s="78" t="s">
        <v>2006</v>
      </c>
      <c r="D1807" s="57" t="s">
        <v>47</v>
      </c>
      <c r="E1807" s="57" t="s">
        <v>2007</v>
      </c>
      <c r="F1807" s="305" t="s">
        <v>1258</v>
      </c>
      <c r="G1807" s="305"/>
      <c r="H1807" s="77" t="s">
        <v>49</v>
      </c>
      <c r="I1807" s="80">
        <v>1</v>
      </c>
      <c r="J1807" s="79">
        <v>3.63</v>
      </c>
      <c r="K1807" s="79">
        <v>3.63</v>
      </c>
      <c r="O1807" s="4"/>
      <c r="P1807" s="4"/>
      <c r="Q1807" s="4"/>
      <c r="R1807" s="4"/>
      <c r="S1807" s="4"/>
      <c r="T1807" s="4"/>
      <c r="U1807" s="4"/>
      <c r="V1807" s="4"/>
      <c r="W1807" s="4"/>
      <c r="X1807" s="4"/>
      <c r="Y1807" s="4"/>
    </row>
    <row r="1808" spans="1:25" ht="15" customHeight="1">
      <c r="A1808" s="4"/>
      <c r="B1808" s="57" t="s">
        <v>1254</v>
      </c>
      <c r="C1808" s="78" t="s">
        <v>1947</v>
      </c>
      <c r="D1808" s="57" t="s">
        <v>47</v>
      </c>
      <c r="E1808" s="57" t="s">
        <v>1948</v>
      </c>
      <c r="F1808" s="305" t="s">
        <v>1258</v>
      </c>
      <c r="G1808" s="305"/>
      <c r="H1808" s="77" t="s">
        <v>49</v>
      </c>
      <c r="I1808" s="80">
        <v>1.41E-2</v>
      </c>
      <c r="J1808" s="79">
        <v>64.319999999999993</v>
      </c>
      <c r="K1808" s="79">
        <v>0.9</v>
      </c>
      <c r="O1808" s="4"/>
      <c r="P1808" s="4"/>
      <c r="Q1808" s="4"/>
      <c r="R1808" s="4"/>
      <c r="S1808" s="4"/>
      <c r="T1808" s="4"/>
      <c r="U1808" s="4"/>
      <c r="V1808" s="4"/>
      <c r="W1808" s="4"/>
      <c r="X1808" s="4"/>
      <c r="Y1808" s="4"/>
    </row>
    <row r="1809" spans="1:25" ht="15" customHeight="1">
      <c r="A1809" s="4"/>
      <c r="B1809" s="57" t="s">
        <v>1254</v>
      </c>
      <c r="C1809" s="78" t="s">
        <v>1938</v>
      </c>
      <c r="D1809" s="57" t="s">
        <v>47</v>
      </c>
      <c r="E1809" s="57" t="s">
        <v>1939</v>
      </c>
      <c r="F1809" s="305" t="s">
        <v>1258</v>
      </c>
      <c r="G1809" s="305"/>
      <c r="H1809" s="77" t="s">
        <v>49</v>
      </c>
      <c r="I1809" s="80">
        <v>1.26E-2</v>
      </c>
      <c r="J1809" s="79">
        <v>2.61</v>
      </c>
      <c r="K1809" s="79">
        <v>0.03</v>
      </c>
      <c r="O1809" s="4"/>
      <c r="P1809" s="4"/>
      <c r="Q1809" s="4"/>
      <c r="R1809" s="4"/>
      <c r="S1809" s="4"/>
      <c r="T1809" s="4"/>
      <c r="U1809" s="4"/>
      <c r="V1809" s="4"/>
      <c r="W1809" s="4"/>
      <c r="X1809" s="4"/>
      <c r="Y1809" s="4"/>
    </row>
    <row r="1810" spans="1:25" ht="15" customHeight="1">
      <c r="A1810" s="4"/>
      <c r="B1810" s="57" t="s">
        <v>1254</v>
      </c>
      <c r="C1810" s="78" t="s">
        <v>1944</v>
      </c>
      <c r="D1810" s="57" t="s">
        <v>47</v>
      </c>
      <c r="E1810" s="57" t="s">
        <v>1945</v>
      </c>
      <c r="F1810" s="305" t="s">
        <v>1258</v>
      </c>
      <c r="G1810" s="305"/>
      <c r="H1810" s="77" t="s">
        <v>49</v>
      </c>
      <c r="I1810" s="80">
        <v>1.6500000000000001E-2</v>
      </c>
      <c r="J1810" s="79">
        <v>72.87</v>
      </c>
      <c r="K1810" s="79">
        <v>1.2</v>
      </c>
      <c r="O1810" s="4"/>
      <c r="P1810" s="4"/>
      <c r="Q1810" s="4"/>
      <c r="R1810" s="4"/>
      <c r="S1810" s="4"/>
      <c r="T1810" s="4"/>
      <c r="U1810" s="4"/>
      <c r="V1810" s="4"/>
      <c r="W1810" s="4"/>
      <c r="X1810" s="4"/>
      <c r="Y1810" s="4"/>
    </row>
    <row r="1811" spans="1:25" ht="15" customHeight="1">
      <c r="A1811" s="4"/>
      <c r="B1811" s="60"/>
      <c r="C1811" s="60"/>
      <c r="D1811" s="60"/>
      <c r="E1811" s="60"/>
      <c r="F1811" s="60" t="s">
        <v>1260</v>
      </c>
      <c r="G1811" s="82">
        <v>4.3</v>
      </c>
      <c r="H1811" s="60" t="s">
        <v>1261</v>
      </c>
      <c r="I1811" s="82">
        <v>0</v>
      </c>
      <c r="J1811" s="60" t="s">
        <v>1262</v>
      </c>
      <c r="K1811" s="82">
        <v>4.3</v>
      </c>
      <c r="O1811" s="4"/>
      <c r="P1811" s="4"/>
      <c r="Q1811" s="4"/>
      <c r="R1811" s="4"/>
      <c r="S1811" s="4"/>
      <c r="T1811" s="4"/>
      <c r="U1811" s="4"/>
      <c r="V1811" s="4"/>
      <c r="W1811" s="4"/>
      <c r="X1811" s="4"/>
      <c r="Y1811" s="4"/>
    </row>
    <row r="1812" spans="1:25" ht="15" customHeight="1" thickBot="1">
      <c r="A1812" s="4"/>
      <c r="B1812" s="60"/>
      <c r="C1812" s="60"/>
      <c r="D1812" s="60"/>
      <c r="E1812" s="60"/>
      <c r="F1812" s="60" t="s">
        <v>1263</v>
      </c>
      <c r="G1812" s="82">
        <v>2.13</v>
      </c>
      <c r="H1812" s="60"/>
      <c r="I1812" s="306" t="s">
        <v>1264</v>
      </c>
      <c r="J1812" s="306"/>
      <c r="K1812" s="82">
        <v>13.39</v>
      </c>
      <c r="O1812" s="4"/>
      <c r="P1812" s="4"/>
      <c r="Q1812" s="4"/>
      <c r="R1812" s="4"/>
      <c r="S1812" s="4"/>
      <c r="T1812" s="4"/>
      <c r="U1812" s="4"/>
      <c r="V1812" s="4"/>
      <c r="W1812" s="4"/>
      <c r="X1812" s="4"/>
      <c r="Y1812" s="4"/>
    </row>
    <row r="1813" spans="1:25" ht="15" customHeight="1" thickTop="1">
      <c r="A1813" s="4"/>
      <c r="B1813" s="72"/>
      <c r="C1813" s="72"/>
      <c r="D1813" s="72"/>
      <c r="E1813" s="72"/>
      <c r="F1813" s="72"/>
      <c r="G1813" s="72"/>
      <c r="H1813" s="72"/>
      <c r="I1813" s="72"/>
      <c r="J1813" s="72"/>
      <c r="K1813" s="72"/>
      <c r="O1813" s="4"/>
      <c r="P1813" s="4"/>
      <c r="Q1813" s="4"/>
      <c r="R1813" s="4"/>
      <c r="S1813" s="4"/>
      <c r="T1813" s="4"/>
      <c r="U1813" s="4"/>
      <c r="V1813" s="4"/>
      <c r="W1813" s="4"/>
      <c r="X1813" s="4"/>
      <c r="Y1813" s="4"/>
    </row>
    <row r="1814" spans="1:25" ht="15" customHeight="1">
      <c r="A1814" s="4"/>
      <c r="B1814" s="61" t="s">
        <v>621</v>
      </c>
      <c r="C1814" s="62" t="s">
        <v>19</v>
      </c>
      <c r="D1814" s="61" t="s">
        <v>20</v>
      </c>
      <c r="E1814" s="61" t="s">
        <v>21</v>
      </c>
      <c r="F1814" s="303" t="s">
        <v>1242</v>
      </c>
      <c r="G1814" s="303"/>
      <c r="H1814" s="67" t="s">
        <v>22</v>
      </c>
      <c r="I1814" s="62" t="s">
        <v>23</v>
      </c>
      <c r="J1814" s="62" t="s">
        <v>24</v>
      </c>
      <c r="K1814" s="62" t="s">
        <v>17</v>
      </c>
      <c r="O1814" s="4"/>
      <c r="P1814" s="4"/>
      <c r="Q1814" s="4"/>
      <c r="R1814" s="4"/>
      <c r="S1814" s="4"/>
      <c r="T1814" s="4"/>
      <c r="U1814" s="4"/>
      <c r="V1814" s="4"/>
      <c r="W1814" s="4"/>
      <c r="X1814" s="4"/>
      <c r="Y1814" s="4"/>
    </row>
    <row r="1815" spans="1:25" ht="15" customHeight="1">
      <c r="A1815" s="4"/>
      <c r="B1815" s="58" t="s">
        <v>1243</v>
      </c>
      <c r="C1815" s="69" t="s">
        <v>622</v>
      </c>
      <c r="D1815" s="58" t="s">
        <v>47</v>
      </c>
      <c r="E1815" s="58" t="s">
        <v>623</v>
      </c>
      <c r="F1815" s="304" t="s">
        <v>1953</v>
      </c>
      <c r="G1815" s="304"/>
      <c r="H1815" s="68" t="s">
        <v>49</v>
      </c>
      <c r="I1815" s="71">
        <v>1</v>
      </c>
      <c r="J1815" s="70">
        <v>31.79</v>
      </c>
      <c r="K1815" s="70">
        <v>31.79</v>
      </c>
      <c r="O1815" s="4"/>
      <c r="P1815" s="4"/>
      <c r="Q1815" s="4"/>
      <c r="R1815" s="4"/>
      <c r="S1815" s="4"/>
      <c r="T1815" s="4"/>
      <c r="U1815" s="4"/>
      <c r="V1815" s="4"/>
      <c r="W1815" s="4"/>
      <c r="X1815" s="4"/>
      <c r="Y1815" s="4"/>
    </row>
    <row r="1816" spans="1:25" ht="15" customHeight="1">
      <c r="A1816" s="4"/>
      <c r="B1816" s="59" t="s">
        <v>1245</v>
      </c>
      <c r="C1816" s="74" t="s">
        <v>1301</v>
      </c>
      <c r="D1816" s="59" t="s">
        <v>47</v>
      </c>
      <c r="E1816" s="59" t="s">
        <v>1302</v>
      </c>
      <c r="F1816" s="308" t="s">
        <v>1248</v>
      </c>
      <c r="G1816" s="308"/>
      <c r="H1816" s="73" t="s">
        <v>1249</v>
      </c>
      <c r="I1816" s="76">
        <v>0.26100000000000001</v>
      </c>
      <c r="J1816" s="75">
        <v>30.48</v>
      </c>
      <c r="K1816" s="75">
        <v>7.95</v>
      </c>
      <c r="O1816" s="4"/>
      <c r="P1816" s="4"/>
      <c r="Q1816" s="4"/>
      <c r="R1816" s="4"/>
      <c r="S1816" s="4"/>
      <c r="T1816" s="4"/>
      <c r="U1816" s="4"/>
      <c r="V1816" s="4"/>
      <c r="W1816" s="4"/>
      <c r="X1816" s="4"/>
      <c r="Y1816" s="4"/>
    </row>
    <row r="1817" spans="1:25" ht="15" customHeight="1">
      <c r="A1817" s="4"/>
      <c r="B1817" s="59" t="s">
        <v>1245</v>
      </c>
      <c r="C1817" s="74" t="s">
        <v>1299</v>
      </c>
      <c r="D1817" s="59" t="s">
        <v>47</v>
      </c>
      <c r="E1817" s="59" t="s">
        <v>1300</v>
      </c>
      <c r="F1817" s="308" t="s">
        <v>1248</v>
      </c>
      <c r="G1817" s="308"/>
      <c r="H1817" s="73" t="s">
        <v>1249</v>
      </c>
      <c r="I1817" s="76">
        <v>0.26100000000000001</v>
      </c>
      <c r="J1817" s="75">
        <v>24.48</v>
      </c>
      <c r="K1817" s="75">
        <v>6.38</v>
      </c>
      <c r="O1817" s="4"/>
      <c r="P1817" s="4"/>
      <c r="Q1817" s="4"/>
      <c r="R1817" s="4"/>
      <c r="S1817" s="4"/>
      <c r="T1817" s="4"/>
      <c r="U1817" s="4"/>
      <c r="V1817" s="4"/>
      <c r="W1817" s="4"/>
      <c r="X1817" s="4"/>
      <c r="Y1817" s="4"/>
    </row>
    <row r="1818" spans="1:25" ht="15" customHeight="1">
      <c r="A1818" s="4"/>
      <c r="B1818" s="57" t="s">
        <v>1254</v>
      </c>
      <c r="C1818" s="78" t="s">
        <v>1938</v>
      </c>
      <c r="D1818" s="57" t="s">
        <v>47</v>
      </c>
      <c r="E1818" s="57" t="s">
        <v>1939</v>
      </c>
      <c r="F1818" s="305" t="s">
        <v>1258</v>
      </c>
      <c r="G1818" s="305"/>
      <c r="H1818" s="77" t="s">
        <v>49</v>
      </c>
      <c r="I1818" s="80">
        <v>6.9000000000000006E-2</v>
      </c>
      <c r="J1818" s="79">
        <v>2.61</v>
      </c>
      <c r="K1818" s="79">
        <v>0.18</v>
      </c>
      <c r="O1818" s="4"/>
      <c r="P1818" s="4"/>
      <c r="Q1818" s="4"/>
      <c r="R1818" s="4"/>
      <c r="S1818" s="4"/>
      <c r="T1818" s="4"/>
      <c r="U1818" s="4"/>
      <c r="V1818" s="4"/>
      <c r="W1818" s="4"/>
      <c r="X1818" s="4"/>
      <c r="Y1818" s="4"/>
    </row>
    <row r="1819" spans="1:25" ht="15" customHeight="1">
      <c r="A1819" s="4"/>
      <c r="B1819" s="57" t="s">
        <v>1254</v>
      </c>
      <c r="C1819" s="78" t="s">
        <v>2008</v>
      </c>
      <c r="D1819" s="57" t="s">
        <v>47</v>
      </c>
      <c r="E1819" s="57" t="s">
        <v>2009</v>
      </c>
      <c r="F1819" s="305" t="s">
        <v>1258</v>
      </c>
      <c r="G1819" s="305"/>
      <c r="H1819" s="77" t="s">
        <v>49</v>
      </c>
      <c r="I1819" s="80">
        <v>1</v>
      </c>
      <c r="J1819" s="79">
        <v>14.24</v>
      </c>
      <c r="K1819" s="79">
        <v>14.24</v>
      </c>
      <c r="O1819" s="4"/>
      <c r="P1819" s="4"/>
      <c r="Q1819" s="4"/>
      <c r="R1819" s="4"/>
      <c r="S1819" s="4"/>
      <c r="T1819" s="4"/>
      <c r="U1819" s="4"/>
      <c r="V1819" s="4"/>
      <c r="W1819" s="4"/>
      <c r="X1819" s="4"/>
      <c r="Y1819" s="4"/>
    </row>
    <row r="1820" spans="1:25" ht="15" customHeight="1">
      <c r="A1820" s="4"/>
      <c r="B1820" s="57" t="s">
        <v>1254</v>
      </c>
      <c r="C1820" s="78" t="s">
        <v>1947</v>
      </c>
      <c r="D1820" s="57" t="s">
        <v>47</v>
      </c>
      <c r="E1820" s="57" t="s">
        <v>1948</v>
      </c>
      <c r="F1820" s="305" t="s">
        <v>1258</v>
      </c>
      <c r="G1820" s="305"/>
      <c r="H1820" s="77" t="s">
        <v>49</v>
      </c>
      <c r="I1820" s="80">
        <v>1.9400000000000001E-2</v>
      </c>
      <c r="J1820" s="79">
        <v>64.319999999999993</v>
      </c>
      <c r="K1820" s="79">
        <v>1.24</v>
      </c>
      <c r="O1820" s="4"/>
      <c r="P1820" s="4"/>
      <c r="Q1820" s="4"/>
      <c r="R1820" s="4"/>
      <c r="S1820" s="4"/>
      <c r="T1820" s="4"/>
      <c r="U1820" s="4"/>
      <c r="V1820" s="4"/>
      <c r="W1820" s="4"/>
      <c r="X1820" s="4"/>
      <c r="Y1820" s="4"/>
    </row>
    <row r="1821" spans="1:25" ht="15" customHeight="1">
      <c r="A1821" s="4"/>
      <c r="B1821" s="57" t="s">
        <v>1254</v>
      </c>
      <c r="C1821" s="78" t="s">
        <v>1944</v>
      </c>
      <c r="D1821" s="57" t="s">
        <v>47</v>
      </c>
      <c r="E1821" s="57" t="s">
        <v>1945</v>
      </c>
      <c r="F1821" s="305" t="s">
        <v>1258</v>
      </c>
      <c r="G1821" s="305"/>
      <c r="H1821" s="77" t="s">
        <v>49</v>
      </c>
      <c r="I1821" s="80">
        <v>2.4799999999999999E-2</v>
      </c>
      <c r="J1821" s="79">
        <v>72.87</v>
      </c>
      <c r="K1821" s="79">
        <v>1.8</v>
      </c>
      <c r="O1821" s="4"/>
      <c r="P1821" s="4"/>
      <c r="Q1821" s="4"/>
      <c r="R1821" s="4"/>
      <c r="S1821" s="4"/>
      <c r="T1821" s="4"/>
      <c r="U1821" s="4"/>
      <c r="V1821" s="4"/>
      <c r="W1821" s="4"/>
      <c r="X1821" s="4"/>
      <c r="Y1821" s="4"/>
    </row>
    <row r="1822" spans="1:25" ht="15" customHeight="1">
      <c r="A1822" s="4"/>
      <c r="B1822" s="60"/>
      <c r="C1822" s="60"/>
      <c r="D1822" s="60"/>
      <c r="E1822" s="60"/>
      <c r="F1822" s="60" t="s">
        <v>1260</v>
      </c>
      <c r="G1822" s="82">
        <v>11.24</v>
      </c>
      <c r="H1822" s="60" t="s">
        <v>1261</v>
      </c>
      <c r="I1822" s="82">
        <v>0</v>
      </c>
      <c r="J1822" s="60" t="s">
        <v>1262</v>
      </c>
      <c r="K1822" s="82">
        <v>11.24</v>
      </c>
      <c r="O1822" s="4"/>
      <c r="P1822" s="4"/>
      <c r="Q1822" s="4"/>
      <c r="R1822" s="4"/>
      <c r="S1822" s="4"/>
      <c r="T1822" s="4"/>
      <c r="U1822" s="4"/>
      <c r="V1822" s="4"/>
      <c r="W1822" s="4"/>
      <c r="X1822" s="4"/>
      <c r="Y1822" s="4"/>
    </row>
    <row r="1823" spans="1:25" ht="15" customHeight="1" thickBot="1">
      <c r="A1823" s="4"/>
      <c r="B1823" s="60"/>
      <c r="C1823" s="60"/>
      <c r="D1823" s="60"/>
      <c r="E1823" s="60"/>
      <c r="F1823" s="60" t="s">
        <v>1263</v>
      </c>
      <c r="G1823" s="82">
        <v>6.01</v>
      </c>
      <c r="H1823" s="60"/>
      <c r="I1823" s="306" t="s">
        <v>1264</v>
      </c>
      <c r="J1823" s="306"/>
      <c r="K1823" s="82">
        <v>37.799999999999997</v>
      </c>
      <c r="O1823" s="4"/>
      <c r="P1823" s="4"/>
      <c r="Q1823" s="4"/>
      <c r="R1823" s="4"/>
      <c r="S1823" s="4"/>
      <c r="T1823" s="4"/>
      <c r="U1823" s="4"/>
      <c r="V1823" s="4"/>
      <c r="W1823" s="4"/>
      <c r="X1823" s="4"/>
      <c r="Y1823" s="4"/>
    </row>
    <row r="1824" spans="1:25" ht="15" customHeight="1" thickTop="1">
      <c r="A1824" s="4"/>
      <c r="B1824" s="72"/>
      <c r="C1824" s="72"/>
      <c r="D1824" s="72"/>
      <c r="E1824" s="72"/>
      <c r="F1824" s="72"/>
      <c r="G1824" s="72"/>
      <c r="H1824" s="72"/>
      <c r="I1824" s="72"/>
      <c r="J1824" s="72"/>
      <c r="K1824" s="72"/>
      <c r="O1824" s="4"/>
      <c r="P1824" s="4"/>
      <c r="Q1824" s="4"/>
      <c r="R1824" s="4"/>
      <c r="S1824" s="4"/>
      <c r="T1824" s="4"/>
      <c r="U1824" s="4"/>
      <c r="V1824" s="4"/>
      <c r="W1824" s="4"/>
      <c r="X1824" s="4"/>
      <c r="Y1824" s="4"/>
    </row>
    <row r="1825" spans="1:25" ht="15" customHeight="1">
      <c r="A1825" s="4"/>
      <c r="B1825" s="61" t="s">
        <v>624</v>
      </c>
      <c r="C1825" s="62" t="s">
        <v>19</v>
      </c>
      <c r="D1825" s="61" t="s">
        <v>20</v>
      </c>
      <c r="E1825" s="61" t="s">
        <v>21</v>
      </c>
      <c r="F1825" s="303" t="s">
        <v>1242</v>
      </c>
      <c r="G1825" s="303"/>
      <c r="H1825" s="67" t="s">
        <v>22</v>
      </c>
      <c r="I1825" s="62" t="s">
        <v>23</v>
      </c>
      <c r="J1825" s="62" t="s">
        <v>24</v>
      </c>
      <c r="K1825" s="62" t="s">
        <v>17</v>
      </c>
      <c r="O1825" s="4"/>
      <c r="P1825" s="4"/>
      <c r="Q1825" s="4"/>
      <c r="R1825" s="4"/>
      <c r="S1825" s="4"/>
      <c r="T1825" s="4"/>
      <c r="U1825" s="4"/>
      <c r="V1825" s="4"/>
      <c r="W1825" s="4"/>
      <c r="X1825" s="4"/>
      <c r="Y1825" s="4"/>
    </row>
    <row r="1826" spans="1:25" ht="15" customHeight="1">
      <c r="A1826" s="4"/>
      <c r="B1826" s="58" t="s">
        <v>1243</v>
      </c>
      <c r="C1826" s="69" t="s">
        <v>625</v>
      </c>
      <c r="D1826" s="58" t="s">
        <v>47</v>
      </c>
      <c r="E1826" s="58" t="s">
        <v>626</v>
      </c>
      <c r="F1826" s="304" t="s">
        <v>1953</v>
      </c>
      <c r="G1826" s="304"/>
      <c r="H1826" s="68" t="s">
        <v>49</v>
      </c>
      <c r="I1826" s="71">
        <v>1</v>
      </c>
      <c r="J1826" s="70">
        <v>20.6</v>
      </c>
      <c r="K1826" s="70">
        <v>20.6</v>
      </c>
      <c r="O1826" s="4"/>
      <c r="P1826" s="4"/>
      <c r="Q1826" s="4"/>
      <c r="R1826" s="4"/>
      <c r="S1826" s="4"/>
      <c r="T1826" s="4"/>
      <c r="U1826" s="4"/>
      <c r="V1826" s="4"/>
      <c r="W1826" s="4"/>
      <c r="X1826" s="4"/>
      <c r="Y1826" s="4"/>
    </row>
    <row r="1827" spans="1:25" ht="15" customHeight="1">
      <c r="A1827" s="4"/>
      <c r="B1827" s="59" t="s">
        <v>1245</v>
      </c>
      <c r="C1827" s="74" t="s">
        <v>1299</v>
      </c>
      <c r="D1827" s="59" t="s">
        <v>47</v>
      </c>
      <c r="E1827" s="59" t="s">
        <v>1300</v>
      </c>
      <c r="F1827" s="308" t="s">
        <v>1248</v>
      </c>
      <c r="G1827" s="308"/>
      <c r="H1827" s="73" t="s">
        <v>1249</v>
      </c>
      <c r="I1827" s="76">
        <v>0.22209999999999999</v>
      </c>
      <c r="J1827" s="75">
        <v>24.48</v>
      </c>
      <c r="K1827" s="75">
        <v>5.43</v>
      </c>
      <c r="O1827" s="4"/>
      <c r="P1827" s="4"/>
      <c r="Q1827" s="4"/>
      <c r="R1827" s="4"/>
      <c r="S1827" s="4"/>
      <c r="T1827" s="4"/>
      <c r="U1827" s="4"/>
      <c r="V1827" s="4"/>
      <c r="W1827" s="4"/>
      <c r="X1827" s="4"/>
      <c r="Y1827" s="4"/>
    </row>
    <row r="1828" spans="1:25" ht="15" customHeight="1">
      <c r="A1828" s="4"/>
      <c r="B1828" s="59" t="s">
        <v>1245</v>
      </c>
      <c r="C1828" s="74" t="s">
        <v>1301</v>
      </c>
      <c r="D1828" s="59" t="s">
        <v>47</v>
      </c>
      <c r="E1828" s="59" t="s">
        <v>1302</v>
      </c>
      <c r="F1828" s="308" t="s">
        <v>1248</v>
      </c>
      <c r="G1828" s="308"/>
      <c r="H1828" s="73" t="s">
        <v>1249</v>
      </c>
      <c r="I1828" s="76">
        <v>0.22209999999999999</v>
      </c>
      <c r="J1828" s="75">
        <v>30.48</v>
      </c>
      <c r="K1828" s="75">
        <v>6.76</v>
      </c>
      <c r="O1828" s="4"/>
      <c r="P1828" s="4"/>
      <c r="Q1828" s="4"/>
      <c r="R1828" s="4"/>
      <c r="S1828" s="4"/>
      <c r="T1828" s="4"/>
      <c r="U1828" s="4"/>
      <c r="V1828" s="4"/>
      <c r="W1828" s="4"/>
      <c r="X1828" s="4"/>
      <c r="Y1828" s="4"/>
    </row>
    <row r="1829" spans="1:25" ht="15" customHeight="1">
      <c r="A1829" s="4"/>
      <c r="B1829" s="57" t="s">
        <v>1254</v>
      </c>
      <c r="C1829" s="78" t="s">
        <v>1938</v>
      </c>
      <c r="D1829" s="57" t="s">
        <v>47</v>
      </c>
      <c r="E1829" s="57" t="s">
        <v>1939</v>
      </c>
      <c r="F1829" s="305" t="s">
        <v>1258</v>
      </c>
      <c r="G1829" s="305"/>
      <c r="H1829" s="77" t="s">
        <v>49</v>
      </c>
      <c r="I1829" s="80">
        <v>5.7200000000000001E-2</v>
      </c>
      <c r="J1829" s="79">
        <v>2.61</v>
      </c>
      <c r="K1829" s="79">
        <v>0.14000000000000001</v>
      </c>
      <c r="O1829" s="4"/>
      <c r="P1829" s="4"/>
      <c r="Q1829" s="4"/>
      <c r="R1829" s="4"/>
      <c r="S1829" s="4"/>
      <c r="T1829" s="4"/>
      <c r="U1829" s="4"/>
      <c r="V1829" s="4"/>
      <c r="W1829" s="4"/>
      <c r="X1829" s="4"/>
      <c r="Y1829" s="4"/>
    </row>
    <row r="1830" spans="1:25" ht="15" customHeight="1">
      <c r="A1830" s="4"/>
      <c r="B1830" s="57" t="s">
        <v>1254</v>
      </c>
      <c r="C1830" s="78" t="s">
        <v>1947</v>
      </c>
      <c r="D1830" s="57" t="s">
        <v>47</v>
      </c>
      <c r="E1830" s="57" t="s">
        <v>1948</v>
      </c>
      <c r="F1830" s="305" t="s">
        <v>1258</v>
      </c>
      <c r="G1830" s="305"/>
      <c r="H1830" s="77" t="s">
        <v>49</v>
      </c>
      <c r="I1830" s="80">
        <v>1.24E-2</v>
      </c>
      <c r="J1830" s="79">
        <v>64.319999999999993</v>
      </c>
      <c r="K1830" s="79">
        <v>0.79</v>
      </c>
      <c r="O1830" s="4"/>
      <c r="P1830" s="4"/>
      <c r="Q1830" s="4"/>
      <c r="R1830" s="4"/>
      <c r="S1830" s="4"/>
      <c r="T1830" s="4"/>
      <c r="U1830" s="4"/>
      <c r="V1830" s="4"/>
      <c r="W1830" s="4"/>
      <c r="X1830" s="4"/>
      <c r="Y1830" s="4"/>
    </row>
    <row r="1831" spans="1:25" ht="15" customHeight="1">
      <c r="A1831" s="4"/>
      <c r="B1831" s="57" t="s">
        <v>1254</v>
      </c>
      <c r="C1831" s="78" t="s">
        <v>2010</v>
      </c>
      <c r="D1831" s="57" t="s">
        <v>47</v>
      </c>
      <c r="E1831" s="57" t="s">
        <v>2011</v>
      </c>
      <c r="F1831" s="305" t="s">
        <v>1258</v>
      </c>
      <c r="G1831" s="305"/>
      <c r="H1831" s="77" t="s">
        <v>49</v>
      </c>
      <c r="I1831" s="80">
        <v>1</v>
      </c>
      <c r="J1831" s="79">
        <v>6.44</v>
      </c>
      <c r="K1831" s="79">
        <v>6.44</v>
      </c>
      <c r="O1831" s="4"/>
      <c r="P1831" s="4"/>
      <c r="Q1831" s="4"/>
      <c r="R1831" s="4"/>
      <c r="S1831" s="4"/>
      <c r="T1831" s="4"/>
      <c r="U1831" s="4"/>
      <c r="V1831" s="4"/>
      <c r="W1831" s="4"/>
      <c r="X1831" s="4"/>
      <c r="Y1831" s="4"/>
    </row>
    <row r="1832" spans="1:25" ht="15" customHeight="1">
      <c r="A1832" s="4"/>
      <c r="B1832" s="57" t="s">
        <v>1254</v>
      </c>
      <c r="C1832" s="78" t="s">
        <v>1944</v>
      </c>
      <c r="D1832" s="57" t="s">
        <v>47</v>
      </c>
      <c r="E1832" s="57" t="s">
        <v>1945</v>
      </c>
      <c r="F1832" s="305" t="s">
        <v>1258</v>
      </c>
      <c r="G1832" s="305"/>
      <c r="H1832" s="77" t="s">
        <v>49</v>
      </c>
      <c r="I1832" s="80">
        <v>1.43E-2</v>
      </c>
      <c r="J1832" s="79">
        <v>72.87</v>
      </c>
      <c r="K1832" s="79">
        <v>1.04</v>
      </c>
      <c r="O1832" s="4"/>
      <c r="P1832" s="4"/>
      <c r="Q1832" s="4"/>
      <c r="R1832" s="4"/>
      <c r="S1832" s="4"/>
      <c r="T1832" s="4"/>
      <c r="U1832" s="4"/>
      <c r="V1832" s="4"/>
      <c r="W1832" s="4"/>
      <c r="X1832" s="4"/>
      <c r="Y1832" s="4"/>
    </row>
    <row r="1833" spans="1:25" ht="15" customHeight="1">
      <c r="A1833" s="4"/>
      <c r="B1833" s="60"/>
      <c r="C1833" s="60"/>
      <c r="D1833" s="60"/>
      <c r="E1833" s="60"/>
      <c r="F1833" s="60" t="s">
        <v>1260</v>
      </c>
      <c r="G1833" s="82">
        <v>9.56</v>
      </c>
      <c r="H1833" s="60" t="s">
        <v>1261</v>
      </c>
      <c r="I1833" s="82">
        <v>0</v>
      </c>
      <c r="J1833" s="60" t="s">
        <v>1262</v>
      </c>
      <c r="K1833" s="82">
        <v>9.56</v>
      </c>
      <c r="O1833" s="4"/>
      <c r="P1833" s="4"/>
      <c r="Q1833" s="4"/>
      <c r="R1833" s="4"/>
      <c r="S1833" s="4"/>
      <c r="T1833" s="4"/>
      <c r="U1833" s="4"/>
      <c r="V1833" s="4"/>
      <c r="W1833" s="4"/>
      <c r="X1833" s="4"/>
      <c r="Y1833" s="4"/>
    </row>
    <row r="1834" spans="1:25" ht="15" customHeight="1" thickBot="1">
      <c r="A1834" s="4"/>
      <c r="B1834" s="60"/>
      <c r="C1834" s="60"/>
      <c r="D1834" s="60"/>
      <c r="E1834" s="60"/>
      <c r="F1834" s="60" t="s">
        <v>1263</v>
      </c>
      <c r="G1834" s="82">
        <v>3.89</v>
      </c>
      <c r="H1834" s="60"/>
      <c r="I1834" s="306" t="s">
        <v>1264</v>
      </c>
      <c r="J1834" s="306"/>
      <c r="K1834" s="82">
        <v>24.49</v>
      </c>
      <c r="O1834" s="4"/>
      <c r="P1834" s="4"/>
      <c r="Q1834" s="4"/>
      <c r="R1834" s="4"/>
      <c r="S1834" s="4"/>
      <c r="T1834" s="4"/>
      <c r="U1834" s="4"/>
      <c r="V1834" s="4"/>
      <c r="W1834" s="4"/>
      <c r="X1834" s="4"/>
      <c r="Y1834" s="4"/>
    </row>
    <row r="1835" spans="1:25" ht="15" customHeight="1" thickTop="1">
      <c r="A1835" s="4"/>
      <c r="B1835" s="72"/>
      <c r="C1835" s="72"/>
      <c r="D1835" s="72"/>
      <c r="E1835" s="72"/>
      <c r="F1835" s="72"/>
      <c r="G1835" s="72"/>
      <c r="H1835" s="72"/>
      <c r="I1835" s="72"/>
      <c r="J1835" s="72"/>
      <c r="K1835" s="72"/>
      <c r="O1835" s="4"/>
      <c r="P1835" s="4"/>
      <c r="Q1835" s="4"/>
      <c r="R1835" s="4"/>
      <c r="S1835" s="4"/>
      <c r="T1835" s="4"/>
      <c r="U1835" s="4"/>
      <c r="V1835" s="4"/>
      <c r="W1835" s="4"/>
      <c r="X1835" s="4"/>
      <c r="Y1835" s="4"/>
    </row>
    <row r="1836" spans="1:25" ht="15" customHeight="1">
      <c r="A1836" s="4"/>
      <c r="B1836" s="61" t="s">
        <v>627</v>
      </c>
      <c r="C1836" s="62" t="s">
        <v>19</v>
      </c>
      <c r="D1836" s="61" t="s">
        <v>20</v>
      </c>
      <c r="E1836" s="61" t="s">
        <v>21</v>
      </c>
      <c r="F1836" s="303" t="s">
        <v>1242</v>
      </c>
      <c r="G1836" s="303"/>
      <c r="H1836" s="67" t="s">
        <v>22</v>
      </c>
      <c r="I1836" s="62" t="s">
        <v>23</v>
      </c>
      <c r="J1836" s="62" t="s">
        <v>24</v>
      </c>
      <c r="K1836" s="62" t="s">
        <v>17</v>
      </c>
      <c r="O1836" s="4"/>
      <c r="P1836" s="4"/>
      <c r="Q1836" s="4"/>
      <c r="R1836" s="4"/>
      <c r="S1836" s="4"/>
      <c r="T1836" s="4"/>
      <c r="U1836" s="4"/>
      <c r="V1836" s="4"/>
      <c r="W1836" s="4"/>
      <c r="X1836" s="4"/>
      <c r="Y1836" s="4"/>
    </row>
    <row r="1837" spans="1:25" ht="15" customHeight="1">
      <c r="A1837" s="4"/>
      <c r="B1837" s="58" t="s">
        <v>1243</v>
      </c>
      <c r="C1837" s="69" t="s">
        <v>628</v>
      </c>
      <c r="D1837" s="58" t="s">
        <v>47</v>
      </c>
      <c r="E1837" s="58" t="s">
        <v>629</v>
      </c>
      <c r="F1837" s="304" t="s">
        <v>1953</v>
      </c>
      <c r="G1837" s="304"/>
      <c r="H1837" s="68" t="s">
        <v>49</v>
      </c>
      <c r="I1837" s="71">
        <v>1</v>
      </c>
      <c r="J1837" s="70">
        <v>19.850000000000001</v>
      </c>
      <c r="K1837" s="70">
        <v>19.850000000000001</v>
      </c>
      <c r="O1837" s="4"/>
      <c r="P1837" s="4"/>
      <c r="Q1837" s="4"/>
      <c r="R1837" s="4"/>
      <c r="S1837" s="4"/>
      <c r="T1837" s="4"/>
      <c r="U1837" s="4"/>
      <c r="V1837" s="4"/>
      <c r="W1837" s="4"/>
      <c r="X1837" s="4"/>
      <c r="Y1837" s="4"/>
    </row>
    <row r="1838" spans="1:25" ht="15" customHeight="1">
      <c r="A1838" s="4"/>
      <c r="B1838" s="59" t="s">
        <v>1245</v>
      </c>
      <c r="C1838" s="74" t="s">
        <v>1299</v>
      </c>
      <c r="D1838" s="59" t="s">
        <v>47</v>
      </c>
      <c r="E1838" s="59" t="s">
        <v>1300</v>
      </c>
      <c r="F1838" s="308" t="s">
        <v>1248</v>
      </c>
      <c r="G1838" s="308"/>
      <c r="H1838" s="73" t="s">
        <v>1249</v>
      </c>
      <c r="I1838" s="76">
        <v>0.1318</v>
      </c>
      <c r="J1838" s="75">
        <v>24.48</v>
      </c>
      <c r="K1838" s="75">
        <v>3.22</v>
      </c>
      <c r="O1838" s="4"/>
      <c r="P1838" s="4"/>
      <c r="Q1838" s="4"/>
      <c r="R1838" s="4"/>
      <c r="S1838" s="4"/>
      <c r="T1838" s="4"/>
      <c r="U1838" s="4"/>
      <c r="V1838" s="4"/>
      <c r="W1838" s="4"/>
      <c r="X1838" s="4"/>
      <c r="Y1838" s="4"/>
    </row>
    <row r="1839" spans="1:25" ht="15" customHeight="1">
      <c r="A1839" s="4"/>
      <c r="B1839" s="59" t="s">
        <v>1245</v>
      </c>
      <c r="C1839" s="74" t="s">
        <v>1301</v>
      </c>
      <c r="D1839" s="59" t="s">
        <v>47</v>
      </c>
      <c r="E1839" s="59" t="s">
        <v>1302</v>
      </c>
      <c r="F1839" s="308" t="s">
        <v>1248</v>
      </c>
      <c r="G1839" s="308"/>
      <c r="H1839" s="73" t="s">
        <v>1249</v>
      </c>
      <c r="I1839" s="76">
        <v>0.1318</v>
      </c>
      <c r="J1839" s="75">
        <v>30.48</v>
      </c>
      <c r="K1839" s="75">
        <v>4.01</v>
      </c>
      <c r="O1839" s="4"/>
      <c r="P1839" s="4"/>
      <c r="Q1839" s="4"/>
      <c r="R1839" s="4"/>
      <c r="S1839" s="4"/>
      <c r="T1839" s="4"/>
      <c r="U1839" s="4"/>
      <c r="V1839" s="4"/>
      <c r="W1839" s="4"/>
      <c r="X1839" s="4"/>
      <c r="Y1839" s="4"/>
    </row>
    <row r="1840" spans="1:25" ht="15" customHeight="1">
      <c r="A1840" s="4"/>
      <c r="B1840" s="57" t="s">
        <v>1254</v>
      </c>
      <c r="C1840" s="78" t="s">
        <v>1944</v>
      </c>
      <c r="D1840" s="57" t="s">
        <v>47</v>
      </c>
      <c r="E1840" s="57" t="s">
        <v>1945</v>
      </c>
      <c r="F1840" s="305" t="s">
        <v>1258</v>
      </c>
      <c r="G1840" s="305"/>
      <c r="H1840" s="77" t="s">
        <v>49</v>
      </c>
      <c r="I1840" s="80">
        <v>2.2499999999999999E-2</v>
      </c>
      <c r="J1840" s="79">
        <v>72.87</v>
      </c>
      <c r="K1840" s="79">
        <v>1.63</v>
      </c>
      <c r="O1840" s="4"/>
      <c r="P1840" s="4"/>
      <c r="Q1840" s="4"/>
      <c r="R1840" s="4"/>
      <c r="S1840" s="4"/>
      <c r="T1840" s="4"/>
      <c r="U1840" s="4"/>
      <c r="V1840" s="4"/>
      <c r="W1840" s="4"/>
      <c r="X1840" s="4"/>
      <c r="Y1840" s="4"/>
    </row>
    <row r="1841" spans="1:25" ht="15" customHeight="1">
      <c r="A1841" s="4"/>
      <c r="B1841" s="57" t="s">
        <v>1254</v>
      </c>
      <c r="C1841" s="78" t="s">
        <v>1938</v>
      </c>
      <c r="D1841" s="57" t="s">
        <v>47</v>
      </c>
      <c r="E1841" s="57" t="s">
        <v>1939</v>
      </c>
      <c r="F1841" s="305" t="s">
        <v>1258</v>
      </c>
      <c r="G1841" s="305"/>
      <c r="H1841" s="77" t="s">
        <v>49</v>
      </c>
      <c r="I1841" s="80">
        <v>2.4400000000000002E-2</v>
      </c>
      <c r="J1841" s="79">
        <v>2.61</v>
      </c>
      <c r="K1841" s="79">
        <v>0.06</v>
      </c>
      <c r="O1841" s="4"/>
      <c r="P1841" s="4"/>
      <c r="Q1841" s="4"/>
      <c r="R1841" s="4"/>
      <c r="S1841" s="4"/>
      <c r="T1841" s="4"/>
      <c r="U1841" s="4"/>
      <c r="V1841" s="4"/>
      <c r="W1841" s="4"/>
      <c r="X1841" s="4"/>
      <c r="Y1841" s="4"/>
    </row>
    <row r="1842" spans="1:25" ht="15" customHeight="1">
      <c r="A1842" s="4"/>
      <c r="B1842" s="57" t="s">
        <v>1254</v>
      </c>
      <c r="C1842" s="78" t="s">
        <v>1947</v>
      </c>
      <c r="D1842" s="57" t="s">
        <v>47</v>
      </c>
      <c r="E1842" s="57" t="s">
        <v>1948</v>
      </c>
      <c r="F1842" s="305" t="s">
        <v>1258</v>
      </c>
      <c r="G1842" s="305"/>
      <c r="H1842" s="77" t="s">
        <v>49</v>
      </c>
      <c r="I1842" s="80">
        <v>1.7600000000000001E-2</v>
      </c>
      <c r="J1842" s="79">
        <v>64.319999999999993</v>
      </c>
      <c r="K1842" s="79">
        <v>1.1299999999999999</v>
      </c>
      <c r="O1842" s="4"/>
      <c r="P1842" s="4"/>
      <c r="Q1842" s="4"/>
      <c r="R1842" s="4"/>
      <c r="S1842" s="4"/>
      <c r="T1842" s="4"/>
      <c r="U1842" s="4"/>
      <c r="V1842" s="4"/>
      <c r="W1842" s="4"/>
      <c r="X1842" s="4"/>
      <c r="Y1842" s="4"/>
    </row>
    <row r="1843" spans="1:25" ht="15" customHeight="1">
      <c r="A1843" s="4"/>
      <c r="B1843" s="57" t="s">
        <v>1254</v>
      </c>
      <c r="C1843" s="78" t="s">
        <v>2012</v>
      </c>
      <c r="D1843" s="57" t="s">
        <v>47</v>
      </c>
      <c r="E1843" s="57" t="s">
        <v>2013</v>
      </c>
      <c r="F1843" s="305" t="s">
        <v>1258</v>
      </c>
      <c r="G1843" s="305"/>
      <c r="H1843" s="77" t="s">
        <v>49</v>
      </c>
      <c r="I1843" s="80">
        <v>1</v>
      </c>
      <c r="J1843" s="79">
        <v>9.8000000000000007</v>
      </c>
      <c r="K1843" s="79">
        <v>9.8000000000000007</v>
      </c>
      <c r="O1843" s="4"/>
      <c r="P1843" s="4"/>
      <c r="Q1843" s="4"/>
      <c r="R1843" s="4"/>
      <c r="S1843" s="4"/>
      <c r="T1843" s="4"/>
      <c r="U1843" s="4"/>
      <c r="V1843" s="4"/>
      <c r="W1843" s="4"/>
      <c r="X1843" s="4"/>
      <c r="Y1843" s="4"/>
    </row>
    <row r="1844" spans="1:25" ht="15" customHeight="1">
      <c r="A1844" s="4"/>
      <c r="B1844" s="60"/>
      <c r="C1844" s="60"/>
      <c r="D1844" s="60"/>
      <c r="E1844" s="60"/>
      <c r="F1844" s="60" t="s">
        <v>1260</v>
      </c>
      <c r="G1844" s="82">
        <v>5.67</v>
      </c>
      <c r="H1844" s="60" t="s">
        <v>1261</v>
      </c>
      <c r="I1844" s="82">
        <v>0</v>
      </c>
      <c r="J1844" s="60" t="s">
        <v>1262</v>
      </c>
      <c r="K1844" s="82">
        <v>5.67</v>
      </c>
      <c r="O1844" s="4"/>
      <c r="P1844" s="4"/>
      <c r="Q1844" s="4"/>
      <c r="R1844" s="4"/>
      <c r="S1844" s="4"/>
      <c r="T1844" s="4"/>
      <c r="U1844" s="4"/>
      <c r="V1844" s="4"/>
      <c r="W1844" s="4"/>
      <c r="X1844" s="4"/>
      <c r="Y1844" s="4"/>
    </row>
    <row r="1845" spans="1:25" ht="15" customHeight="1" thickBot="1">
      <c r="A1845" s="4"/>
      <c r="B1845" s="60"/>
      <c r="C1845" s="60"/>
      <c r="D1845" s="60"/>
      <c r="E1845" s="60"/>
      <c r="F1845" s="60" t="s">
        <v>1263</v>
      </c>
      <c r="G1845" s="82">
        <v>3.75</v>
      </c>
      <c r="H1845" s="60"/>
      <c r="I1845" s="306" t="s">
        <v>1264</v>
      </c>
      <c r="J1845" s="306"/>
      <c r="K1845" s="82">
        <v>23.6</v>
      </c>
      <c r="O1845" s="4"/>
      <c r="P1845" s="4"/>
      <c r="Q1845" s="4"/>
      <c r="R1845" s="4"/>
      <c r="S1845" s="4"/>
      <c r="T1845" s="4"/>
      <c r="U1845" s="4"/>
      <c r="V1845" s="4"/>
      <c r="W1845" s="4"/>
      <c r="X1845" s="4"/>
      <c r="Y1845" s="4"/>
    </row>
    <row r="1846" spans="1:25" ht="15" customHeight="1" thickTop="1">
      <c r="A1846" s="4"/>
      <c r="B1846" s="72"/>
      <c r="C1846" s="72"/>
      <c r="D1846" s="72"/>
      <c r="E1846" s="72"/>
      <c r="F1846" s="72"/>
      <c r="G1846" s="72"/>
      <c r="H1846" s="72"/>
      <c r="I1846" s="72"/>
      <c r="J1846" s="72"/>
      <c r="K1846" s="72"/>
      <c r="O1846" s="4"/>
      <c r="P1846" s="4"/>
      <c r="Q1846" s="4"/>
      <c r="R1846" s="4"/>
      <c r="S1846" s="4"/>
      <c r="T1846" s="4"/>
      <c r="U1846" s="4"/>
      <c r="V1846" s="4"/>
      <c r="W1846" s="4"/>
      <c r="X1846" s="4"/>
      <c r="Y1846" s="4"/>
    </row>
    <row r="1847" spans="1:25" ht="15" customHeight="1">
      <c r="A1847" s="4"/>
      <c r="B1847" s="61" t="s">
        <v>630</v>
      </c>
      <c r="C1847" s="62" t="s">
        <v>19</v>
      </c>
      <c r="D1847" s="61" t="s">
        <v>20</v>
      </c>
      <c r="E1847" s="61" t="s">
        <v>21</v>
      </c>
      <c r="F1847" s="303" t="s">
        <v>1242</v>
      </c>
      <c r="G1847" s="303"/>
      <c r="H1847" s="67" t="s">
        <v>22</v>
      </c>
      <c r="I1847" s="62" t="s">
        <v>23</v>
      </c>
      <c r="J1847" s="62" t="s">
        <v>24</v>
      </c>
      <c r="K1847" s="62" t="s">
        <v>17</v>
      </c>
      <c r="O1847" s="4"/>
      <c r="P1847" s="4"/>
      <c r="Q1847" s="4"/>
      <c r="R1847" s="4"/>
      <c r="S1847" s="4"/>
      <c r="T1847" s="4"/>
      <c r="U1847" s="4"/>
      <c r="V1847" s="4"/>
      <c r="W1847" s="4"/>
      <c r="X1847" s="4"/>
      <c r="Y1847" s="4"/>
    </row>
    <row r="1848" spans="1:25" ht="15" customHeight="1">
      <c r="A1848" s="4"/>
      <c r="B1848" s="58" t="s">
        <v>1243</v>
      </c>
      <c r="C1848" s="69" t="s">
        <v>631</v>
      </c>
      <c r="D1848" s="58" t="s">
        <v>47</v>
      </c>
      <c r="E1848" s="58" t="s">
        <v>632</v>
      </c>
      <c r="F1848" s="304" t="s">
        <v>1953</v>
      </c>
      <c r="G1848" s="304"/>
      <c r="H1848" s="68" t="s">
        <v>49</v>
      </c>
      <c r="I1848" s="71">
        <v>1</v>
      </c>
      <c r="J1848" s="70">
        <v>16.489999999999998</v>
      </c>
      <c r="K1848" s="70">
        <v>16.489999999999998</v>
      </c>
      <c r="O1848" s="4"/>
      <c r="P1848" s="4"/>
      <c r="Q1848" s="4"/>
      <c r="R1848" s="4"/>
      <c r="S1848" s="4"/>
      <c r="T1848" s="4"/>
      <c r="U1848" s="4"/>
      <c r="V1848" s="4"/>
      <c r="W1848" s="4"/>
      <c r="X1848" s="4"/>
      <c r="Y1848" s="4"/>
    </row>
    <row r="1849" spans="1:25" ht="15" customHeight="1">
      <c r="A1849" s="4"/>
      <c r="B1849" s="59" t="s">
        <v>1245</v>
      </c>
      <c r="C1849" s="74" t="s">
        <v>1301</v>
      </c>
      <c r="D1849" s="59" t="s">
        <v>47</v>
      </c>
      <c r="E1849" s="59" t="s">
        <v>1302</v>
      </c>
      <c r="F1849" s="308" t="s">
        <v>1248</v>
      </c>
      <c r="G1849" s="308"/>
      <c r="H1849" s="73" t="s">
        <v>1249</v>
      </c>
      <c r="I1849" s="76">
        <v>0.1416</v>
      </c>
      <c r="J1849" s="75">
        <v>30.48</v>
      </c>
      <c r="K1849" s="75">
        <v>4.3099999999999996</v>
      </c>
      <c r="O1849" s="4"/>
      <c r="P1849" s="4"/>
      <c r="Q1849" s="4"/>
      <c r="R1849" s="4"/>
      <c r="S1849" s="4"/>
      <c r="T1849" s="4"/>
      <c r="U1849" s="4"/>
      <c r="V1849" s="4"/>
      <c r="W1849" s="4"/>
      <c r="X1849" s="4"/>
      <c r="Y1849" s="4"/>
    </row>
    <row r="1850" spans="1:25" ht="15" customHeight="1">
      <c r="A1850" s="4"/>
      <c r="B1850" s="59" t="s">
        <v>1245</v>
      </c>
      <c r="C1850" s="74" t="s">
        <v>1299</v>
      </c>
      <c r="D1850" s="59" t="s">
        <v>47</v>
      </c>
      <c r="E1850" s="59" t="s">
        <v>1300</v>
      </c>
      <c r="F1850" s="308" t="s">
        <v>1248</v>
      </c>
      <c r="G1850" s="308"/>
      <c r="H1850" s="73" t="s">
        <v>1249</v>
      </c>
      <c r="I1850" s="76">
        <v>0.1416</v>
      </c>
      <c r="J1850" s="75">
        <v>24.48</v>
      </c>
      <c r="K1850" s="75">
        <v>3.46</v>
      </c>
      <c r="O1850" s="4"/>
      <c r="P1850" s="4"/>
      <c r="Q1850" s="4"/>
      <c r="R1850" s="4"/>
      <c r="S1850" s="4"/>
      <c r="T1850" s="4"/>
      <c r="U1850" s="4"/>
      <c r="V1850" s="4"/>
      <c r="W1850" s="4"/>
      <c r="X1850" s="4"/>
      <c r="Y1850" s="4"/>
    </row>
    <row r="1851" spans="1:25" ht="15" customHeight="1">
      <c r="A1851" s="4"/>
      <c r="B1851" s="57" t="s">
        <v>1254</v>
      </c>
      <c r="C1851" s="78" t="s">
        <v>1938</v>
      </c>
      <c r="D1851" s="57" t="s">
        <v>47</v>
      </c>
      <c r="E1851" s="57" t="s">
        <v>1939</v>
      </c>
      <c r="F1851" s="305" t="s">
        <v>1258</v>
      </c>
      <c r="G1851" s="305"/>
      <c r="H1851" s="77" t="s">
        <v>49</v>
      </c>
      <c r="I1851" s="80">
        <v>3.3799999999999997E-2</v>
      </c>
      <c r="J1851" s="79">
        <v>2.61</v>
      </c>
      <c r="K1851" s="79">
        <v>0.08</v>
      </c>
      <c r="O1851" s="4"/>
      <c r="P1851" s="4"/>
      <c r="Q1851" s="4"/>
      <c r="R1851" s="4"/>
      <c r="S1851" s="4"/>
      <c r="T1851" s="4"/>
      <c r="U1851" s="4"/>
      <c r="V1851" s="4"/>
      <c r="W1851" s="4"/>
      <c r="X1851" s="4"/>
      <c r="Y1851" s="4"/>
    </row>
    <row r="1852" spans="1:25" ht="15" customHeight="1">
      <c r="A1852" s="4"/>
      <c r="B1852" s="57" t="s">
        <v>1254</v>
      </c>
      <c r="C1852" s="78" t="s">
        <v>1944</v>
      </c>
      <c r="D1852" s="57" t="s">
        <v>47</v>
      </c>
      <c r="E1852" s="57" t="s">
        <v>1945</v>
      </c>
      <c r="F1852" s="305" t="s">
        <v>1258</v>
      </c>
      <c r="G1852" s="305"/>
      <c r="H1852" s="77" t="s">
        <v>49</v>
      </c>
      <c r="I1852" s="80">
        <v>7.0000000000000001E-3</v>
      </c>
      <c r="J1852" s="79">
        <v>72.87</v>
      </c>
      <c r="K1852" s="79">
        <v>0.51</v>
      </c>
      <c r="O1852" s="4"/>
      <c r="P1852" s="4"/>
      <c r="Q1852" s="4"/>
      <c r="R1852" s="4"/>
      <c r="S1852" s="4"/>
      <c r="T1852" s="4"/>
      <c r="U1852" s="4"/>
      <c r="V1852" s="4"/>
      <c r="W1852" s="4"/>
      <c r="X1852" s="4"/>
      <c r="Y1852" s="4"/>
    </row>
    <row r="1853" spans="1:25" ht="15" customHeight="1">
      <c r="A1853" s="4"/>
      <c r="B1853" s="57" t="s">
        <v>1254</v>
      </c>
      <c r="C1853" s="78" t="s">
        <v>2014</v>
      </c>
      <c r="D1853" s="57" t="s">
        <v>47</v>
      </c>
      <c r="E1853" s="57" t="s">
        <v>2015</v>
      </c>
      <c r="F1853" s="305" t="s">
        <v>1258</v>
      </c>
      <c r="G1853" s="305"/>
      <c r="H1853" s="77" t="s">
        <v>49</v>
      </c>
      <c r="I1853" s="80">
        <v>1</v>
      </c>
      <c r="J1853" s="79">
        <v>7.76</v>
      </c>
      <c r="K1853" s="79">
        <v>7.76</v>
      </c>
      <c r="O1853" s="4"/>
      <c r="P1853" s="4"/>
      <c r="Q1853" s="4"/>
      <c r="R1853" s="4"/>
      <c r="S1853" s="4"/>
      <c r="T1853" s="4"/>
      <c r="U1853" s="4"/>
      <c r="V1853" s="4"/>
      <c r="W1853" s="4"/>
      <c r="X1853" s="4"/>
      <c r="Y1853" s="4"/>
    </row>
    <row r="1854" spans="1:25" ht="15" customHeight="1">
      <c r="A1854" s="4"/>
      <c r="B1854" s="57" t="s">
        <v>1254</v>
      </c>
      <c r="C1854" s="78" t="s">
        <v>1947</v>
      </c>
      <c r="D1854" s="57" t="s">
        <v>47</v>
      </c>
      <c r="E1854" s="57" t="s">
        <v>1948</v>
      </c>
      <c r="F1854" s="305" t="s">
        <v>1258</v>
      </c>
      <c r="G1854" s="305"/>
      <c r="H1854" s="77" t="s">
        <v>49</v>
      </c>
      <c r="I1854" s="80">
        <v>5.8999999999999999E-3</v>
      </c>
      <c r="J1854" s="79">
        <v>64.319999999999993</v>
      </c>
      <c r="K1854" s="79">
        <v>0.37</v>
      </c>
      <c r="O1854" s="4"/>
      <c r="P1854" s="4"/>
      <c r="Q1854" s="4"/>
      <c r="R1854" s="4"/>
      <c r="S1854" s="4"/>
      <c r="T1854" s="4"/>
      <c r="U1854" s="4"/>
      <c r="V1854" s="4"/>
      <c r="W1854" s="4"/>
      <c r="X1854" s="4"/>
      <c r="Y1854" s="4"/>
    </row>
    <row r="1855" spans="1:25" ht="15" customHeight="1">
      <c r="A1855" s="4"/>
      <c r="B1855" s="60"/>
      <c r="C1855" s="60"/>
      <c r="D1855" s="60"/>
      <c r="E1855" s="60"/>
      <c r="F1855" s="60" t="s">
        <v>1260</v>
      </c>
      <c r="G1855" s="82">
        <v>6.09</v>
      </c>
      <c r="H1855" s="60" t="s">
        <v>1261</v>
      </c>
      <c r="I1855" s="82">
        <v>0</v>
      </c>
      <c r="J1855" s="60" t="s">
        <v>1262</v>
      </c>
      <c r="K1855" s="82">
        <v>6.09</v>
      </c>
      <c r="O1855" s="4"/>
      <c r="P1855" s="4"/>
      <c r="Q1855" s="4"/>
      <c r="R1855" s="4"/>
      <c r="S1855" s="4"/>
      <c r="T1855" s="4"/>
      <c r="U1855" s="4"/>
      <c r="V1855" s="4"/>
      <c r="W1855" s="4"/>
      <c r="X1855" s="4"/>
      <c r="Y1855" s="4"/>
    </row>
    <row r="1856" spans="1:25" ht="15" customHeight="1" thickBot="1">
      <c r="A1856" s="4"/>
      <c r="B1856" s="60"/>
      <c r="C1856" s="60"/>
      <c r="D1856" s="60"/>
      <c r="E1856" s="60"/>
      <c r="F1856" s="60" t="s">
        <v>1263</v>
      </c>
      <c r="G1856" s="82">
        <v>3.11</v>
      </c>
      <c r="H1856" s="60"/>
      <c r="I1856" s="306" t="s">
        <v>1264</v>
      </c>
      <c r="J1856" s="306"/>
      <c r="K1856" s="82">
        <v>19.600000000000001</v>
      </c>
      <c r="O1856" s="4"/>
      <c r="P1856" s="4"/>
      <c r="Q1856" s="4"/>
      <c r="R1856" s="4"/>
      <c r="S1856" s="4"/>
      <c r="T1856" s="4"/>
      <c r="U1856" s="4"/>
      <c r="V1856" s="4"/>
      <c r="W1856" s="4"/>
      <c r="X1856" s="4"/>
      <c r="Y1856" s="4"/>
    </row>
    <row r="1857" spans="1:25" ht="15" customHeight="1" thickTop="1">
      <c r="A1857" s="4"/>
      <c r="B1857" s="72"/>
      <c r="C1857" s="72"/>
      <c r="D1857" s="72"/>
      <c r="E1857" s="72"/>
      <c r="F1857" s="72"/>
      <c r="G1857" s="72"/>
      <c r="H1857" s="72"/>
      <c r="I1857" s="72"/>
      <c r="J1857" s="72"/>
      <c r="K1857" s="72"/>
      <c r="O1857" s="4"/>
      <c r="P1857" s="4"/>
      <c r="Q1857" s="4"/>
      <c r="R1857" s="4"/>
      <c r="S1857" s="4"/>
      <c r="T1857" s="4"/>
      <c r="U1857" s="4"/>
      <c r="V1857" s="4"/>
      <c r="W1857" s="4"/>
      <c r="X1857" s="4"/>
      <c r="Y1857" s="4"/>
    </row>
    <row r="1858" spans="1:25" ht="15" customHeight="1">
      <c r="A1858" s="4"/>
      <c r="B1858" s="61" t="s">
        <v>633</v>
      </c>
      <c r="C1858" s="62" t="s">
        <v>19</v>
      </c>
      <c r="D1858" s="61" t="s">
        <v>20</v>
      </c>
      <c r="E1858" s="61" t="s">
        <v>21</v>
      </c>
      <c r="F1858" s="303" t="s">
        <v>1242</v>
      </c>
      <c r="G1858" s="303"/>
      <c r="H1858" s="67" t="s">
        <v>22</v>
      </c>
      <c r="I1858" s="62" t="s">
        <v>23</v>
      </c>
      <c r="J1858" s="62" t="s">
        <v>24</v>
      </c>
      <c r="K1858" s="62" t="s">
        <v>17</v>
      </c>
      <c r="O1858" s="4"/>
      <c r="P1858" s="4"/>
      <c r="Q1858" s="4"/>
      <c r="R1858" s="4"/>
      <c r="S1858" s="4"/>
      <c r="T1858" s="4"/>
      <c r="U1858" s="4"/>
      <c r="V1858" s="4"/>
      <c r="W1858" s="4"/>
      <c r="X1858" s="4"/>
      <c r="Y1858" s="4"/>
    </row>
    <row r="1859" spans="1:25" ht="15" customHeight="1">
      <c r="A1859" s="4"/>
      <c r="B1859" s="58" t="s">
        <v>1243</v>
      </c>
      <c r="C1859" s="69" t="s">
        <v>634</v>
      </c>
      <c r="D1859" s="58" t="s">
        <v>47</v>
      </c>
      <c r="E1859" s="58" t="s">
        <v>635</v>
      </c>
      <c r="F1859" s="304" t="s">
        <v>1953</v>
      </c>
      <c r="G1859" s="304"/>
      <c r="H1859" s="68" t="s">
        <v>49</v>
      </c>
      <c r="I1859" s="71">
        <v>1</v>
      </c>
      <c r="J1859" s="70">
        <v>13.32</v>
      </c>
      <c r="K1859" s="70">
        <v>13.32</v>
      </c>
      <c r="O1859" s="4"/>
      <c r="P1859" s="4"/>
      <c r="Q1859" s="4"/>
      <c r="R1859" s="4"/>
      <c r="S1859" s="4"/>
      <c r="T1859" s="4"/>
      <c r="U1859" s="4"/>
      <c r="V1859" s="4"/>
      <c r="W1859" s="4"/>
      <c r="X1859" s="4"/>
      <c r="Y1859" s="4"/>
    </row>
    <row r="1860" spans="1:25" ht="15" customHeight="1">
      <c r="A1860" s="4"/>
      <c r="B1860" s="59" t="s">
        <v>1245</v>
      </c>
      <c r="C1860" s="74" t="s">
        <v>1301</v>
      </c>
      <c r="D1860" s="59" t="s">
        <v>47</v>
      </c>
      <c r="E1860" s="59" t="s">
        <v>1302</v>
      </c>
      <c r="F1860" s="308" t="s">
        <v>1248</v>
      </c>
      <c r="G1860" s="308"/>
      <c r="H1860" s="73" t="s">
        <v>1249</v>
      </c>
      <c r="I1860" s="76">
        <v>0.13120000000000001</v>
      </c>
      <c r="J1860" s="75">
        <v>30.48</v>
      </c>
      <c r="K1860" s="75">
        <v>3.99</v>
      </c>
      <c r="O1860" s="4"/>
      <c r="P1860" s="4"/>
      <c r="Q1860" s="4"/>
      <c r="R1860" s="4"/>
      <c r="S1860" s="4"/>
      <c r="T1860" s="4"/>
      <c r="U1860" s="4"/>
      <c r="V1860" s="4"/>
      <c r="W1860" s="4"/>
      <c r="X1860" s="4"/>
      <c r="Y1860" s="4"/>
    </row>
    <row r="1861" spans="1:25" ht="15" customHeight="1">
      <c r="A1861" s="4"/>
      <c r="B1861" s="59" t="s">
        <v>1245</v>
      </c>
      <c r="C1861" s="74" t="s">
        <v>1299</v>
      </c>
      <c r="D1861" s="59" t="s">
        <v>47</v>
      </c>
      <c r="E1861" s="59" t="s">
        <v>1300</v>
      </c>
      <c r="F1861" s="308" t="s">
        <v>1248</v>
      </c>
      <c r="G1861" s="308"/>
      <c r="H1861" s="73" t="s">
        <v>1249</v>
      </c>
      <c r="I1861" s="76">
        <v>0.13120000000000001</v>
      </c>
      <c r="J1861" s="75">
        <v>24.48</v>
      </c>
      <c r="K1861" s="75">
        <v>3.21</v>
      </c>
      <c r="O1861" s="4"/>
      <c r="P1861" s="4"/>
      <c r="Q1861" s="4"/>
      <c r="R1861" s="4"/>
      <c r="S1861" s="4"/>
      <c r="T1861" s="4"/>
      <c r="U1861" s="4"/>
      <c r="V1861" s="4"/>
      <c r="W1861" s="4"/>
      <c r="X1861" s="4"/>
      <c r="Y1861" s="4"/>
    </row>
    <row r="1862" spans="1:25" ht="15" customHeight="1">
      <c r="A1862" s="4"/>
      <c r="B1862" s="57" t="s">
        <v>1254</v>
      </c>
      <c r="C1862" s="78" t="s">
        <v>1944</v>
      </c>
      <c r="D1862" s="57" t="s">
        <v>47</v>
      </c>
      <c r="E1862" s="57" t="s">
        <v>1945</v>
      </c>
      <c r="F1862" s="305" t="s">
        <v>1258</v>
      </c>
      <c r="G1862" s="305"/>
      <c r="H1862" s="77" t="s">
        <v>49</v>
      </c>
      <c r="I1862" s="80">
        <v>7.0000000000000001E-3</v>
      </c>
      <c r="J1862" s="79">
        <v>72.87</v>
      </c>
      <c r="K1862" s="79">
        <v>0.51</v>
      </c>
      <c r="O1862" s="4"/>
      <c r="P1862" s="4"/>
      <c r="Q1862" s="4"/>
      <c r="R1862" s="4"/>
      <c r="S1862" s="4"/>
      <c r="T1862" s="4"/>
      <c r="U1862" s="4"/>
      <c r="V1862" s="4"/>
      <c r="W1862" s="4"/>
      <c r="X1862" s="4"/>
      <c r="Y1862" s="4"/>
    </row>
    <row r="1863" spans="1:25" ht="15" customHeight="1">
      <c r="A1863" s="4"/>
      <c r="B1863" s="57" t="s">
        <v>1254</v>
      </c>
      <c r="C1863" s="78" t="s">
        <v>1947</v>
      </c>
      <c r="D1863" s="57" t="s">
        <v>47</v>
      </c>
      <c r="E1863" s="57" t="s">
        <v>1948</v>
      </c>
      <c r="F1863" s="305" t="s">
        <v>1258</v>
      </c>
      <c r="G1863" s="305"/>
      <c r="H1863" s="77" t="s">
        <v>49</v>
      </c>
      <c r="I1863" s="80">
        <v>5.8999999999999999E-3</v>
      </c>
      <c r="J1863" s="79">
        <v>64.319999999999993</v>
      </c>
      <c r="K1863" s="79">
        <v>0.37</v>
      </c>
      <c r="O1863" s="4"/>
      <c r="P1863" s="4"/>
      <c r="Q1863" s="4"/>
      <c r="R1863" s="4"/>
      <c r="S1863" s="4"/>
      <c r="T1863" s="4"/>
      <c r="U1863" s="4"/>
      <c r="V1863" s="4"/>
      <c r="W1863" s="4"/>
      <c r="X1863" s="4"/>
      <c r="Y1863" s="4"/>
    </row>
    <row r="1864" spans="1:25" ht="15" customHeight="1">
      <c r="A1864" s="4"/>
      <c r="B1864" s="57" t="s">
        <v>1254</v>
      </c>
      <c r="C1864" s="78" t="s">
        <v>2016</v>
      </c>
      <c r="D1864" s="57" t="s">
        <v>47</v>
      </c>
      <c r="E1864" s="57" t="s">
        <v>2017</v>
      </c>
      <c r="F1864" s="305" t="s">
        <v>1258</v>
      </c>
      <c r="G1864" s="305"/>
      <c r="H1864" s="77" t="s">
        <v>49</v>
      </c>
      <c r="I1864" s="80">
        <v>1</v>
      </c>
      <c r="J1864" s="79">
        <v>5.16</v>
      </c>
      <c r="K1864" s="79">
        <v>5.16</v>
      </c>
      <c r="O1864" s="4"/>
      <c r="P1864" s="4"/>
      <c r="Q1864" s="4"/>
      <c r="R1864" s="4"/>
      <c r="S1864" s="4"/>
      <c r="T1864" s="4"/>
      <c r="U1864" s="4"/>
      <c r="V1864" s="4"/>
      <c r="W1864" s="4"/>
      <c r="X1864" s="4"/>
      <c r="Y1864" s="4"/>
    </row>
    <row r="1865" spans="1:25" ht="15" customHeight="1">
      <c r="A1865" s="4"/>
      <c r="B1865" s="57" t="s">
        <v>1254</v>
      </c>
      <c r="C1865" s="78" t="s">
        <v>1938</v>
      </c>
      <c r="D1865" s="57" t="s">
        <v>47</v>
      </c>
      <c r="E1865" s="57" t="s">
        <v>1939</v>
      </c>
      <c r="F1865" s="305" t="s">
        <v>1258</v>
      </c>
      <c r="G1865" s="305"/>
      <c r="H1865" s="77" t="s">
        <v>49</v>
      </c>
      <c r="I1865" s="80">
        <v>3.15E-2</v>
      </c>
      <c r="J1865" s="79">
        <v>2.61</v>
      </c>
      <c r="K1865" s="79">
        <v>0.08</v>
      </c>
      <c r="O1865" s="4"/>
      <c r="P1865" s="4"/>
      <c r="Q1865" s="4"/>
      <c r="R1865" s="4"/>
      <c r="S1865" s="4"/>
      <c r="T1865" s="4"/>
      <c r="U1865" s="4"/>
      <c r="V1865" s="4"/>
      <c r="W1865" s="4"/>
      <c r="X1865" s="4"/>
      <c r="Y1865" s="4"/>
    </row>
    <row r="1866" spans="1:25" ht="15" customHeight="1">
      <c r="A1866" s="4"/>
      <c r="B1866" s="60"/>
      <c r="C1866" s="60"/>
      <c r="D1866" s="60"/>
      <c r="E1866" s="60"/>
      <c r="F1866" s="60" t="s">
        <v>1260</v>
      </c>
      <c r="G1866" s="82">
        <v>5.65</v>
      </c>
      <c r="H1866" s="60" t="s">
        <v>1261</v>
      </c>
      <c r="I1866" s="82">
        <v>0</v>
      </c>
      <c r="J1866" s="60" t="s">
        <v>1262</v>
      </c>
      <c r="K1866" s="82">
        <v>5.65</v>
      </c>
      <c r="O1866" s="4"/>
      <c r="P1866" s="4"/>
      <c r="Q1866" s="4"/>
      <c r="R1866" s="4"/>
      <c r="S1866" s="4"/>
      <c r="T1866" s="4"/>
      <c r="U1866" s="4"/>
      <c r="V1866" s="4"/>
      <c r="W1866" s="4"/>
      <c r="X1866" s="4"/>
      <c r="Y1866" s="4"/>
    </row>
    <row r="1867" spans="1:25" ht="15" customHeight="1" thickBot="1">
      <c r="A1867" s="4"/>
      <c r="B1867" s="60"/>
      <c r="C1867" s="60"/>
      <c r="D1867" s="60"/>
      <c r="E1867" s="60"/>
      <c r="F1867" s="60" t="s">
        <v>1263</v>
      </c>
      <c r="G1867" s="82">
        <v>2.52</v>
      </c>
      <c r="H1867" s="60"/>
      <c r="I1867" s="306" t="s">
        <v>1264</v>
      </c>
      <c r="J1867" s="306"/>
      <c r="K1867" s="82">
        <v>15.84</v>
      </c>
      <c r="O1867" s="4"/>
      <c r="P1867" s="4"/>
      <c r="Q1867" s="4"/>
      <c r="R1867" s="4"/>
      <c r="S1867" s="4"/>
      <c r="T1867" s="4"/>
      <c r="U1867" s="4"/>
      <c r="V1867" s="4"/>
      <c r="W1867" s="4"/>
      <c r="X1867" s="4"/>
      <c r="Y1867" s="4"/>
    </row>
    <row r="1868" spans="1:25" ht="15" customHeight="1" thickTop="1">
      <c r="A1868" s="4"/>
      <c r="B1868" s="72"/>
      <c r="C1868" s="72"/>
      <c r="D1868" s="72"/>
      <c r="E1868" s="72"/>
      <c r="F1868" s="72"/>
      <c r="G1868" s="72"/>
      <c r="H1868" s="72"/>
      <c r="I1868" s="72"/>
      <c r="J1868" s="72"/>
      <c r="K1868" s="72"/>
      <c r="O1868" s="4"/>
      <c r="P1868" s="4"/>
      <c r="Q1868" s="4"/>
      <c r="R1868" s="4"/>
      <c r="S1868" s="4"/>
      <c r="T1868" s="4"/>
      <c r="U1868" s="4"/>
      <c r="V1868" s="4"/>
      <c r="W1868" s="4"/>
      <c r="X1868" s="4"/>
      <c r="Y1868" s="4"/>
    </row>
    <row r="1869" spans="1:25" ht="15" customHeight="1">
      <c r="A1869" s="4"/>
      <c r="B1869" s="61" t="s">
        <v>636</v>
      </c>
      <c r="C1869" s="62" t="s">
        <v>19</v>
      </c>
      <c r="D1869" s="61" t="s">
        <v>20</v>
      </c>
      <c r="E1869" s="61" t="s">
        <v>21</v>
      </c>
      <c r="F1869" s="303" t="s">
        <v>1242</v>
      </c>
      <c r="G1869" s="303"/>
      <c r="H1869" s="67" t="s">
        <v>22</v>
      </c>
      <c r="I1869" s="62" t="s">
        <v>23</v>
      </c>
      <c r="J1869" s="62" t="s">
        <v>24</v>
      </c>
      <c r="K1869" s="62" t="s">
        <v>17</v>
      </c>
      <c r="O1869" s="4"/>
      <c r="P1869" s="4"/>
      <c r="Q1869" s="4"/>
      <c r="R1869" s="4"/>
      <c r="S1869" s="4"/>
      <c r="T1869" s="4"/>
      <c r="U1869" s="4"/>
      <c r="V1869" s="4"/>
      <c r="W1869" s="4"/>
      <c r="X1869" s="4"/>
      <c r="Y1869" s="4"/>
    </row>
    <row r="1870" spans="1:25" ht="15" customHeight="1">
      <c r="A1870" s="4"/>
      <c r="B1870" s="58" t="s">
        <v>1243</v>
      </c>
      <c r="C1870" s="69" t="s">
        <v>637</v>
      </c>
      <c r="D1870" s="58" t="s">
        <v>31</v>
      </c>
      <c r="E1870" s="58" t="s">
        <v>638</v>
      </c>
      <c r="F1870" s="304" t="s">
        <v>1419</v>
      </c>
      <c r="G1870" s="304"/>
      <c r="H1870" s="68" t="s">
        <v>49</v>
      </c>
      <c r="I1870" s="71">
        <v>1</v>
      </c>
      <c r="J1870" s="70">
        <v>14388.19</v>
      </c>
      <c r="K1870" s="70">
        <v>14388.19</v>
      </c>
      <c r="O1870" s="4"/>
      <c r="P1870" s="4"/>
      <c r="Q1870" s="4"/>
      <c r="R1870" s="4"/>
      <c r="S1870" s="4"/>
      <c r="T1870" s="4"/>
      <c r="U1870" s="4"/>
      <c r="V1870" s="4"/>
      <c r="W1870" s="4"/>
      <c r="X1870" s="4"/>
      <c r="Y1870" s="4"/>
    </row>
    <row r="1871" spans="1:25" ht="45.6" customHeight="1">
      <c r="A1871" s="4"/>
      <c r="B1871" s="59" t="s">
        <v>1245</v>
      </c>
      <c r="C1871" s="74" t="s">
        <v>1301</v>
      </c>
      <c r="D1871" s="59" t="s">
        <v>47</v>
      </c>
      <c r="E1871" s="59" t="s">
        <v>1302</v>
      </c>
      <c r="F1871" s="308" t="s">
        <v>1248</v>
      </c>
      <c r="G1871" s="308"/>
      <c r="H1871" s="73" t="s">
        <v>1249</v>
      </c>
      <c r="I1871" s="76">
        <v>3.5059999999999998</v>
      </c>
      <c r="J1871" s="75">
        <v>30.48</v>
      </c>
      <c r="K1871" s="75">
        <v>106.86</v>
      </c>
      <c r="O1871" s="4"/>
      <c r="P1871" s="4"/>
      <c r="Q1871" s="4"/>
      <c r="R1871" s="4"/>
      <c r="S1871" s="4"/>
      <c r="T1871" s="4"/>
      <c r="U1871" s="4"/>
      <c r="V1871" s="4"/>
      <c r="W1871" s="4"/>
      <c r="X1871" s="4"/>
      <c r="Y1871" s="4"/>
    </row>
    <row r="1872" spans="1:25" ht="15" customHeight="1">
      <c r="A1872" s="4"/>
      <c r="B1872" s="59" t="s">
        <v>1245</v>
      </c>
      <c r="C1872" s="74" t="s">
        <v>1299</v>
      </c>
      <c r="D1872" s="59" t="s">
        <v>47</v>
      </c>
      <c r="E1872" s="59" t="s">
        <v>1300</v>
      </c>
      <c r="F1872" s="308" t="s">
        <v>1248</v>
      </c>
      <c r="G1872" s="308"/>
      <c r="H1872" s="73" t="s">
        <v>1249</v>
      </c>
      <c r="I1872" s="76">
        <v>5.26</v>
      </c>
      <c r="J1872" s="75">
        <v>24.48</v>
      </c>
      <c r="K1872" s="75">
        <v>128.76</v>
      </c>
      <c r="O1872" s="4"/>
      <c r="P1872" s="4"/>
      <c r="Q1872" s="4"/>
      <c r="R1872" s="4"/>
      <c r="S1872" s="4"/>
      <c r="T1872" s="4"/>
      <c r="U1872" s="4"/>
      <c r="V1872" s="4"/>
      <c r="W1872" s="4"/>
      <c r="X1872" s="4"/>
      <c r="Y1872" s="4"/>
    </row>
    <row r="1873" spans="1:25" ht="15" customHeight="1">
      <c r="A1873" s="4"/>
      <c r="B1873" s="57" t="s">
        <v>1254</v>
      </c>
      <c r="C1873" s="78" t="s">
        <v>2018</v>
      </c>
      <c r="D1873" s="57" t="s">
        <v>31</v>
      </c>
      <c r="E1873" s="57" t="s">
        <v>638</v>
      </c>
      <c r="F1873" s="305" t="s">
        <v>1258</v>
      </c>
      <c r="G1873" s="305"/>
      <c r="H1873" s="77" t="s">
        <v>49</v>
      </c>
      <c r="I1873" s="80">
        <v>1</v>
      </c>
      <c r="J1873" s="79">
        <v>14152.57</v>
      </c>
      <c r="K1873" s="79">
        <v>14152.57</v>
      </c>
      <c r="O1873" s="4"/>
      <c r="P1873" s="4"/>
      <c r="Q1873" s="4"/>
      <c r="R1873" s="4"/>
      <c r="S1873" s="4"/>
      <c r="T1873" s="4"/>
      <c r="U1873" s="4"/>
      <c r="V1873" s="4"/>
      <c r="W1873" s="4"/>
      <c r="X1873" s="4"/>
      <c r="Y1873" s="4"/>
    </row>
    <row r="1874" spans="1:25" ht="15" customHeight="1">
      <c r="A1874" s="4"/>
      <c r="B1874" s="60"/>
      <c r="C1874" s="60"/>
      <c r="D1874" s="60"/>
      <c r="E1874" s="60"/>
      <c r="F1874" s="60" t="s">
        <v>1260</v>
      </c>
      <c r="G1874" s="82">
        <v>183.64</v>
      </c>
      <c r="H1874" s="60" t="s">
        <v>1261</v>
      </c>
      <c r="I1874" s="82">
        <v>0</v>
      </c>
      <c r="J1874" s="60" t="s">
        <v>1262</v>
      </c>
      <c r="K1874" s="82">
        <v>183.64</v>
      </c>
      <c r="O1874" s="4"/>
      <c r="P1874" s="4"/>
      <c r="Q1874" s="4"/>
      <c r="R1874" s="4"/>
      <c r="S1874" s="4"/>
      <c r="T1874" s="4"/>
      <c r="U1874" s="4"/>
      <c r="V1874" s="4"/>
      <c r="W1874" s="4"/>
      <c r="X1874" s="4"/>
      <c r="Y1874" s="4"/>
    </row>
    <row r="1875" spans="1:25" ht="15" customHeight="1">
      <c r="A1875" s="4"/>
      <c r="B1875" s="60"/>
      <c r="C1875" s="60"/>
      <c r="D1875" s="60"/>
      <c r="E1875" s="60"/>
      <c r="F1875" s="60" t="s">
        <v>1263</v>
      </c>
      <c r="G1875" s="82">
        <v>2722.24</v>
      </c>
      <c r="H1875" s="60"/>
      <c r="I1875" s="306" t="s">
        <v>1264</v>
      </c>
      <c r="J1875" s="306"/>
      <c r="K1875" s="82">
        <v>17110.43</v>
      </c>
      <c r="O1875" s="4"/>
      <c r="P1875" s="4"/>
      <c r="Q1875" s="4"/>
      <c r="R1875" s="4"/>
      <c r="S1875" s="4"/>
      <c r="T1875" s="4"/>
      <c r="U1875" s="4"/>
      <c r="V1875" s="4"/>
      <c r="W1875" s="4"/>
      <c r="X1875" s="4"/>
      <c r="Y1875" s="4"/>
    </row>
    <row r="1876" spans="1:25" ht="15" customHeight="1">
      <c r="A1876" s="4"/>
      <c r="B1876" s="307" t="s">
        <v>2542</v>
      </c>
      <c r="C1876" s="307"/>
      <c r="D1876" s="307"/>
      <c r="E1876" s="307"/>
      <c r="F1876" s="307"/>
      <c r="G1876" s="307"/>
      <c r="H1876" s="307"/>
      <c r="I1876" s="307"/>
      <c r="J1876" s="307"/>
      <c r="K1876" s="307"/>
      <c r="O1876" s="4"/>
      <c r="P1876" s="4"/>
      <c r="Q1876" s="4"/>
      <c r="R1876" s="4"/>
      <c r="S1876" s="4"/>
      <c r="T1876" s="4"/>
      <c r="U1876" s="4"/>
      <c r="V1876" s="4"/>
      <c r="W1876" s="4"/>
      <c r="X1876" s="4"/>
      <c r="Y1876" s="4"/>
    </row>
    <row r="1877" spans="1:25" ht="15" customHeight="1" thickBot="1">
      <c r="A1877" s="4"/>
      <c r="B1877" s="302" t="s">
        <v>2597</v>
      </c>
      <c r="C1877" s="302"/>
      <c r="D1877" s="302"/>
      <c r="E1877" s="302"/>
      <c r="F1877" s="302"/>
      <c r="G1877" s="302"/>
      <c r="H1877" s="302"/>
      <c r="I1877" s="302"/>
      <c r="J1877" s="302"/>
      <c r="K1877" s="302"/>
      <c r="O1877" s="4"/>
      <c r="P1877" s="4"/>
      <c r="Q1877" s="4"/>
      <c r="R1877" s="4"/>
      <c r="S1877" s="4"/>
      <c r="T1877" s="4"/>
      <c r="U1877" s="4"/>
      <c r="V1877" s="4"/>
      <c r="W1877" s="4"/>
      <c r="X1877" s="4"/>
      <c r="Y1877" s="4"/>
    </row>
    <row r="1878" spans="1:25" ht="15" customHeight="1" thickTop="1">
      <c r="A1878" s="4"/>
      <c r="B1878" s="72"/>
      <c r="C1878" s="72"/>
      <c r="D1878" s="72"/>
      <c r="E1878" s="72"/>
      <c r="F1878" s="72"/>
      <c r="G1878" s="72"/>
      <c r="H1878" s="72"/>
      <c r="I1878" s="72"/>
      <c r="J1878" s="72"/>
      <c r="K1878" s="72"/>
      <c r="O1878" s="4"/>
      <c r="P1878" s="4"/>
      <c r="Q1878" s="4"/>
      <c r="R1878" s="4"/>
      <c r="S1878" s="4"/>
      <c r="T1878" s="4"/>
      <c r="U1878" s="4"/>
      <c r="V1878" s="4"/>
      <c r="W1878" s="4"/>
      <c r="X1878" s="4"/>
      <c r="Y1878" s="4"/>
    </row>
    <row r="1879" spans="1:25" ht="15" customHeight="1">
      <c r="A1879" s="4"/>
      <c r="B1879" s="61" t="s">
        <v>639</v>
      </c>
      <c r="C1879" s="62" t="s">
        <v>19</v>
      </c>
      <c r="D1879" s="61" t="s">
        <v>20</v>
      </c>
      <c r="E1879" s="61" t="s">
        <v>21</v>
      </c>
      <c r="F1879" s="303" t="s">
        <v>1242</v>
      </c>
      <c r="G1879" s="303"/>
      <c r="H1879" s="67" t="s">
        <v>22</v>
      </c>
      <c r="I1879" s="62" t="s">
        <v>23</v>
      </c>
      <c r="J1879" s="62" t="s">
        <v>24</v>
      </c>
      <c r="K1879" s="62" t="s">
        <v>17</v>
      </c>
      <c r="O1879" s="4"/>
      <c r="P1879" s="4"/>
      <c r="Q1879" s="4"/>
      <c r="R1879" s="4"/>
      <c r="S1879" s="4"/>
      <c r="T1879" s="4"/>
      <c r="U1879" s="4"/>
      <c r="V1879" s="4"/>
      <c r="W1879" s="4"/>
      <c r="X1879" s="4"/>
      <c r="Y1879" s="4"/>
    </row>
    <row r="1880" spans="1:25" ht="15" customHeight="1">
      <c r="A1880" s="4"/>
      <c r="B1880" s="58" t="s">
        <v>1243</v>
      </c>
      <c r="C1880" s="69" t="s">
        <v>640</v>
      </c>
      <c r="D1880" s="58" t="s">
        <v>31</v>
      </c>
      <c r="E1880" s="58" t="s">
        <v>641</v>
      </c>
      <c r="F1880" s="304" t="s">
        <v>1878</v>
      </c>
      <c r="G1880" s="304"/>
      <c r="H1880" s="68" t="s">
        <v>49</v>
      </c>
      <c r="I1880" s="71">
        <v>1</v>
      </c>
      <c r="J1880" s="70">
        <v>29683.91</v>
      </c>
      <c r="K1880" s="70">
        <v>29683.91</v>
      </c>
      <c r="O1880" s="4"/>
      <c r="P1880" s="4"/>
      <c r="Q1880" s="4"/>
      <c r="R1880" s="4"/>
      <c r="S1880" s="4"/>
      <c r="T1880" s="4"/>
      <c r="U1880" s="4"/>
      <c r="V1880" s="4"/>
      <c r="W1880" s="4"/>
      <c r="X1880" s="4"/>
      <c r="Y1880" s="4"/>
    </row>
    <row r="1881" spans="1:25" ht="45.6" customHeight="1">
      <c r="A1881" s="4"/>
      <c r="B1881" s="59" t="s">
        <v>1245</v>
      </c>
      <c r="C1881" s="74" t="s">
        <v>2019</v>
      </c>
      <c r="D1881" s="59" t="s">
        <v>47</v>
      </c>
      <c r="E1881" s="59" t="s">
        <v>2020</v>
      </c>
      <c r="F1881" s="308" t="s">
        <v>1248</v>
      </c>
      <c r="G1881" s="308"/>
      <c r="H1881" s="73" t="s">
        <v>1249</v>
      </c>
      <c r="I1881" s="76">
        <v>5.17</v>
      </c>
      <c r="J1881" s="75">
        <v>32.29</v>
      </c>
      <c r="K1881" s="75">
        <v>166.93</v>
      </c>
      <c r="O1881" s="4"/>
      <c r="P1881" s="4"/>
      <c r="Q1881" s="4"/>
      <c r="R1881" s="4"/>
      <c r="S1881" s="4"/>
      <c r="T1881" s="4"/>
      <c r="U1881" s="4"/>
      <c r="V1881" s="4"/>
      <c r="W1881" s="4"/>
      <c r="X1881" s="4"/>
      <c r="Y1881" s="4"/>
    </row>
    <row r="1882" spans="1:25" ht="15" customHeight="1">
      <c r="A1882" s="4"/>
      <c r="B1882" s="59" t="s">
        <v>1245</v>
      </c>
      <c r="C1882" s="74" t="s">
        <v>1443</v>
      </c>
      <c r="D1882" s="59" t="s">
        <v>47</v>
      </c>
      <c r="E1882" s="59" t="s">
        <v>1444</v>
      </c>
      <c r="F1882" s="308" t="s">
        <v>1248</v>
      </c>
      <c r="G1882" s="308"/>
      <c r="H1882" s="73" t="s">
        <v>1249</v>
      </c>
      <c r="I1882" s="76">
        <v>11.92</v>
      </c>
      <c r="J1882" s="75">
        <v>31.21</v>
      </c>
      <c r="K1882" s="75">
        <v>372.02</v>
      </c>
      <c r="O1882" s="4"/>
      <c r="P1882" s="4"/>
      <c r="Q1882" s="4"/>
      <c r="R1882" s="4"/>
      <c r="S1882" s="4"/>
      <c r="T1882" s="4"/>
      <c r="U1882" s="4"/>
      <c r="V1882" s="4"/>
      <c r="W1882" s="4"/>
      <c r="X1882" s="4"/>
      <c r="Y1882" s="4"/>
    </row>
    <row r="1883" spans="1:25" ht="15" customHeight="1">
      <c r="A1883" s="4"/>
      <c r="B1883" s="59" t="s">
        <v>1245</v>
      </c>
      <c r="C1883" s="74" t="s">
        <v>1280</v>
      </c>
      <c r="D1883" s="59" t="s">
        <v>47</v>
      </c>
      <c r="E1883" s="59" t="s">
        <v>1281</v>
      </c>
      <c r="F1883" s="308" t="s">
        <v>1248</v>
      </c>
      <c r="G1883" s="308"/>
      <c r="H1883" s="73" t="s">
        <v>1249</v>
      </c>
      <c r="I1883" s="76">
        <v>6.1</v>
      </c>
      <c r="J1883" s="75">
        <v>30.75</v>
      </c>
      <c r="K1883" s="75">
        <v>187.57</v>
      </c>
      <c r="O1883" s="4"/>
      <c r="P1883" s="4"/>
      <c r="Q1883" s="4"/>
      <c r="R1883" s="4"/>
      <c r="S1883" s="4"/>
      <c r="T1883" s="4"/>
      <c r="U1883" s="4"/>
      <c r="V1883" s="4"/>
      <c r="W1883" s="4"/>
      <c r="X1883" s="4"/>
      <c r="Y1883" s="4"/>
    </row>
    <row r="1884" spans="1:25" ht="15" customHeight="1">
      <c r="A1884" s="4"/>
      <c r="B1884" s="59" t="s">
        <v>1245</v>
      </c>
      <c r="C1884" s="74" t="s">
        <v>1462</v>
      </c>
      <c r="D1884" s="59" t="s">
        <v>47</v>
      </c>
      <c r="E1884" s="59" t="s">
        <v>1463</v>
      </c>
      <c r="F1884" s="308" t="s">
        <v>1248</v>
      </c>
      <c r="G1884" s="308"/>
      <c r="H1884" s="73" t="s">
        <v>1249</v>
      </c>
      <c r="I1884" s="76">
        <v>5.64</v>
      </c>
      <c r="J1884" s="75">
        <v>30.97</v>
      </c>
      <c r="K1884" s="75">
        <v>174.67</v>
      </c>
      <c r="O1884" s="4"/>
      <c r="P1884" s="4"/>
      <c r="Q1884" s="4"/>
      <c r="R1884" s="4"/>
      <c r="S1884" s="4"/>
      <c r="T1884" s="4"/>
      <c r="U1884" s="4"/>
      <c r="V1884" s="4"/>
      <c r="W1884" s="4"/>
      <c r="X1884" s="4"/>
      <c r="Y1884" s="4"/>
    </row>
    <row r="1885" spans="1:25" ht="15" customHeight="1">
      <c r="A1885" s="4"/>
      <c r="B1885" s="59" t="s">
        <v>1245</v>
      </c>
      <c r="C1885" s="74" t="s">
        <v>1246</v>
      </c>
      <c r="D1885" s="59" t="s">
        <v>47</v>
      </c>
      <c r="E1885" s="59" t="s">
        <v>1247</v>
      </c>
      <c r="F1885" s="308" t="s">
        <v>1248</v>
      </c>
      <c r="G1885" s="308"/>
      <c r="H1885" s="73" t="s">
        <v>1249</v>
      </c>
      <c r="I1885" s="76">
        <v>62.86</v>
      </c>
      <c r="J1885" s="75">
        <v>22.64</v>
      </c>
      <c r="K1885" s="75">
        <v>1423.15</v>
      </c>
      <c r="O1885" s="4"/>
      <c r="P1885" s="4"/>
      <c r="Q1885" s="4"/>
      <c r="R1885" s="4"/>
      <c r="S1885" s="4"/>
      <c r="T1885" s="4"/>
      <c r="U1885" s="4"/>
      <c r="V1885" s="4"/>
      <c r="W1885" s="4"/>
      <c r="X1885" s="4"/>
      <c r="Y1885" s="4"/>
    </row>
    <row r="1886" spans="1:25" ht="15" customHeight="1">
      <c r="A1886" s="4"/>
      <c r="B1886" s="59" t="s">
        <v>1245</v>
      </c>
      <c r="C1886" s="74" t="s">
        <v>1502</v>
      </c>
      <c r="D1886" s="59" t="s">
        <v>47</v>
      </c>
      <c r="E1886" s="59" t="s">
        <v>1503</v>
      </c>
      <c r="F1886" s="308" t="s">
        <v>1248</v>
      </c>
      <c r="G1886" s="308"/>
      <c r="H1886" s="73" t="s">
        <v>1249</v>
      </c>
      <c r="I1886" s="76">
        <v>11.49</v>
      </c>
      <c r="J1886" s="75">
        <v>26.45</v>
      </c>
      <c r="K1886" s="75">
        <v>303.91000000000003</v>
      </c>
      <c r="O1886" s="4"/>
      <c r="P1886" s="4"/>
      <c r="Q1886" s="4"/>
      <c r="R1886" s="4"/>
      <c r="S1886" s="4"/>
      <c r="T1886" s="4"/>
      <c r="U1886" s="4"/>
      <c r="V1886" s="4"/>
      <c r="W1886" s="4"/>
      <c r="X1886" s="4"/>
      <c r="Y1886" s="4"/>
    </row>
    <row r="1887" spans="1:25" ht="15" customHeight="1">
      <c r="A1887" s="4"/>
      <c r="B1887" s="57" t="s">
        <v>1254</v>
      </c>
      <c r="C1887" s="78" t="s">
        <v>1567</v>
      </c>
      <c r="D1887" s="57" t="s">
        <v>47</v>
      </c>
      <c r="E1887" s="57" t="s">
        <v>1568</v>
      </c>
      <c r="F1887" s="305" t="s">
        <v>1258</v>
      </c>
      <c r="G1887" s="305"/>
      <c r="H1887" s="77" t="s">
        <v>62</v>
      </c>
      <c r="I1887" s="80">
        <v>2.66</v>
      </c>
      <c r="J1887" s="79">
        <v>167.15</v>
      </c>
      <c r="K1887" s="79">
        <v>444.61</v>
      </c>
      <c r="O1887" s="4"/>
      <c r="P1887" s="4"/>
      <c r="Q1887" s="4"/>
      <c r="R1887" s="4"/>
      <c r="S1887" s="4"/>
      <c r="T1887" s="4"/>
      <c r="U1887" s="4"/>
      <c r="V1887" s="4"/>
      <c r="W1887" s="4"/>
      <c r="X1887" s="4"/>
      <c r="Y1887" s="4"/>
    </row>
    <row r="1888" spans="1:25" ht="15" customHeight="1">
      <c r="A1888" s="4"/>
      <c r="B1888" s="57" t="s">
        <v>1254</v>
      </c>
      <c r="C1888" s="78" t="s">
        <v>1456</v>
      </c>
      <c r="D1888" s="57" t="s">
        <v>47</v>
      </c>
      <c r="E1888" s="57" t="s">
        <v>1457</v>
      </c>
      <c r="F1888" s="305" t="s">
        <v>1258</v>
      </c>
      <c r="G1888" s="305"/>
      <c r="H1888" s="77" t="s">
        <v>87</v>
      </c>
      <c r="I1888" s="80">
        <v>6.83</v>
      </c>
      <c r="J1888" s="79">
        <v>13.86</v>
      </c>
      <c r="K1888" s="79">
        <v>94.66</v>
      </c>
      <c r="O1888" s="4"/>
      <c r="P1888" s="4"/>
      <c r="Q1888" s="4"/>
      <c r="R1888" s="4"/>
      <c r="S1888" s="4"/>
      <c r="T1888" s="4"/>
      <c r="U1888" s="4"/>
      <c r="V1888" s="4"/>
      <c r="W1888" s="4"/>
      <c r="X1888" s="4"/>
      <c r="Y1888" s="4"/>
    </row>
    <row r="1889" spans="1:25" ht="15" customHeight="1">
      <c r="A1889" s="4"/>
      <c r="B1889" s="57" t="s">
        <v>1254</v>
      </c>
      <c r="C1889" s="78" t="s">
        <v>2021</v>
      </c>
      <c r="D1889" s="57" t="s">
        <v>47</v>
      </c>
      <c r="E1889" s="57" t="s">
        <v>2022</v>
      </c>
      <c r="F1889" s="305" t="s">
        <v>1258</v>
      </c>
      <c r="G1889" s="305"/>
      <c r="H1889" s="77" t="s">
        <v>103</v>
      </c>
      <c r="I1889" s="80">
        <v>0.03</v>
      </c>
      <c r="J1889" s="79">
        <v>17.57</v>
      </c>
      <c r="K1889" s="79">
        <v>0.52</v>
      </c>
      <c r="O1889" s="4"/>
      <c r="P1889" s="4"/>
      <c r="Q1889" s="4"/>
      <c r="R1889" s="4"/>
      <c r="S1889" s="4"/>
      <c r="T1889" s="4"/>
      <c r="U1889" s="4"/>
      <c r="V1889" s="4"/>
      <c r="W1889" s="4"/>
      <c r="X1889" s="4"/>
      <c r="Y1889" s="4"/>
    </row>
    <row r="1890" spans="1:25" ht="15" customHeight="1">
      <c r="A1890" s="4"/>
      <c r="B1890" s="57" t="s">
        <v>1254</v>
      </c>
      <c r="C1890" s="78" t="s">
        <v>2023</v>
      </c>
      <c r="D1890" s="57" t="s">
        <v>47</v>
      </c>
      <c r="E1890" s="57" t="s">
        <v>2024</v>
      </c>
      <c r="F1890" s="305" t="s">
        <v>1258</v>
      </c>
      <c r="G1890" s="305"/>
      <c r="H1890" s="77" t="s">
        <v>103</v>
      </c>
      <c r="I1890" s="80">
        <v>9.8699999999999992</v>
      </c>
      <c r="J1890" s="79">
        <v>7.44</v>
      </c>
      <c r="K1890" s="79">
        <v>73.430000000000007</v>
      </c>
      <c r="O1890" s="4"/>
      <c r="P1890" s="4"/>
      <c r="Q1890" s="4"/>
      <c r="R1890" s="4"/>
      <c r="S1890" s="4"/>
      <c r="T1890" s="4"/>
      <c r="U1890" s="4"/>
      <c r="V1890" s="4"/>
      <c r="W1890" s="4"/>
      <c r="X1890" s="4"/>
      <c r="Y1890" s="4"/>
    </row>
    <row r="1891" spans="1:25" ht="15" customHeight="1">
      <c r="A1891" s="4"/>
      <c r="B1891" s="57" t="s">
        <v>1254</v>
      </c>
      <c r="C1891" s="78" t="s">
        <v>1449</v>
      </c>
      <c r="D1891" s="57" t="s">
        <v>47</v>
      </c>
      <c r="E1891" s="57" t="s">
        <v>1450</v>
      </c>
      <c r="F1891" s="305" t="s">
        <v>1258</v>
      </c>
      <c r="G1891" s="305"/>
      <c r="H1891" s="77" t="s">
        <v>62</v>
      </c>
      <c r="I1891" s="80">
        <v>1.2450000000000001</v>
      </c>
      <c r="J1891" s="79">
        <v>126.92</v>
      </c>
      <c r="K1891" s="79">
        <v>158.01</v>
      </c>
      <c r="O1891" s="4"/>
      <c r="P1891" s="4"/>
      <c r="Q1891" s="4"/>
      <c r="R1891" s="4"/>
      <c r="S1891" s="4"/>
      <c r="T1891" s="4"/>
      <c r="U1891" s="4"/>
      <c r="V1891" s="4"/>
      <c r="W1891" s="4"/>
      <c r="X1891" s="4"/>
      <c r="Y1891" s="4"/>
    </row>
    <row r="1892" spans="1:25" ht="15" customHeight="1">
      <c r="A1892" s="4"/>
      <c r="B1892" s="57" t="s">
        <v>1254</v>
      </c>
      <c r="C1892" s="78" t="s">
        <v>2025</v>
      </c>
      <c r="D1892" s="57" t="s">
        <v>2026</v>
      </c>
      <c r="E1892" s="57" t="s">
        <v>2027</v>
      </c>
      <c r="F1892" s="305" t="s">
        <v>1258</v>
      </c>
      <c r="G1892" s="305"/>
      <c r="H1892" s="77" t="s">
        <v>1791</v>
      </c>
      <c r="I1892" s="80">
        <v>0.09</v>
      </c>
      <c r="J1892" s="79">
        <v>9.2100000000000009</v>
      </c>
      <c r="K1892" s="79">
        <v>0.82</v>
      </c>
      <c r="O1892" s="4"/>
      <c r="P1892" s="4"/>
      <c r="Q1892" s="4"/>
      <c r="R1892" s="4"/>
      <c r="S1892" s="4"/>
      <c r="T1892" s="4"/>
      <c r="U1892" s="4"/>
      <c r="V1892" s="4"/>
      <c r="W1892" s="4"/>
      <c r="X1892" s="4"/>
      <c r="Y1892" s="4"/>
    </row>
    <row r="1893" spans="1:25" ht="15" customHeight="1">
      <c r="A1893" s="4"/>
      <c r="B1893" s="57" t="s">
        <v>1254</v>
      </c>
      <c r="C1893" s="78" t="s">
        <v>2028</v>
      </c>
      <c r="D1893" s="57" t="s">
        <v>47</v>
      </c>
      <c r="E1893" s="57" t="s">
        <v>2029</v>
      </c>
      <c r="F1893" s="305" t="s">
        <v>1258</v>
      </c>
      <c r="G1893" s="305"/>
      <c r="H1893" s="77" t="s">
        <v>103</v>
      </c>
      <c r="I1893" s="80">
        <v>1.43</v>
      </c>
      <c r="J1893" s="79">
        <v>29.24</v>
      </c>
      <c r="K1893" s="79">
        <v>41.81</v>
      </c>
      <c r="O1893" s="4"/>
      <c r="P1893" s="4"/>
      <c r="Q1893" s="4"/>
      <c r="R1893" s="4"/>
      <c r="S1893" s="4"/>
      <c r="T1893" s="4"/>
      <c r="U1893" s="4"/>
      <c r="V1893" s="4"/>
      <c r="W1893" s="4"/>
      <c r="X1893" s="4"/>
      <c r="Y1893" s="4"/>
    </row>
    <row r="1894" spans="1:25" ht="15" customHeight="1">
      <c r="A1894" s="4"/>
      <c r="B1894" s="57" t="s">
        <v>1254</v>
      </c>
      <c r="C1894" s="78" t="s">
        <v>1565</v>
      </c>
      <c r="D1894" s="57" t="s">
        <v>47</v>
      </c>
      <c r="E1894" s="57" t="s">
        <v>1566</v>
      </c>
      <c r="F1894" s="305" t="s">
        <v>1258</v>
      </c>
      <c r="G1894" s="305"/>
      <c r="H1894" s="77" t="s">
        <v>103</v>
      </c>
      <c r="I1894" s="80">
        <v>906.95</v>
      </c>
      <c r="J1894" s="79">
        <v>0.76</v>
      </c>
      <c r="K1894" s="79">
        <v>689.28</v>
      </c>
      <c r="O1894" s="4"/>
      <c r="P1894" s="4"/>
      <c r="Q1894" s="4"/>
      <c r="R1894" s="4"/>
      <c r="S1894" s="4"/>
      <c r="T1894" s="4"/>
      <c r="U1894" s="4"/>
      <c r="V1894" s="4"/>
      <c r="W1894" s="4"/>
      <c r="X1894" s="4"/>
      <c r="Y1894" s="4"/>
    </row>
    <row r="1895" spans="1:25" ht="15" customHeight="1">
      <c r="A1895" s="4"/>
      <c r="B1895" s="57" t="s">
        <v>1254</v>
      </c>
      <c r="C1895" s="78" t="s">
        <v>1447</v>
      </c>
      <c r="D1895" s="57" t="s">
        <v>47</v>
      </c>
      <c r="E1895" s="57" t="s">
        <v>1448</v>
      </c>
      <c r="F1895" s="305" t="s">
        <v>1258</v>
      </c>
      <c r="G1895" s="305"/>
      <c r="H1895" s="77" t="s">
        <v>62</v>
      </c>
      <c r="I1895" s="80">
        <v>1.2450000000000001</v>
      </c>
      <c r="J1895" s="79">
        <v>127.59</v>
      </c>
      <c r="K1895" s="79">
        <v>158.84</v>
      </c>
      <c r="O1895" s="4"/>
      <c r="P1895" s="4"/>
      <c r="Q1895" s="4"/>
      <c r="R1895" s="4"/>
      <c r="S1895" s="4"/>
      <c r="T1895" s="4"/>
      <c r="U1895" s="4"/>
      <c r="V1895" s="4"/>
      <c r="W1895" s="4"/>
      <c r="X1895" s="4"/>
      <c r="Y1895" s="4"/>
    </row>
    <row r="1896" spans="1:25" ht="15" customHeight="1">
      <c r="A1896" s="4"/>
      <c r="B1896" s="57" t="s">
        <v>1254</v>
      </c>
      <c r="C1896" s="78" t="s">
        <v>2030</v>
      </c>
      <c r="D1896" s="57" t="s">
        <v>47</v>
      </c>
      <c r="E1896" s="57" t="s">
        <v>2031</v>
      </c>
      <c r="F1896" s="305" t="s">
        <v>1258</v>
      </c>
      <c r="G1896" s="305"/>
      <c r="H1896" s="77" t="s">
        <v>103</v>
      </c>
      <c r="I1896" s="80">
        <v>0.04</v>
      </c>
      <c r="J1896" s="79">
        <v>20.5</v>
      </c>
      <c r="K1896" s="79">
        <v>0.82</v>
      </c>
      <c r="O1896" s="4"/>
      <c r="P1896" s="4"/>
      <c r="Q1896" s="4"/>
      <c r="R1896" s="4"/>
      <c r="S1896" s="4"/>
      <c r="T1896" s="4"/>
      <c r="U1896" s="4"/>
      <c r="V1896" s="4"/>
      <c r="W1896" s="4"/>
      <c r="X1896" s="4"/>
      <c r="Y1896" s="4"/>
    </row>
    <row r="1897" spans="1:25" ht="15" customHeight="1">
      <c r="A1897" s="4"/>
      <c r="B1897" s="57" t="s">
        <v>1254</v>
      </c>
      <c r="C1897" s="78" t="s">
        <v>1647</v>
      </c>
      <c r="D1897" s="57" t="s">
        <v>47</v>
      </c>
      <c r="E1897" s="57" t="s">
        <v>1648</v>
      </c>
      <c r="F1897" s="305" t="s">
        <v>1258</v>
      </c>
      <c r="G1897" s="305"/>
      <c r="H1897" s="77" t="s">
        <v>103</v>
      </c>
      <c r="I1897" s="80">
        <v>0.68</v>
      </c>
      <c r="J1897" s="79">
        <v>17.57</v>
      </c>
      <c r="K1897" s="79">
        <v>11.94</v>
      </c>
      <c r="O1897" s="4"/>
      <c r="P1897" s="4"/>
      <c r="Q1897" s="4"/>
      <c r="R1897" s="4"/>
      <c r="S1897" s="4"/>
      <c r="T1897" s="4"/>
      <c r="U1897" s="4"/>
      <c r="V1897" s="4"/>
      <c r="W1897" s="4"/>
      <c r="X1897" s="4"/>
      <c r="Y1897" s="4"/>
    </row>
    <row r="1898" spans="1:25" ht="15" customHeight="1">
      <c r="A1898" s="4"/>
      <c r="B1898" s="57" t="s">
        <v>1254</v>
      </c>
      <c r="C1898" s="78" t="s">
        <v>2032</v>
      </c>
      <c r="D1898" s="57" t="s">
        <v>47</v>
      </c>
      <c r="E1898" s="57" t="s">
        <v>2033</v>
      </c>
      <c r="F1898" s="305" t="s">
        <v>1258</v>
      </c>
      <c r="G1898" s="305"/>
      <c r="H1898" s="77" t="s">
        <v>103</v>
      </c>
      <c r="I1898" s="80">
        <v>60.7</v>
      </c>
      <c r="J1898" s="79">
        <v>7.86</v>
      </c>
      <c r="K1898" s="79">
        <v>477.1</v>
      </c>
      <c r="O1898" s="4"/>
      <c r="P1898" s="4"/>
      <c r="Q1898" s="4"/>
      <c r="R1898" s="4"/>
      <c r="S1898" s="4"/>
      <c r="T1898" s="4"/>
      <c r="U1898" s="4"/>
      <c r="V1898" s="4"/>
      <c r="W1898" s="4"/>
      <c r="X1898" s="4"/>
      <c r="Y1898" s="4"/>
    </row>
    <row r="1899" spans="1:25" ht="15" customHeight="1">
      <c r="A1899" s="4"/>
      <c r="B1899" s="57" t="s">
        <v>1254</v>
      </c>
      <c r="C1899" s="78" t="s">
        <v>2034</v>
      </c>
      <c r="D1899" s="57" t="s">
        <v>2026</v>
      </c>
      <c r="E1899" s="57" t="s">
        <v>2035</v>
      </c>
      <c r="F1899" s="305" t="s">
        <v>1258</v>
      </c>
      <c r="G1899" s="305"/>
      <c r="H1899" s="77" t="s">
        <v>2036</v>
      </c>
      <c r="I1899" s="80">
        <v>1.8</v>
      </c>
      <c r="J1899" s="79">
        <v>13.43</v>
      </c>
      <c r="K1899" s="79">
        <v>24.17</v>
      </c>
      <c r="O1899" s="4"/>
      <c r="P1899" s="4"/>
      <c r="Q1899" s="4"/>
      <c r="R1899" s="4"/>
      <c r="S1899" s="4"/>
      <c r="T1899" s="4"/>
      <c r="U1899" s="4"/>
      <c r="V1899" s="4"/>
      <c r="W1899" s="4"/>
      <c r="X1899" s="4"/>
      <c r="Y1899" s="4"/>
    </row>
    <row r="1900" spans="1:25" ht="15" customHeight="1">
      <c r="A1900" s="4"/>
      <c r="B1900" s="57" t="s">
        <v>1254</v>
      </c>
      <c r="C1900" s="78" t="s">
        <v>2037</v>
      </c>
      <c r="D1900" s="57" t="s">
        <v>47</v>
      </c>
      <c r="E1900" s="57" t="s">
        <v>2038</v>
      </c>
      <c r="F1900" s="305" t="s">
        <v>1258</v>
      </c>
      <c r="G1900" s="305"/>
      <c r="H1900" s="77" t="s">
        <v>103</v>
      </c>
      <c r="I1900" s="80">
        <v>8.18</v>
      </c>
      <c r="J1900" s="79">
        <v>8.2899999999999991</v>
      </c>
      <c r="K1900" s="79">
        <v>67.81</v>
      </c>
      <c r="O1900" s="4"/>
      <c r="P1900" s="4"/>
      <c r="Q1900" s="4"/>
      <c r="R1900" s="4"/>
      <c r="S1900" s="4"/>
      <c r="T1900" s="4"/>
      <c r="U1900" s="4"/>
      <c r="V1900" s="4"/>
      <c r="W1900" s="4"/>
      <c r="X1900" s="4"/>
      <c r="Y1900" s="4"/>
    </row>
    <row r="1901" spans="1:25" ht="15" customHeight="1">
      <c r="A1901" s="4"/>
      <c r="B1901" s="57" t="s">
        <v>1254</v>
      </c>
      <c r="C1901" s="78" t="s">
        <v>1373</v>
      </c>
      <c r="D1901" s="57" t="s">
        <v>47</v>
      </c>
      <c r="E1901" s="57" t="s">
        <v>1374</v>
      </c>
      <c r="F1901" s="305" t="s">
        <v>1258</v>
      </c>
      <c r="G1901" s="305"/>
      <c r="H1901" s="77" t="s">
        <v>87</v>
      </c>
      <c r="I1901" s="80">
        <v>2.25</v>
      </c>
      <c r="J1901" s="79">
        <v>4.24</v>
      </c>
      <c r="K1901" s="79">
        <v>9.5399999999999991</v>
      </c>
      <c r="O1901" s="4"/>
      <c r="P1901" s="4"/>
      <c r="Q1901" s="4"/>
      <c r="R1901" s="4"/>
      <c r="S1901" s="4"/>
      <c r="T1901" s="4"/>
      <c r="U1901" s="4"/>
      <c r="V1901" s="4"/>
      <c r="W1901" s="4"/>
      <c r="X1901" s="4"/>
      <c r="Y1901" s="4"/>
    </row>
    <row r="1902" spans="1:25" ht="15" customHeight="1">
      <c r="A1902" s="4"/>
      <c r="B1902" s="57" t="s">
        <v>1254</v>
      </c>
      <c r="C1902" s="78" t="s">
        <v>2039</v>
      </c>
      <c r="D1902" s="57" t="s">
        <v>2026</v>
      </c>
      <c r="E1902" s="57" t="s">
        <v>2040</v>
      </c>
      <c r="F1902" s="305" t="s">
        <v>1258</v>
      </c>
      <c r="G1902" s="305"/>
      <c r="H1902" s="77" t="s">
        <v>773</v>
      </c>
      <c r="I1902" s="80">
        <v>1</v>
      </c>
      <c r="J1902" s="79">
        <v>24802.3</v>
      </c>
      <c r="K1902" s="79">
        <v>24802.3</v>
      </c>
      <c r="O1902" s="4"/>
      <c r="P1902" s="4"/>
      <c r="Q1902" s="4"/>
      <c r="R1902" s="4"/>
      <c r="S1902" s="4"/>
      <c r="T1902" s="4"/>
      <c r="U1902" s="4"/>
      <c r="V1902" s="4"/>
      <c r="W1902" s="4"/>
      <c r="X1902" s="4"/>
      <c r="Y1902" s="4"/>
    </row>
    <row r="1903" spans="1:25" ht="45.6" customHeight="1">
      <c r="A1903" s="4"/>
      <c r="B1903" s="60"/>
      <c r="C1903" s="60"/>
      <c r="D1903" s="60"/>
      <c r="E1903" s="60"/>
      <c r="F1903" s="60" t="s">
        <v>1260</v>
      </c>
      <c r="G1903" s="82">
        <v>1963.49</v>
      </c>
      <c r="H1903" s="60" t="s">
        <v>1261</v>
      </c>
      <c r="I1903" s="82">
        <v>0</v>
      </c>
      <c r="J1903" s="60" t="s">
        <v>1262</v>
      </c>
      <c r="K1903" s="82">
        <v>1963.49</v>
      </c>
      <c r="O1903" s="4"/>
      <c r="P1903" s="4"/>
      <c r="Q1903" s="4"/>
      <c r="R1903" s="4"/>
      <c r="S1903" s="4"/>
      <c r="T1903" s="4"/>
      <c r="U1903" s="4"/>
      <c r="V1903" s="4"/>
      <c r="W1903" s="4"/>
      <c r="X1903" s="4"/>
      <c r="Y1903" s="4"/>
    </row>
    <row r="1904" spans="1:25" ht="15" customHeight="1">
      <c r="A1904" s="4"/>
      <c r="B1904" s="60"/>
      <c r="C1904" s="60"/>
      <c r="D1904" s="60"/>
      <c r="E1904" s="60"/>
      <c r="F1904" s="60" t="s">
        <v>1263</v>
      </c>
      <c r="G1904" s="82">
        <v>3383.96</v>
      </c>
      <c r="H1904" s="60"/>
      <c r="I1904" s="306" t="s">
        <v>1264</v>
      </c>
      <c r="J1904" s="306"/>
      <c r="K1904" s="82">
        <v>33067.870000000003</v>
      </c>
      <c r="O1904" s="4"/>
      <c r="P1904" s="4"/>
      <c r="Q1904" s="4"/>
      <c r="R1904" s="4"/>
      <c r="S1904" s="4"/>
      <c r="T1904" s="4"/>
      <c r="U1904" s="4"/>
      <c r="V1904" s="4"/>
      <c r="W1904" s="4"/>
      <c r="X1904" s="4"/>
      <c r="Y1904" s="4"/>
    </row>
    <row r="1905" spans="1:25" ht="15" customHeight="1">
      <c r="A1905" s="4"/>
      <c r="B1905" s="307" t="s">
        <v>2542</v>
      </c>
      <c r="C1905" s="307"/>
      <c r="D1905" s="307"/>
      <c r="E1905" s="307"/>
      <c r="F1905" s="307"/>
      <c r="G1905" s="307"/>
      <c r="H1905" s="307"/>
      <c r="I1905" s="307"/>
      <c r="J1905" s="307"/>
      <c r="K1905" s="307"/>
      <c r="O1905" s="4"/>
      <c r="P1905" s="4"/>
      <c r="Q1905" s="4"/>
      <c r="R1905" s="4"/>
      <c r="S1905" s="4"/>
      <c r="T1905" s="4"/>
      <c r="U1905" s="4"/>
      <c r="V1905" s="4"/>
      <c r="W1905" s="4"/>
      <c r="X1905" s="4"/>
      <c r="Y1905" s="4"/>
    </row>
    <row r="1906" spans="1:25" ht="15" customHeight="1" thickBot="1">
      <c r="A1906" s="4"/>
      <c r="B1906" s="302" t="s">
        <v>2598</v>
      </c>
      <c r="C1906" s="302"/>
      <c r="D1906" s="302"/>
      <c r="E1906" s="302"/>
      <c r="F1906" s="302"/>
      <c r="G1906" s="302"/>
      <c r="H1906" s="302"/>
      <c r="I1906" s="302"/>
      <c r="J1906" s="302"/>
      <c r="K1906" s="302"/>
      <c r="O1906" s="4"/>
      <c r="P1906" s="4"/>
      <c r="Q1906" s="4"/>
      <c r="R1906" s="4"/>
      <c r="S1906" s="4"/>
      <c r="T1906" s="4"/>
      <c r="U1906" s="4"/>
      <c r="V1906" s="4"/>
      <c r="W1906" s="4"/>
      <c r="X1906" s="4"/>
      <c r="Y1906" s="4"/>
    </row>
    <row r="1907" spans="1:25" ht="15" customHeight="1" thickTop="1">
      <c r="A1907" s="4"/>
      <c r="B1907" s="72"/>
      <c r="C1907" s="72"/>
      <c r="D1907" s="72"/>
      <c r="E1907" s="72"/>
      <c r="F1907" s="72"/>
      <c r="G1907" s="72"/>
      <c r="H1907" s="72"/>
      <c r="I1907" s="72"/>
      <c r="J1907" s="72"/>
      <c r="K1907" s="72"/>
      <c r="O1907" s="4"/>
      <c r="P1907" s="4"/>
      <c r="Q1907" s="4"/>
      <c r="R1907" s="4"/>
      <c r="S1907" s="4"/>
      <c r="T1907" s="4"/>
      <c r="U1907" s="4"/>
      <c r="V1907" s="4"/>
      <c r="W1907" s="4"/>
      <c r="X1907" s="4"/>
      <c r="Y1907" s="4"/>
    </row>
    <row r="1908" spans="1:25" ht="15" customHeight="1">
      <c r="A1908" s="4"/>
      <c r="B1908" s="61" t="s">
        <v>642</v>
      </c>
      <c r="C1908" s="62" t="s">
        <v>19</v>
      </c>
      <c r="D1908" s="61" t="s">
        <v>20</v>
      </c>
      <c r="E1908" s="61" t="s">
        <v>21</v>
      </c>
      <c r="F1908" s="303" t="s">
        <v>1242</v>
      </c>
      <c r="G1908" s="303"/>
      <c r="H1908" s="67" t="s">
        <v>22</v>
      </c>
      <c r="I1908" s="62" t="s">
        <v>23</v>
      </c>
      <c r="J1908" s="62" t="s">
        <v>24</v>
      </c>
      <c r="K1908" s="62" t="s">
        <v>17</v>
      </c>
      <c r="O1908" s="4"/>
      <c r="P1908" s="4"/>
      <c r="Q1908" s="4"/>
      <c r="R1908" s="4"/>
      <c r="S1908" s="4"/>
      <c r="T1908" s="4"/>
      <c r="U1908" s="4"/>
      <c r="V1908" s="4"/>
      <c r="W1908" s="4"/>
      <c r="X1908" s="4"/>
      <c r="Y1908" s="4"/>
    </row>
    <row r="1909" spans="1:25" ht="15" customHeight="1">
      <c r="A1909" s="4"/>
      <c r="B1909" s="58" t="s">
        <v>1243</v>
      </c>
      <c r="C1909" s="69" t="s">
        <v>643</v>
      </c>
      <c r="D1909" s="58" t="s">
        <v>47</v>
      </c>
      <c r="E1909" s="58" t="s">
        <v>644</v>
      </c>
      <c r="F1909" s="304" t="s">
        <v>1953</v>
      </c>
      <c r="G1909" s="304"/>
      <c r="H1909" s="68" t="s">
        <v>49</v>
      </c>
      <c r="I1909" s="71">
        <v>1</v>
      </c>
      <c r="J1909" s="70">
        <v>16.61</v>
      </c>
      <c r="K1909" s="70">
        <v>16.61</v>
      </c>
      <c r="O1909" s="4"/>
      <c r="P1909" s="4"/>
      <c r="Q1909" s="4"/>
      <c r="R1909" s="4"/>
      <c r="S1909" s="4"/>
      <c r="T1909" s="4"/>
      <c r="U1909" s="4"/>
      <c r="V1909" s="4"/>
      <c r="W1909" s="4"/>
      <c r="X1909" s="4"/>
      <c r="Y1909" s="4"/>
    </row>
    <row r="1910" spans="1:25" ht="15" customHeight="1">
      <c r="A1910" s="4"/>
      <c r="B1910" s="59" t="s">
        <v>1245</v>
      </c>
      <c r="C1910" s="74" t="s">
        <v>1301</v>
      </c>
      <c r="D1910" s="59" t="s">
        <v>47</v>
      </c>
      <c r="E1910" s="59" t="s">
        <v>1302</v>
      </c>
      <c r="F1910" s="308" t="s">
        <v>1248</v>
      </c>
      <c r="G1910" s="308"/>
      <c r="H1910" s="73" t="s">
        <v>1249</v>
      </c>
      <c r="I1910" s="76">
        <v>0.16209999999999999</v>
      </c>
      <c r="J1910" s="75">
        <v>30.48</v>
      </c>
      <c r="K1910" s="75">
        <v>4.9400000000000004</v>
      </c>
      <c r="O1910" s="4"/>
      <c r="P1910" s="4"/>
      <c r="Q1910" s="4"/>
      <c r="R1910" s="4"/>
      <c r="S1910" s="4"/>
      <c r="T1910" s="4"/>
      <c r="U1910" s="4"/>
      <c r="V1910" s="4"/>
      <c r="W1910" s="4"/>
      <c r="X1910" s="4"/>
      <c r="Y1910" s="4"/>
    </row>
    <row r="1911" spans="1:25" ht="15" customHeight="1">
      <c r="A1911" s="4"/>
      <c r="B1911" s="59" t="s">
        <v>1245</v>
      </c>
      <c r="C1911" s="74" t="s">
        <v>1299</v>
      </c>
      <c r="D1911" s="59" t="s">
        <v>47</v>
      </c>
      <c r="E1911" s="59" t="s">
        <v>1300</v>
      </c>
      <c r="F1911" s="308" t="s">
        <v>1248</v>
      </c>
      <c r="G1911" s="308"/>
      <c r="H1911" s="73" t="s">
        <v>1249</v>
      </c>
      <c r="I1911" s="76">
        <v>0.16209999999999999</v>
      </c>
      <c r="J1911" s="75">
        <v>24.48</v>
      </c>
      <c r="K1911" s="75">
        <v>3.96</v>
      </c>
      <c r="O1911" s="4"/>
      <c r="P1911" s="4"/>
      <c r="Q1911" s="4"/>
      <c r="R1911" s="4"/>
      <c r="S1911" s="4"/>
      <c r="T1911" s="4"/>
      <c r="U1911" s="4"/>
      <c r="V1911" s="4"/>
      <c r="W1911" s="4"/>
      <c r="X1911" s="4"/>
      <c r="Y1911" s="4"/>
    </row>
    <row r="1912" spans="1:25" ht="15" customHeight="1">
      <c r="A1912" s="4"/>
      <c r="B1912" s="57" t="s">
        <v>1254</v>
      </c>
      <c r="C1912" s="78" t="s">
        <v>1944</v>
      </c>
      <c r="D1912" s="57" t="s">
        <v>47</v>
      </c>
      <c r="E1912" s="57" t="s">
        <v>1945</v>
      </c>
      <c r="F1912" s="305" t="s">
        <v>1258</v>
      </c>
      <c r="G1912" s="305"/>
      <c r="H1912" s="77" t="s">
        <v>49</v>
      </c>
      <c r="I1912" s="80">
        <v>1.0999999999999999E-2</v>
      </c>
      <c r="J1912" s="79">
        <v>72.87</v>
      </c>
      <c r="K1912" s="79">
        <v>0.8</v>
      </c>
      <c r="O1912" s="4"/>
      <c r="P1912" s="4"/>
      <c r="Q1912" s="4"/>
      <c r="R1912" s="4"/>
      <c r="S1912" s="4"/>
      <c r="T1912" s="4"/>
      <c r="U1912" s="4"/>
      <c r="V1912" s="4"/>
      <c r="W1912" s="4"/>
      <c r="X1912" s="4"/>
      <c r="Y1912" s="4"/>
    </row>
    <row r="1913" spans="1:25" ht="45.6" customHeight="1">
      <c r="A1913" s="4"/>
      <c r="B1913" s="57" t="s">
        <v>1254</v>
      </c>
      <c r="C1913" s="78" t="s">
        <v>2041</v>
      </c>
      <c r="D1913" s="57" t="s">
        <v>47</v>
      </c>
      <c r="E1913" s="57" t="s">
        <v>2042</v>
      </c>
      <c r="F1913" s="305" t="s">
        <v>1258</v>
      </c>
      <c r="G1913" s="305"/>
      <c r="H1913" s="77" t="s">
        <v>49</v>
      </c>
      <c r="I1913" s="80">
        <v>1</v>
      </c>
      <c r="J1913" s="79">
        <v>6.22</v>
      </c>
      <c r="K1913" s="79">
        <v>6.22</v>
      </c>
      <c r="O1913" s="4"/>
      <c r="P1913" s="4"/>
      <c r="Q1913" s="4"/>
      <c r="R1913" s="4"/>
      <c r="S1913" s="4"/>
      <c r="T1913" s="4"/>
      <c r="U1913" s="4"/>
      <c r="V1913" s="4"/>
      <c r="W1913" s="4"/>
      <c r="X1913" s="4"/>
      <c r="Y1913" s="4"/>
    </row>
    <row r="1914" spans="1:25" ht="15" customHeight="1">
      <c r="A1914" s="4"/>
      <c r="B1914" s="57" t="s">
        <v>1254</v>
      </c>
      <c r="C1914" s="78" t="s">
        <v>1938</v>
      </c>
      <c r="D1914" s="57" t="s">
        <v>47</v>
      </c>
      <c r="E1914" s="57" t="s">
        <v>1939</v>
      </c>
      <c r="F1914" s="305" t="s">
        <v>1258</v>
      </c>
      <c r="G1914" s="305"/>
      <c r="H1914" s="77" t="s">
        <v>49</v>
      </c>
      <c r="I1914" s="80">
        <v>3.5999999999999997E-2</v>
      </c>
      <c r="J1914" s="79">
        <v>2.61</v>
      </c>
      <c r="K1914" s="79">
        <v>0.09</v>
      </c>
      <c r="O1914" s="4"/>
      <c r="P1914" s="4"/>
      <c r="Q1914" s="4"/>
      <c r="R1914" s="4"/>
      <c r="S1914" s="4"/>
      <c r="T1914" s="4"/>
      <c r="U1914" s="4"/>
      <c r="V1914" s="4"/>
      <c r="W1914" s="4"/>
      <c r="X1914" s="4"/>
      <c r="Y1914" s="4"/>
    </row>
    <row r="1915" spans="1:25" ht="15" customHeight="1">
      <c r="A1915" s="4"/>
      <c r="B1915" s="57" t="s">
        <v>1254</v>
      </c>
      <c r="C1915" s="78" t="s">
        <v>1947</v>
      </c>
      <c r="D1915" s="57" t="s">
        <v>47</v>
      </c>
      <c r="E1915" s="57" t="s">
        <v>1948</v>
      </c>
      <c r="F1915" s="305" t="s">
        <v>1258</v>
      </c>
      <c r="G1915" s="305"/>
      <c r="H1915" s="77" t="s">
        <v>49</v>
      </c>
      <c r="I1915" s="80">
        <v>9.4000000000000004E-3</v>
      </c>
      <c r="J1915" s="79">
        <v>64.319999999999993</v>
      </c>
      <c r="K1915" s="79">
        <v>0.6</v>
      </c>
      <c r="O1915" s="4"/>
      <c r="P1915" s="4"/>
      <c r="Q1915" s="4"/>
      <c r="R1915" s="4"/>
      <c r="S1915" s="4"/>
      <c r="T1915" s="4"/>
      <c r="U1915" s="4"/>
      <c r="V1915" s="4"/>
      <c r="W1915" s="4"/>
      <c r="X1915" s="4"/>
      <c r="Y1915" s="4"/>
    </row>
    <row r="1916" spans="1:25" ht="15" customHeight="1">
      <c r="A1916" s="4"/>
      <c r="B1916" s="60"/>
      <c r="C1916" s="60"/>
      <c r="D1916" s="60"/>
      <c r="E1916" s="60"/>
      <c r="F1916" s="60" t="s">
        <v>1260</v>
      </c>
      <c r="G1916" s="82">
        <v>6.97</v>
      </c>
      <c r="H1916" s="60" t="s">
        <v>1261</v>
      </c>
      <c r="I1916" s="82">
        <v>0</v>
      </c>
      <c r="J1916" s="60" t="s">
        <v>1262</v>
      </c>
      <c r="K1916" s="82">
        <v>6.97</v>
      </c>
      <c r="O1916" s="4"/>
      <c r="P1916" s="4"/>
      <c r="Q1916" s="4"/>
      <c r="R1916" s="4"/>
      <c r="S1916" s="4"/>
      <c r="T1916" s="4"/>
      <c r="U1916" s="4"/>
      <c r="V1916" s="4"/>
      <c r="W1916" s="4"/>
      <c r="X1916" s="4"/>
      <c r="Y1916" s="4"/>
    </row>
    <row r="1917" spans="1:25" ht="15" customHeight="1" thickBot="1">
      <c r="A1917" s="4"/>
      <c r="B1917" s="60"/>
      <c r="C1917" s="60"/>
      <c r="D1917" s="60"/>
      <c r="E1917" s="60"/>
      <c r="F1917" s="60" t="s">
        <v>1263</v>
      </c>
      <c r="G1917" s="82">
        <v>3.14</v>
      </c>
      <c r="H1917" s="60"/>
      <c r="I1917" s="306" t="s">
        <v>1264</v>
      </c>
      <c r="J1917" s="306"/>
      <c r="K1917" s="82">
        <v>19.75</v>
      </c>
      <c r="O1917" s="4"/>
      <c r="P1917" s="4"/>
      <c r="Q1917" s="4"/>
      <c r="R1917" s="4"/>
      <c r="S1917" s="4"/>
      <c r="T1917" s="4"/>
      <c r="U1917" s="4"/>
      <c r="V1917" s="4"/>
      <c r="W1917" s="4"/>
      <c r="X1917" s="4"/>
      <c r="Y1917" s="4"/>
    </row>
    <row r="1918" spans="1:25" ht="15" customHeight="1" thickTop="1">
      <c r="A1918" s="4"/>
      <c r="B1918" s="72"/>
      <c r="C1918" s="72"/>
      <c r="D1918" s="72"/>
      <c r="E1918" s="72"/>
      <c r="F1918" s="72"/>
      <c r="G1918" s="72"/>
      <c r="H1918" s="72"/>
      <c r="I1918" s="72"/>
      <c r="J1918" s="72"/>
      <c r="K1918" s="72"/>
      <c r="O1918" s="4"/>
      <c r="P1918" s="4"/>
      <c r="Q1918" s="4"/>
      <c r="R1918" s="4"/>
      <c r="S1918" s="4"/>
      <c r="T1918" s="4"/>
      <c r="U1918" s="4"/>
      <c r="V1918" s="4"/>
      <c r="W1918" s="4"/>
      <c r="X1918" s="4"/>
      <c r="Y1918" s="4"/>
    </row>
    <row r="1919" spans="1:25" ht="15" customHeight="1">
      <c r="A1919" s="4"/>
      <c r="B1919" s="61" t="s">
        <v>645</v>
      </c>
      <c r="C1919" s="62" t="s">
        <v>19</v>
      </c>
      <c r="D1919" s="61" t="s">
        <v>20</v>
      </c>
      <c r="E1919" s="61" t="s">
        <v>21</v>
      </c>
      <c r="F1919" s="303" t="s">
        <v>1242</v>
      </c>
      <c r="G1919" s="303"/>
      <c r="H1919" s="67" t="s">
        <v>22</v>
      </c>
      <c r="I1919" s="62" t="s">
        <v>23</v>
      </c>
      <c r="J1919" s="62" t="s">
        <v>24</v>
      </c>
      <c r="K1919" s="62" t="s">
        <v>17</v>
      </c>
      <c r="O1919" s="4"/>
      <c r="P1919" s="4"/>
      <c r="Q1919" s="4"/>
      <c r="R1919" s="4"/>
      <c r="S1919" s="4"/>
      <c r="T1919" s="4"/>
      <c r="U1919" s="4"/>
      <c r="V1919" s="4"/>
      <c r="W1919" s="4"/>
      <c r="X1919" s="4"/>
      <c r="Y1919" s="4"/>
    </row>
    <row r="1920" spans="1:25" ht="15" customHeight="1">
      <c r="A1920" s="4"/>
      <c r="B1920" s="58" t="s">
        <v>1243</v>
      </c>
      <c r="C1920" s="69" t="s">
        <v>646</v>
      </c>
      <c r="D1920" s="58" t="s">
        <v>31</v>
      </c>
      <c r="E1920" s="58" t="s">
        <v>647</v>
      </c>
      <c r="F1920" s="304" t="s">
        <v>1878</v>
      </c>
      <c r="G1920" s="304"/>
      <c r="H1920" s="68" t="s">
        <v>49</v>
      </c>
      <c r="I1920" s="71">
        <v>1</v>
      </c>
      <c r="J1920" s="70">
        <v>917.18</v>
      </c>
      <c r="K1920" s="70">
        <v>917.18</v>
      </c>
      <c r="O1920" s="4"/>
      <c r="P1920" s="4"/>
      <c r="Q1920" s="4"/>
      <c r="R1920" s="4"/>
      <c r="S1920" s="4"/>
      <c r="T1920" s="4"/>
      <c r="U1920" s="4"/>
      <c r="V1920" s="4"/>
      <c r="W1920" s="4"/>
      <c r="X1920" s="4"/>
      <c r="Y1920" s="4"/>
    </row>
    <row r="1921" spans="1:25" ht="15" customHeight="1">
      <c r="A1921" s="4"/>
      <c r="B1921" s="59" t="s">
        <v>1245</v>
      </c>
      <c r="C1921" s="74" t="s">
        <v>1246</v>
      </c>
      <c r="D1921" s="59" t="s">
        <v>47</v>
      </c>
      <c r="E1921" s="59" t="s">
        <v>1247</v>
      </c>
      <c r="F1921" s="308" t="s">
        <v>1248</v>
      </c>
      <c r="G1921" s="308"/>
      <c r="H1921" s="73" t="s">
        <v>1249</v>
      </c>
      <c r="I1921" s="76">
        <v>0.5</v>
      </c>
      <c r="J1921" s="75">
        <v>22.64</v>
      </c>
      <c r="K1921" s="75">
        <v>11.32</v>
      </c>
      <c r="O1921" s="4"/>
      <c r="P1921" s="4"/>
      <c r="Q1921" s="4"/>
      <c r="R1921" s="4"/>
      <c r="S1921" s="4"/>
      <c r="T1921" s="4"/>
      <c r="U1921" s="4"/>
      <c r="V1921" s="4"/>
      <c r="W1921" s="4"/>
      <c r="X1921" s="4"/>
      <c r="Y1921" s="4"/>
    </row>
    <row r="1922" spans="1:25" ht="15" customHeight="1">
      <c r="A1922" s="4"/>
      <c r="B1922" s="59" t="s">
        <v>1245</v>
      </c>
      <c r="C1922" s="74" t="s">
        <v>1301</v>
      </c>
      <c r="D1922" s="59" t="s">
        <v>47</v>
      </c>
      <c r="E1922" s="59" t="s">
        <v>1302</v>
      </c>
      <c r="F1922" s="308" t="s">
        <v>1248</v>
      </c>
      <c r="G1922" s="308"/>
      <c r="H1922" s="73" t="s">
        <v>1249</v>
      </c>
      <c r="I1922" s="76">
        <v>0.5</v>
      </c>
      <c r="J1922" s="75">
        <v>30.48</v>
      </c>
      <c r="K1922" s="75">
        <v>15.24</v>
      </c>
      <c r="O1922" s="4"/>
      <c r="P1922" s="4"/>
      <c r="Q1922" s="4"/>
      <c r="R1922" s="4"/>
      <c r="S1922" s="4"/>
      <c r="T1922" s="4"/>
      <c r="U1922" s="4"/>
      <c r="V1922" s="4"/>
      <c r="W1922" s="4"/>
      <c r="X1922" s="4"/>
      <c r="Y1922" s="4"/>
    </row>
    <row r="1923" spans="1:25" ht="15" customHeight="1">
      <c r="A1923" s="4"/>
      <c r="B1923" s="59" t="s">
        <v>1245</v>
      </c>
      <c r="C1923" s="74" t="s">
        <v>1252</v>
      </c>
      <c r="D1923" s="59" t="s">
        <v>47</v>
      </c>
      <c r="E1923" s="59" t="s">
        <v>1253</v>
      </c>
      <c r="F1923" s="308" t="s">
        <v>1248</v>
      </c>
      <c r="G1923" s="308"/>
      <c r="H1923" s="73" t="s">
        <v>1249</v>
      </c>
      <c r="I1923" s="76">
        <v>0.5</v>
      </c>
      <c r="J1923" s="75">
        <v>31.63</v>
      </c>
      <c r="K1923" s="75">
        <v>15.81</v>
      </c>
      <c r="O1923" s="4"/>
      <c r="P1923" s="4"/>
      <c r="Q1923" s="4"/>
      <c r="R1923" s="4"/>
      <c r="S1923" s="4"/>
      <c r="T1923" s="4"/>
      <c r="U1923" s="4"/>
      <c r="V1923" s="4"/>
      <c r="W1923" s="4"/>
      <c r="X1923" s="4"/>
      <c r="Y1923" s="4"/>
    </row>
    <row r="1924" spans="1:25" ht="15" customHeight="1">
      <c r="A1924" s="4"/>
      <c r="B1924" s="57" t="s">
        <v>1254</v>
      </c>
      <c r="C1924" s="78" t="s">
        <v>2043</v>
      </c>
      <c r="D1924" s="57" t="s">
        <v>1546</v>
      </c>
      <c r="E1924" s="57" t="s">
        <v>2044</v>
      </c>
      <c r="F1924" s="305" t="s">
        <v>1258</v>
      </c>
      <c r="G1924" s="305"/>
      <c r="H1924" s="77" t="s">
        <v>2045</v>
      </c>
      <c r="I1924" s="80">
        <v>1</v>
      </c>
      <c r="J1924" s="79">
        <v>874.81</v>
      </c>
      <c r="K1924" s="79">
        <v>874.81</v>
      </c>
      <c r="O1924" s="4"/>
      <c r="P1924" s="4"/>
      <c r="Q1924" s="4"/>
      <c r="R1924" s="4"/>
      <c r="S1924" s="4"/>
      <c r="T1924" s="4"/>
      <c r="U1924" s="4"/>
      <c r="V1924" s="4"/>
      <c r="W1924" s="4"/>
      <c r="X1924" s="4"/>
      <c r="Y1924" s="4"/>
    </row>
    <row r="1925" spans="1:25" ht="15" customHeight="1">
      <c r="A1925" s="4"/>
      <c r="B1925" s="60"/>
      <c r="C1925" s="60"/>
      <c r="D1925" s="60"/>
      <c r="E1925" s="60"/>
      <c r="F1925" s="60" t="s">
        <v>1260</v>
      </c>
      <c r="G1925" s="82">
        <v>32.85</v>
      </c>
      <c r="H1925" s="60" t="s">
        <v>1261</v>
      </c>
      <c r="I1925" s="82">
        <v>0</v>
      </c>
      <c r="J1925" s="60" t="s">
        <v>1262</v>
      </c>
      <c r="K1925" s="82">
        <v>32.85</v>
      </c>
      <c r="O1925" s="4"/>
      <c r="P1925" s="4"/>
      <c r="Q1925" s="4"/>
      <c r="R1925" s="4"/>
      <c r="S1925" s="4"/>
      <c r="T1925" s="4"/>
      <c r="U1925" s="4"/>
      <c r="V1925" s="4"/>
      <c r="W1925" s="4"/>
      <c r="X1925" s="4"/>
      <c r="Y1925" s="4"/>
    </row>
    <row r="1926" spans="1:25" ht="15" customHeight="1">
      <c r="A1926" s="4"/>
      <c r="B1926" s="60"/>
      <c r="C1926" s="60"/>
      <c r="D1926" s="60"/>
      <c r="E1926" s="60"/>
      <c r="F1926" s="60" t="s">
        <v>1263</v>
      </c>
      <c r="G1926" s="82">
        <v>173.53</v>
      </c>
      <c r="H1926" s="60"/>
      <c r="I1926" s="306" t="s">
        <v>1264</v>
      </c>
      <c r="J1926" s="306"/>
      <c r="K1926" s="82">
        <v>1090.71</v>
      </c>
      <c r="O1926" s="4"/>
      <c r="P1926" s="4"/>
      <c r="Q1926" s="4"/>
      <c r="R1926" s="4"/>
      <c r="S1926" s="4"/>
      <c r="T1926" s="4"/>
      <c r="U1926" s="4"/>
      <c r="V1926" s="4"/>
      <c r="W1926" s="4"/>
      <c r="X1926" s="4"/>
      <c r="Y1926" s="4"/>
    </row>
    <row r="1927" spans="1:25" ht="15" customHeight="1">
      <c r="A1927" s="4"/>
      <c r="B1927" s="307" t="s">
        <v>2542</v>
      </c>
      <c r="C1927" s="307"/>
      <c r="D1927" s="307"/>
      <c r="E1927" s="307"/>
      <c r="F1927" s="307"/>
      <c r="G1927" s="307"/>
      <c r="H1927" s="307"/>
      <c r="I1927" s="307"/>
      <c r="J1927" s="307"/>
      <c r="K1927" s="307"/>
      <c r="O1927" s="4"/>
      <c r="P1927" s="4"/>
      <c r="Q1927" s="4"/>
      <c r="R1927" s="4"/>
      <c r="S1927" s="4"/>
      <c r="T1927" s="4"/>
      <c r="U1927" s="4"/>
      <c r="V1927" s="4"/>
      <c r="W1927" s="4"/>
      <c r="X1927" s="4"/>
      <c r="Y1927" s="4"/>
    </row>
    <row r="1928" spans="1:25" ht="15" customHeight="1" thickBot="1">
      <c r="A1928" s="4"/>
      <c r="B1928" s="302" t="s">
        <v>2599</v>
      </c>
      <c r="C1928" s="302"/>
      <c r="D1928" s="302"/>
      <c r="E1928" s="302"/>
      <c r="F1928" s="302"/>
      <c r="G1928" s="302"/>
      <c r="H1928" s="302"/>
      <c r="I1928" s="302"/>
      <c r="J1928" s="302"/>
      <c r="K1928" s="302"/>
      <c r="O1928" s="4"/>
      <c r="P1928" s="4"/>
      <c r="Q1928" s="4"/>
      <c r="R1928" s="4"/>
      <c r="S1928" s="4"/>
      <c r="T1928" s="4"/>
      <c r="U1928" s="4"/>
      <c r="V1928" s="4"/>
      <c r="W1928" s="4"/>
      <c r="X1928" s="4"/>
      <c r="Y1928" s="4"/>
    </row>
    <row r="1929" spans="1:25" ht="15" customHeight="1" thickTop="1">
      <c r="A1929" s="4"/>
      <c r="B1929" s="72"/>
      <c r="C1929" s="72"/>
      <c r="D1929" s="72"/>
      <c r="E1929" s="72"/>
      <c r="F1929" s="72"/>
      <c r="G1929" s="72"/>
      <c r="H1929" s="72"/>
      <c r="I1929" s="72"/>
      <c r="J1929" s="72"/>
      <c r="K1929" s="72"/>
      <c r="O1929" s="4"/>
      <c r="P1929" s="4"/>
      <c r="Q1929" s="4"/>
      <c r="R1929" s="4"/>
      <c r="S1929" s="4"/>
      <c r="T1929" s="4"/>
      <c r="U1929" s="4"/>
      <c r="V1929" s="4"/>
      <c r="W1929" s="4"/>
      <c r="X1929" s="4"/>
      <c r="Y1929" s="4"/>
    </row>
    <row r="1930" spans="1:25" ht="15" customHeight="1">
      <c r="A1930" s="4"/>
      <c r="B1930" s="61" t="s">
        <v>648</v>
      </c>
      <c r="C1930" s="62" t="s">
        <v>19</v>
      </c>
      <c r="D1930" s="61" t="s">
        <v>20</v>
      </c>
      <c r="E1930" s="61" t="s">
        <v>21</v>
      </c>
      <c r="F1930" s="303" t="s">
        <v>1242</v>
      </c>
      <c r="G1930" s="303"/>
      <c r="H1930" s="67" t="s">
        <v>22</v>
      </c>
      <c r="I1930" s="62" t="s">
        <v>23</v>
      </c>
      <c r="J1930" s="62" t="s">
        <v>24</v>
      </c>
      <c r="K1930" s="62" t="s">
        <v>17</v>
      </c>
      <c r="O1930" s="4"/>
      <c r="P1930" s="4"/>
      <c r="Q1930" s="4"/>
      <c r="R1930" s="4"/>
      <c r="S1930" s="4"/>
      <c r="T1930" s="4"/>
      <c r="U1930" s="4"/>
      <c r="V1930" s="4"/>
      <c r="W1930" s="4"/>
      <c r="X1930" s="4"/>
      <c r="Y1930" s="4"/>
    </row>
    <row r="1931" spans="1:25" ht="15" customHeight="1">
      <c r="A1931" s="4"/>
      <c r="B1931" s="58" t="s">
        <v>1243</v>
      </c>
      <c r="C1931" s="69" t="s">
        <v>649</v>
      </c>
      <c r="D1931" s="58" t="s">
        <v>31</v>
      </c>
      <c r="E1931" s="58" t="s">
        <v>650</v>
      </c>
      <c r="F1931" s="304" t="s">
        <v>1878</v>
      </c>
      <c r="G1931" s="304"/>
      <c r="H1931" s="68" t="s">
        <v>651</v>
      </c>
      <c r="I1931" s="71">
        <v>1</v>
      </c>
      <c r="J1931" s="70">
        <v>7105.04</v>
      </c>
      <c r="K1931" s="70">
        <v>7105.04</v>
      </c>
      <c r="O1931" s="4"/>
      <c r="P1931" s="4"/>
      <c r="Q1931" s="4"/>
      <c r="R1931" s="4"/>
      <c r="S1931" s="4"/>
      <c r="T1931" s="4"/>
      <c r="U1931" s="4"/>
      <c r="V1931" s="4"/>
      <c r="W1931" s="4"/>
      <c r="X1931" s="4"/>
      <c r="Y1931" s="4"/>
    </row>
    <row r="1932" spans="1:25" ht="15" customHeight="1">
      <c r="A1932" s="4"/>
      <c r="B1932" s="59" t="s">
        <v>1245</v>
      </c>
      <c r="C1932" s="74" t="s">
        <v>1299</v>
      </c>
      <c r="D1932" s="59" t="s">
        <v>47</v>
      </c>
      <c r="E1932" s="59" t="s">
        <v>1300</v>
      </c>
      <c r="F1932" s="308" t="s">
        <v>1248</v>
      </c>
      <c r="G1932" s="308"/>
      <c r="H1932" s="73" t="s">
        <v>1249</v>
      </c>
      <c r="I1932" s="76">
        <v>2.5</v>
      </c>
      <c r="J1932" s="75">
        <v>24.48</v>
      </c>
      <c r="K1932" s="75">
        <v>61.2</v>
      </c>
      <c r="O1932" s="4"/>
      <c r="P1932" s="4"/>
      <c r="Q1932" s="4"/>
      <c r="R1932" s="4"/>
      <c r="S1932" s="4"/>
      <c r="T1932" s="4"/>
      <c r="U1932" s="4"/>
      <c r="V1932" s="4"/>
      <c r="W1932" s="4"/>
      <c r="X1932" s="4"/>
      <c r="Y1932" s="4"/>
    </row>
    <row r="1933" spans="1:25" ht="15" customHeight="1">
      <c r="A1933" s="4"/>
      <c r="B1933" s="59" t="s">
        <v>1245</v>
      </c>
      <c r="C1933" s="74" t="s">
        <v>1301</v>
      </c>
      <c r="D1933" s="59" t="s">
        <v>47</v>
      </c>
      <c r="E1933" s="59" t="s">
        <v>1302</v>
      </c>
      <c r="F1933" s="308" t="s">
        <v>1248</v>
      </c>
      <c r="G1933" s="308"/>
      <c r="H1933" s="73" t="s">
        <v>1249</v>
      </c>
      <c r="I1933" s="76">
        <v>1</v>
      </c>
      <c r="J1933" s="75">
        <v>30.48</v>
      </c>
      <c r="K1933" s="75">
        <v>30.48</v>
      </c>
      <c r="O1933" s="4"/>
      <c r="P1933" s="4"/>
      <c r="Q1933" s="4"/>
      <c r="R1933" s="4"/>
      <c r="S1933" s="4"/>
      <c r="T1933" s="4"/>
      <c r="U1933" s="4"/>
      <c r="V1933" s="4"/>
      <c r="W1933" s="4"/>
      <c r="X1933" s="4"/>
      <c r="Y1933" s="4"/>
    </row>
    <row r="1934" spans="1:25" ht="15" customHeight="1">
      <c r="A1934" s="4"/>
      <c r="B1934" s="57" t="s">
        <v>1254</v>
      </c>
      <c r="C1934" s="78" t="s">
        <v>2046</v>
      </c>
      <c r="D1934" s="57" t="s">
        <v>1256</v>
      </c>
      <c r="E1934" s="57" t="s">
        <v>2047</v>
      </c>
      <c r="F1934" s="305" t="s">
        <v>1258</v>
      </c>
      <c r="G1934" s="305"/>
      <c r="H1934" s="77" t="s">
        <v>773</v>
      </c>
      <c r="I1934" s="80">
        <v>1</v>
      </c>
      <c r="J1934" s="79">
        <v>7013.36</v>
      </c>
      <c r="K1934" s="79">
        <v>7013.36</v>
      </c>
      <c r="O1934" s="4"/>
      <c r="P1934" s="4"/>
      <c r="Q1934" s="4"/>
      <c r="R1934" s="4"/>
      <c r="S1934" s="4"/>
      <c r="T1934" s="4"/>
      <c r="U1934" s="4"/>
      <c r="V1934" s="4"/>
      <c r="W1934" s="4"/>
      <c r="X1934" s="4"/>
      <c r="Y1934" s="4"/>
    </row>
    <row r="1935" spans="1:25" ht="15" customHeight="1">
      <c r="A1935" s="4"/>
      <c r="B1935" s="60"/>
      <c r="C1935" s="60"/>
      <c r="D1935" s="60"/>
      <c r="E1935" s="60"/>
      <c r="F1935" s="60" t="s">
        <v>1260</v>
      </c>
      <c r="G1935" s="82">
        <v>70.92</v>
      </c>
      <c r="H1935" s="60" t="s">
        <v>1261</v>
      </c>
      <c r="I1935" s="82">
        <v>0</v>
      </c>
      <c r="J1935" s="60" t="s">
        <v>1262</v>
      </c>
      <c r="K1935" s="82">
        <v>70.92</v>
      </c>
      <c r="O1935" s="4"/>
      <c r="P1935" s="4"/>
      <c r="Q1935" s="4"/>
      <c r="R1935" s="4"/>
      <c r="S1935" s="4"/>
      <c r="T1935" s="4"/>
      <c r="U1935" s="4"/>
      <c r="V1935" s="4"/>
      <c r="W1935" s="4"/>
      <c r="X1935" s="4"/>
      <c r="Y1935" s="4"/>
    </row>
    <row r="1936" spans="1:25" ht="15" customHeight="1">
      <c r="A1936" s="4"/>
      <c r="B1936" s="60"/>
      <c r="C1936" s="60"/>
      <c r="D1936" s="60"/>
      <c r="E1936" s="60"/>
      <c r="F1936" s="60" t="s">
        <v>1263</v>
      </c>
      <c r="G1936" s="82">
        <v>1344.27</v>
      </c>
      <c r="H1936" s="60"/>
      <c r="I1936" s="306" t="s">
        <v>1264</v>
      </c>
      <c r="J1936" s="306"/>
      <c r="K1936" s="82">
        <v>8449.31</v>
      </c>
      <c r="O1936" s="4"/>
      <c r="P1936" s="4"/>
      <c r="Q1936" s="4"/>
      <c r="R1936" s="4"/>
      <c r="S1936" s="4"/>
      <c r="T1936" s="4"/>
      <c r="U1936" s="4"/>
      <c r="V1936" s="4"/>
      <c r="W1936" s="4"/>
      <c r="X1936" s="4"/>
      <c r="Y1936" s="4"/>
    </row>
    <row r="1937" spans="1:25" ht="15" customHeight="1">
      <c r="A1937" s="4"/>
      <c r="B1937" s="307" t="s">
        <v>2542</v>
      </c>
      <c r="C1937" s="307"/>
      <c r="D1937" s="307"/>
      <c r="E1937" s="307"/>
      <c r="F1937" s="307"/>
      <c r="G1937" s="307"/>
      <c r="H1937" s="307"/>
      <c r="I1937" s="307"/>
      <c r="J1937" s="307"/>
      <c r="K1937" s="307"/>
      <c r="O1937" s="4"/>
      <c r="P1937" s="4"/>
      <c r="Q1937" s="4"/>
      <c r="R1937" s="4"/>
      <c r="S1937" s="4"/>
      <c r="T1937" s="4"/>
      <c r="U1937" s="4"/>
      <c r="V1937" s="4"/>
      <c r="W1937" s="4"/>
      <c r="X1937" s="4"/>
      <c r="Y1937" s="4"/>
    </row>
    <row r="1938" spans="1:25" ht="15" customHeight="1" thickBot="1">
      <c r="A1938" s="4"/>
      <c r="B1938" s="302" t="s">
        <v>2600</v>
      </c>
      <c r="C1938" s="302"/>
      <c r="D1938" s="302"/>
      <c r="E1938" s="302"/>
      <c r="F1938" s="302"/>
      <c r="G1938" s="302"/>
      <c r="H1938" s="302"/>
      <c r="I1938" s="302"/>
      <c r="J1938" s="302"/>
      <c r="K1938" s="302"/>
      <c r="O1938" s="4"/>
      <c r="P1938" s="4"/>
      <c r="Q1938" s="4"/>
      <c r="R1938" s="4"/>
      <c r="S1938" s="4"/>
      <c r="T1938" s="4"/>
      <c r="U1938" s="4"/>
      <c r="V1938" s="4"/>
      <c r="W1938" s="4"/>
      <c r="X1938" s="4"/>
      <c r="Y1938" s="4"/>
    </row>
    <row r="1939" spans="1:25" ht="15" customHeight="1" thickTop="1">
      <c r="A1939" s="4"/>
      <c r="B1939" s="72"/>
      <c r="C1939" s="72"/>
      <c r="D1939" s="72"/>
      <c r="E1939" s="72"/>
      <c r="F1939" s="72"/>
      <c r="G1939" s="72"/>
      <c r="H1939" s="72"/>
      <c r="I1939" s="72"/>
      <c r="J1939" s="72"/>
      <c r="K1939" s="72"/>
      <c r="O1939" s="4"/>
      <c r="P1939" s="4"/>
      <c r="Q1939" s="4"/>
      <c r="R1939" s="4"/>
      <c r="S1939" s="4"/>
      <c r="T1939" s="4"/>
      <c r="U1939" s="4"/>
      <c r="V1939" s="4"/>
      <c r="W1939" s="4"/>
      <c r="X1939" s="4"/>
      <c r="Y1939" s="4"/>
    </row>
    <row r="1940" spans="1:25" ht="15" customHeight="1">
      <c r="A1940" s="4"/>
      <c r="B1940" s="61" t="s">
        <v>654</v>
      </c>
      <c r="C1940" s="62" t="s">
        <v>19</v>
      </c>
      <c r="D1940" s="61" t="s">
        <v>20</v>
      </c>
      <c r="E1940" s="61" t="s">
        <v>21</v>
      </c>
      <c r="F1940" s="303" t="s">
        <v>1242</v>
      </c>
      <c r="G1940" s="303"/>
      <c r="H1940" s="67" t="s">
        <v>22</v>
      </c>
      <c r="I1940" s="62" t="s">
        <v>23</v>
      </c>
      <c r="J1940" s="62" t="s">
        <v>24</v>
      </c>
      <c r="K1940" s="62" t="s">
        <v>17</v>
      </c>
      <c r="O1940" s="4"/>
      <c r="P1940" s="4"/>
      <c r="Q1940" s="4"/>
      <c r="R1940" s="4"/>
      <c r="S1940" s="4"/>
      <c r="T1940" s="4"/>
      <c r="U1940" s="4"/>
      <c r="V1940" s="4"/>
      <c r="W1940" s="4"/>
      <c r="X1940" s="4"/>
      <c r="Y1940" s="4"/>
    </row>
    <row r="1941" spans="1:25" ht="15" customHeight="1">
      <c r="A1941" s="4"/>
      <c r="B1941" s="58" t="s">
        <v>1243</v>
      </c>
      <c r="C1941" s="69" t="s">
        <v>655</v>
      </c>
      <c r="D1941" s="58" t="s">
        <v>47</v>
      </c>
      <c r="E1941" s="58" t="s">
        <v>656</v>
      </c>
      <c r="F1941" s="304" t="s">
        <v>2048</v>
      </c>
      <c r="G1941" s="304"/>
      <c r="H1941" s="68" t="s">
        <v>49</v>
      </c>
      <c r="I1941" s="71">
        <v>1</v>
      </c>
      <c r="J1941" s="70">
        <v>48.34</v>
      </c>
      <c r="K1941" s="70">
        <v>48.34</v>
      </c>
      <c r="O1941" s="4"/>
      <c r="P1941" s="4"/>
      <c r="Q1941" s="4"/>
      <c r="R1941" s="4"/>
      <c r="S1941" s="4"/>
      <c r="T1941" s="4"/>
      <c r="U1941" s="4"/>
      <c r="V1941" s="4"/>
      <c r="W1941" s="4"/>
      <c r="X1941" s="4"/>
      <c r="Y1941" s="4"/>
    </row>
    <row r="1942" spans="1:25" ht="15" customHeight="1">
      <c r="A1942" s="4"/>
      <c r="B1942" s="59" t="s">
        <v>1245</v>
      </c>
      <c r="C1942" s="74" t="s">
        <v>1301</v>
      </c>
      <c r="D1942" s="59" t="s">
        <v>47</v>
      </c>
      <c r="E1942" s="59" t="s">
        <v>1302</v>
      </c>
      <c r="F1942" s="308" t="s">
        <v>1248</v>
      </c>
      <c r="G1942" s="308"/>
      <c r="H1942" s="73" t="s">
        <v>1249</v>
      </c>
      <c r="I1942" s="76">
        <v>0.3987</v>
      </c>
      <c r="J1942" s="75">
        <v>30.48</v>
      </c>
      <c r="K1942" s="75">
        <v>12.15</v>
      </c>
      <c r="O1942" s="4"/>
      <c r="P1942" s="4"/>
      <c r="Q1942" s="4"/>
      <c r="R1942" s="4"/>
      <c r="S1942" s="4"/>
      <c r="T1942" s="4"/>
      <c r="U1942" s="4"/>
      <c r="V1942" s="4"/>
      <c r="W1942" s="4"/>
      <c r="X1942" s="4"/>
      <c r="Y1942" s="4"/>
    </row>
    <row r="1943" spans="1:25" ht="15" customHeight="1">
      <c r="A1943" s="4"/>
      <c r="B1943" s="59" t="s">
        <v>1245</v>
      </c>
      <c r="C1943" s="74" t="s">
        <v>1299</v>
      </c>
      <c r="D1943" s="59" t="s">
        <v>47</v>
      </c>
      <c r="E1943" s="59" t="s">
        <v>1300</v>
      </c>
      <c r="F1943" s="308" t="s">
        <v>1248</v>
      </c>
      <c r="G1943" s="308"/>
      <c r="H1943" s="73" t="s">
        <v>1249</v>
      </c>
      <c r="I1943" s="76">
        <v>0.3987</v>
      </c>
      <c r="J1943" s="75">
        <v>24.48</v>
      </c>
      <c r="K1943" s="75">
        <v>9.76</v>
      </c>
      <c r="O1943" s="4"/>
      <c r="P1943" s="4"/>
      <c r="Q1943" s="4"/>
      <c r="R1943" s="4"/>
      <c r="S1943" s="4"/>
      <c r="T1943" s="4"/>
      <c r="U1943" s="4"/>
      <c r="V1943" s="4"/>
      <c r="W1943" s="4"/>
      <c r="X1943" s="4"/>
      <c r="Y1943" s="4"/>
    </row>
    <row r="1944" spans="1:25" ht="15" customHeight="1">
      <c r="A1944" s="4"/>
      <c r="B1944" s="57" t="s">
        <v>1254</v>
      </c>
      <c r="C1944" s="78" t="s">
        <v>1938</v>
      </c>
      <c r="D1944" s="57" t="s">
        <v>47</v>
      </c>
      <c r="E1944" s="57" t="s">
        <v>1939</v>
      </c>
      <c r="F1944" s="305" t="s">
        <v>1258</v>
      </c>
      <c r="G1944" s="305"/>
      <c r="H1944" s="77" t="s">
        <v>49</v>
      </c>
      <c r="I1944" s="80">
        <v>1.54E-2</v>
      </c>
      <c r="J1944" s="79">
        <v>2.61</v>
      </c>
      <c r="K1944" s="79">
        <v>0.04</v>
      </c>
      <c r="O1944" s="4"/>
      <c r="P1944" s="4"/>
      <c r="Q1944" s="4"/>
      <c r="R1944" s="4"/>
      <c r="S1944" s="4"/>
      <c r="T1944" s="4"/>
      <c r="U1944" s="4"/>
      <c r="V1944" s="4"/>
      <c r="W1944" s="4"/>
      <c r="X1944" s="4"/>
      <c r="Y1944" s="4"/>
    </row>
    <row r="1945" spans="1:25" ht="15" customHeight="1">
      <c r="A1945" s="4"/>
      <c r="B1945" s="57" t="s">
        <v>1254</v>
      </c>
      <c r="C1945" s="78" t="s">
        <v>1947</v>
      </c>
      <c r="D1945" s="57" t="s">
        <v>47</v>
      </c>
      <c r="E1945" s="57" t="s">
        <v>1948</v>
      </c>
      <c r="F1945" s="305" t="s">
        <v>1258</v>
      </c>
      <c r="G1945" s="305"/>
      <c r="H1945" s="77" t="s">
        <v>49</v>
      </c>
      <c r="I1945" s="80">
        <v>2.92E-2</v>
      </c>
      <c r="J1945" s="79">
        <v>64.319999999999993</v>
      </c>
      <c r="K1945" s="79">
        <v>1.87</v>
      </c>
      <c r="O1945" s="4"/>
      <c r="P1945" s="4"/>
      <c r="Q1945" s="4"/>
      <c r="R1945" s="4"/>
      <c r="S1945" s="4"/>
      <c r="T1945" s="4"/>
      <c r="U1945" s="4"/>
      <c r="V1945" s="4"/>
      <c r="W1945" s="4"/>
      <c r="X1945" s="4"/>
      <c r="Y1945" s="4"/>
    </row>
    <row r="1946" spans="1:25" ht="15" customHeight="1">
      <c r="A1946" s="4"/>
      <c r="B1946" s="57" t="s">
        <v>1254</v>
      </c>
      <c r="C1946" s="78" t="s">
        <v>2049</v>
      </c>
      <c r="D1946" s="57" t="s">
        <v>47</v>
      </c>
      <c r="E1946" s="57" t="s">
        <v>2050</v>
      </c>
      <c r="F1946" s="305" t="s">
        <v>1258</v>
      </c>
      <c r="G1946" s="305"/>
      <c r="H1946" s="77" t="s">
        <v>49</v>
      </c>
      <c r="I1946" s="80">
        <v>1</v>
      </c>
      <c r="J1946" s="79">
        <v>21.32</v>
      </c>
      <c r="K1946" s="79">
        <v>21.32</v>
      </c>
      <c r="O1946" s="4"/>
      <c r="P1946" s="4"/>
      <c r="Q1946" s="4"/>
      <c r="R1946" s="4"/>
      <c r="S1946" s="4"/>
      <c r="T1946" s="4"/>
      <c r="U1946" s="4"/>
      <c r="V1946" s="4"/>
      <c r="W1946" s="4"/>
      <c r="X1946" s="4"/>
      <c r="Y1946" s="4"/>
    </row>
    <row r="1947" spans="1:25" ht="15" customHeight="1">
      <c r="A1947" s="4"/>
      <c r="B1947" s="57" t="s">
        <v>1254</v>
      </c>
      <c r="C1947" s="78" t="s">
        <v>1944</v>
      </c>
      <c r="D1947" s="57" t="s">
        <v>47</v>
      </c>
      <c r="E1947" s="57" t="s">
        <v>1945</v>
      </c>
      <c r="F1947" s="305" t="s">
        <v>1258</v>
      </c>
      <c r="G1947" s="305"/>
      <c r="H1947" s="77" t="s">
        <v>49</v>
      </c>
      <c r="I1947" s="80">
        <v>4.3999999999999997E-2</v>
      </c>
      <c r="J1947" s="79">
        <v>72.87</v>
      </c>
      <c r="K1947" s="79">
        <v>3.2</v>
      </c>
      <c r="O1947" s="4"/>
      <c r="P1947" s="4"/>
      <c r="Q1947" s="4"/>
      <c r="R1947" s="4"/>
      <c r="S1947" s="4"/>
      <c r="T1947" s="4"/>
      <c r="U1947" s="4"/>
      <c r="V1947" s="4"/>
      <c r="W1947" s="4"/>
      <c r="X1947" s="4"/>
      <c r="Y1947" s="4"/>
    </row>
    <row r="1948" spans="1:25" ht="15" customHeight="1">
      <c r="A1948" s="4"/>
      <c r="B1948" s="60"/>
      <c r="C1948" s="60"/>
      <c r="D1948" s="60"/>
      <c r="E1948" s="60"/>
      <c r="F1948" s="60" t="s">
        <v>1260</v>
      </c>
      <c r="G1948" s="82">
        <v>17.170000000000002</v>
      </c>
      <c r="H1948" s="60" t="s">
        <v>1261</v>
      </c>
      <c r="I1948" s="82">
        <v>0</v>
      </c>
      <c r="J1948" s="60" t="s">
        <v>1262</v>
      </c>
      <c r="K1948" s="82">
        <v>17.170000000000002</v>
      </c>
      <c r="O1948" s="4"/>
      <c r="P1948" s="4"/>
      <c r="Q1948" s="4"/>
      <c r="R1948" s="4"/>
      <c r="S1948" s="4"/>
      <c r="T1948" s="4"/>
      <c r="U1948" s="4"/>
      <c r="V1948" s="4"/>
      <c r="W1948" s="4"/>
      <c r="X1948" s="4"/>
      <c r="Y1948" s="4"/>
    </row>
    <row r="1949" spans="1:25" ht="15" customHeight="1" thickBot="1">
      <c r="A1949" s="4"/>
      <c r="B1949" s="60"/>
      <c r="C1949" s="60"/>
      <c r="D1949" s="60"/>
      <c r="E1949" s="60"/>
      <c r="F1949" s="60" t="s">
        <v>1263</v>
      </c>
      <c r="G1949" s="82">
        <v>9.14</v>
      </c>
      <c r="H1949" s="60"/>
      <c r="I1949" s="306" t="s">
        <v>1264</v>
      </c>
      <c r="J1949" s="306"/>
      <c r="K1949" s="82">
        <v>57.48</v>
      </c>
      <c r="O1949" s="4"/>
      <c r="P1949" s="4"/>
      <c r="Q1949" s="4"/>
      <c r="R1949" s="4"/>
      <c r="S1949" s="4"/>
      <c r="T1949" s="4"/>
      <c r="U1949" s="4"/>
      <c r="V1949" s="4"/>
      <c r="W1949" s="4"/>
      <c r="X1949" s="4"/>
      <c r="Y1949" s="4"/>
    </row>
    <row r="1950" spans="1:25" ht="15" customHeight="1" thickTop="1">
      <c r="A1950" s="4"/>
      <c r="B1950" s="72"/>
      <c r="C1950" s="72"/>
      <c r="D1950" s="72"/>
      <c r="E1950" s="72"/>
      <c r="F1950" s="72"/>
      <c r="G1950" s="72"/>
      <c r="H1950" s="72"/>
      <c r="I1950" s="72"/>
      <c r="J1950" s="72"/>
      <c r="K1950" s="72"/>
      <c r="O1950" s="4"/>
      <c r="P1950" s="4"/>
      <c r="Q1950" s="4"/>
      <c r="R1950" s="4"/>
      <c r="S1950" s="4"/>
      <c r="T1950" s="4"/>
      <c r="U1950" s="4"/>
      <c r="V1950" s="4"/>
      <c r="W1950" s="4"/>
      <c r="X1950" s="4"/>
      <c r="Y1950" s="4"/>
    </row>
    <row r="1951" spans="1:25" ht="15" customHeight="1">
      <c r="A1951" s="4"/>
      <c r="B1951" s="61" t="s">
        <v>657</v>
      </c>
      <c r="C1951" s="62" t="s">
        <v>19</v>
      </c>
      <c r="D1951" s="61" t="s">
        <v>20</v>
      </c>
      <c r="E1951" s="61" t="s">
        <v>21</v>
      </c>
      <c r="F1951" s="303" t="s">
        <v>1242</v>
      </c>
      <c r="G1951" s="303"/>
      <c r="H1951" s="67" t="s">
        <v>22</v>
      </c>
      <c r="I1951" s="62" t="s">
        <v>23</v>
      </c>
      <c r="J1951" s="62" t="s">
        <v>24</v>
      </c>
      <c r="K1951" s="62" t="s">
        <v>17</v>
      </c>
      <c r="O1951" s="4"/>
      <c r="P1951" s="4"/>
      <c r="Q1951" s="4"/>
      <c r="R1951" s="4"/>
      <c r="S1951" s="4"/>
      <c r="T1951" s="4"/>
      <c r="U1951" s="4"/>
      <c r="V1951" s="4"/>
      <c r="W1951" s="4"/>
      <c r="X1951" s="4"/>
      <c r="Y1951" s="4"/>
    </row>
    <row r="1952" spans="1:25" ht="15" customHeight="1">
      <c r="A1952" s="4"/>
      <c r="B1952" s="58" t="s">
        <v>1243</v>
      </c>
      <c r="C1952" s="69" t="s">
        <v>658</v>
      </c>
      <c r="D1952" s="58" t="s">
        <v>47</v>
      </c>
      <c r="E1952" s="58" t="s">
        <v>659</v>
      </c>
      <c r="F1952" s="304" t="s">
        <v>2051</v>
      </c>
      <c r="G1952" s="304"/>
      <c r="H1952" s="68" t="s">
        <v>49</v>
      </c>
      <c r="I1952" s="71">
        <v>1</v>
      </c>
      <c r="J1952" s="70">
        <v>580.82000000000005</v>
      </c>
      <c r="K1952" s="70">
        <v>580.82000000000005</v>
      </c>
      <c r="O1952" s="4"/>
      <c r="P1952" s="4"/>
      <c r="Q1952" s="4"/>
      <c r="R1952" s="4"/>
      <c r="S1952" s="4"/>
      <c r="T1952" s="4"/>
      <c r="U1952" s="4"/>
      <c r="V1952" s="4"/>
      <c r="W1952" s="4"/>
      <c r="X1952" s="4"/>
      <c r="Y1952" s="4"/>
    </row>
    <row r="1953" spans="1:25" ht="15" customHeight="1">
      <c r="A1953" s="4"/>
      <c r="B1953" s="59" t="s">
        <v>1245</v>
      </c>
      <c r="C1953" s="74" t="s">
        <v>1443</v>
      </c>
      <c r="D1953" s="59" t="s">
        <v>47</v>
      </c>
      <c r="E1953" s="59" t="s">
        <v>1444</v>
      </c>
      <c r="F1953" s="308" t="s">
        <v>1248</v>
      </c>
      <c r="G1953" s="308"/>
      <c r="H1953" s="73" t="s">
        <v>1249</v>
      </c>
      <c r="I1953" s="76">
        <v>5.0944000000000003</v>
      </c>
      <c r="J1953" s="75">
        <v>31.21</v>
      </c>
      <c r="K1953" s="75">
        <v>158.99</v>
      </c>
      <c r="O1953" s="4"/>
      <c r="P1953" s="4"/>
      <c r="Q1953" s="4"/>
      <c r="R1953" s="4"/>
      <c r="S1953" s="4"/>
      <c r="T1953" s="4"/>
      <c r="U1953" s="4"/>
      <c r="V1953" s="4"/>
      <c r="W1953" s="4"/>
      <c r="X1953" s="4"/>
      <c r="Y1953" s="4"/>
    </row>
    <row r="1954" spans="1:25" ht="15" customHeight="1">
      <c r="A1954" s="4"/>
      <c r="B1954" s="59" t="s">
        <v>1245</v>
      </c>
      <c r="C1954" s="74" t="s">
        <v>1246</v>
      </c>
      <c r="D1954" s="59" t="s">
        <v>47</v>
      </c>
      <c r="E1954" s="59" t="s">
        <v>1247</v>
      </c>
      <c r="F1954" s="308" t="s">
        <v>1248</v>
      </c>
      <c r="G1954" s="308"/>
      <c r="H1954" s="73" t="s">
        <v>1249</v>
      </c>
      <c r="I1954" s="76">
        <v>4.0027999999999997</v>
      </c>
      <c r="J1954" s="75">
        <v>22.64</v>
      </c>
      <c r="K1954" s="75">
        <v>90.62</v>
      </c>
      <c r="O1954" s="4"/>
      <c r="P1954" s="4"/>
      <c r="Q1954" s="4"/>
      <c r="R1954" s="4"/>
      <c r="S1954" s="4"/>
      <c r="T1954" s="4"/>
      <c r="U1954" s="4"/>
      <c r="V1954" s="4"/>
      <c r="W1954" s="4"/>
      <c r="X1954" s="4"/>
      <c r="Y1954" s="4"/>
    </row>
    <row r="1955" spans="1:25" ht="15" customHeight="1">
      <c r="A1955" s="4"/>
      <c r="B1955" s="59" t="s">
        <v>1245</v>
      </c>
      <c r="C1955" s="74" t="s">
        <v>2052</v>
      </c>
      <c r="D1955" s="59" t="s">
        <v>47</v>
      </c>
      <c r="E1955" s="59" t="s">
        <v>2053</v>
      </c>
      <c r="F1955" s="308" t="s">
        <v>2054</v>
      </c>
      <c r="G1955" s="308"/>
      <c r="H1955" s="73" t="s">
        <v>62</v>
      </c>
      <c r="I1955" s="76">
        <v>4.48E-2</v>
      </c>
      <c r="J1955" s="75">
        <v>2637.16</v>
      </c>
      <c r="K1955" s="75">
        <v>118.14</v>
      </c>
      <c r="O1955" s="4"/>
      <c r="P1955" s="4"/>
      <c r="Q1955" s="4"/>
      <c r="R1955" s="4"/>
      <c r="S1955" s="4"/>
      <c r="T1955" s="4"/>
      <c r="U1955" s="4"/>
      <c r="V1955" s="4"/>
      <c r="W1955" s="4"/>
      <c r="X1955" s="4"/>
      <c r="Y1955" s="4"/>
    </row>
    <row r="1956" spans="1:25" ht="15" customHeight="1">
      <c r="A1956" s="4"/>
      <c r="B1956" s="59" t="s">
        <v>1245</v>
      </c>
      <c r="C1956" s="74" t="s">
        <v>2055</v>
      </c>
      <c r="D1956" s="59" t="s">
        <v>47</v>
      </c>
      <c r="E1956" s="59" t="s">
        <v>2056</v>
      </c>
      <c r="F1956" s="308" t="s">
        <v>2057</v>
      </c>
      <c r="G1956" s="308"/>
      <c r="H1956" s="73" t="s">
        <v>37</v>
      </c>
      <c r="I1956" s="76">
        <v>0.81</v>
      </c>
      <c r="J1956" s="75">
        <v>6.93</v>
      </c>
      <c r="K1956" s="75">
        <v>5.61</v>
      </c>
      <c r="O1956" s="4"/>
      <c r="P1956" s="4"/>
      <c r="Q1956" s="4"/>
      <c r="R1956" s="4"/>
      <c r="S1956" s="4"/>
      <c r="T1956" s="4"/>
      <c r="U1956" s="4"/>
      <c r="V1956" s="4"/>
      <c r="W1956" s="4"/>
      <c r="X1956" s="4"/>
      <c r="Y1956" s="4"/>
    </row>
    <row r="1957" spans="1:25" ht="15" customHeight="1">
      <c r="A1957" s="4"/>
      <c r="B1957" s="59" t="s">
        <v>1245</v>
      </c>
      <c r="C1957" s="74" t="s">
        <v>2058</v>
      </c>
      <c r="D1957" s="59" t="s">
        <v>47</v>
      </c>
      <c r="E1957" s="59" t="s">
        <v>2059</v>
      </c>
      <c r="F1957" s="308" t="s">
        <v>1337</v>
      </c>
      <c r="G1957" s="308"/>
      <c r="H1957" s="73" t="s">
        <v>62</v>
      </c>
      <c r="I1957" s="76">
        <v>0.11559999999999999</v>
      </c>
      <c r="J1957" s="75">
        <v>640.65</v>
      </c>
      <c r="K1957" s="75">
        <v>74.05</v>
      </c>
      <c r="O1957" s="4"/>
      <c r="P1957" s="4"/>
      <c r="Q1957" s="4"/>
      <c r="R1957" s="4"/>
      <c r="S1957" s="4"/>
      <c r="T1957" s="4"/>
      <c r="U1957" s="4"/>
      <c r="V1957" s="4"/>
      <c r="W1957" s="4"/>
      <c r="X1957" s="4"/>
      <c r="Y1957" s="4"/>
    </row>
    <row r="1958" spans="1:25" ht="15" customHeight="1">
      <c r="A1958" s="4"/>
      <c r="B1958" s="59" t="s">
        <v>1245</v>
      </c>
      <c r="C1958" s="74" t="s">
        <v>1436</v>
      </c>
      <c r="D1958" s="59" t="s">
        <v>47</v>
      </c>
      <c r="E1958" s="59" t="s">
        <v>1437</v>
      </c>
      <c r="F1958" s="308" t="s">
        <v>1387</v>
      </c>
      <c r="G1958" s="308"/>
      <c r="H1958" s="73" t="s">
        <v>1388</v>
      </c>
      <c r="I1958" s="76">
        <v>1.78E-2</v>
      </c>
      <c r="J1958" s="75">
        <v>73.349999999999994</v>
      </c>
      <c r="K1958" s="75">
        <v>1.3</v>
      </c>
      <c r="O1958" s="4"/>
      <c r="P1958" s="4"/>
      <c r="Q1958" s="4"/>
      <c r="R1958" s="4"/>
      <c r="S1958" s="4"/>
      <c r="T1958" s="4"/>
      <c r="U1958" s="4"/>
      <c r="V1958" s="4"/>
      <c r="W1958" s="4"/>
      <c r="X1958" s="4"/>
      <c r="Y1958" s="4"/>
    </row>
    <row r="1959" spans="1:25" ht="15" customHeight="1">
      <c r="A1959" s="4"/>
      <c r="B1959" s="59" t="s">
        <v>1245</v>
      </c>
      <c r="C1959" s="74" t="s">
        <v>2060</v>
      </c>
      <c r="D1959" s="59" t="s">
        <v>47</v>
      </c>
      <c r="E1959" s="59" t="s">
        <v>2061</v>
      </c>
      <c r="F1959" s="308" t="s">
        <v>1337</v>
      </c>
      <c r="G1959" s="308"/>
      <c r="H1959" s="73" t="s">
        <v>62</v>
      </c>
      <c r="I1959" s="76">
        <v>1.4800000000000001E-2</v>
      </c>
      <c r="J1959" s="75">
        <v>562.45000000000005</v>
      </c>
      <c r="K1959" s="75">
        <v>8.32</v>
      </c>
      <c r="O1959" s="4"/>
      <c r="P1959" s="4"/>
      <c r="Q1959" s="4"/>
      <c r="R1959" s="4"/>
      <c r="S1959" s="4"/>
      <c r="T1959" s="4"/>
      <c r="U1959" s="4"/>
      <c r="V1959" s="4"/>
      <c r="W1959" s="4"/>
      <c r="X1959" s="4"/>
      <c r="Y1959" s="4"/>
    </row>
    <row r="1960" spans="1:25" ht="15" customHeight="1">
      <c r="A1960" s="4"/>
      <c r="B1960" s="59" t="s">
        <v>1245</v>
      </c>
      <c r="C1960" s="74" t="s">
        <v>1438</v>
      </c>
      <c r="D1960" s="59" t="s">
        <v>47</v>
      </c>
      <c r="E1960" s="59" t="s">
        <v>1439</v>
      </c>
      <c r="F1960" s="308" t="s">
        <v>1387</v>
      </c>
      <c r="G1960" s="308"/>
      <c r="H1960" s="73" t="s">
        <v>1391</v>
      </c>
      <c r="I1960" s="76">
        <v>8.6999999999999994E-3</v>
      </c>
      <c r="J1960" s="75">
        <v>156.1</v>
      </c>
      <c r="K1960" s="75">
        <v>1.35</v>
      </c>
      <c r="O1960" s="4"/>
      <c r="P1960" s="4"/>
      <c r="Q1960" s="4"/>
      <c r="R1960" s="4"/>
      <c r="S1960" s="4"/>
      <c r="T1960" s="4"/>
      <c r="U1960" s="4"/>
      <c r="V1960" s="4"/>
      <c r="W1960" s="4"/>
      <c r="X1960" s="4"/>
      <c r="Y1960" s="4"/>
    </row>
    <row r="1961" spans="1:25" ht="15" customHeight="1">
      <c r="A1961" s="4"/>
      <c r="B1961" s="59" t="s">
        <v>1245</v>
      </c>
      <c r="C1961" s="74" t="s">
        <v>2062</v>
      </c>
      <c r="D1961" s="59" t="s">
        <v>47</v>
      </c>
      <c r="E1961" s="59" t="s">
        <v>2063</v>
      </c>
      <c r="F1961" s="308" t="s">
        <v>1384</v>
      </c>
      <c r="G1961" s="308"/>
      <c r="H1961" s="73" t="s">
        <v>62</v>
      </c>
      <c r="I1961" s="76">
        <v>7.4399999999999994E-2</v>
      </c>
      <c r="J1961" s="75">
        <v>533.89</v>
      </c>
      <c r="K1961" s="75">
        <v>39.72</v>
      </c>
      <c r="O1961" s="4"/>
      <c r="P1961" s="4"/>
      <c r="Q1961" s="4"/>
      <c r="R1961" s="4"/>
      <c r="S1961" s="4"/>
      <c r="T1961" s="4"/>
      <c r="U1961" s="4"/>
      <c r="V1961" s="4"/>
      <c r="W1961" s="4"/>
      <c r="X1961" s="4"/>
      <c r="Y1961" s="4"/>
    </row>
    <row r="1962" spans="1:25" ht="15" customHeight="1">
      <c r="A1962" s="4"/>
      <c r="B1962" s="57" t="s">
        <v>1254</v>
      </c>
      <c r="C1962" s="78" t="s">
        <v>1531</v>
      </c>
      <c r="D1962" s="57" t="s">
        <v>47</v>
      </c>
      <c r="E1962" s="57" t="s">
        <v>1532</v>
      </c>
      <c r="F1962" s="305" t="s">
        <v>1258</v>
      </c>
      <c r="G1962" s="305"/>
      <c r="H1962" s="77" t="s">
        <v>87</v>
      </c>
      <c r="I1962" s="80">
        <v>0.44159999999999999</v>
      </c>
      <c r="J1962" s="79">
        <v>25.43</v>
      </c>
      <c r="K1962" s="79">
        <v>11.22</v>
      </c>
      <c r="O1962" s="4"/>
      <c r="P1962" s="4"/>
      <c r="Q1962" s="4"/>
      <c r="R1962" s="4"/>
      <c r="S1962" s="4"/>
      <c r="T1962" s="4"/>
      <c r="U1962" s="4"/>
      <c r="V1962" s="4"/>
      <c r="W1962" s="4"/>
      <c r="X1962" s="4"/>
      <c r="Y1962" s="4"/>
    </row>
    <row r="1963" spans="1:25" ht="15" customHeight="1">
      <c r="A1963" s="4"/>
      <c r="B1963" s="57" t="s">
        <v>1254</v>
      </c>
      <c r="C1963" s="78" t="s">
        <v>1458</v>
      </c>
      <c r="D1963" s="57" t="s">
        <v>47</v>
      </c>
      <c r="E1963" s="57" t="s">
        <v>1459</v>
      </c>
      <c r="F1963" s="305" t="s">
        <v>1258</v>
      </c>
      <c r="G1963" s="305"/>
      <c r="H1963" s="77" t="s">
        <v>87</v>
      </c>
      <c r="I1963" s="80">
        <v>0.14080000000000001</v>
      </c>
      <c r="J1963" s="79">
        <v>2.92</v>
      </c>
      <c r="K1963" s="79">
        <v>0.41</v>
      </c>
      <c r="O1963" s="4"/>
      <c r="P1963" s="4"/>
      <c r="Q1963" s="4"/>
      <c r="R1963" s="4"/>
      <c r="S1963" s="4"/>
      <c r="T1963" s="4"/>
      <c r="U1963" s="4"/>
      <c r="V1963" s="4"/>
      <c r="W1963" s="4"/>
      <c r="X1963" s="4"/>
      <c r="Y1963" s="4"/>
    </row>
    <row r="1964" spans="1:25" ht="15" customHeight="1">
      <c r="A1964" s="4"/>
      <c r="B1964" s="57" t="s">
        <v>1254</v>
      </c>
      <c r="C1964" s="78" t="s">
        <v>2064</v>
      </c>
      <c r="D1964" s="57" t="s">
        <v>47</v>
      </c>
      <c r="E1964" s="57" t="s">
        <v>2065</v>
      </c>
      <c r="F1964" s="305" t="s">
        <v>1258</v>
      </c>
      <c r="G1964" s="305"/>
      <c r="H1964" s="77" t="s">
        <v>49</v>
      </c>
      <c r="I1964" s="80">
        <v>131.81880000000001</v>
      </c>
      <c r="J1964" s="79">
        <v>0.53</v>
      </c>
      <c r="K1964" s="79">
        <v>69.86</v>
      </c>
      <c r="O1964" s="4"/>
      <c r="P1964" s="4"/>
      <c r="Q1964" s="4"/>
      <c r="R1964" s="4"/>
      <c r="S1964" s="4"/>
      <c r="T1964" s="4"/>
      <c r="U1964" s="4"/>
      <c r="V1964" s="4"/>
      <c r="W1964" s="4"/>
      <c r="X1964" s="4"/>
      <c r="Y1964" s="4"/>
    </row>
    <row r="1965" spans="1:25" ht="15" customHeight="1">
      <c r="A1965" s="4"/>
      <c r="B1965" s="57" t="s">
        <v>1254</v>
      </c>
      <c r="C1965" s="78" t="s">
        <v>1460</v>
      </c>
      <c r="D1965" s="57" t="s">
        <v>47</v>
      </c>
      <c r="E1965" s="57" t="s">
        <v>1461</v>
      </c>
      <c r="F1965" s="305" t="s">
        <v>1258</v>
      </c>
      <c r="G1965" s="305"/>
      <c r="H1965" s="77" t="s">
        <v>15</v>
      </c>
      <c r="I1965" s="80">
        <v>5.4000000000000003E-3</v>
      </c>
      <c r="J1965" s="79">
        <v>6.17</v>
      </c>
      <c r="K1965" s="79">
        <v>0.03</v>
      </c>
      <c r="O1965" s="4"/>
      <c r="P1965" s="4"/>
      <c r="Q1965" s="4"/>
      <c r="R1965" s="4"/>
      <c r="S1965" s="4"/>
      <c r="T1965" s="4"/>
      <c r="U1965" s="4"/>
      <c r="V1965" s="4"/>
      <c r="W1965" s="4"/>
      <c r="X1965" s="4"/>
      <c r="Y1965" s="4"/>
    </row>
    <row r="1966" spans="1:25" ht="15" customHeight="1">
      <c r="A1966" s="4"/>
      <c r="B1966" s="57" t="s">
        <v>1254</v>
      </c>
      <c r="C1966" s="78" t="s">
        <v>1288</v>
      </c>
      <c r="D1966" s="57" t="s">
        <v>47</v>
      </c>
      <c r="E1966" s="57" t="s">
        <v>1289</v>
      </c>
      <c r="F1966" s="305" t="s">
        <v>1258</v>
      </c>
      <c r="G1966" s="305"/>
      <c r="H1966" s="77" t="s">
        <v>87</v>
      </c>
      <c r="I1966" s="80">
        <v>0.11840000000000001</v>
      </c>
      <c r="J1966" s="79">
        <v>8.36</v>
      </c>
      <c r="K1966" s="79">
        <v>0.98</v>
      </c>
      <c r="O1966" s="4"/>
      <c r="P1966" s="4"/>
      <c r="Q1966" s="4"/>
      <c r="R1966" s="4"/>
      <c r="S1966" s="4"/>
      <c r="T1966" s="4"/>
      <c r="U1966" s="4"/>
      <c r="V1966" s="4"/>
      <c r="W1966" s="4"/>
      <c r="X1966" s="4"/>
      <c r="Y1966" s="4"/>
    </row>
    <row r="1967" spans="1:25" ht="15" customHeight="1">
      <c r="A1967" s="4"/>
      <c r="B1967" s="57" t="s">
        <v>1254</v>
      </c>
      <c r="C1967" s="78" t="s">
        <v>1371</v>
      </c>
      <c r="D1967" s="57" t="s">
        <v>47</v>
      </c>
      <c r="E1967" s="57" t="s">
        <v>1372</v>
      </c>
      <c r="F1967" s="305" t="s">
        <v>1258</v>
      </c>
      <c r="G1967" s="305"/>
      <c r="H1967" s="77" t="s">
        <v>103</v>
      </c>
      <c r="I1967" s="80">
        <v>1.2500000000000001E-2</v>
      </c>
      <c r="J1967" s="79">
        <v>17.899999999999999</v>
      </c>
      <c r="K1967" s="79">
        <v>0.22</v>
      </c>
      <c r="O1967" s="4"/>
      <c r="P1967" s="4"/>
      <c r="Q1967" s="4"/>
      <c r="R1967" s="4"/>
      <c r="S1967" s="4"/>
      <c r="T1967" s="4"/>
      <c r="U1967" s="4"/>
      <c r="V1967" s="4"/>
      <c r="W1967" s="4"/>
      <c r="X1967" s="4"/>
      <c r="Y1967" s="4"/>
    </row>
    <row r="1968" spans="1:25" ht="15" customHeight="1">
      <c r="A1968" s="4"/>
      <c r="B1968" s="60"/>
      <c r="C1968" s="60"/>
      <c r="D1968" s="60"/>
      <c r="E1968" s="60"/>
      <c r="F1968" s="60" t="s">
        <v>1260</v>
      </c>
      <c r="G1968" s="82">
        <v>267.49</v>
      </c>
      <c r="H1968" s="60" t="s">
        <v>1261</v>
      </c>
      <c r="I1968" s="82">
        <v>0</v>
      </c>
      <c r="J1968" s="60" t="s">
        <v>1262</v>
      </c>
      <c r="K1968" s="82">
        <v>267.49</v>
      </c>
      <c r="O1968" s="4"/>
      <c r="P1968" s="4"/>
      <c r="Q1968" s="4"/>
      <c r="R1968" s="4"/>
      <c r="S1968" s="4"/>
      <c r="T1968" s="4"/>
      <c r="U1968" s="4"/>
      <c r="V1968" s="4"/>
      <c r="W1968" s="4"/>
      <c r="X1968" s="4"/>
      <c r="Y1968" s="4"/>
    </row>
    <row r="1969" spans="1:25" ht="15" customHeight="1" thickBot="1">
      <c r="A1969" s="4"/>
      <c r="B1969" s="60"/>
      <c r="C1969" s="60"/>
      <c r="D1969" s="60"/>
      <c r="E1969" s="60"/>
      <c r="F1969" s="60" t="s">
        <v>1263</v>
      </c>
      <c r="G1969" s="82">
        <v>109.89</v>
      </c>
      <c r="H1969" s="60"/>
      <c r="I1969" s="306" t="s">
        <v>1264</v>
      </c>
      <c r="J1969" s="306"/>
      <c r="K1969" s="82">
        <v>690.71</v>
      </c>
      <c r="O1969" s="4"/>
      <c r="P1969" s="4"/>
      <c r="Q1969" s="4"/>
      <c r="R1969" s="4"/>
      <c r="S1969" s="4"/>
      <c r="T1969" s="4"/>
      <c r="U1969" s="4"/>
      <c r="V1969" s="4"/>
      <c r="W1969" s="4"/>
      <c r="X1969" s="4"/>
      <c r="Y1969" s="4"/>
    </row>
    <row r="1970" spans="1:25" ht="15" customHeight="1" thickTop="1">
      <c r="A1970" s="4"/>
      <c r="B1970" s="72"/>
      <c r="C1970" s="72"/>
      <c r="D1970" s="72"/>
      <c r="E1970" s="72"/>
      <c r="F1970" s="72"/>
      <c r="G1970" s="72"/>
      <c r="H1970" s="72"/>
      <c r="I1970" s="72"/>
      <c r="J1970" s="72"/>
      <c r="K1970" s="72"/>
      <c r="O1970" s="4"/>
      <c r="P1970" s="4"/>
      <c r="Q1970" s="4"/>
      <c r="R1970" s="4"/>
      <c r="S1970" s="4"/>
      <c r="T1970" s="4"/>
      <c r="U1970" s="4"/>
      <c r="V1970" s="4"/>
      <c r="W1970" s="4"/>
      <c r="X1970" s="4"/>
      <c r="Y1970" s="4"/>
    </row>
    <row r="1971" spans="1:25" ht="15" customHeight="1">
      <c r="A1971" s="4"/>
      <c r="B1971" s="61" t="s">
        <v>660</v>
      </c>
      <c r="C1971" s="62" t="s">
        <v>19</v>
      </c>
      <c r="D1971" s="61" t="s">
        <v>20</v>
      </c>
      <c r="E1971" s="61" t="s">
        <v>21</v>
      </c>
      <c r="F1971" s="303" t="s">
        <v>1242</v>
      </c>
      <c r="G1971" s="303"/>
      <c r="H1971" s="67" t="s">
        <v>22</v>
      </c>
      <c r="I1971" s="62" t="s">
        <v>23</v>
      </c>
      <c r="J1971" s="62" t="s">
        <v>24</v>
      </c>
      <c r="K1971" s="62" t="s">
        <v>17</v>
      </c>
      <c r="O1971" s="4"/>
      <c r="P1971" s="4"/>
      <c r="Q1971" s="4"/>
      <c r="R1971" s="4"/>
      <c r="S1971" s="4"/>
      <c r="T1971" s="4"/>
      <c r="U1971" s="4"/>
      <c r="V1971" s="4"/>
      <c r="W1971" s="4"/>
      <c r="X1971" s="4"/>
      <c r="Y1971" s="4"/>
    </row>
    <row r="1972" spans="1:25" ht="15" customHeight="1">
      <c r="A1972" s="4"/>
      <c r="B1972" s="58" t="s">
        <v>1243</v>
      </c>
      <c r="C1972" s="69" t="s">
        <v>661</v>
      </c>
      <c r="D1972" s="58" t="s">
        <v>47</v>
      </c>
      <c r="E1972" s="58" t="s">
        <v>662</v>
      </c>
      <c r="F1972" s="304" t="s">
        <v>2048</v>
      </c>
      <c r="G1972" s="304"/>
      <c r="H1972" s="68" t="s">
        <v>49</v>
      </c>
      <c r="I1972" s="71">
        <v>1</v>
      </c>
      <c r="J1972" s="70">
        <v>68.25</v>
      </c>
      <c r="K1972" s="70">
        <v>68.25</v>
      </c>
      <c r="O1972" s="4"/>
      <c r="P1972" s="4"/>
      <c r="Q1972" s="4"/>
      <c r="R1972" s="4"/>
      <c r="S1972" s="4"/>
      <c r="T1972" s="4"/>
      <c r="U1972" s="4"/>
      <c r="V1972" s="4"/>
      <c r="W1972" s="4"/>
      <c r="X1972" s="4"/>
      <c r="Y1972" s="4"/>
    </row>
    <row r="1973" spans="1:25" ht="15" customHeight="1">
      <c r="A1973" s="4"/>
      <c r="B1973" s="59" t="s">
        <v>1245</v>
      </c>
      <c r="C1973" s="74" t="s">
        <v>1301</v>
      </c>
      <c r="D1973" s="59" t="s">
        <v>47</v>
      </c>
      <c r="E1973" s="59" t="s">
        <v>1302</v>
      </c>
      <c r="F1973" s="308" t="s">
        <v>1248</v>
      </c>
      <c r="G1973" s="308"/>
      <c r="H1973" s="73" t="s">
        <v>1249</v>
      </c>
      <c r="I1973" s="76">
        <v>0.42309999999999998</v>
      </c>
      <c r="J1973" s="75">
        <v>30.48</v>
      </c>
      <c r="K1973" s="75">
        <v>12.89</v>
      </c>
      <c r="O1973" s="4"/>
      <c r="P1973" s="4"/>
      <c r="Q1973" s="4"/>
      <c r="R1973" s="4"/>
      <c r="S1973" s="4"/>
      <c r="T1973" s="4"/>
      <c r="U1973" s="4"/>
      <c r="V1973" s="4"/>
      <c r="W1973" s="4"/>
      <c r="X1973" s="4"/>
      <c r="Y1973" s="4"/>
    </row>
    <row r="1974" spans="1:25" ht="15" customHeight="1">
      <c r="A1974" s="4"/>
      <c r="B1974" s="59" t="s">
        <v>1245</v>
      </c>
      <c r="C1974" s="74" t="s">
        <v>1299</v>
      </c>
      <c r="D1974" s="59" t="s">
        <v>47</v>
      </c>
      <c r="E1974" s="59" t="s">
        <v>1300</v>
      </c>
      <c r="F1974" s="308" t="s">
        <v>1248</v>
      </c>
      <c r="G1974" s="308"/>
      <c r="H1974" s="73" t="s">
        <v>1249</v>
      </c>
      <c r="I1974" s="76">
        <v>0.42309999999999998</v>
      </c>
      <c r="J1974" s="75">
        <v>24.48</v>
      </c>
      <c r="K1974" s="75">
        <v>10.35</v>
      </c>
      <c r="O1974" s="4"/>
      <c r="P1974" s="4"/>
      <c r="Q1974" s="4"/>
      <c r="R1974" s="4"/>
      <c r="S1974" s="4"/>
      <c r="T1974" s="4"/>
      <c r="U1974" s="4"/>
      <c r="V1974" s="4"/>
      <c r="W1974" s="4"/>
      <c r="X1974" s="4"/>
      <c r="Y1974" s="4"/>
    </row>
    <row r="1975" spans="1:25" ht="15" customHeight="1">
      <c r="A1975" s="4"/>
      <c r="B1975" s="57" t="s">
        <v>1254</v>
      </c>
      <c r="C1975" s="78" t="s">
        <v>2066</v>
      </c>
      <c r="D1975" s="57" t="s">
        <v>47</v>
      </c>
      <c r="E1975" s="57" t="s">
        <v>2067</v>
      </c>
      <c r="F1975" s="305" t="s">
        <v>1258</v>
      </c>
      <c r="G1975" s="305"/>
      <c r="H1975" s="77" t="s">
        <v>49</v>
      </c>
      <c r="I1975" s="80">
        <v>1</v>
      </c>
      <c r="J1975" s="79">
        <v>39.9</v>
      </c>
      <c r="K1975" s="79">
        <v>39.9</v>
      </c>
      <c r="O1975" s="4"/>
      <c r="P1975" s="4"/>
      <c r="Q1975" s="4"/>
      <c r="R1975" s="4"/>
      <c r="S1975" s="4"/>
      <c r="T1975" s="4"/>
      <c r="U1975" s="4"/>
      <c r="V1975" s="4"/>
      <c r="W1975" s="4"/>
      <c r="X1975" s="4"/>
      <c r="Y1975" s="4"/>
    </row>
    <row r="1976" spans="1:25" ht="15" customHeight="1">
      <c r="A1976" s="4"/>
      <c r="B1976" s="57" t="s">
        <v>1254</v>
      </c>
      <c r="C1976" s="78" t="s">
        <v>1944</v>
      </c>
      <c r="D1976" s="57" t="s">
        <v>47</v>
      </c>
      <c r="E1976" s="57" t="s">
        <v>1945</v>
      </c>
      <c r="F1976" s="305" t="s">
        <v>1258</v>
      </c>
      <c r="G1976" s="305"/>
      <c r="H1976" s="77" t="s">
        <v>49</v>
      </c>
      <c r="I1976" s="80">
        <v>4.3999999999999997E-2</v>
      </c>
      <c r="J1976" s="79">
        <v>72.87</v>
      </c>
      <c r="K1976" s="79">
        <v>3.2</v>
      </c>
      <c r="O1976" s="4"/>
      <c r="P1976" s="4"/>
      <c r="Q1976" s="4"/>
      <c r="R1976" s="4"/>
      <c r="S1976" s="4"/>
      <c r="T1976" s="4"/>
      <c r="U1976" s="4"/>
      <c r="V1976" s="4"/>
      <c r="W1976" s="4"/>
      <c r="X1976" s="4"/>
      <c r="Y1976" s="4"/>
    </row>
    <row r="1977" spans="1:25" ht="15" customHeight="1">
      <c r="A1977" s="4"/>
      <c r="B1977" s="57" t="s">
        <v>1254</v>
      </c>
      <c r="C1977" s="78" t="s">
        <v>1947</v>
      </c>
      <c r="D1977" s="57" t="s">
        <v>47</v>
      </c>
      <c r="E1977" s="57" t="s">
        <v>1948</v>
      </c>
      <c r="F1977" s="305" t="s">
        <v>1258</v>
      </c>
      <c r="G1977" s="305"/>
      <c r="H1977" s="77" t="s">
        <v>49</v>
      </c>
      <c r="I1977" s="80">
        <v>2.92E-2</v>
      </c>
      <c r="J1977" s="79">
        <v>64.319999999999993</v>
      </c>
      <c r="K1977" s="79">
        <v>1.87</v>
      </c>
      <c r="O1977" s="4"/>
      <c r="P1977" s="4"/>
      <c r="Q1977" s="4"/>
      <c r="R1977" s="4"/>
      <c r="S1977" s="4"/>
      <c r="T1977" s="4"/>
      <c r="U1977" s="4"/>
      <c r="V1977" s="4"/>
      <c r="W1977" s="4"/>
      <c r="X1977" s="4"/>
      <c r="Y1977" s="4"/>
    </row>
    <row r="1978" spans="1:25" ht="15" customHeight="1">
      <c r="A1978" s="4"/>
      <c r="B1978" s="57" t="s">
        <v>1254</v>
      </c>
      <c r="C1978" s="78" t="s">
        <v>1938</v>
      </c>
      <c r="D1978" s="57" t="s">
        <v>47</v>
      </c>
      <c r="E1978" s="57" t="s">
        <v>1939</v>
      </c>
      <c r="F1978" s="305" t="s">
        <v>1258</v>
      </c>
      <c r="G1978" s="305"/>
      <c r="H1978" s="77" t="s">
        <v>49</v>
      </c>
      <c r="I1978" s="80">
        <v>1.54E-2</v>
      </c>
      <c r="J1978" s="79">
        <v>2.61</v>
      </c>
      <c r="K1978" s="79">
        <v>0.04</v>
      </c>
      <c r="O1978" s="4"/>
      <c r="P1978" s="4"/>
      <c r="Q1978" s="4"/>
      <c r="R1978" s="4"/>
      <c r="S1978" s="4"/>
      <c r="T1978" s="4"/>
      <c r="U1978" s="4"/>
      <c r="V1978" s="4"/>
      <c r="W1978" s="4"/>
      <c r="X1978" s="4"/>
      <c r="Y1978" s="4"/>
    </row>
    <row r="1979" spans="1:25" ht="15" customHeight="1">
      <c r="A1979" s="4"/>
      <c r="B1979" s="60"/>
      <c r="C1979" s="60"/>
      <c r="D1979" s="60"/>
      <c r="E1979" s="60"/>
      <c r="F1979" s="60" t="s">
        <v>1260</v>
      </c>
      <c r="G1979" s="82">
        <v>18.22</v>
      </c>
      <c r="H1979" s="60" t="s">
        <v>1261</v>
      </c>
      <c r="I1979" s="82">
        <v>0</v>
      </c>
      <c r="J1979" s="60" t="s">
        <v>1262</v>
      </c>
      <c r="K1979" s="82">
        <v>18.22</v>
      </c>
      <c r="O1979" s="4"/>
      <c r="P1979" s="4"/>
      <c r="Q1979" s="4"/>
      <c r="R1979" s="4"/>
      <c r="S1979" s="4"/>
      <c r="T1979" s="4"/>
      <c r="U1979" s="4"/>
      <c r="V1979" s="4"/>
      <c r="W1979" s="4"/>
      <c r="X1979" s="4"/>
      <c r="Y1979" s="4"/>
    </row>
    <row r="1980" spans="1:25" ht="15" customHeight="1" thickBot="1">
      <c r="A1980" s="4"/>
      <c r="B1980" s="60"/>
      <c r="C1980" s="60"/>
      <c r="D1980" s="60"/>
      <c r="E1980" s="60"/>
      <c r="F1980" s="60" t="s">
        <v>1263</v>
      </c>
      <c r="G1980" s="82">
        <v>12.91</v>
      </c>
      <c r="H1980" s="60"/>
      <c r="I1980" s="306" t="s">
        <v>1264</v>
      </c>
      <c r="J1980" s="306"/>
      <c r="K1980" s="82">
        <v>81.16</v>
      </c>
      <c r="O1980" s="4"/>
      <c r="P1980" s="4"/>
      <c r="Q1980" s="4"/>
      <c r="R1980" s="4"/>
      <c r="S1980" s="4"/>
      <c r="T1980" s="4"/>
      <c r="U1980" s="4"/>
      <c r="V1980" s="4"/>
      <c r="W1980" s="4"/>
      <c r="X1980" s="4"/>
      <c r="Y1980" s="4"/>
    </row>
    <row r="1981" spans="1:25" ht="15" customHeight="1" thickTop="1">
      <c r="A1981" s="4"/>
      <c r="B1981" s="72"/>
      <c r="C1981" s="72"/>
      <c r="D1981" s="72"/>
      <c r="E1981" s="72"/>
      <c r="F1981" s="72"/>
      <c r="G1981" s="72"/>
      <c r="H1981" s="72"/>
      <c r="I1981" s="72"/>
      <c r="J1981" s="72"/>
      <c r="K1981" s="72"/>
      <c r="O1981" s="4"/>
      <c r="P1981" s="4"/>
      <c r="Q1981" s="4"/>
      <c r="R1981" s="4"/>
      <c r="S1981" s="4"/>
      <c r="T1981" s="4"/>
      <c r="U1981" s="4"/>
      <c r="V1981" s="4"/>
      <c r="W1981" s="4"/>
      <c r="X1981" s="4"/>
      <c r="Y1981" s="4"/>
    </row>
    <row r="1982" spans="1:25" ht="15" customHeight="1">
      <c r="A1982" s="4"/>
      <c r="B1982" s="61" t="s">
        <v>663</v>
      </c>
      <c r="C1982" s="62" t="s">
        <v>19</v>
      </c>
      <c r="D1982" s="61" t="s">
        <v>20</v>
      </c>
      <c r="E1982" s="61" t="s">
        <v>21</v>
      </c>
      <c r="F1982" s="303" t="s">
        <v>1242</v>
      </c>
      <c r="G1982" s="303"/>
      <c r="H1982" s="67" t="s">
        <v>22</v>
      </c>
      <c r="I1982" s="62" t="s">
        <v>23</v>
      </c>
      <c r="J1982" s="62" t="s">
        <v>24</v>
      </c>
      <c r="K1982" s="62" t="s">
        <v>17</v>
      </c>
      <c r="O1982" s="4"/>
      <c r="P1982" s="4"/>
      <c r="Q1982" s="4"/>
      <c r="R1982" s="4"/>
      <c r="S1982" s="4"/>
      <c r="T1982" s="4"/>
      <c r="U1982" s="4"/>
      <c r="V1982" s="4"/>
      <c r="W1982" s="4"/>
      <c r="X1982" s="4"/>
      <c r="Y1982" s="4"/>
    </row>
    <row r="1983" spans="1:25" ht="15" customHeight="1">
      <c r="A1983" s="4"/>
      <c r="B1983" s="58" t="s">
        <v>1243</v>
      </c>
      <c r="C1983" s="69" t="s">
        <v>664</v>
      </c>
      <c r="D1983" s="58" t="s">
        <v>47</v>
      </c>
      <c r="E1983" s="58" t="s">
        <v>665</v>
      </c>
      <c r="F1983" s="304" t="s">
        <v>2048</v>
      </c>
      <c r="G1983" s="304"/>
      <c r="H1983" s="68" t="s">
        <v>49</v>
      </c>
      <c r="I1983" s="71">
        <v>1</v>
      </c>
      <c r="J1983" s="70">
        <v>99.25</v>
      </c>
      <c r="K1983" s="70">
        <v>99.25</v>
      </c>
      <c r="O1983" s="4"/>
      <c r="P1983" s="4"/>
      <c r="Q1983" s="4"/>
      <c r="R1983" s="4"/>
      <c r="S1983" s="4"/>
      <c r="T1983" s="4"/>
      <c r="U1983" s="4"/>
      <c r="V1983" s="4"/>
      <c r="W1983" s="4"/>
      <c r="X1983" s="4"/>
      <c r="Y1983" s="4"/>
    </row>
    <row r="1984" spans="1:25" ht="15" customHeight="1">
      <c r="A1984" s="4"/>
      <c r="B1984" s="59" t="s">
        <v>1245</v>
      </c>
      <c r="C1984" s="74" t="s">
        <v>1301</v>
      </c>
      <c r="D1984" s="59" t="s">
        <v>47</v>
      </c>
      <c r="E1984" s="59" t="s">
        <v>1302</v>
      </c>
      <c r="F1984" s="308" t="s">
        <v>1248</v>
      </c>
      <c r="G1984" s="308"/>
      <c r="H1984" s="73" t="s">
        <v>1249</v>
      </c>
      <c r="I1984" s="76">
        <v>0.47770000000000001</v>
      </c>
      <c r="J1984" s="75">
        <v>30.48</v>
      </c>
      <c r="K1984" s="75">
        <v>14.56</v>
      </c>
      <c r="O1984" s="4"/>
      <c r="P1984" s="4"/>
      <c r="Q1984" s="4"/>
      <c r="R1984" s="4"/>
      <c r="S1984" s="4"/>
      <c r="T1984" s="4"/>
      <c r="U1984" s="4"/>
      <c r="V1984" s="4"/>
      <c r="W1984" s="4"/>
      <c r="X1984" s="4"/>
      <c r="Y1984" s="4"/>
    </row>
    <row r="1985" spans="1:25" ht="15" customHeight="1">
      <c r="A1985" s="4"/>
      <c r="B1985" s="59" t="s">
        <v>1245</v>
      </c>
      <c r="C1985" s="74" t="s">
        <v>1299</v>
      </c>
      <c r="D1985" s="59" t="s">
        <v>47</v>
      </c>
      <c r="E1985" s="59" t="s">
        <v>1300</v>
      </c>
      <c r="F1985" s="308" t="s">
        <v>1248</v>
      </c>
      <c r="G1985" s="308"/>
      <c r="H1985" s="73" t="s">
        <v>1249</v>
      </c>
      <c r="I1985" s="76">
        <v>0.47770000000000001</v>
      </c>
      <c r="J1985" s="75">
        <v>24.48</v>
      </c>
      <c r="K1985" s="75">
        <v>11.69</v>
      </c>
      <c r="O1985" s="4"/>
      <c r="P1985" s="4"/>
      <c r="Q1985" s="4"/>
      <c r="R1985" s="4"/>
      <c r="S1985" s="4"/>
      <c r="T1985" s="4"/>
      <c r="U1985" s="4"/>
      <c r="V1985" s="4"/>
      <c r="W1985" s="4"/>
      <c r="X1985" s="4"/>
      <c r="Y1985" s="4"/>
    </row>
    <row r="1986" spans="1:25" ht="15" customHeight="1">
      <c r="A1986" s="4"/>
      <c r="B1986" s="57" t="s">
        <v>1254</v>
      </c>
      <c r="C1986" s="78" t="s">
        <v>2068</v>
      </c>
      <c r="D1986" s="57" t="s">
        <v>47</v>
      </c>
      <c r="E1986" s="57" t="s">
        <v>2069</v>
      </c>
      <c r="F1986" s="305" t="s">
        <v>1258</v>
      </c>
      <c r="G1986" s="305"/>
      <c r="H1986" s="77" t="s">
        <v>49</v>
      </c>
      <c r="I1986" s="80">
        <v>1</v>
      </c>
      <c r="J1986" s="79">
        <v>61.1</v>
      </c>
      <c r="K1986" s="79">
        <v>61.1</v>
      </c>
      <c r="O1986" s="4"/>
      <c r="P1986" s="4"/>
      <c r="Q1986" s="4"/>
      <c r="R1986" s="4"/>
      <c r="S1986" s="4"/>
      <c r="T1986" s="4"/>
      <c r="U1986" s="4"/>
      <c r="V1986" s="4"/>
      <c r="W1986" s="4"/>
      <c r="X1986" s="4"/>
      <c r="Y1986" s="4"/>
    </row>
    <row r="1987" spans="1:25" ht="15" customHeight="1">
      <c r="A1987" s="4"/>
      <c r="B1987" s="57" t="s">
        <v>1254</v>
      </c>
      <c r="C1987" s="78" t="s">
        <v>1938</v>
      </c>
      <c r="D1987" s="57" t="s">
        <v>47</v>
      </c>
      <c r="E1987" s="57" t="s">
        <v>1939</v>
      </c>
      <c r="F1987" s="305" t="s">
        <v>1258</v>
      </c>
      <c r="G1987" s="305"/>
      <c r="H1987" s="77" t="s">
        <v>49</v>
      </c>
      <c r="I1987" s="80">
        <v>1.84E-2</v>
      </c>
      <c r="J1987" s="79">
        <v>2.61</v>
      </c>
      <c r="K1987" s="79">
        <v>0.04</v>
      </c>
      <c r="O1987" s="4"/>
      <c r="P1987" s="4"/>
      <c r="Q1987" s="4"/>
      <c r="R1987" s="4"/>
      <c r="S1987" s="4"/>
      <c r="T1987" s="4"/>
      <c r="U1987" s="4"/>
      <c r="V1987" s="4"/>
      <c r="W1987" s="4"/>
      <c r="X1987" s="4"/>
      <c r="Y1987" s="4"/>
    </row>
    <row r="1988" spans="1:25" ht="15" customHeight="1">
      <c r="A1988" s="4"/>
      <c r="B1988" s="57" t="s">
        <v>1254</v>
      </c>
      <c r="C1988" s="78" t="s">
        <v>1947</v>
      </c>
      <c r="D1988" s="57" t="s">
        <v>47</v>
      </c>
      <c r="E1988" s="57" t="s">
        <v>1948</v>
      </c>
      <c r="F1988" s="305" t="s">
        <v>1258</v>
      </c>
      <c r="G1988" s="305"/>
      <c r="H1988" s="77" t="s">
        <v>49</v>
      </c>
      <c r="I1988" s="80">
        <v>6.6799999999999998E-2</v>
      </c>
      <c r="J1988" s="79">
        <v>64.319999999999993</v>
      </c>
      <c r="K1988" s="79">
        <v>4.29</v>
      </c>
      <c r="O1988" s="4"/>
      <c r="P1988" s="4"/>
      <c r="Q1988" s="4"/>
      <c r="R1988" s="4"/>
      <c r="S1988" s="4"/>
      <c r="T1988" s="4"/>
      <c r="U1988" s="4"/>
      <c r="V1988" s="4"/>
      <c r="W1988" s="4"/>
      <c r="X1988" s="4"/>
      <c r="Y1988" s="4"/>
    </row>
    <row r="1989" spans="1:25" ht="15" customHeight="1">
      <c r="A1989" s="4"/>
      <c r="B1989" s="57" t="s">
        <v>1254</v>
      </c>
      <c r="C1989" s="78" t="s">
        <v>1944</v>
      </c>
      <c r="D1989" s="57" t="s">
        <v>47</v>
      </c>
      <c r="E1989" s="57" t="s">
        <v>1945</v>
      </c>
      <c r="F1989" s="305" t="s">
        <v>1258</v>
      </c>
      <c r="G1989" s="305"/>
      <c r="H1989" s="77" t="s">
        <v>49</v>
      </c>
      <c r="I1989" s="80">
        <v>0.104</v>
      </c>
      <c r="J1989" s="79">
        <v>72.87</v>
      </c>
      <c r="K1989" s="79">
        <v>7.57</v>
      </c>
      <c r="O1989" s="4"/>
      <c r="P1989" s="4"/>
      <c r="Q1989" s="4"/>
      <c r="R1989" s="4"/>
      <c r="S1989" s="4"/>
      <c r="T1989" s="4"/>
      <c r="U1989" s="4"/>
      <c r="V1989" s="4"/>
      <c r="W1989" s="4"/>
      <c r="X1989" s="4"/>
      <c r="Y1989" s="4"/>
    </row>
    <row r="1990" spans="1:25" ht="15" customHeight="1">
      <c r="A1990" s="4"/>
      <c r="B1990" s="60"/>
      <c r="C1990" s="60"/>
      <c r="D1990" s="60"/>
      <c r="E1990" s="60"/>
      <c r="F1990" s="60" t="s">
        <v>1260</v>
      </c>
      <c r="G1990" s="82">
        <v>20.58</v>
      </c>
      <c r="H1990" s="60" t="s">
        <v>1261</v>
      </c>
      <c r="I1990" s="82">
        <v>0</v>
      </c>
      <c r="J1990" s="60" t="s">
        <v>1262</v>
      </c>
      <c r="K1990" s="82">
        <v>20.58</v>
      </c>
      <c r="O1990" s="4"/>
      <c r="P1990" s="4"/>
      <c r="Q1990" s="4"/>
      <c r="R1990" s="4"/>
      <c r="S1990" s="4"/>
      <c r="T1990" s="4"/>
      <c r="U1990" s="4"/>
      <c r="V1990" s="4"/>
      <c r="W1990" s="4"/>
      <c r="X1990" s="4"/>
      <c r="Y1990" s="4"/>
    </row>
    <row r="1991" spans="1:25" ht="15" customHeight="1" thickBot="1">
      <c r="A1991" s="4"/>
      <c r="B1991" s="60"/>
      <c r="C1991" s="60"/>
      <c r="D1991" s="60"/>
      <c r="E1991" s="60"/>
      <c r="F1991" s="60" t="s">
        <v>1263</v>
      </c>
      <c r="G1991" s="82">
        <v>18.77</v>
      </c>
      <c r="H1991" s="60"/>
      <c r="I1991" s="306" t="s">
        <v>1264</v>
      </c>
      <c r="J1991" s="306"/>
      <c r="K1991" s="82">
        <v>118.02</v>
      </c>
      <c r="O1991" s="4"/>
      <c r="P1991" s="4"/>
      <c r="Q1991" s="4"/>
      <c r="R1991" s="4"/>
      <c r="S1991" s="4"/>
      <c r="T1991" s="4"/>
      <c r="U1991" s="4"/>
      <c r="V1991" s="4"/>
      <c r="W1991" s="4"/>
      <c r="X1991" s="4"/>
      <c r="Y1991" s="4"/>
    </row>
    <row r="1992" spans="1:25" ht="15" customHeight="1" thickTop="1">
      <c r="A1992" s="4"/>
      <c r="B1992" s="72"/>
      <c r="C1992" s="72"/>
      <c r="D1992" s="72"/>
      <c r="E1992" s="72"/>
      <c r="F1992" s="72"/>
      <c r="G1992" s="72"/>
      <c r="H1992" s="72"/>
      <c r="I1992" s="72"/>
      <c r="J1992" s="72"/>
      <c r="K1992" s="72"/>
      <c r="O1992" s="4"/>
      <c r="P1992" s="4"/>
      <c r="Q1992" s="4"/>
      <c r="R1992" s="4"/>
      <c r="S1992" s="4"/>
      <c r="T1992" s="4"/>
      <c r="U1992" s="4"/>
      <c r="V1992" s="4"/>
      <c r="W1992" s="4"/>
      <c r="X1992" s="4"/>
      <c r="Y1992" s="4"/>
    </row>
    <row r="1993" spans="1:25" ht="15" customHeight="1">
      <c r="A1993" s="4"/>
      <c r="B1993" s="61" t="s">
        <v>666</v>
      </c>
      <c r="C1993" s="62" t="s">
        <v>19</v>
      </c>
      <c r="D1993" s="61" t="s">
        <v>20</v>
      </c>
      <c r="E1993" s="61" t="s">
        <v>21</v>
      </c>
      <c r="F1993" s="303" t="s">
        <v>1242</v>
      </c>
      <c r="G1993" s="303"/>
      <c r="H1993" s="67" t="s">
        <v>22</v>
      </c>
      <c r="I1993" s="62" t="s">
        <v>23</v>
      </c>
      <c r="J1993" s="62" t="s">
        <v>24</v>
      </c>
      <c r="K1993" s="62" t="s">
        <v>17</v>
      </c>
      <c r="O1993" s="4"/>
      <c r="P1993" s="4"/>
      <c r="Q1993" s="4"/>
      <c r="R1993" s="4"/>
      <c r="S1993" s="4"/>
      <c r="T1993" s="4"/>
      <c r="U1993" s="4"/>
      <c r="V1993" s="4"/>
      <c r="W1993" s="4"/>
      <c r="X1993" s="4"/>
      <c r="Y1993" s="4"/>
    </row>
    <row r="1994" spans="1:25" ht="15" customHeight="1">
      <c r="A1994" s="4"/>
      <c r="B1994" s="58" t="s">
        <v>1243</v>
      </c>
      <c r="C1994" s="69" t="s">
        <v>667</v>
      </c>
      <c r="D1994" s="58" t="s">
        <v>47</v>
      </c>
      <c r="E1994" s="58" t="s">
        <v>668</v>
      </c>
      <c r="F1994" s="304" t="s">
        <v>2048</v>
      </c>
      <c r="G1994" s="304"/>
      <c r="H1994" s="68" t="s">
        <v>49</v>
      </c>
      <c r="I1994" s="71">
        <v>1</v>
      </c>
      <c r="J1994" s="70">
        <v>20.7</v>
      </c>
      <c r="K1994" s="70">
        <v>20.7</v>
      </c>
      <c r="O1994" s="4"/>
      <c r="P1994" s="4"/>
      <c r="Q1994" s="4"/>
      <c r="R1994" s="4"/>
      <c r="S1994" s="4"/>
      <c r="T1994" s="4"/>
      <c r="U1994" s="4"/>
      <c r="V1994" s="4"/>
      <c r="W1994" s="4"/>
      <c r="X1994" s="4"/>
      <c r="Y1994" s="4"/>
    </row>
    <row r="1995" spans="1:25" ht="15" customHeight="1">
      <c r="A1995" s="4"/>
      <c r="B1995" s="59" t="s">
        <v>1245</v>
      </c>
      <c r="C1995" s="74" t="s">
        <v>1301</v>
      </c>
      <c r="D1995" s="59" t="s">
        <v>47</v>
      </c>
      <c r="E1995" s="59" t="s">
        <v>1302</v>
      </c>
      <c r="F1995" s="308" t="s">
        <v>1248</v>
      </c>
      <c r="G1995" s="308"/>
      <c r="H1995" s="73" t="s">
        <v>1249</v>
      </c>
      <c r="I1995" s="76">
        <v>0.16520000000000001</v>
      </c>
      <c r="J1995" s="75">
        <v>30.48</v>
      </c>
      <c r="K1995" s="75">
        <v>5.03</v>
      </c>
      <c r="O1995" s="4"/>
      <c r="P1995" s="4"/>
      <c r="Q1995" s="4"/>
      <c r="R1995" s="4"/>
      <c r="S1995" s="4"/>
      <c r="T1995" s="4"/>
      <c r="U1995" s="4"/>
      <c r="V1995" s="4"/>
      <c r="W1995" s="4"/>
      <c r="X1995" s="4"/>
      <c r="Y1995" s="4"/>
    </row>
    <row r="1996" spans="1:25" ht="15" customHeight="1">
      <c r="A1996" s="4"/>
      <c r="B1996" s="59" t="s">
        <v>1245</v>
      </c>
      <c r="C1996" s="74" t="s">
        <v>1299</v>
      </c>
      <c r="D1996" s="59" t="s">
        <v>47</v>
      </c>
      <c r="E1996" s="59" t="s">
        <v>1300</v>
      </c>
      <c r="F1996" s="308" t="s">
        <v>1248</v>
      </c>
      <c r="G1996" s="308"/>
      <c r="H1996" s="73" t="s">
        <v>1249</v>
      </c>
      <c r="I1996" s="76">
        <v>0.16520000000000001</v>
      </c>
      <c r="J1996" s="75">
        <v>24.48</v>
      </c>
      <c r="K1996" s="75">
        <v>4.04</v>
      </c>
      <c r="O1996" s="4"/>
      <c r="P1996" s="4"/>
      <c r="Q1996" s="4"/>
      <c r="R1996" s="4"/>
      <c r="S1996" s="4"/>
      <c r="T1996" s="4"/>
      <c r="U1996" s="4"/>
      <c r="V1996" s="4"/>
      <c r="W1996" s="4"/>
      <c r="X1996" s="4"/>
      <c r="Y1996" s="4"/>
    </row>
    <row r="1997" spans="1:25" ht="15" customHeight="1">
      <c r="A1997" s="4"/>
      <c r="B1997" s="57" t="s">
        <v>1254</v>
      </c>
      <c r="C1997" s="78" t="s">
        <v>1944</v>
      </c>
      <c r="D1997" s="57" t="s">
        <v>47</v>
      </c>
      <c r="E1997" s="57" t="s">
        <v>1945</v>
      </c>
      <c r="F1997" s="305" t="s">
        <v>1258</v>
      </c>
      <c r="G1997" s="305"/>
      <c r="H1997" s="77" t="s">
        <v>49</v>
      </c>
      <c r="I1997" s="80">
        <v>7.4999999999999997E-3</v>
      </c>
      <c r="J1997" s="79">
        <v>72.87</v>
      </c>
      <c r="K1997" s="79">
        <v>0.54</v>
      </c>
      <c r="O1997" s="4"/>
      <c r="P1997" s="4"/>
      <c r="Q1997" s="4"/>
      <c r="R1997" s="4"/>
      <c r="S1997" s="4"/>
      <c r="T1997" s="4"/>
      <c r="U1997" s="4"/>
      <c r="V1997" s="4"/>
      <c r="W1997" s="4"/>
      <c r="X1997" s="4"/>
      <c r="Y1997" s="4"/>
    </row>
    <row r="1998" spans="1:25" ht="15" customHeight="1">
      <c r="A1998" s="4"/>
      <c r="B1998" s="57" t="s">
        <v>1254</v>
      </c>
      <c r="C1998" s="78" t="s">
        <v>2070</v>
      </c>
      <c r="D1998" s="57" t="s">
        <v>47</v>
      </c>
      <c r="E1998" s="57" t="s">
        <v>2071</v>
      </c>
      <c r="F1998" s="305" t="s">
        <v>1258</v>
      </c>
      <c r="G1998" s="305"/>
      <c r="H1998" s="77" t="s">
        <v>49</v>
      </c>
      <c r="I1998" s="80">
        <v>1</v>
      </c>
      <c r="J1998" s="79">
        <v>10.69</v>
      </c>
      <c r="K1998" s="79">
        <v>10.69</v>
      </c>
      <c r="O1998" s="4"/>
      <c r="P1998" s="4"/>
      <c r="Q1998" s="4"/>
      <c r="R1998" s="4"/>
      <c r="S1998" s="4"/>
      <c r="T1998" s="4"/>
      <c r="U1998" s="4"/>
      <c r="V1998" s="4"/>
      <c r="W1998" s="4"/>
      <c r="X1998" s="4"/>
      <c r="Y1998" s="4"/>
    </row>
    <row r="1999" spans="1:25" ht="15" customHeight="1">
      <c r="A1999" s="4"/>
      <c r="B1999" s="57" t="s">
        <v>1254</v>
      </c>
      <c r="C1999" s="78" t="s">
        <v>1947</v>
      </c>
      <c r="D1999" s="57" t="s">
        <v>47</v>
      </c>
      <c r="E1999" s="57" t="s">
        <v>1948</v>
      </c>
      <c r="F1999" s="305" t="s">
        <v>1258</v>
      </c>
      <c r="G1999" s="305"/>
      <c r="H1999" s="77" t="s">
        <v>49</v>
      </c>
      <c r="I1999" s="80">
        <v>4.8999999999999998E-3</v>
      </c>
      <c r="J1999" s="79">
        <v>64.319999999999993</v>
      </c>
      <c r="K1999" s="79">
        <v>0.31</v>
      </c>
      <c r="O1999" s="4"/>
      <c r="P1999" s="4"/>
      <c r="Q1999" s="4"/>
      <c r="R1999" s="4"/>
      <c r="S1999" s="4"/>
      <c r="T1999" s="4"/>
      <c r="U1999" s="4"/>
      <c r="V1999" s="4"/>
      <c r="W1999" s="4"/>
      <c r="X1999" s="4"/>
      <c r="Y1999" s="4"/>
    </row>
    <row r="2000" spans="1:25" ht="15" customHeight="1">
      <c r="A2000" s="4"/>
      <c r="B2000" s="57" t="s">
        <v>1254</v>
      </c>
      <c r="C2000" s="78" t="s">
        <v>1938</v>
      </c>
      <c r="D2000" s="57" t="s">
        <v>47</v>
      </c>
      <c r="E2000" s="57" t="s">
        <v>1939</v>
      </c>
      <c r="F2000" s="305" t="s">
        <v>1258</v>
      </c>
      <c r="G2000" s="305"/>
      <c r="H2000" s="77" t="s">
        <v>49</v>
      </c>
      <c r="I2000" s="80">
        <v>3.5999999999999997E-2</v>
      </c>
      <c r="J2000" s="79">
        <v>2.61</v>
      </c>
      <c r="K2000" s="79">
        <v>0.09</v>
      </c>
      <c r="O2000" s="4"/>
      <c r="P2000" s="4"/>
      <c r="Q2000" s="4"/>
      <c r="R2000" s="4"/>
      <c r="S2000" s="4"/>
      <c r="T2000" s="4"/>
      <c r="U2000" s="4"/>
      <c r="V2000" s="4"/>
      <c r="W2000" s="4"/>
      <c r="X2000" s="4"/>
      <c r="Y2000" s="4"/>
    </row>
    <row r="2001" spans="1:25" ht="15" customHeight="1">
      <c r="A2001" s="4"/>
      <c r="B2001" s="60"/>
      <c r="C2001" s="60"/>
      <c r="D2001" s="60"/>
      <c r="E2001" s="60"/>
      <c r="F2001" s="60" t="s">
        <v>1260</v>
      </c>
      <c r="G2001" s="82">
        <v>7.11</v>
      </c>
      <c r="H2001" s="60" t="s">
        <v>1261</v>
      </c>
      <c r="I2001" s="82">
        <v>0</v>
      </c>
      <c r="J2001" s="60" t="s">
        <v>1262</v>
      </c>
      <c r="K2001" s="82">
        <v>7.11</v>
      </c>
      <c r="O2001" s="4"/>
      <c r="P2001" s="4"/>
      <c r="Q2001" s="4"/>
      <c r="R2001" s="4"/>
      <c r="S2001" s="4"/>
      <c r="T2001" s="4"/>
      <c r="U2001" s="4"/>
      <c r="V2001" s="4"/>
      <c r="W2001" s="4"/>
      <c r="X2001" s="4"/>
      <c r="Y2001" s="4"/>
    </row>
    <row r="2002" spans="1:25" ht="15" customHeight="1" thickBot="1">
      <c r="A2002" s="4"/>
      <c r="B2002" s="60"/>
      <c r="C2002" s="60"/>
      <c r="D2002" s="60"/>
      <c r="E2002" s="60"/>
      <c r="F2002" s="60" t="s">
        <v>1263</v>
      </c>
      <c r="G2002" s="82">
        <v>3.91</v>
      </c>
      <c r="H2002" s="60"/>
      <c r="I2002" s="306" t="s">
        <v>1264</v>
      </c>
      <c r="J2002" s="306"/>
      <c r="K2002" s="82">
        <v>24.61</v>
      </c>
      <c r="O2002" s="4"/>
      <c r="P2002" s="4"/>
      <c r="Q2002" s="4"/>
      <c r="R2002" s="4"/>
      <c r="S2002" s="4"/>
      <c r="T2002" s="4"/>
      <c r="U2002" s="4"/>
      <c r="V2002" s="4"/>
      <c r="W2002" s="4"/>
      <c r="X2002" s="4"/>
      <c r="Y2002" s="4"/>
    </row>
    <row r="2003" spans="1:25" ht="15" customHeight="1" thickTop="1">
      <c r="A2003" s="4"/>
      <c r="B2003" s="72"/>
      <c r="C2003" s="72"/>
      <c r="D2003" s="72"/>
      <c r="E2003" s="72"/>
      <c r="F2003" s="72"/>
      <c r="G2003" s="72"/>
      <c r="H2003" s="72"/>
      <c r="I2003" s="72"/>
      <c r="J2003" s="72"/>
      <c r="K2003" s="72"/>
      <c r="O2003" s="4"/>
      <c r="P2003" s="4"/>
      <c r="Q2003" s="4"/>
      <c r="R2003" s="4"/>
      <c r="S2003" s="4"/>
      <c r="T2003" s="4"/>
      <c r="U2003" s="4"/>
      <c r="V2003" s="4"/>
      <c r="W2003" s="4"/>
      <c r="X2003" s="4"/>
      <c r="Y2003" s="4"/>
    </row>
    <row r="2004" spans="1:25" ht="15" customHeight="1">
      <c r="A2004" s="4"/>
      <c r="B2004" s="61" t="s">
        <v>669</v>
      </c>
      <c r="C2004" s="62" t="s">
        <v>19</v>
      </c>
      <c r="D2004" s="61" t="s">
        <v>20</v>
      </c>
      <c r="E2004" s="61" t="s">
        <v>21</v>
      </c>
      <c r="F2004" s="303" t="s">
        <v>1242</v>
      </c>
      <c r="G2004" s="303"/>
      <c r="H2004" s="67" t="s">
        <v>22</v>
      </c>
      <c r="I2004" s="62" t="s">
        <v>23</v>
      </c>
      <c r="J2004" s="62" t="s">
        <v>24</v>
      </c>
      <c r="K2004" s="62" t="s">
        <v>17</v>
      </c>
      <c r="O2004" s="4"/>
      <c r="P2004" s="4"/>
      <c r="Q2004" s="4"/>
      <c r="R2004" s="4"/>
      <c r="S2004" s="4"/>
      <c r="T2004" s="4"/>
      <c r="U2004" s="4"/>
      <c r="V2004" s="4"/>
      <c r="W2004" s="4"/>
      <c r="X2004" s="4"/>
      <c r="Y2004" s="4"/>
    </row>
    <row r="2005" spans="1:25" ht="15" customHeight="1">
      <c r="A2005" s="4"/>
      <c r="B2005" s="58" t="s">
        <v>1243</v>
      </c>
      <c r="C2005" s="69" t="s">
        <v>670</v>
      </c>
      <c r="D2005" s="58" t="s">
        <v>47</v>
      </c>
      <c r="E2005" s="58" t="s">
        <v>671</v>
      </c>
      <c r="F2005" s="304" t="s">
        <v>1824</v>
      </c>
      <c r="G2005" s="304"/>
      <c r="H2005" s="68" t="s">
        <v>49</v>
      </c>
      <c r="I2005" s="71">
        <v>1</v>
      </c>
      <c r="J2005" s="70">
        <v>13.5</v>
      </c>
      <c r="K2005" s="70">
        <v>13.5</v>
      </c>
      <c r="O2005" s="4"/>
      <c r="P2005" s="4"/>
      <c r="Q2005" s="4"/>
      <c r="R2005" s="4"/>
      <c r="S2005" s="4"/>
      <c r="T2005" s="4"/>
      <c r="U2005" s="4"/>
      <c r="V2005" s="4"/>
      <c r="W2005" s="4"/>
      <c r="X2005" s="4"/>
      <c r="Y2005" s="4"/>
    </row>
    <row r="2006" spans="1:25" ht="15" customHeight="1">
      <c r="A2006" s="4"/>
      <c r="B2006" s="59" t="s">
        <v>1245</v>
      </c>
      <c r="C2006" s="74" t="s">
        <v>1301</v>
      </c>
      <c r="D2006" s="59" t="s">
        <v>47</v>
      </c>
      <c r="E2006" s="59" t="s">
        <v>1302</v>
      </c>
      <c r="F2006" s="308" t="s">
        <v>1248</v>
      </c>
      <c r="G2006" s="308"/>
      <c r="H2006" s="73" t="s">
        <v>1249</v>
      </c>
      <c r="I2006" s="76">
        <v>8.4500000000000006E-2</v>
      </c>
      <c r="J2006" s="75">
        <v>30.48</v>
      </c>
      <c r="K2006" s="75">
        <v>2.57</v>
      </c>
      <c r="O2006" s="4"/>
      <c r="P2006" s="4"/>
      <c r="Q2006" s="4"/>
      <c r="R2006" s="4"/>
      <c r="S2006" s="4"/>
      <c r="T2006" s="4"/>
      <c r="U2006" s="4"/>
      <c r="V2006" s="4"/>
      <c r="W2006" s="4"/>
      <c r="X2006" s="4"/>
      <c r="Y2006" s="4"/>
    </row>
    <row r="2007" spans="1:25" ht="15" customHeight="1">
      <c r="A2007" s="4"/>
      <c r="B2007" s="59" t="s">
        <v>1245</v>
      </c>
      <c r="C2007" s="74" t="s">
        <v>1246</v>
      </c>
      <c r="D2007" s="59" t="s">
        <v>47</v>
      </c>
      <c r="E2007" s="59" t="s">
        <v>1247</v>
      </c>
      <c r="F2007" s="308" t="s">
        <v>1248</v>
      </c>
      <c r="G2007" s="308"/>
      <c r="H2007" s="73" t="s">
        <v>1249</v>
      </c>
      <c r="I2007" s="76">
        <v>2.6599999999999999E-2</v>
      </c>
      <c r="J2007" s="75">
        <v>22.64</v>
      </c>
      <c r="K2007" s="75">
        <v>0.6</v>
      </c>
      <c r="O2007" s="4"/>
      <c r="P2007" s="4"/>
      <c r="Q2007" s="4"/>
      <c r="R2007" s="4"/>
      <c r="S2007" s="4"/>
      <c r="T2007" s="4"/>
      <c r="U2007" s="4"/>
      <c r="V2007" s="4"/>
      <c r="W2007" s="4"/>
      <c r="X2007" s="4"/>
      <c r="Y2007" s="4"/>
    </row>
    <row r="2008" spans="1:25" ht="15" customHeight="1">
      <c r="A2008" s="4"/>
      <c r="B2008" s="57" t="s">
        <v>1254</v>
      </c>
      <c r="C2008" s="78" t="s">
        <v>1825</v>
      </c>
      <c r="D2008" s="57" t="s">
        <v>47</v>
      </c>
      <c r="E2008" s="57" t="s">
        <v>1826</v>
      </c>
      <c r="F2008" s="305" t="s">
        <v>1258</v>
      </c>
      <c r="G2008" s="305"/>
      <c r="H2008" s="77" t="s">
        <v>49</v>
      </c>
      <c r="I2008" s="80">
        <v>3.32E-2</v>
      </c>
      <c r="J2008" s="79">
        <v>3.99</v>
      </c>
      <c r="K2008" s="79">
        <v>0.13</v>
      </c>
      <c r="O2008" s="4"/>
      <c r="P2008" s="4"/>
      <c r="Q2008" s="4"/>
      <c r="R2008" s="4"/>
      <c r="S2008" s="4"/>
      <c r="T2008" s="4"/>
      <c r="U2008" s="4"/>
      <c r="V2008" s="4"/>
      <c r="W2008" s="4"/>
      <c r="X2008" s="4"/>
      <c r="Y2008" s="4"/>
    </row>
    <row r="2009" spans="1:25" ht="15" customHeight="1">
      <c r="A2009" s="4"/>
      <c r="B2009" s="57" t="s">
        <v>1254</v>
      </c>
      <c r="C2009" s="78" t="s">
        <v>2072</v>
      </c>
      <c r="D2009" s="57" t="s">
        <v>47</v>
      </c>
      <c r="E2009" s="57" t="s">
        <v>2073</v>
      </c>
      <c r="F2009" s="305" t="s">
        <v>1258</v>
      </c>
      <c r="G2009" s="305"/>
      <c r="H2009" s="77" t="s">
        <v>49</v>
      </c>
      <c r="I2009" s="80">
        <v>1</v>
      </c>
      <c r="J2009" s="79">
        <v>10.199999999999999</v>
      </c>
      <c r="K2009" s="79">
        <v>10.199999999999999</v>
      </c>
      <c r="O2009" s="4"/>
      <c r="P2009" s="4"/>
      <c r="Q2009" s="4"/>
      <c r="R2009" s="4"/>
      <c r="S2009" s="4"/>
      <c r="T2009" s="4"/>
      <c r="U2009" s="4"/>
      <c r="V2009" s="4"/>
      <c r="W2009" s="4"/>
      <c r="X2009" s="4"/>
      <c r="Y2009" s="4"/>
    </row>
    <row r="2010" spans="1:25" ht="15" customHeight="1">
      <c r="A2010" s="4"/>
      <c r="B2010" s="60"/>
      <c r="C2010" s="60"/>
      <c r="D2010" s="60"/>
      <c r="E2010" s="60"/>
      <c r="F2010" s="60" t="s">
        <v>1260</v>
      </c>
      <c r="G2010" s="82">
        <v>2.4900000000000002</v>
      </c>
      <c r="H2010" s="60" t="s">
        <v>1261</v>
      </c>
      <c r="I2010" s="82">
        <v>0</v>
      </c>
      <c r="J2010" s="60" t="s">
        <v>1262</v>
      </c>
      <c r="K2010" s="82">
        <v>2.4900000000000002</v>
      </c>
      <c r="O2010" s="4"/>
      <c r="P2010" s="4"/>
      <c r="Q2010" s="4"/>
      <c r="R2010" s="4"/>
      <c r="S2010" s="4"/>
      <c r="T2010" s="4"/>
      <c r="U2010" s="4"/>
      <c r="V2010" s="4"/>
      <c r="W2010" s="4"/>
      <c r="X2010" s="4"/>
      <c r="Y2010" s="4"/>
    </row>
    <row r="2011" spans="1:25" ht="15" customHeight="1" thickBot="1">
      <c r="A2011" s="4"/>
      <c r="B2011" s="60"/>
      <c r="C2011" s="60"/>
      <c r="D2011" s="60"/>
      <c r="E2011" s="60"/>
      <c r="F2011" s="60" t="s">
        <v>1263</v>
      </c>
      <c r="G2011" s="82">
        <v>2.5499999999999998</v>
      </c>
      <c r="H2011" s="60"/>
      <c r="I2011" s="306" t="s">
        <v>1264</v>
      </c>
      <c r="J2011" s="306"/>
      <c r="K2011" s="82">
        <v>16.05</v>
      </c>
      <c r="O2011" s="4"/>
      <c r="P2011" s="4"/>
      <c r="Q2011" s="4"/>
      <c r="R2011" s="4"/>
      <c r="S2011" s="4"/>
      <c r="T2011" s="4"/>
      <c r="U2011" s="4"/>
      <c r="V2011" s="4"/>
      <c r="W2011" s="4"/>
      <c r="X2011" s="4"/>
      <c r="Y2011" s="4"/>
    </row>
    <row r="2012" spans="1:25" ht="15" customHeight="1" thickTop="1">
      <c r="A2012" s="4"/>
      <c r="B2012" s="72"/>
      <c r="C2012" s="72"/>
      <c r="D2012" s="72"/>
      <c r="E2012" s="72"/>
      <c r="F2012" s="72"/>
      <c r="G2012" s="72"/>
      <c r="H2012" s="72"/>
      <c r="I2012" s="72"/>
      <c r="J2012" s="72"/>
      <c r="K2012" s="72"/>
      <c r="O2012" s="4"/>
      <c r="P2012" s="4"/>
      <c r="Q2012" s="4"/>
      <c r="R2012" s="4"/>
      <c r="S2012" s="4"/>
      <c r="T2012" s="4"/>
      <c r="U2012" s="4"/>
      <c r="V2012" s="4"/>
      <c r="W2012" s="4"/>
      <c r="X2012" s="4"/>
      <c r="Y2012" s="4"/>
    </row>
    <row r="2013" spans="1:25" ht="15" customHeight="1">
      <c r="A2013" s="4"/>
      <c r="B2013" s="61" t="s">
        <v>672</v>
      </c>
      <c r="C2013" s="62" t="s">
        <v>19</v>
      </c>
      <c r="D2013" s="61" t="s">
        <v>20</v>
      </c>
      <c r="E2013" s="61" t="s">
        <v>21</v>
      </c>
      <c r="F2013" s="303" t="s">
        <v>1242</v>
      </c>
      <c r="G2013" s="303"/>
      <c r="H2013" s="67" t="s">
        <v>22</v>
      </c>
      <c r="I2013" s="62" t="s">
        <v>23</v>
      </c>
      <c r="J2013" s="62" t="s">
        <v>24</v>
      </c>
      <c r="K2013" s="62" t="s">
        <v>17</v>
      </c>
      <c r="O2013" s="4"/>
      <c r="P2013" s="4"/>
      <c r="Q2013" s="4"/>
      <c r="R2013" s="4"/>
      <c r="S2013" s="4"/>
      <c r="T2013" s="4"/>
      <c r="U2013" s="4"/>
      <c r="V2013" s="4"/>
      <c r="W2013" s="4"/>
      <c r="X2013" s="4"/>
      <c r="Y2013" s="4"/>
    </row>
    <row r="2014" spans="1:25" ht="15" customHeight="1">
      <c r="A2014" s="4"/>
      <c r="B2014" s="58" t="s">
        <v>1243</v>
      </c>
      <c r="C2014" s="69" t="s">
        <v>673</v>
      </c>
      <c r="D2014" s="58" t="s">
        <v>47</v>
      </c>
      <c r="E2014" s="58" t="s">
        <v>674</v>
      </c>
      <c r="F2014" s="304" t="s">
        <v>1824</v>
      </c>
      <c r="G2014" s="304"/>
      <c r="H2014" s="68" t="s">
        <v>49</v>
      </c>
      <c r="I2014" s="71">
        <v>1</v>
      </c>
      <c r="J2014" s="70">
        <v>10.75</v>
      </c>
      <c r="K2014" s="70">
        <v>10.75</v>
      </c>
      <c r="O2014" s="4"/>
      <c r="P2014" s="4"/>
      <c r="Q2014" s="4"/>
      <c r="R2014" s="4"/>
      <c r="S2014" s="4"/>
      <c r="T2014" s="4"/>
      <c r="U2014" s="4"/>
      <c r="V2014" s="4"/>
      <c r="W2014" s="4"/>
      <c r="X2014" s="4"/>
      <c r="Y2014" s="4"/>
    </row>
    <row r="2015" spans="1:25" ht="15" customHeight="1">
      <c r="A2015" s="4"/>
      <c r="B2015" s="59" t="s">
        <v>1245</v>
      </c>
      <c r="C2015" s="74" t="s">
        <v>1246</v>
      </c>
      <c r="D2015" s="59" t="s">
        <v>47</v>
      </c>
      <c r="E2015" s="59" t="s">
        <v>1247</v>
      </c>
      <c r="F2015" s="308" t="s">
        <v>1248</v>
      </c>
      <c r="G2015" s="308"/>
      <c r="H2015" s="73" t="s">
        <v>1249</v>
      </c>
      <c r="I2015" s="76">
        <v>3.8800000000000001E-2</v>
      </c>
      <c r="J2015" s="75">
        <v>22.64</v>
      </c>
      <c r="K2015" s="75">
        <v>0.87</v>
      </c>
      <c r="O2015" s="4"/>
      <c r="P2015" s="4"/>
      <c r="Q2015" s="4"/>
      <c r="R2015" s="4"/>
      <c r="S2015" s="4"/>
      <c r="T2015" s="4"/>
      <c r="U2015" s="4"/>
      <c r="V2015" s="4"/>
      <c r="W2015" s="4"/>
      <c r="X2015" s="4"/>
      <c r="Y2015" s="4"/>
    </row>
    <row r="2016" spans="1:25" ht="15" customHeight="1">
      <c r="A2016" s="4"/>
      <c r="B2016" s="59" t="s">
        <v>1245</v>
      </c>
      <c r="C2016" s="74" t="s">
        <v>1301</v>
      </c>
      <c r="D2016" s="59" t="s">
        <v>47</v>
      </c>
      <c r="E2016" s="59" t="s">
        <v>1302</v>
      </c>
      <c r="F2016" s="308" t="s">
        <v>1248</v>
      </c>
      <c r="G2016" s="308"/>
      <c r="H2016" s="73" t="s">
        <v>1249</v>
      </c>
      <c r="I2016" s="76">
        <v>0.1232</v>
      </c>
      <c r="J2016" s="75">
        <v>30.48</v>
      </c>
      <c r="K2016" s="75">
        <v>3.75</v>
      </c>
      <c r="O2016" s="4"/>
      <c r="P2016" s="4"/>
      <c r="Q2016" s="4"/>
      <c r="R2016" s="4"/>
      <c r="S2016" s="4"/>
      <c r="T2016" s="4"/>
      <c r="U2016" s="4"/>
      <c r="V2016" s="4"/>
      <c r="W2016" s="4"/>
      <c r="X2016" s="4"/>
      <c r="Y2016" s="4"/>
    </row>
    <row r="2017" spans="1:25" ht="15" customHeight="1">
      <c r="A2017" s="4"/>
      <c r="B2017" s="57" t="s">
        <v>1254</v>
      </c>
      <c r="C2017" s="78" t="s">
        <v>1825</v>
      </c>
      <c r="D2017" s="57" t="s">
        <v>47</v>
      </c>
      <c r="E2017" s="57" t="s">
        <v>1826</v>
      </c>
      <c r="F2017" s="305" t="s">
        <v>1258</v>
      </c>
      <c r="G2017" s="305"/>
      <c r="H2017" s="77" t="s">
        <v>49</v>
      </c>
      <c r="I2017" s="80">
        <v>3.32E-2</v>
      </c>
      <c r="J2017" s="79">
        <v>3.99</v>
      </c>
      <c r="K2017" s="79">
        <v>0.13</v>
      </c>
      <c r="O2017" s="4"/>
      <c r="P2017" s="4"/>
      <c r="Q2017" s="4"/>
      <c r="R2017" s="4"/>
      <c r="S2017" s="4"/>
      <c r="T2017" s="4"/>
      <c r="U2017" s="4"/>
      <c r="V2017" s="4"/>
      <c r="W2017" s="4"/>
      <c r="X2017" s="4"/>
      <c r="Y2017" s="4"/>
    </row>
    <row r="2018" spans="1:25" ht="15" customHeight="1">
      <c r="A2018" s="4"/>
      <c r="B2018" s="57" t="s">
        <v>1254</v>
      </c>
      <c r="C2018" s="78" t="s">
        <v>2074</v>
      </c>
      <c r="D2018" s="57" t="s">
        <v>47</v>
      </c>
      <c r="E2018" s="57" t="s">
        <v>2075</v>
      </c>
      <c r="F2018" s="305" t="s">
        <v>1258</v>
      </c>
      <c r="G2018" s="305"/>
      <c r="H2018" s="77" t="s">
        <v>49</v>
      </c>
      <c r="I2018" s="80">
        <v>1</v>
      </c>
      <c r="J2018" s="79">
        <v>6</v>
      </c>
      <c r="K2018" s="79">
        <v>6</v>
      </c>
      <c r="O2018" s="4"/>
      <c r="P2018" s="4"/>
      <c r="Q2018" s="4"/>
      <c r="R2018" s="4"/>
      <c r="S2018" s="4"/>
      <c r="T2018" s="4"/>
      <c r="U2018" s="4"/>
      <c r="V2018" s="4"/>
      <c r="W2018" s="4"/>
      <c r="X2018" s="4"/>
      <c r="Y2018" s="4"/>
    </row>
    <row r="2019" spans="1:25" ht="15" customHeight="1">
      <c r="A2019" s="4"/>
      <c r="B2019" s="60"/>
      <c r="C2019" s="60"/>
      <c r="D2019" s="60"/>
      <c r="E2019" s="60"/>
      <c r="F2019" s="60" t="s">
        <v>1260</v>
      </c>
      <c r="G2019" s="82">
        <v>3.64</v>
      </c>
      <c r="H2019" s="60" t="s">
        <v>1261</v>
      </c>
      <c r="I2019" s="82">
        <v>0</v>
      </c>
      <c r="J2019" s="60" t="s">
        <v>1262</v>
      </c>
      <c r="K2019" s="82">
        <v>3.64</v>
      </c>
      <c r="O2019" s="4"/>
      <c r="P2019" s="4"/>
      <c r="Q2019" s="4"/>
      <c r="R2019" s="4"/>
      <c r="S2019" s="4"/>
      <c r="T2019" s="4"/>
      <c r="U2019" s="4"/>
      <c r="V2019" s="4"/>
      <c r="W2019" s="4"/>
      <c r="X2019" s="4"/>
      <c r="Y2019" s="4"/>
    </row>
    <row r="2020" spans="1:25" ht="15" customHeight="1" thickBot="1">
      <c r="A2020" s="4"/>
      <c r="B2020" s="60"/>
      <c r="C2020" s="60"/>
      <c r="D2020" s="60"/>
      <c r="E2020" s="60"/>
      <c r="F2020" s="60" t="s">
        <v>1263</v>
      </c>
      <c r="G2020" s="82">
        <v>2.0299999999999998</v>
      </c>
      <c r="H2020" s="60"/>
      <c r="I2020" s="306" t="s">
        <v>1264</v>
      </c>
      <c r="J2020" s="306"/>
      <c r="K2020" s="82">
        <v>12.78</v>
      </c>
      <c r="O2020" s="4"/>
      <c r="P2020" s="4"/>
      <c r="Q2020" s="4"/>
      <c r="R2020" s="4"/>
      <c r="S2020" s="4"/>
      <c r="T2020" s="4"/>
      <c r="U2020" s="4"/>
      <c r="V2020" s="4"/>
      <c r="W2020" s="4"/>
      <c r="X2020" s="4"/>
      <c r="Y2020" s="4"/>
    </row>
    <row r="2021" spans="1:25" ht="15" customHeight="1" thickTop="1">
      <c r="A2021" s="4"/>
      <c r="B2021" s="72"/>
      <c r="C2021" s="72"/>
      <c r="D2021" s="72"/>
      <c r="E2021" s="72"/>
      <c r="F2021" s="72"/>
      <c r="G2021" s="72"/>
      <c r="H2021" s="72"/>
      <c r="I2021" s="72"/>
      <c r="J2021" s="72"/>
      <c r="K2021" s="72"/>
      <c r="O2021" s="4"/>
      <c r="P2021" s="4"/>
      <c r="Q2021" s="4"/>
      <c r="R2021" s="4"/>
      <c r="S2021" s="4"/>
      <c r="T2021" s="4"/>
      <c r="U2021" s="4"/>
      <c r="V2021" s="4"/>
      <c r="W2021" s="4"/>
      <c r="X2021" s="4"/>
      <c r="Y2021" s="4"/>
    </row>
    <row r="2022" spans="1:25" ht="15" customHeight="1">
      <c r="A2022" s="4"/>
      <c r="B2022" s="61" t="s">
        <v>675</v>
      </c>
      <c r="C2022" s="62" t="s">
        <v>19</v>
      </c>
      <c r="D2022" s="61" t="s">
        <v>20</v>
      </c>
      <c r="E2022" s="61" t="s">
        <v>21</v>
      </c>
      <c r="F2022" s="303" t="s">
        <v>1242</v>
      </c>
      <c r="G2022" s="303"/>
      <c r="H2022" s="67" t="s">
        <v>22</v>
      </c>
      <c r="I2022" s="62" t="s">
        <v>23</v>
      </c>
      <c r="J2022" s="62" t="s">
        <v>24</v>
      </c>
      <c r="K2022" s="62" t="s">
        <v>17</v>
      </c>
      <c r="O2022" s="4"/>
      <c r="P2022" s="4"/>
      <c r="Q2022" s="4"/>
      <c r="R2022" s="4"/>
      <c r="S2022" s="4"/>
      <c r="T2022" s="4"/>
      <c r="U2022" s="4"/>
      <c r="V2022" s="4"/>
      <c r="W2022" s="4"/>
      <c r="X2022" s="4"/>
      <c r="Y2022" s="4"/>
    </row>
    <row r="2023" spans="1:25" ht="15" customHeight="1">
      <c r="A2023" s="4"/>
      <c r="B2023" s="58" t="s">
        <v>1243</v>
      </c>
      <c r="C2023" s="69" t="s">
        <v>676</v>
      </c>
      <c r="D2023" s="58" t="s">
        <v>47</v>
      </c>
      <c r="E2023" s="58" t="s">
        <v>677</v>
      </c>
      <c r="F2023" s="304" t="s">
        <v>2076</v>
      </c>
      <c r="G2023" s="304"/>
      <c r="H2023" s="68" t="s">
        <v>49</v>
      </c>
      <c r="I2023" s="71">
        <v>1</v>
      </c>
      <c r="J2023" s="70">
        <v>66.790000000000006</v>
      </c>
      <c r="K2023" s="70">
        <v>66.790000000000006</v>
      </c>
      <c r="O2023" s="4"/>
      <c r="P2023" s="4"/>
      <c r="Q2023" s="4"/>
      <c r="R2023" s="4"/>
      <c r="S2023" s="4"/>
      <c r="T2023" s="4"/>
      <c r="U2023" s="4"/>
      <c r="V2023" s="4"/>
      <c r="W2023" s="4"/>
      <c r="X2023" s="4"/>
      <c r="Y2023" s="4"/>
    </row>
    <row r="2024" spans="1:25" ht="15" customHeight="1">
      <c r="A2024" s="4"/>
      <c r="B2024" s="59" t="s">
        <v>1245</v>
      </c>
      <c r="C2024" s="74" t="s">
        <v>2077</v>
      </c>
      <c r="D2024" s="59" t="s">
        <v>47</v>
      </c>
      <c r="E2024" s="59" t="s">
        <v>2078</v>
      </c>
      <c r="F2024" s="308" t="s">
        <v>1248</v>
      </c>
      <c r="G2024" s="308"/>
      <c r="H2024" s="73" t="s">
        <v>1249</v>
      </c>
      <c r="I2024" s="76">
        <v>0.25240000000000001</v>
      </c>
      <c r="J2024" s="75">
        <v>23.77</v>
      </c>
      <c r="K2024" s="75">
        <v>5.99</v>
      </c>
      <c r="O2024" s="4"/>
      <c r="P2024" s="4"/>
      <c r="Q2024" s="4"/>
      <c r="R2024" s="4"/>
      <c r="S2024" s="4"/>
      <c r="T2024" s="4"/>
      <c r="U2024" s="4"/>
      <c r="V2024" s="4"/>
      <c r="W2024" s="4"/>
      <c r="X2024" s="4"/>
      <c r="Y2024" s="4"/>
    </row>
    <row r="2025" spans="1:25" ht="15" customHeight="1">
      <c r="A2025" s="4"/>
      <c r="B2025" s="59" t="s">
        <v>1245</v>
      </c>
      <c r="C2025" s="74" t="s">
        <v>1246</v>
      </c>
      <c r="D2025" s="59" t="s">
        <v>47</v>
      </c>
      <c r="E2025" s="59" t="s">
        <v>1247</v>
      </c>
      <c r="F2025" s="308" t="s">
        <v>1248</v>
      </c>
      <c r="G2025" s="308"/>
      <c r="H2025" s="73" t="s">
        <v>1249</v>
      </c>
      <c r="I2025" s="76">
        <v>8.0799999999999997E-2</v>
      </c>
      <c r="J2025" s="75">
        <v>22.64</v>
      </c>
      <c r="K2025" s="75">
        <v>1.82</v>
      </c>
      <c r="O2025" s="4"/>
      <c r="P2025" s="4"/>
      <c r="Q2025" s="4"/>
      <c r="R2025" s="4"/>
      <c r="S2025" s="4"/>
      <c r="T2025" s="4"/>
      <c r="U2025" s="4"/>
      <c r="V2025" s="4"/>
      <c r="W2025" s="4"/>
      <c r="X2025" s="4"/>
      <c r="Y2025" s="4"/>
    </row>
    <row r="2026" spans="1:25" ht="15" customHeight="1">
      <c r="A2026" s="4"/>
      <c r="B2026" s="57" t="s">
        <v>1254</v>
      </c>
      <c r="C2026" s="78" t="s">
        <v>2079</v>
      </c>
      <c r="D2026" s="57" t="s">
        <v>47</v>
      </c>
      <c r="E2026" s="57" t="s">
        <v>2080</v>
      </c>
      <c r="F2026" s="305" t="s">
        <v>1258</v>
      </c>
      <c r="G2026" s="305"/>
      <c r="H2026" s="77" t="s">
        <v>49</v>
      </c>
      <c r="I2026" s="80">
        <v>1</v>
      </c>
      <c r="J2026" s="79">
        <v>54.09</v>
      </c>
      <c r="K2026" s="79">
        <v>54.09</v>
      </c>
      <c r="O2026" s="4"/>
      <c r="P2026" s="4"/>
      <c r="Q2026" s="4"/>
      <c r="R2026" s="4"/>
      <c r="S2026" s="4"/>
      <c r="T2026" s="4"/>
      <c r="U2026" s="4"/>
      <c r="V2026" s="4"/>
      <c r="W2026" s="4"/>
      <c r="X2026" s="4"/>
      <c r="Y2026" s="4"/>
    </row>
    <row r="2027" spans="1:25" ht="15" customHeight="1">
      <c r="A2027" s="4"/>
      <c r="B2027" s="57" t="s">
        <v>1254</v>
      </c>
      <c r="C2027" s="78" t="s">
        <v>2081</v>
      </c>
      <c r="D2027" s="57" t="s">
        <v>47</v>
      </c>
      <c r="E2027" s="57" t="s">
        <v>2082</v>
      </c>
      <c r="F2027" s="305" t="s">
        <v>1258</v>
      </c>
      <c r="G2027" s="305"/>
      <c r="H2027" s="77" t="s">
        <v>49</v>
      </c>
      <c r="I2027" s="80">
        <v>1</v>
      </c>
      <c r="J2027" s="79">
        <v>3.24</v>
      </c>
      <c r="K2027" s="79">
        <v>3.24</v>
      </c>
      <c r="O2027" s="4"/>
      <c r="P2027" s="4"/>
      <c r="Q2027" s="4"/>
      <c r="R2027" s="4"/>
      <c r="S2027" s="4"/>
      <c r="T2027" s="4"/>
      <c r="U2027" s="4"/>
      <c r="V2027" s="4"/>
      <c r="W2027" s="4"/>
      <c r="X2027" s="4"/>
      <c r="Y2027" s="4"/>
    </row>
    <row r="2028" spans="1:25" ht="15" customHeight="1">
      <c r="A2028" s="4"/>
      <c r="B2028" s="57" t="s">
        <v>1254</v>
      </c>
      <c r="C2028" s="78" t="s">
        <v>2083</v>
      </c>
      <c r="D2028" s="57" t="s">
        <v>47</v>
      </c>
      <c r="E2028" s="57" t="s">
        <v>2084</v>
      </c>
      <c r="F2028" s="305" t="s">
        <v>1258</v>
      </c>
      <c r="G2028" s="305"/>
      <c r="H2028" s="77" t="s">
        <v>49</v>
      </c>
      <c r="I2028" s="80">
        <v>6.25E-2</v>
      </c>
      <c r="J2028" s="79">
        <v>26.55</v>
      </c>
      <c r="K2028" s="79">
        <v>1.65</v>
      </c>
      <c r="O2028" s="4"/>
      <c r="P2028" s="4"/>
      <c r="Q2028" s="4"/>
      <c r="R2028" s="4"/>
      <c r="S2028" s="4"/>
      <c r="T2028" s="4"/>
      <c r="U2028" s="4"/>
      <c r="V2028" s="4"/>
      <c r="W2028" s="4"/>
      <c r="X2028" s="4"/>
      <c r="Y2028" s="4"/>
    </row>
    <row r="2029" spans="1:25" ht="15" customHeight="1">
      <c r="A2029" s="4"/>
      <c r="B2029" s="60"/>
      <c r="C2029" s="60"/>
      <c r="D2029" s="60"/>
      <c r="E2029" s="60"/>
      <c r="F2029" s="60" t="s">
        <v>1260</v>
      </c>
      <c r="G2029" s="82">
        <v>5.93</v>
      </c>
      <c r="H2029" s="60" t="s">
        <v>1261</v>
      </c>
      <c r="I2029" s="82">
        <v>0</v>
      </c>
      <c r="J2029" s="60" t="s">
        <v>1262</v>
      </c>
      <c r="K2029" s="82">
        <v>5.93</v>
      </c>
      <c r="O2029" s="4"/>
      <c r="P2029" s="4"/>
      <c r="Q2029" s="4"/>
      <c r="R2029" s="4"/>
      <c r="S2029" s="4"/>
      <c r="T2029" s="4"/>
      <c r="U2029" s="4"/>
      <c r="V2029" s="4"/>
      <c r="W2029" s="4"/>
      <c r="X2029" s="4"/>
      <c r="Y2029" s="4"/>
    </row>
    <row r="2030" spans="1:25" ht="15" customHeight="1" thickBot="1">
      <c r="A2030" s="4"/>
      <c r="B2030" s="60"/>
      <c r="C2030" s="60"/>
      <c r="D2030" s="60"/>
      <c r="E2030" s="60"/>
      <c r="F2030" s="60" t="s">
        <v>1263</v>
      </c>
      <c r="G2030" s="82">
        <v>12.63</v>
      </c>
      <c r="H2030" s="60"/>
      <c r="I2030" s="306" t="s">
        <v>1264</v>
      </c>
      <c r="J2030" s="306"/>
      <c r="K2030" s="82">
        <v>79.42</v>
      </c>
      <c r="O2030" s="4"/>
      <c r="P2030" s="4"/>
      <c r="Q2030" s="4"/>
      <c r="R2030" s="4"/>
      <c r="S2030" s="4"/>
      <c r="T2030" s="4"/>
      <c r="U2030" s="4"/>
      <c r="V2030" s="4"/>
      <c r="W2030" s="4"/>
      <c r="X2030" s="4"/>
      <c r="Y2030" s="4"/>
    </row>
    <row r="2031" spans="1:25" ht="15" customHeight="1" thickTop="1">
      <c r="A2031" s="4"/>
      <c r="B2031" s="72"/>
      <c r="C2031" s="72"/>
      <c r="D2031" s="72"/>
      <c r="E2031" s="72"/>
      <c r="F2031" s="72"/>
      <c r="G2031" s="72"/>
      <c r="H2031" s="72"/>
      <c r="I2031" s="72"/>
      <c r="J2031" s="72"/>
      <c r="K2031" s="72"/>
      <c r="O2031" s="4"/>
      <c r="P2031" s="4"/>
      <c r="Q2031" s="4"/>
      <c r="R2031" s="4"/>
      <c r="S2031" s="4"/>
      <c r="T2031" s="4"/>
      <c r="U2031" s="4"/>
      <c r="V2031" s="4"/>
      <c r="W2031" s="4"/>
      <c r="X2031" s="4"/>
      <c r="Y2031" s="4"/>
    </row>
    <row r="2032" spans="1:25" ht="15" customHeight="1">
      <c r="A2032" s="4"/>
      <c r="B2032" s="61" t="s">
        <v>678</v>
      </c>
      <c r="C2032" s="62" t="s">
        <v>19</v>
      </c>
      <c r="D2032" s="61" t="s">
        <v>20</v>
      </c>
      <c r="E2032" s="61" t="s">
        <v>21</v>
      </c>
      <c r="F2032" s="303" t="s">
        <v>1242</v>
      </c>
      <c r="G2032" s="303"/>
      <c r="H2032" s="67" t="s">
        <v>22</v>
      </c>
      <c r="I2032" s="62" t="s">
        <v>23</v>
      </c>
      <c r="J2032" s="62" t="s">
        <v>24</v>
      </c>
      <c r="K2032" s="62" t="s">
        <v>17</v>
      </c>
      <c r="O2032" s="4"/>
      <c r="P2032" s="4"/>
      <c r="Q2032" s="4"/>
      <c r="R2032" s="4"/>
      <c r="S2032" s="4"/>
      <c r="T2032" s="4"/>
      <c r="U2032" s="4"/>
      <c r="V2032" s="4"/>
      <c r="W2032" s="4"/>
      <c r="X2032" s="4"/>
      <c r="Y2032" s="4"/>
    </row>
    <row r="2033" spans="1:25" ht="15" customHeight="1">
      <c r="A2033" s="4"/>
      <c r="B2033" s="58" t="s">
        <v>1243</v>
      </c>
      <c r="C2033" s="69" t="s">
        <v>679</v>
      </c>
      <c r="D2033" s="58" t="s">
        <v>47</v>
      </c>
      <c r="E2033" s="58" t="s">
        <v>680</v>
      </c>
      <c r="F2033" s="304" t="s">
        <v>2085</v>
      </c>
      <c r="G2033" s="304"/>
      <c r="H2033" s="68" t="s">
        <v>49</v>
      </c>
      <c r="I2033" s="71">
        <v>1</v>
      </c>
      <c r="J2033" s="70">
        <v>43.79</v>
      </c>
      <c r="K2033" s="70">
        <v>43.79</v>
      </c>
      <c r="O2033" s="4"/>
      <c r="P2033" s="4"/>
      <c r="Q2033" s="4"/>
      <c r="R2033" s="4"/>
      <c r="S2033" s="4"/>
      <c r="T2033" s="4"/>
      <c r="U2033" s="4"/>
      <c r="V2033" s="4"/>
      <c r="W2033" s="4"/>
      <c r="X2033" s="4"/>
      <c r="Y2033" s="4"/>
    </row>
    <row r="2034" spans="1:25" ht="15" customHeight="1">
      <c r="A2034" s="4"/>
      <c r="B2034" s="59" t="s">
        <v>1245</v>
      </c>
      <c r="C2034" s="74" t="s">
        <v>1299</v>
      </c>
      <c r="D2034" s="59" t="s">
        <v>47</v>
      </c>
      <c r="E2034" s="59" t="s">
        <v>1300</v>
      </c>
      <c r="F2034" s="308" t="s">
        <v>1248</v>
      </c>
      <c r="G2034" s="308"/>
      <c r="H2034" s="73" t="s">
        <v>1249</v>
      </c>
      <c r="I2034" s="76">
        <v>0.2172</v>
      </c>
      <c r="J2034" s="75">
        <v>24.48</v>
      </c>
      <c r="K2034" s="75">
        <v>5.31</v>
      </c>
      <c r="O2034" s="4"/>
      <c r="P2034" s="4"/>
      <c r="Q2034" s="4"/>
      <c r="R2034" s="4"/>
      <c r="S2034" s="4"/>
      <c r="T2034" s="4"/>
      <c r="U2034" s="4"/>
      <c r="V2034" s="4"/>
      <c r="W2034" s="4"/>
      <c r="X2034" s="4"/>
      <c r="Y2034" s="4"/>
    </row>
    <row r="2035" spans="1:25" ht="15" customHeight="1">
      <c r="A2035" s="4"/>
      <c r="B2035" s="59" t="s">
        <v>1245</v>
      </c>
      <c r="C2035" s="74" t="s">
        <v>1301</v>
      </c>
      <c r="D2035" s="59" t="s">
        <v>47</v>
      </c>
      <c r="E2035" s="59" t="s">
        <v>1302</v>
      </c>
      <c r="F2035" s="308" t="s">
        <v>1248</v>
      </c>
      <c r="G2035" s="308"/>
      <c r="H2035" s="73" t="s">
        <v>1249</v>
      </c>
      <c r="I2035" s="76">
        <v>0.2172</v>
      </c>
      <c r="J2035" s="75">
        <v>30.48</v>
      </c>
      <c r="K2035" s="75">
        <v>6.62</v>
      </c>
      <c r="O2035" s="4"/>
      <c r="P2035" s="4"/>
      <c r="Q2035" s="4"/>
      <c r="R2035" s="4"/>
      <c r="S2035" s="4"/>
      <c r="T2035" s="4"/>
      <c r="U2035" s="4"/>
      <c r="V2035" s="4"/>
      <c r="W2035" s="4"/>
      <c r="X2035" s="4"/>
      <c r="Y2035" s="4"/>
    </row>
    <row r="2036" spans="1:25" ht="15" customHeight="1">
      <c r="A2036" s="4"/>
      <c r="B2036" s="57" t="s">
        <v>1254</v>
      </c>
      <c r="C2036" s="78" t="s">
        <v>2083</v>
      </c>
      <c r="D2036" s="57" t="s">
        <v>47</v>
      </c>
      <c r="E2036" s="57" t="s">
        <v>2084</v>
      </c>
      <c r="F2036" s="305" t="s">
        <v>1258</v>
      </c>
      <c r="G2036" s="305"/>
      <c r="H2036" s="77" t="s">
        <v>49</v>
      </c>
      <c r="I2036" s="80">
        <v>0.115</v>
      </c>
      <c r="J2036" s="79">
        <v>26.55</v>
      </c>
      <c r="K2036" s="79">
        <v>3.05</v>
      </c>
      <c r="O2036" s="4"/>
      <c r="P2036" s="4"/>
      <c r="Q2036" s="4"/>
      <c r="R2036" s="4"/>
      <c r="S2036" s="4"/>
      <c r="T2036" s="4"/>
      <c r="U2036" s="4"/>
      <c r="V2036" s="4"/>
      <c r="W2036" s="4"/>
      <c r="X2036" s="4"/>
      <c r="Y2036" s="4"/>
    </row>
    <row r="2037" spans="1:25" ht="15" customHeight="1">
      <c r="A2037" s="4"/>
      <c r="B2037" s="57" t="s">
        <v>1254</v>
      </c>
      <c r="C2037" s="78" t="s">
        <v>2086</v>
      </c>
      <c r="D2037" s="57" t="s">
        <v>47</v>
      </c>
      <c r="E2037" s="57" t="s">
        <v>2087</v>
      </c>
      <c r="F2037" s="305" t="s">
        <v>1258</v>
      </c>
      <c r="G2037" s="305"/>
      <c r="H2037" s="77" t="s">
        <v>49</v>
      </c>
      <c r="I2037" s="80">
        <v>1</v>
      </c>
      <c r="J2037" s="79">
        <v>22.95</v>
      </c>
      <c r="K2037" s="79">
        <v>22.95</v>
      </c>
      <c r="O2037" s="4"/>
      <c r="P2037" s="4"/>
      <c r="Q2037" s="4"/>
      <c r="R2037" s="4"/>
      <c r="S2037" s="4"/>
      <c r="T2037" s="4"/>
      <c r="U2037" s="4"/>
      <c r="V2037" s="4"/>
      <c r="W2037" s="4"/>
      <c r="X2037" s="4"/>
      <c r="Y2037" s="4"/>
    </row>
    <row r="2038" spans="1:25" ht="15" customHeight="1">
      <c r="A2038" s="4"/>
      <c r="B2038" s="57" t="s">
        <v>1254</v>
      </c>
      <c r="C2038" s="78" t="s">
        <v>2088</v>
      </c>
      <c r="D2038" s="57" t="s">
        <v>47</v>
      </c>
      <c r="E2038" s="57" t="s">
        <v>2089</v>
      </c>
      <c r="F2038" s="305" t="s">
        <v>1258</v>
      </c>
      <c r="G2038" s="305"/>
      <c r="H2038" s="77" t="s">
        <v>49</v>
      </c>
      <c r="I2038" s="80">
        <v>2</v>
      </c>
      <c r="J2038" s="79">
        <v>2.93</v>
      </c>
      <c r="K2038" s="79">
        <v>5.86</v>
      </c>
      <c r="O2038" s="4"/>
      <c r="P2038" s="4"/>
      <c r="Q2038" s="4"/>
      <c r="R2038" s="4"/>
      <c r="S2038" s="4"/>
      <c r="T2038" s="4"/>
      <c r="U2038" s="4"/>
      <c r="V2038" s="4"/>
      <c r="W2038" s="4"/>
      <c r="X2038" s="4"/>
      <c r="Y2038" s="4"/>
    </row>
    <row r="2039" spans="1:25" ht="15" customHeight="1">
      <c r="A2039" s="4"/>
      <c r="B2039" s="60"/>
      <c r="C2039" s="60"/>
      <c r="D2039" s="60"/>
      <c r="E2039" s="60"/>
      <c r="F2039" s="60" t="s">
        <v>1260</v>
      </c>
      <c r="G2039" s="82">
        <v>9.35</v>
      </c>
      <c r="H2039" s="60" t="s">
        <v>1261</v>
      </c>
      <c r="I2039" s="82">
        <v>0</v>
      </c>
      <c r="J2039" s="60" t="s">
        <v>1262</v>
      </c>
      <c r="K2039" s="82">
        <v>9.35</v>
      </c>
      <c r="O2039" s="4"/>
      <c r="P2039" s="4"/>
      <c r="Q2039" s="4"/>
      <c r="R2039" s="4"/>
      <c r="S2039" s="4"/>
      <c r="T2039" s="4"/>
      <c r="U2039" s="4"/>
      <c r="V2039" s="4"/>
      <c r="W2039" s="4"/>
      <c r="X2039" s="4"/>
      <c r="Y2039" s="4"/>
    </row>
    <row r="2040" spans="1:25" ht="15" customHeight="1" thickBot="1">
      <c r="A2040" s="4"/>
      <c r="B2040" s="60"/>
      <c r="C2040" s="60"/>
      <c r="D2040" s="60"/>
      <c r="E2040" s="60"/>
      <c r="F2040" s="60" t="s">
        <v>1263</v>
      </c>
      <c r="G2040" s="82">
        <v>8.2799999999999994</v>
      </c>
      <c r="H2040" s="60"/>
      <c r="I2040" s="306" t="s">
        <v>1264</v>
      </c>
      <c r="J2040" s="306"/>
      <c r="K2040" s="82">
        <v>52.07</v>
      </c>
      <c r="O2040" s="4"/>
      <c r="P2040" s="4"/>
      <c r="Q2040" s="4"/>
      <c r="R2040" s="4"/>
      <c r="S2040" s="4"/>
      <c r="T2040" s="4"/>
      <c r="U2040" s="4"/>
      <c r="V2040" s="4"/>
      <c r="W2040" s="4"/>
      <c r="X2040" s="4"/>
      <c r="Y2040" s="4"/>
    </row>
    <row r="2041" spans="1:25" ht="15" customHeight="1" thickTop="1">
      <c r="A2041" s="4"/>
      <c r="B2041" s="72"/>
      <c r="C2041" s="72"/>
      <c r="D2041" s="72"/>
      <c r="E2041" s="72"/>
      <c r="F2041" s="72"/>
      <c r="G2041" s="72"/>
      <c r="H2041" s="72"/>
      <c r="I2041" s="72"/>
      <c r="J2041" s="72"/>
      <c r="K2041" s="72"/>
      <c r="O2041" s="4"/>
      <c r="P2041" s="4"/>
      <c r="Q2041" s="4"/>
      <c r="R2041" s="4"/>
      <c r="S2041" s="4"/>
      <c r="T2041" s="4"/>
      <c r="U2041" s="4"/>
      <c r="V2041" s="4"/>
      <c r="W2041" s="4"/>
      <c r="X2041" s="4"/>
      <c r="Y2041" s="4"/>
    </row>
    <row r="2042" spans="1:25" ht="15" customHeight="1">
      <c r="A2042" s="4"/>
      <c r="B2042" s="61" t="s">
        <v>681</v>
      </c>
      <c r="C2042" s="62" t="s">
        <v>19</v>
      </c>
      <c r="D2042" s="61" t="s">
        <v>20</v>
      </c>
      <c r="E2042" s="61" t="s">
        <v>21</v>
      </c>
      <c r="F2042" s="303" t="s">
        <v>1242</v>
      </c>
      <c r="G2042" s="303"/>
      <c r="H2042" s="67" t="s">
        <v>22</v>
      </c>
      <c r="I2042" s="62" t="s">
        <v>23</v>
      </c>
      <c r="J2042" s="62" t="s">
        <v>24</v>
      </c>
      <c r="K2042" s="62" t="s">
        <v>17</v>
      </c>
      <c r="O2042" s="4"/>
      <c r="P2042" s="4"/>
      <c r="Q2042" s="4"/>
      <c r="R2042" s="4"/>
      <c r="S2042" s="4"/>
      <c r="T2042" s="4"/>
      <c r="U2042" s="4"/>
      <c r="V2042" s="4"/>
      <c r="W2042" s="4"/>
      <c r="X2042" s="4"/>
      <c r="Y2042" s="4"/>
    </row>
    <row r="2043" spans="1:25" ht="15" customHeight="1">
      <c r="A2043" s="4"/>
      <c r="B2043" s="58" t="s">
        <v>1243</v>
      </c>
      <c r="C2043" s="69" t="s">
        <v>682</v>
      </c>
      <c r="D2043" s="58" t="s">
        <v>47</v>
      </c>
      <c r="E2043" s="58" t="s">
        <v>683</v>
      </c>
      <c r="F2043" s="304" t="s">
        <v>2085</v>
      </c>
      <c r="G2043" s="304"/>
      <c r="H2043" s="68" t="s">
        <v>49</v>
      </c>
      <c r="I2043" s="71">
        <v>1</v>
      </c>
      <c r="J2043" s="70">
        <v>13.64</v>
      </c>
      <c r="K2043" s="70">
        <v>13.64</v>
      </c>
      <c r="O2043" s="4"/>
      <c r="P2043" s="4"/>
      <c r="Q2043" s="4"/>
      <c r="R2043" s="4"/>
      <c r="S2043" s="4"/>
      <c r="T2043" s="4"/>
      <c r="U2043" s="4"/>
      <c r="V2043" s="4"/>
      <c r="W2043" s="4"/>
      <c r="X2043" s="4"/>
      <c r="Y2043" s="4"/>
    </row>
    <row r="2044" spans="1:25" ht="15" customHeight="1">
      <c r="A2044" s="4"/>
      <c r="B2044" s="59" t="s">
        <v>1245</v>
      </c>
      <c r="C2044" s="74" t="s">
        <v>1301</v>
      </c>
      <c r="D2044" s="59" t="s">
        <v>47</v>
      </c>
      <c r="E2044" s="59" t="s">
        <v>1302</v>
      </c>
      <c r="F2044" s="308" t="s">
        <v>1248</v>
      </c>
      <c r="G2044" s="308"/>
      <c r="H2044" s="73" t="s">
        <v>1249</v>
      </c>
      <c r="I2044" s="76">
        <v>0.127</v>
      </c>
      <c r="J2044" s="75">
        <v>30.48</v>
      </c>
      <c r="K2044" s="75">
        <v>3.87</v>
      </c>
      <c r="O2044" s="4"/>
      <c r="P2044" s="4"/>
      <c r="Q2044" s="4"/>
      <c r="R2044" s="4"/>
      <c r="S2044" s="4"/>
      <c r="T2044" s="4"/>
      <c r="U2044" s="4"/>
      <c r="V2044" s="4"/>
      <c r="W2044" s="4"/>
      <c r="X2044" s="4"/>
      <c r="Y2044" s="4"/>
    </row>
    <row r="2045" spans="1:25" ht="15" customHeight="1">
      <c r="A2045" s="4"/>
      <c r="B2045" s="59" t="s">
        <v>1245</v>
      </c>
      <c r="C2045" s="74" t="s">
        <v>1299</v>
      </c>
      <c r="D2045" s="59" t="s">
        <v>47</v>
      </c>
      <c r="E2045" s="59" t="s">
        <v>1300</v>
      </c>
      <c r="F2045" s="308" t="s">
        <v>1248</v>
      </c>
      <c r="G2045" s="308"/>
      <c r="H2045" s="73" t="s">
        <v>1249</v>
      </c>
      <c r="I2045" s="76">
        <v>0.127</v>
      </c>
      <c r="J2045" s="75">
        <v>24.48</v>
      </c>
      <c r="K2045" s="75">
        <v>3.1</v>
      </c>
      <c r="O2045" s="4"/>
      <c r="P2045" s="4"/>
      <c r="Q2045" s="4"/>
      <c r="R2045" s="4"/>
      <c r="S2045" s="4"/>
      <c r="T2045" s="4"/>
      <c r="U2045" s="4"/>
      <c r="V2045" s="4"/>
      <c r="W2045" s="4"/>
      <c r="X2045" s="4"/>
      <c r="Y2045" s="4"/>
    </row>
    <row r="2046" spans="1:25" ht="15" customHeight="1">
      <c r="A2046" s="4"/>
      <c r="B2046" s="57" t="s">
        <v>1254</v>
      </c>
      <c r="C2046" s="78" t="s">
        <v>1944</v>
      </c>
      <c r="D2046" s="57" t="s">
        <v>47</v>
      </c>
      <c r="E2046" s="57" t="s">
        <v>1945</v>
      </c>
      <c r="F2046" s="305" t="s">
        <v>1258</v>
      </c>
      <c r="G2046" s="305"/>
      <c r="H2046" s="77" t="s">
        <v>49</v>
      </c>
      <c r="I2046" s="80">
        <v>1.4999999999999999E-2</v>
      </c>
      <c r="J2046" s="79">
        <v>72.87</v>
      </c>
      <c r="K2046" s="79">
        <v>1.0900000000000001</v>
      </c>
      <c r="O2046" s="4"/>
      <c r="P2046" s="4"/>
      <c r="Q2046" s="4"/>
      <c r="R2046" s="4"/>
      <c r="S2046" s="4"/>
      <c r="T2046" s="4"/>
      <c r="U2046" s="4"/>
      <c r="V2046" s="4"/>
      <c r="W2046" s="4"/>
      <c r="X2046" s="4"/>
      <c r="Y2046" s="4"/>
    </row>
    <row r="2047" spans="1:25" ht="15" customHeight="1">
      <c r="A2047" s="4"/>
      <c r="B2047" s="57" t="s">
        <v>1254</v>
      </c>
      <c r="C2047" s="78" t="s">
        <v>1947</v>
      </c>
      <c r="D2047" s="57" t="s">
        <v>47</v>
      </c>
      <c r="E2047" s="57" t="s">
        <v>1948</v>
      </c>
      <c r="F2047" s="305" t="s">
        <v>1258</v>
      </c>
      <c r="G2047" s="305"/>
      <c r="H2047" s="77" t="s">
        <v>49</v>
      </c>
      <c r="I2047" s="80">
        <v>9.9000000000000008E-3</v>
      </c>
      <c r="J2047" s="79">
        <v>64.319999999999993</v>
      </c>
      <c r="K2047" s="79">
        <v>0.63</v>
      </c>
      <c r="O2047" s="4"/>
      <c r="P2047" s="4"/>
      <c r="Q2047" s="4"/>
      <c r="R2047" s="4"/>
      <c r="S2047" s="4"/>
      <c r="T2047" s="4"/>
      <c r="U2047" s="4"/>
      <c r="V2047" s="4"/>
      <c r="W2047" s="4"/>
      <c r="X2047" s="4"/>
      <c r="Y2047" s="4"/>
    </row>
    <row r="2048" spans="1:25" ht="15" customHeight="1">
      <c r="A2048" s="4"/>
      <c r="B2048" s="57" t="s">
        <v>1254</v>
      </c>
      <c r="C2048" s="78" t="s">
        <v>2090</v>
      </c>
      <c r="D2048" s="57" t="s">
        <v>47</v>
      </c>
      <c r="E2048" s="57" t="s">
        <v>2091</v>
      </c>
      <c r="F2048" s="305" t="s">
        <v>1258</v>
      </c>
      <c r="G2048" s="305"/>
      <c r="H2048" s="77" t="s">
        <v>49</v>
      </c>
      <c r="I2048" s="80">
        <v>1</v>
      </c>
      <c r="J2048" s="79">
        <v>4.9400000000000004</v>
      </c>
      <c r="K2048" s="79">
        <v>4.9400000000000004</v>
      </c>
      <c r="O2048" s="4"/>
      <c r="P2048" s="4"/>
      <c r="Q2048" s="4"/>
      <c r="R2048" s="4"/>
      <c r="S2048" s="4"/>
      <c r="T2048" s="4"/>
      <c r="U2048" s="4"/>
      <c r="V2048" s="4"/>
      <c r="W2048" s="4"/>
      <c r="X2048" s="4"/>
      <c r="Y2048" s="4"/>
    </row>
    <row r="2049" spans="1:25" ht="15" customHeight="1">
      <c r="A2049" s="4"/>
      <c r="B2049" s="57" t="s">
        <v>1254</v>
      </c>
      <c r="C2049" s="78" t="s">
        <v>1938</v>
      </c>
      <c r="D2049" s="57" t="s">
        <v>47</v>
      </c>
      <c r="E2049" s="57" t="s">
        <v>1939</v>
      </c>
      <c r="F2049" s="305" t="s">
        <v>1258</v>
      </c>
      <c r="G2049" s="305"/>
      <c r="H2049" s="77" t="s">
        <v>49</v>
      </c>
      <c r="I2049" s="80">
        <v>7.1000000000000004E-3</v>
      </c>
      <c r="J2049" s="79">
        <v>2.61</v>
      </c>
      <c r="K2049" s="79">
        <v>0.01</v>
      </c>
      <c r="O2049" s="4"/>
      <c r="P2049" s="4"/>
      <c r="Q2049" s="4"/>
      <c r="R2049" s="4"/>
      <c r="S2049" s="4"/>
      <c r="T2049" s="4"/>
      <c r="U2049" s="4"/>
      <c r="V2049" s="4"/>
      <c r="W2049" s="4"/>
      <c r="X2049" s="4"/>
      <c r="Y2049" s="4"/>
    </row>
    <row r="2050" spans="1:25" ht="15" customHeight="1">
      <c r="A2050" s="4"/>
      <c r="B2050" s="60"/>
      <c r="C2050" s="60"/>
      <c r="D2050" s="60"/>
      <c r="E2050" s="60"/>
      <c r="F2050" s="60" t="s">
        <v>1260</v>
      </c>
      <c r="G2050" s="82">
        <v>5.46</v>
      </c>
      <c r="H2050" s="60" t="s">
        <v>1261</v>
      </c>
      <c r="I2050" s="82">
        <v>0</v>
      </c>
      <c r="J2050" s="60" t="s">
        <v>1262</v>
      </c>
      <c r="K2050" s="82">
        <v>5.46</v>
      </c>
      <c r="O2050" s="4"/>
      <c r="P2050" s="4"/>
      <c r="Q2050" s="4"/>
      <c r="R2050" s="4"/>
      <c r="S2050" s="4"/>
      <c r="T2050" s="4"/>
      <c r="U2050" s="4"/>
      <c r="V2050" s="4"/>
      <c r="W2050" s="4"/>
      <c r="X2050" s="4"/>
      <c r="Y2050" s="4"/>
    </row>
    <row r="2051" spans="1:25" ht="15" customHeight="1" thickBot="1">
      <c r="A2051" s="4"/>
      <c r="B2051" s="60"/>
      <c r="C2051" s="60"/>
      <c r="D2051" s="60"/>
      <c r="E2051" s="60"/>
      <c r="F2051" s="60" t="s">
        <v>1263</v>
      </c>
      <c r="G2051" s="82">
        <v>2.58</v>
      </c>
      <c r="H2051" s="60"/>
      <c r="I2051" s="306" t="s">
        <v>1264</v>
      </c>
      <c r="J2051" s="306"/>
      <c r="K2051" s="82">
        <v>16.22</v>
      </c>
      <c r="O2051" s="4"/>
      <c r="P2051" s="4"/>
      <c r="Q2051" s="4"/>
      <c r="R2051" s="4"/>
      <c r="S2051" s="4"/>
      <c r="T2051" s="4"/>
      <c r="U2051" s="4"/>
      <c r="V2051" s="4"/>
      <c r="W2051" s="4"/>
      <c r="X2051" s="4"/>
      <c r="Y2051" s="4"/>
    </row>
    <row r="2052" spans="1:25" ht="15" customHeight="1" thickTop="1">
      <c r="A2052" s="4"/>
      <c r="B2052" s="72"/>
      <c r="C2052" s="72"/>
      <c r="D2052" s="72"/>
      <c r="E2052" s="72"/>
      <c r="F2052" s="72"/>
      <c r="G2052" s="72"/>
      <c r="H2052" s="72"/>
      <c r="I2052" s="72"/>
      <c r="J2052" s="72"/>
      <c r="K2052" s="72"/>
      <c r="O2052" s="4"/>
      <c r="P2052" s="4"/>
      <c r="Q2052" s="4"/>
      <c r="R2052" s="4"/>
      <c r="S2052" s="4"/>
      <c r="T2052" s="4"/>
      <c r="U2052" s="4"/>
      <c r="V2052" s="4"/>
      <c r="W2052" s="4"/>
      <c r="X2052" s="4"/>
      <c r="Y2052" s="4"/>
    </row>
    <row r="2053" spans="1:25" ht="15" customHeight="1">
      <c r="A2053" s="4"/>
      <c r="B2053" s="61" t="s">
        <v>684</v>
      </c>
      <c r="C2053" s="62" t="s">
        <v>19</v>
      </c>
      <c r="D2053" s="61" t="s">
        <v>20</v>
      </c>
      <c r="E2053" s="61" t="s">
        <v>21</v>
      </c>
      <c r="F2053" s="303" t="s">
        <v>1242</v>
      </c>
      <c r="G2053" s="303"/>
      <c r="H2053" s="67" t="s">
        <v>22</v>
      </c>
      <c r="I2053" s="62" t="s">
        <v>23</v>
      </c>
      <c r="J2053" s="62" t="s">
        <v>24</v>
      </c>
      <c r="K2053" s="62" t="s">
        <v>17</v>
      </c>
      <c r="O2053" s="4"/>
      <c r="P2053" s="4"/>
      <c r="Q2053" s="4"/>
      <c r="R2053" s="4"/>
      <c r="S2053" s="4"/>
      <c r="T2053" s="4"/>
      <c r="U2053" s="4"/>
      <c r="V2053" s="4"/>
      <c r="W2053" s="4"/>
      <c r="X2053" s="4"/>
      <c r="Y2053" s="4"/>
    </row>
    <row r="2054" spans="1:25" ht="15" customHeight="1">
      <c r="A2054" s="4"/>
      <c r="B2054" s="58" t="s">
        <v>1243</v>
      </c>
      <c r="C2054" s="69" t="s">
        <v>685</v>
      </c>
      <c r="D2054" s="58" t="s">
        <v>47</v>
      </c>
      <c r="E2054" s="58" t="s">
        <v>686</v>
      </c>
      <c r="F2054" s="304" t="s">
        <v>2085</v>
      </c>
      <c r="G2054" s="304"/>
      <c r="H2054" s="68" t="s">
        <v>49</v>
      </c>
      <c r="I2054" s="71">
        <v>1</v>
      </c>
      <c r="J2054" s="70">
        <v>11</v>
      </c>
      <c r="K2054" s="70">
        <v>11</v>
      </c>
      <c r="O2054" s="4"/>
      <c r="P2054" s="4"/>
      <c r="Q2054" s="4"/>
      <c r="R2054" s="4"/>
      <c r="S2054" s="4"/>
      <c r="T2054" s="4"/>
      <c r="U2054" s="4"/>
      <c r="V2054" s="4"/>
      <c r="W2054" s="4"/>
      <c r="X2054" s="4"/>
      <c r="Y2054" s="4"/>
    </row>
    <row r="2055" spans="1:25" ht="15" customHeight="1">
      <c r="A2055" s="4"/>
      <c r="B2055" s="59" t="s">
        <v>1245</v>
      </c>
      <c r="C2055" s="74" t="s">
        <v>1301</v>
      </c>
      <c r="D2055" s="59" t="s">
        <v>47</v>
      </c>
      <c r="E2055" s="59" t="s">
        <v>1302</v>
      </c>
      <c r="F2055" s="308" t="s">
        <v>1248</v>
      </c>
      <c r="G2055" s="308"/>
      <c r="H2055" s="73" t="s">
        <v>1249</v>
      </c>
      <c r="I2055" s="76">
        <v>0.127</v>
      </c>
      <c r="J2055" s="75">
        <v>30.48</v>
      </c>
      <c r="K2055" s="75">
        <v>3.87</v>
      </c>
      <c r="O2055" s="4"/>
      <c r="P2055" s="4"/>
      <c r="Q2055" s="4"/>
      <c r="R2055" s="4"/>
      <c r="S2055" s="4"/>
      <c r="T2055" s="4"/>
      <c r="U2055" s="4"/>
      <c r="V2055" s="4"/>
      <c r="W2055" s="4"/>
      <c r="X2055" s="4"/>
      <c r="Y2055" s="4"/>
    </row>
    <row r="2056" spans="1:25" ht="15" customHeight="1">
      <c r="A2056" s="4"/>
      <c r="B2056" s="59" t="s">
        <v>1245</v>
      </c>
      <c r="C2056" s="74" t="s">
        <v>1299</v>
      </c>
      <c r="D2056" s="59" t="s">
        <v>47</v>
      </c>
      <c r="E2056" s="59" t="s">
        <v>1300</v>
      </c>
      <c r="F2056" s="308" t="s">
        <v>1248</v>
      </c>
      <c r="G2056" s="308"/>
      <c r="H2056" s="73" t="s">
        <v>1249</v>
      </c>
      <c r="I2056" s="76">
        <v>0.127</v>
      </c>
      <c r="J2056" s="75">
        <v>24.48</v>
      </c>
      <c r="K2056" s="75">
        <v>3.1</v>
      </c>
      <c r="O2056" s="4"/>
      <c r="P2056" s="4"/>
      <c r="Q2056" s="4"/>
      <c r="R2056" s="4"/>
      <c r="S2056" s="4"/>
      <c r="T2056" s="4"/>
      <c r="U2056" s="4"/>
      <c r="V2056" s="4"/>
      <c r="W2056" s="4"/>
      <c r="X2056" s="4"/>
      <c r="Y2056" s="4"/>
    </row>
    <row r="2057" spans="1:25" ht="15" customHeight="1">
      <c r="A2057" s="4"/>
      <c r="B2057" s="57" t="s">
        <v>1254</v>
      </c>
      <c r="C2057" s="78" t="s">
        <v>2092</v>
      </c>
      <c r="D2057" s="57" t="s">
        <v>47</v>
      </c>
      <c r="E2057" s="57" t="s">
        <v>2093</v>
      </c>
      <c r="F2057" s="305" t="s">
        <v>1258</v>
      </c>
      <c r="G2057" s="305"/>
      <c r="H2057" s="77" t="s">
        <v>49</v>
      </c>
      <c r="I2057" s="80">
        <v>1</v>
      </c>
      <c r="J2057" s="79">
        <v>2.2999999999999998</v>
      </c>
      <c r="K2057" s="79">
        <v>2.2999999999999998</v>
      </c>
      <c r="O2057" s="4"/>
      <c r="P2057" s="4"/>
      <c r="Q2057" s="4"/>
      <c r="R2057" s="4"/>
      <c r="S2057" s="4"/>
      <c r="T2057" s="4"/>
      <c r="U2057" s="4"/>
      <c r="V2057" s="4"/>
      <c r="W2057" s="4"/>
      <c r="X2057" s="4"/>
      <c r="Y2057" s="4"/>
    </row>
    <row r="2058" spans="1:25" ht="15" customHeight="1">
      <c r="A2058" s="4"/>
      <c r="B2058" s="57" t="s">
        <v>1254</v>
      </c>
      <c r="C2058" s="78" t="s">
        <v>1938</v>
      </c>
      <c r="D2058" s="57" t="s">
        <v>47</v>
      </c>
      <c r="E2058" s="57" t="s">
        <v>1939</v>
      </c>
      <c r="F2058" s="305" t="s">
        <v>1258</v>
      </c>
      <c r="G2058" s="305"/>
      <c r="H2058" s="77" t="s">
        <v>49</v>
      </c>
      <c r="I2058" s="80">
        <v>7.1000000000000004E-3</v>
      </c>
      <c r="J2058" s="79">
        <v>2.61</v>
      </c>
      <c r="K2058" s="79">
        <v>0.01</v>
      </c>
      <c r="O2058" s="4"/>
      <c r="P2058" s="4"/>
      <c r="Q2058" s="4"/>
      <c r="R2058" s="4"/>
      <c r="S2058" s="4"/>
      <c r="T2058" s="4"/>
      <c r="U2058" s="4"/>
      <c r="V2058" s="4"/>
      <c r="W2058" s="4"/>
      <c r="X2058" s="4"/>
      <c r="Y2058" s="4"/>
    </row>
    <row r="2059" spans="1:25" ht="15" customHeight="1">
      <c r="A2059" s="4"/>
      <c r="B2059" s="57" t="s">
        <v>1254</v>
      </c>
      <c r="C2059" s="78" t="s">
        <v>1947</v>
      </c>
      <c r="D2059" s="57" t="s">
        <v>47</v>
      </c>
      <c r="E2059" s="57" t="s">
        <v>1948</v>
      </c>
      <c r="F2059" s="305" t="s">
        <v>1258</v>
      </c>
      <c r="G2059" s="305"/>
      <c r="H2059" s="77" t="s">
        <v>49</v>
      </c>
      <c r="I2059" s="80">
        <v>9.9000000000000008E-3</v>
      </c>
      <c r="J2059" s="79">
        <v>64.319999999999993</v>
      </c>
      <c r="K2059" s="79">
        <v>0.63</v>
      </c>
      <c r="O2059" s="4"/>
      <c r="P2059" s="4"/>
      <c r="Q2059" s="4"/>
      <c r="R2059" s="4"/>
      <c r="S2059" s="4"/>
      <c r="T2059" s="4"/>
      <c r="U2059" s="4"/>
      <c r="V2059" s="4"/>
      <c r="W2059" s="4"/>
      <c r="X2059" s="4"/>
      <c r="Y2059" s="4"/>
    </row>
    <row r="2060" spans="1:25" ht="15" customHeight="1">
      <c r="A2060" s="4"/>
      <c r="B2060" s="57" t="s">
        <v>1254</v>
      </c>
      <c r="C2060" s="78" t="s">
        <v>1944</v>
      </c>
      <c r="D2060" s="57" t="s">
        <v>47</v>
      </c>
      <c r="E2060" s="57" t="s">
        <v>1945</v>
      </c>
      <c r="F2060" s="305" t="s">
        <v>1258</v>
      </c>
      <c r="G2060" s="305"/>
      <c r="H2060" s="77" t="s">
        <v>49</v>
      </c>
      <c r="I2060" s="80">
        <v>1.4999999999999999E-2</v>
      </c>
      <c r="J2060" s="79">
        <v>72.87</v>
      </c>
      <c r="K2060" s="79">
        <v>1.0900000000000001</v>
      </c>
      <c r="O2060" s="4"/>
      <c r="P2060" s="4"/>
      <c r="Q2060" s="4"/>
      <c r="R2060" s="4"/>
      <c r="S2060" s="4"/>
      <c r="T2060" s="4"/>
      <c r="U2060" s="4"/>
      <c r="V2060" s="4"/>
      <c r="W2060" s="4"/>
      <c r="X2060" s="4"/>
      <c r="Y2060" s="4"/>
    </row>
    <row r="2061" spans="1:25" ht="15" customHeight="1">
      <c r="A2061" s="4"/>
      <c r="B2061" s="60"/>
      <c r="C2061" s="60"/>
      <c r="D2061" s="60"/>
      <c r="E2061" s="60"/>
      <c r="F2061" s="60" t="s">
        <v>1260</v>
      </c>
      <c r="G2061" s="82">
        <v>5.46</v>
      </c>
      <c r="H2061" s="60" t="s">
        <v>1261</v>
      </c>
      <c r="I2061" s="82">
        <v>0</v>
      </c>
      <c r="J2061" s="60" t="s">
        <v>1262</v>
      </c>
      <c r="K2061" s="82">
        <v>5.46</v>
      </c>
      <c r="O2061" s="4"/>
      <c r="P2061" s="4"/>
      <c r="Q2061" s="4"/>
      <c r="R2061" s="4"/>
      <c r="S2061" s="4"/>
      <c r="T2061" s="4"/>
      <c r="U2061" s="4"/>
      <c r="V2061" s="4"/>
      <c r="W2061" s="4"/>
      <c r="X2061" s="4"/>
      <c r="Y2061" s="4"/>
    </row>
    <row r="2062" spans="1:25" ht="15" customHeight="1" thickBot="1">
      <c r="A2062" s="4"/>
      <c r="B2062" s="60"/>
      <c r="C2062" s="60"/>
      <c r="D2062" s="60"/>
      <c r="E2062" s="60"/>
      <c r="F2062" s="60" t="s">
        <v>1263</v>
      </c>
      <c r="G2062" s="82">
        <v>2.08</v>
      </c>
      <c r="H2062" s="60"/>
      <c r="I2062" s="306" t="s">
        <v>1264</v>
      </c>
      <c r="J2062" s="306"/>
      <c r="K2062" s="82">
        <v>13.08</v>
      </c>
      <c r="O2062" s="4"/>
      <c r="P2062" s="4"/>
      <c r="Q2062" s="4"/>
      <c r="R2062" s="4"/>
      <c r="S2062" s="4"/>
      <c r="T2062" s="4"/>
      <c r="U2062" s="4"/>
      <c r="V2062" s="4"/>
      <c r="W2062" s="4"/>
      <c r="X2062" s="4"/>
      <c r="Y2062" s="4"/>
    </row>
    <row r="2063" spans="1:25" ht="15" customHeight="1" thickTop="1">
      <c r="A2063" s="4"/>
      <c r="B2063" s="72"/>
      <c r="C2063" s="72"/>
      <c r="D2063" s="72"/>
      <c r="E2063" s="72"/>
      <c r="F2063" s="72"/>
      <c r="G2063" s="72"/>
      <c r="H2063" s="72"/>
      <c r="I2063" s="72"/>
      <c r="J2063" s="72"/>
      <c r="K2063" s="72"/>
      <c r="O2063" s="4"/>
      <c r="P2063" s="4"/>
      <c r="Q2063" s="4"/>
      <c r="R2063" s="4"/>
      <c r="S2063" s="4"/>
      <c r="T2063" s="4"/>
      <c r="U2063" s="4"/>
      <c r="V2063" s="4"/>
      <c r="W2063" s="4"/>
      <c r="X2063" s="4"/>
      <c r="Y2063" s="4"/>
    </row>
    <row r="2064" spans="1:25" ht="15" customHeight="1">
      <c r="A2064" s="4"/>
      <c r="B2064" s="61" t="s">
        <v>687</v>
      </c>
      <c r="C2064" s="62" t="s">
        <v>19</v>
      </c>
      <c r="D2064" s="61" t="s">
        <v>20</v>
      </c>
      <c r="E2064" s="61" t="s">
        <v>21</v>
      </c>
      <c r="F2064" s="303" t="s">
        <v>1242</v>
      </c>
      <c r="G2064" s="303"/>
      <c r="H2064" s="67" t="s">
        <v>22</v>
      </c>
      <c r="I2064" s="62" t="s">
        <v>23</v>
      </c>
      <c r="J2064" s="62" t="s">
        <v>24</v>
      </c>
      <c r="K2064" s="62" t="s">
        <v>17</v>
      </c>
      <c r="O2064" s="4"/>
      <c r="P2064" s="4"/>
      <c r="Q2064" s="4"/>
      <c r="R2064" s="4"/>
      <c r="S2064" s="4"/>
      <c r="T2064" s="4"/>
      <c r="U2064" s="4"/>
      <c r="V2064" s="4"/>
      <c r="W2064" s="4"/>
      <c r="X2064" s="4"/>
      <c r="Y2064" s="4"/>
    </row>
    <row r="2065" spans="1:25" ht="15" customHeight="1">
      <c r="A2065" s="4"/>
      <c r="B2065" s="58" t="s">
        <v>1243</v>
      </c>
      <c r="C2065" s="69" t="s">
        <v>688</v>
      </c>
      <c r="D2065" s="58" t="s">
        <v>47</v>
      </c>
      <c r="E2065" s="58" t="s">
        <v>689</v>
      </c>
      <c r="F2065" s="304" t="s">
        <v>2085</v>
      </c>
      <c r="G2065" s="304"/>
      <c r="H2065" s="68" t="s">
        <v>49</v>
      </c>
      <c r="I2065" s="71">
        <v>1</v>
      </c>
      <c r="J2065" s="70">
        <v>15.92</v>
      </c>
      <c r="K2065" s="70">
        <v>15.92</v>
      </c>
      <c r="O2065" s="4"/>
      <c r="P2065" s="4"/>
      <c r="Q2065" s="4"/>
      <c r="R2065" s="4"/>
      <c r="S2065" s="4"/>
      <c r="T2065" s="4"/>
      <c r="U2065" s="4"/>
      <c r="V2065" s="4"/>
      <c r="W2065" s="4"/>
      <c r="X2065" s="4"/>
      <c r="Y2065" s="4"/>
    </row>
    <row r="2066" spans="1:25" ht="15" customHeight="1">
      <c r="A2066" s="4"/>
      <c r="B2066" s="59" t="s">
        <v>1245</v>
      </c>
      <c r="C2066" s="74" t="s">
        <v>1299</v>
      </c>
      <c r="D2066" s="59" t="s">
        <v>47</v>
      </c>
      <c r="E2066" s="59" t="s">
        <v>1300</v>
      </c>
      <c r="F2066" s="308" t="s">
        <v>1248</v>
      </c>
      <c r="G2066" s="308"/>
      <c r="H2066" s="73" t="s">
        <v>1249</v>
      </c>
      <c r="I2066" s="76">
        <v>0.13789999999999999</v>
      </c>
      <c r="J2066" s="75">
        <v>24.48</v>
      </c>
      <c r="K2066" s="75">
        <v>3.37</v>
      </c>
      <c r="O2066" s="4"/>
      <c r="P2066" s="4"/>
      <c r="Q2066" s="4"/>
      <c r="R2066" s="4"/>
      <c r="S2066" s="4"/>
      <c r="T2066" s="4"/>
      <c r="U2066" s="4"/>
      <c r="V2066" s="4"/>
      <c r="W2066" s="4"/>
      <c r="X2066" s="4"/>
      <c r="Y2066" s="4"/>
    </row>
    <row r="2067" spans="1:25" ht="15" customHeight="1">
      <c r="A2067" s="4"/>
      <c r="B2067" s="59" t="s">
        <v>1245</v>
      </c>
      <c r="C2067" s="74" t="s">
        <v>1301</v>
      </c>
      <c r="D2067" s="59" t="s">
        <v>47</v>
      </c>
      <c r="E2067" s="59" t="s">
        <v>1302</v>
      </c>
      <c r="F2067" s="308" t="s">
        <v>1248</v>
      </c>
      <c r="G2067" s="308"/>
      <c r="H2067" s="73" t="s">
        <v>1249</v>
      </c>
      <c r="I2067" s="76">
        <v>0.13789999999999999</v>
      </c>
      <c r="J2067" s="75">
        <v>30.48</v>
      </c>
      <c r="K2067" s="75">
        <v>4.2</v>
      </c>
      <c r="O2067" s="4"/>
      <c r="P2067" s="4"/>
      <c r="Q2067" s="4"/>
      <c r="R2067" s="4"/>
      <c r="S2067" s="4"/>
      <c r="T2067" s="4"/>
      <c r="U2067" s="4"/>
      <c r="V2067" s="4"/>
      <c r="W2067" s="4"/>
      <c r="X2067" s="4"/>
      <c r="Y2067" s="4"/>
    </row>
    <row r="2068" spans="1:25" ht="15" customHeight="1">
      <c r="A2068" s="4"/>
      <c r="B2068" s="57" t="s">
        <v>1254</v>
      </c>
      <c r="C2068" s="78" t="s">
        <v>2083</v>
      </c>
      <c r="D2068" s="57" t="s">
        <v>47</v>
      </c>
      <c r="E2068" s="57" t="s">
        <v>2084</v>
      </c>
      <c r="F2068" s="305" t="s">
        <v>1258</v>
      </c>
      <c r="G2068" s="305"/>
      <c r="H2068" s="77" t="s">
        <v>49</v>
      </c>
      <c r="I2068" s="80">
        <v>0.05</v>
      </c>
      <c r="J2068" s="79">
        <v>26.55</v>
      </c>
      <c r="K2068" s="79">
        <v>1.32</v>
      </c>
      <c r="O2068" s="4"/>
      <c r="P2068" s="4"/>
      <c r="Q2068" s="4"/>
      <c r="R2068" s="4"/>
      <c r="S2068" s="4"/>
      <c r="T2068" s="4"/>
      <c r="U2068" s="4"/>
      <c r="V2068" s="4"/>
      <c r="W2068" s="4"/>
      <c r="X2068" s="4"/>
      <c r="Y2068" s="4"/>
    </row>
    <row r="2069" spans="1:25" ht="15" customHeight="1">
      <c r="A2069" s="4"/>
      <c r="B2069" s="57" t="s">
        <v>1254</v>
      </c>
      <c r="C2069" s="78" t="s">
        <v>2094</v>
      </c>
      <c r="D2069" s="57" t="s">
        <v>47</v>
      </c>
      <c r="E2069" s="57" t="s">
        <v>2095</v>
      </c>
      <c r="F2069" s="305" t="s">
        <v>1258</v>
      </c>
      <c r="G2069" s="305"/>
      <c r="H2069" s="77" t="s">
        <v>49</v>
      </c>
      <c r="I2069" s="80">
        <v>1</v>
      </c>
      <c r="J2069" s="79">
        <v>3.73</v>
      </c>
      <c r="K2069" s="79">
        <v>3.73</v>
      </c>
      <c r="O2069" s="4"/>
      <c r="P2069" s="4"/>
      <c r="Q2069" s="4"/>
      <c r="R2069" s="4"/>
      <c r="S2069" s="4"/>
      <c r="T2069" s="4"/>
      <c r="U2069" s="4"/>
      <c r="V2069" s="4"/>
      <c r="W2069" s="4"/>
      <c r="X2069" s="4"/>
      <c r="Y2069" s="4"/>
    </row>
    <row r="2070" spans="1:25" ht="15" customHeight="1">
      <c r="A2070" s="4"/>
      <c r="B2070" s="57" t="s">
        <v>1254</v>
      </c>
      <c r="C2070" s="78" t="s">
        <v>2096</v>
      </c>
      <c r="D2070" s="57" t="s">
        <v>47</v>
      </c>
      <c r="E2070" s="57" t="s">
        <v>2097</v>
      </c>
      <c r="F2070" s="305" t="s">
        <v>1258</v>
      </c>
      <c r="G2070" s="305"/>
      <c r="H2070" s="77" t="s">
        <v>49</v>
      </c>
      <c r="I2070" s="80">
        <v>2</v>
      </c>
      <c r="J2070" s="79">
        <v>1.65</v>
      </c>
      <c r="K2070" s="79">
        <v>3.3</v>
      </c>
      <c r="O2070" s="4"/>
      <c r="P2070" s="4"/>
      <c r="Q2070" s="4"/>
      <c r="R2070" s="4"/>
      <c r="S2070" s="4"/>
      <c r="T2070" s="4"/>
      <c r="U2070" s="4"/>
      <c r="V2070" s="4"/>
      <c r="W2070" s="4"/>
      <c r="X2070" s="4"/>
      <c r="Y2070" s="4"/>
    </row>
    <row r="2071" spans="1:25" ht="15" customHeight="1">
      <c r="A2071" s="4"/>
      <c r="B2071" s="60"/>
      <c r="C2071" s="60"/>
      <c r="D2071" s="60"/>
      <c r="E2071" s="60"/>
      <c r="F2071" s="60" t="s">
        <v>1260</v>
      </c>
      <c r="G2071" s="82">
        <v>5.93</v>
      </c>
      <c r="H2071" s="60" t="s">
        <v>1261</v>
      </c>
      <c r="I2071" s="82">
        <v>0</v>
      </c>
      <c r="J2071" s="60" t="s">
        <v>1262</v>
      </c>
      <c r="K2071" s="82">
        <v>5.93</v>
      </c>
      <c r="O2071" s="4"/>
      <c r="P2071" s="4"/>
      <c r="Q2071" s="4"/>
      <c r="R2071" s="4"/>
      <c r="S2071" s="4"/>
      <c r="T2071" s="4"/>
      <c r="U2071" s="4"/>
      <c r="V2071" s="4"/>
      <c r="W2071" s="4"/>
      <c r="X2071" s="4"/>
      <c r="Y2071" s="4"/>
    </row>
    <row r="2072" spans="1:25" ht="15" customHeight="1" thickBot="1">
      <c r="A2072" s="4"/>
      <c r="B2072" s="60"/>
      <c r="C2072" s="60"/>
      <c r="D2072" s="60"/>
      <c r="E2072" s="60"/>
      <c r="F2072" s="60" t="s">
        <v>1263</v>
      </c>
      <c r="G2072" s="82">
        <v>3.01</v>
      </c>
      <c r="H2072" s="60"/>
      <c r="I2072" s="306" t="s">
        <v>1264</v>
      </c>
      <c r="J2072" s="306"/>
      <c r="K2072" s="82">
        <v>18.93</v>
      </c>
      <c r="O2072" s="4"/>
      <c r="P2072" s="4"/>
      <c r="Q2072" s="4"/>
      <c r="R2072" s="4"/>
      <c r="S2072" s="4"/>
      <c r="T2072" s="4"/>
      <c r="U2072" s="4"/>
      <c r="V2072" s="4"/>
      <c r="W2072" s="4"/>
      <c r="X2072" s="4"/>
      <c r="Y2072" s="4"/>
    </row>
    <row r="2073" spans="1:25" ht="15" customHeight="1" thickTop="1">
      <c r="A2073" s="4"/>
      <c r="B2073" s="72"/>
      <c r="C2073" s="72"/>
      <c r="D2073" s="72"/>
      <c r="E2073" s="72"/>
      <c r="F2073" s="72"/>
      <c r="G2073" s="72"/>
      <c r="H2073" s="72"/>
      <c r="I2073" s="72"/>
      <c r="J2073" s="72"/>
      <c r="K2073" s="72"/>
      <c r="O2073" s="4"/>
      <c r="P2073" s="4"/>
      <c r="Q2073" s="4"/>
      <c r="R2073" s="4"/>
      <c r="S2073" s="4"/>
      <c r="T2073" s="4"/>
      <c r="U2073" s="4"/>
      <c r="V2073" s="4"/>
      <c r="W2073" s="4"/>
      <c r="X2073" s="4"/>
      <c r="Y2073" s="4"/>
    </row>
    <row r="2074" spans="1:25" ht="15" customHeight="1">
      <c r="A2074" s="4"/>
      <c r="B2074" s="61" t="s">
        <v>690</v>
      </c>
      <c r="C2074" s="62" t="s">
        <v>19</v>
      </c>
      <c r="D2074" s="61" t="s">
        <v>20</v>
      </c>
      <c r="E2074" s="61" t="s">
        <v>21</v>
      </c>
      <c r="F2074" s="303" t="s">
        <v>1242</v>
      </c>
      <c r="G2074" s="303"/>
      <c r="H2074" s="67" t="s">
        <v>22</v>
      </c>
      <c r="I2074" s="62" t="s">
        <v>23</v>
      </c>
      <c r="J2074" s="62" t="s">
        <v>24</v>
      </c>
      <c r="K2074" s="62" t="s">
        <v>17</v>
      </c>
      <c r="O2074" s="4"/>
      <c r="P2074" s="4"/>
      <c r="Q2074" s="4"/>
      <c r="R2074" s="4"/>
      <c r="S2074" s="4"/>
      <c r="T2074" s="4"/>
      <c r="U2074" s="4"/>
      <c r="V2074" s="4"/>
      <c r="W2074" s="4"/>
      <c r="X2074" s="4"/>
      <c r="Y2074" s="4"/>
    </row>
    <row r="2075" spans="1:25" ht="15" customHeight="1">
      <c r="A2075" s="4"/>
      <c r="B2075" s="58" t="s">
        <v>1243</v>
      </c>
      <c r="C2075" s="69" t="s">
        <v>691</v>
      </c>
      <c r="D2075" s="58" t="s">
        <v>47</v>
      </c>
      <c r="E2075" s="58" t="s">
        <v>692</v>
      </c>
      <c r="F2075" s="304" t="s">
        <v>2085</v>
      </c>
      <c r="G2075" s="304"/>
      <c r="H2075" s="68" t="s">
        <v>49</v>
      </c>
      <c r="I2075" s="71">
        <v>1</v>
      </c>
      <c r="J2075" s="70">
        <v>23.72</v>
      </c>
      <c r="K2075" s="70">
        <v>23.72</v>
      </c>
      <c r="O2075" s="4"/>
      <c r="P2075" s="4"/>
      <c r="Q2075" s="4"/>
      <c r="R2075" s="4"/>
      <c r="S2075" s="4"/>
      <c r="T2075" s="4"/>
      <c r="U2075" s="4"/>
      <c r="V2075" s="4"/>
      <c r="W2075" s="4"/>
      <c r="X2075" s="4"/>
      <c r="Y2075" s="4"/>
    </row>
    <row r="2076" spans="1:25" ht="15" customHeight="1">
      <c r="A2076" s="4"/>
      <c r="B2076" s="59" t="s">
        <v>1245</v>
      </c>
      <c r="C2076" s="74" t="s">
        <v>1301</v>
      </c>
      <c r="D2076" s="59" t="s">
        <v>47</v>
      </c>
      <c r="E2076" s="59" t="s">
        <v>1302</v>
      </c>
      <c r="F2076" s="308" t="s">
        <v>1248</v>
      </c>
      <c r="G2076" s="308"/>
      <c r="H2076" s="73" t="s">
        <v>1249</v>
      </c>
      <c r="I2076" s="76">
        <v>0.16520000000000001</v>
      </c>
      <c r="J2076" s="75">
        <v>30.48</v>
      </c>
      <c r="K2076" s="75">
        <v>5.03</v>
      </c>
      <c r="O2076" s="4"/>
      <c r="P2076" s="4"/>
      <c r="Q2076" s="4"/>
      <c r="R2076" s="4"/>
      <c r="S2076" s="4"/>
      <c r="T2076" s="4"/>
      <c r="U2076" s="4"/>
      <c r="V2076" s="4"/>
      <c r="W2076" s="4"/>
      <c r="X2076" s="4"/>
      <c r="Y2076" s="4"/>
    </row>
    <row r="2077" spans="1:25" ht="15" customHeight="1">
      <c r="A2077" s="4"/>
      <c r="B2077" s="59" t="s">
        <v>1245</v>
      </c>
      <c r="C2077" s="74" t="s">
        <v>1299</v>
      </c>
      <c r="D2077" s="59" t="s">
        <v>47</v>
      </c>
      <c r="E2077" s="59" t="s">
        <v>1300</v>
      </c>
      <c r="F2077" s="308" t="s">
        <v>1248</v>
      </c>
      <c r="G2077" s="308"/>
      <c r="H2077" s="73" t="s">
        <v>1249</v>
      </c>
      <c r="I2077" s="76">
        <v>0.16520000000000001</v>
      </c>
      <c r="J2077" s="75">
        <v>24.48</v>
      </c>
      <c r="K2077" s="75">
        <v>4.04</v>
      </c>
      <c r="O2077" s="4"/>
      <c r="P2077" s="4"/>
      <c r="Q2077" s="4"/>
      <c r="R2077" s="4"/>
      <c r="S2077" s="4"/>
      <c r="T2077" s="4"/>
      <c r="U2077" s="4"/>
      <c r="V2077" s="4"/>
      <c r="W2077" s="4"/>
      <c r="X2077" s="4"/>
      <c r="Y2077" s="4"/>
    </row>
    <row r="2078" spans="1:25" ht="15" customHeight="1">
      <c r="A2078" s="4"/>
      <c r="B2078" s="57" t="s">
        <v>1254</v>
      </c>
      <c r="C2078" s="78" t="s">
        <v>2083</v>
      </c>
      <c r="D2078" s="57" t="s">
        <v>47</v>
      </c>
      <c r="E2078" s="57" t="s">
        <v>2084</v>
      </c>
      <c r="F2078" s="305" t="s">
        <v>1258</v>
      </c>
      <c r="G2078" s="305"/>
      <c r="H2078" s="77" t="s">
        <v>49</v>
      </c>
      <c r="I2078" s="80">
        <v>7.4999999999999997E-2</v>
      </c>
      <c r="J2078" s="79">
        <v>26.55</v>
      </c>
      <c r="K2078" s="79">
        <v>1.99</v>
      </c>
      <c r="O2078" s="4"/>
      <c r="P2078" s="4"/>
      <c r="Q2078" s="4"/>
      <c r="R2078" s="4"/>
      <c r="S2078" s="4"/>
      <c r="T2078" s="4"/>
      <c r="U2078" s="4"/>
      <c r="V2078" s="4"/>
      <c r="W2078" s="4"/>
      <c r="X2078" s="4"/>
      <c r="Y2078" s="4"/>
    </row>
    <row r="2079" spans="1:25" ht="15" customHeight="1">
      <c r="A2079" s="4"/>
      <c r="B2079" s="57" t="s">
        <v>1254</v>
      </c>
      <c r="C2079" s="78" t="s">
        <v>2098</v>
      </c>
      <c r="D2079" s="57" t="s">
        <v>47</v>
      </c>
      <c r="E2079" s="57" t="s">
        <v>2099</v>
      </c>
      <c r="F2079" s="305" t="s">
        <v>1258</v>
      </c>
      <c r="G2079" s="305"/>
      <c r="H2079" s="77" t="s">
        <v>49</v>
      </c>
      <c r="I2079" s="80">
        <v>1</v>
      </c>
      <c r="J2079" s="79">
        <v>7.8</v>
      </c>
      <c r="K2079" s="79">
        <v>7.8</v>
      </c>
      <c r="O2079" s="4"/>
      <c r="P2079" s="4"/>
      <c r="Q2079" s="4"/>
      <c r="R2079" s="4"/>
      <c r="S2079" s="4"/>
      <c r="T2079" s="4"/>
      <c r="U2079" s="4"/>
      <c r="V2079" s="4"/>
      <c r="W2079" s="4"/>
      <c r="X2079" s="4"/>
      <c r="Y2079" s="4"/>
    </row>
    <row r="2080" spans="1:25" ht="15" customHeight="1">
      <c r="A2080" s="4"/>
      <c r="B2080" s="57" t="s">
        <v>1254</v>
      </c>
      <c r="C2080" s="78" t="s">
        <v>2100</v>
      </c>
      <c r="D2080" s="57" t="s">
        <v>47</v>
      </c>
      <c r="E2080" s="57" t="s">
        <v>2101</v>
      </c>
      <c r="F2080" s="305" t="s">
        <v>1258</v>
      </c>
      <c r="G2080" s="305"/>
      <c r="H2080" s="77" t="s">
        <v>49</v>
      </c>
      <c r="I2080" s="80">
        <v>2</v>
      </c>
      <c r="J2080" s="79">
        <v>2.4300000000000002</v>
      </c>
      <c r="K2080" s="79">
        <v>4.8600000000000003</v>
      </c>
      <c r="O2080" s="4"/>
      <c r="P2080" s="4"/>
      <c r="Q2080" s="4"/>
      <c r="R2080" s="4"/>
      <c r="S2080" s="4"/>
      <c r="T2080" s="4"/>
      <c r="U2080" s="4"/>
      <c r="V2080" s="4"/>
      <c r="W2080" s="4"/>
      <c r="X2080" s="4"/>
      <c r="Y2080" s="4"/>
    </row>
    <row r="2081" spans="1:25" ht="15" customHeight="1">
      <c r="A2081" s="4"/>
      <c r="B2081" s="60"/>
      <c r="C2081" s="60"/>
      <c r="D2081" s="60"/>
      <c r="E2081" s="60"/>
      <c r="F2081" s="60" t="s">
        <v>1260</v>
      </c>
      <c r="G2081" s="82">
        <v>7.11</v>
      </c>
      <c r="H2081" s="60" t="s">
        <v>1261</v>
      </c>
      <c r="I2081" s="82">
        <v>0</v>
      </c>
      <c r="J2081" s="60" t="s">
        <v>1262</v>
      </c>
      <c r="K2081" s="82">
        <v>7.11</v>
      </c>
      <c r="O2081" s="4"/>
      <c r="P2081" s="4"/>
      <c r="Q2081" s="4"/>
      <c r="R2081" s="4"/>
      <c r="S2081" s="4"/>
      <c r="T2081" s="4"/>
      <c r="U2081" s="4"/>
      <c r="V2081" s="4"/>
      <c r="W2081" s="4"/>
      <c r="X2081" s="4"/>
      <c r="Y2081" s="4"/>
    </row>
    <row r="2082" spans="1:25" ht="15" customHeight="1" thickBot="1">
      <c r="A2082" s="4"/>
      <c r="B2082" s="60"/>
      <c r="C2082" s="60"/>
      <c r="D2082" s="60"/>
      <c r="E2082" s="60"/>
      <c r="F2082" s="60" t="s">
        <v>1263</v>
      </c>
      <c r="G2082" s="82">
        <v>4.4800000000000004</v>
      </c>
      <c r="H2082" s="60"/>
      <c r="I2082" s="306" t="s">
        <v>1264</v>
      </c>
      <c r="J2082" s="306"/>
      <c r="K2082" s="82">
        <v>28.2</v>
      </c>
      <c r="O2082" s="4"/>
      <c r="P2082" s="4"/>
      <c r="Q2082" s="4"/>
      <c r="R2082" s="4"/>
      <c r="S2082" s="4"/>
      <c r="T2082" s="4"/>
      <c r="U2082" s="4"/>
      <c r="V2082" s="4"/>
      <c r="W2082" s="4"/>
      <c r="X2082" s="4"/>
      <c r="Y2082" s="4"/>
    </row>
    <row r="2083" spans="1:25" ht="15" customHeight="1" thickTop="1">
      <c r="A2083" s="4"/>
      <c r="B2083" s="72"/>
      <c r="C2083" s="72"/>
      <c r="D2083" s="72"/>
      <c r="E2083" s="72"/>
      <c r="F2083" s="72"/>
      <c r="G2083" s="72"/>
      <c r="H2083" s="72"/>
      <c r="I2083" s="72"/>
      <c r="J2083" s="72"/>
      <c r="K2083" s="72"/>
      <c r="O2083" s="4"/>
      <c r="P2083" s="4"/>
      <c r="Q2083" s="4"/>
      <c r="R2083" s="4"/>
      <c r="S2083" s="4"/>
      <c r="T2083" s="4"/>
      <c r="U2083" s="4"/>
      <c r="V2083" s="4"/>
      <c r="W2083" s="4"/>
      <c r="X2083" s="4"/>
      <c r="Y2083" s="4"/>
    </row>
    <row r="2084" spans="1:25" ht="15" customHeight="1">
      <c r="A2084" s="4"/>
      <c r="B2084" s="61" t="s">
        <v>693</v>
      </c>
      <c r="C2084" s="62" t="s">
        <v>19</v>
      </c>
      <c r="D2084" s="61" t="s">
        <v>20</v>
      </c>
      <c r="E2084" s="61" t="s">
        <v>21</v>
      </c>
      <c r="F2084" s="303" t="s">
        <v>1242</v>
      </c>
      <c r="G2084" s="303"/>
      <c r="H2084" s="67" t="s">
        <v>22</v>
      </c>
      <c r="I2084" s="62" t="s">
        <v>23</v>
      </c>
      <c r="J2084" s="62" t="s">
        <v>24</v>
      </c>
      <c r="K2084" s="62" t="s">
        <v>17</v>
      </c>
      <c r="O2084" s="4"/>
      <c r="P2084" s="4"/>
      <c r="Q2084" s="4"/>
      <c r="R2084" s="4"/>
      <c r="S2084" s="4"/>
      <c r="T2084" s="4"/>
      <c r="U2084" s="4"/>
      <c r="V2084" s="4"/>
      <c r="W2084" s="4"/>
      <c r="X2084" s="4"/>
      <c r="Y2084" s="4"/>
    </row>
    <row r="2085" spans="1:25" ht="15" customHeight="1">
      <c r="A2085" s="4"/>
      <c r="B2085" s="58" t="s">
        <v>1243</v>
      </c>
      <c r="C2085" s="69" t="s">
        <v>694</v>
      </c>
      <c r="D2085" s="58" t="s">
        <v>47</v>
      </c>
      <c r="E2085" s="58" t="s">
        <v>695</v>
      </c>
      <c r="F2085" s="304" t="s">
        <v>2085</v>
      </c>
      <c r="G2085" s="304"/>
      <c r="H2085" s="68" t="s">
        <v>49</v>
      </c>
      <c r="I2085" s="71">
        <v>1</v>
      </c>
      <c r="J2085" s="70">
        <v>15.2</v>
      </c>
      <c r="K2085" s="70">
        <v>15.2</v>
      </c>
      <c r="O2085" s="4"/>
      <c r="P2085" s="4"/>
      <c r="Q2085" s="4"/>
      <c r="R2085" s="4"/>
      <c r="S2085" s="4"/>
      <c r="T2085" s="4"/>
      <c r="U2085" s="4"/>
      <c r="V2085" s="4"/>
      <c r="W2085" s="4"/>
      <c r="X2085" s="4"/>
      <c r="Y2085" s="4"/>
    </row>
    <row r="2086" spans="1:25" ht="15" customHeight="1">
      <c r="A2086" s="4"/>
      <c r="B2086" s="59" t="s">
        <v>1245</v>
      </c>
      <c r="C2086" s="74" t="s">
        <v>1301</v>
      </c>
      <c r="D2086" s="59" t="s">
        <v>47</v>
      </c>
      <c r="E2086" s="59" t="s">
        <v>1302</v>
      </c>
      <c r="F2086" s="308" t="s">
        <v>1248</v>
      </c>
      <c r="G2086" s="308"/>
      <c r="H2086" s="73" t="s">
        <v>1249</v>
      </c>
      <c r="I2086" s="76">
        <v>0.13789999999999999</v>
      </c>
      <c r="J2086" s="75">
        <v>30.48</v>
      </c>
      <c r="K2086" s="75">
        <v>4.2</v>
      </c>
      <c r="O2086" s="4"/>
      <c r="P2086" s="4"/>
      <c r="Q2086" s="4"/>
      <c r="R2086" s="4"/>
      <c r="S2086" s="4"/>
      <c r="T2086" s="4"/>
      <c r="U2086" s="4"/>
      <c r="V2086" s="4"/>
      <c r="W2086" s="4"/>
      <c r="X2086" s="4"/>
      <c r="Y2086" s="4"/>
    </row>
    <row r="2087" spans="1:25" ht="15" customHeight="1">
      <c r="A2087" s="4"/>
      <c r="B2087" s="59" t="s">
        <v>1245</v>
      </c>
      <c r="C2087" s="74" t="s">
        <v>1299</v>
      </c>
      <c r="D2087" s="59" t="s">
        <v>47</v>
      </c>
      <c r="E2087" s="59" t="s">
        <v>1300</v>
      </c>
      <c r="F2087" s="308" t="s">
        <v>1248</v>
      </c>
      <c r="G2087" s="308"/>
      <c r="H2087" s="73" t="s">
        <v>1249</v>
      </c>
      <c r="I2087" s="76">
        <v>0.13789999999999999</v>
      </c>
      <c r="J2087" s="75">
        <v>24.48</v>
      </c>
      <c r="K2087" s="75">
        <v>3.37</v>
      </c>
      <c r="O2087" s="4"/>
      <c r="P2087" s="4"/>
      <c r="Q2087" s="4"/>
      <c r="R2087" s="4"/>
      <c r="S2087" s="4"/>
      <c r="T2087" s="4"/>
      <c r="U2087" s="4"/>
      <c r="V2087" s="4"/>
      <c r="W2087" s="4"/>
      <c r="X2087" s="4"/>
      <c r="Y2087" s="4"/>
    </row>
    <row r="2088" spans="1:25" ht="15" customHeight="1">
      <c r="A2088" s="4"/>
      <c r="B2088" s="57" t="s">
        <v>1254</v>
      </c>
      <c r="C2088" s="78" t="s">
        <v>2102</v>
      </c>
      <c r="D2088" s="57" t="s">
        <v>47</v>
      </c>
      <c r="E2088" s="57" t="s">
        <v>2103</v>
      </c>
      <c r="F2088" s="305" t="s">
        <v>1258</v>
      </c>
      <c r="G2088" s="305"/>
      <c r="H2088" s="77" t="s">
        <v>49</v>
      </c>
      <c r="I2088" s="80">
        <v>1</v>
      </c>
      <c r="J2088" s="79">
        <v>3.01</v>
      </c>
      <c r="K2088" s="79">
        <v>3.01</v>
      </c>
      <c r="O2088" s="4"/>
      <c r="P2088" s="4"/>
      <c r="Q2088" s="4"/>
      <c r="R2088" s="4"/>
      <c r="S2088" s="4"/>
      <c r="T2088" s="4"/>
      <c r="U2088" s="4"/>
      <c r="V2088" s="4"/>
      <c r="W2088" s="4"/>
      <c r="X2088" s="4"/>
      <c r="Y2088" s="4"/>
    </row>
    <row r="2089" spans="1:25" ht="15" customHeight="1">
      <c r="A2089" s="4"/>
      <c r="B2089" s="57" t="s">
        <v>1254</v>
      </c>
      <c r="C2089" s="78" t="s">
        <v>2083</v>
      </c>
      <c r="D2089" s="57" t="s">
        <v>47</v>
      </c>
      <c r="E2089" s="57" t="s">
        <v>2084</v>
      </c>
      <c r="F2089" s="305" t="s">
        <v>1258</v>
      </c>
      <c r="G2089" s="305"/>
      <c r="H2089" s="77" t="s">
        <v>49</v>
      </c>
      <c r="I2089" s="80">
        <v>0.05</v>
      </c>
      <c r="J2089" s="79">
        <v>26.55</v>
      </c>
      <c r="K2089" s="79">
        <v>1.32</v>
      </c>
      <c r="O2089" s="4"/>
      <c r="P2089" s="4"/>
      <c r="Q2089" s="4"/>
      <c r="R2089" s="4"/>
      <c r="S2089" s="4"/>
      <c r="T2089" s="4"/>
      <c r="U2089" s="4"/>
      <c r="V2089" s="4"/>
      <c r="W2089" s="4"/>
      <c r="X2089" s="4"/>
      <c r="Y2089" s="4"/>
    </row>
    <row r="2090" spans="1:25" ht="15" customHeight="1">
      <c r="A2090" s="4"/>
      <c r="B2090" s="57" t="s">
        <v>1254</v>
      </c>
      <c r="C2090" s="78" t="s">
        <v>2096</v>
      </c>
      <c r="D2090" s="57" t="s">
        <v>47</v>
      </c>
      <c r="E2090" s="57" t="s">
        <v>2097</v>
      </c>
      <c r="F2090" s="305" t="s">
        <v>1258</v>
      </c>
      <c r="G2090" s="305"/>
      <c r="H2090" s="77" t="s">
        <v>49</v>
      </c>
      <c r="I2090" s="80">
        <v>2</v>
      </c>
      <c r="J2090" s="79">
        <v>1.65</v>
      </c>
      <c r="K2090" s="79">
        <v>3.3</v>
      </c>
      <c r="O2090" s="4"/>
      <c r="P2090" s="4"/>
      <c r="Q2090" s="4"/>
      <c r="R2090" s="4"/>
      <c r="S2090" s="4"/>
      <c r="T2090" s="4"/>
      <c r="U2090" s="4"/>
      <c r="V2090" s="4"/>
      <c r="W2090" s="4"/>
      <c r="X2090" s="4"/>
      <c r="Y2090" s="4"/>
    </row>
    <row r="2091" spans="1:25" ht="15" customHeight="1">
      <c r="A2091" s="4"/>
      <c r="B2091" s="60"/>
      <c r="C2091" s="60"/>
      <c r="D2091" s="60"/>
      <c r="E2091" s="60"/>
      <c r="F2091" s="60" t="s">
        <v>1260</v>
      </c>
      <c r="G2091" s="82">
        <v>5.93</v>
      </c>
      <c r="H2091" s="60" t="s">
        <v>1261</v>
      </c>
      <c r="I2091" s="82">
        <v>0</v>
      </c>
      <c r="J2091" s="60" t="s">
        <v>1262</v>
      </c>
      <c r="K2091" s="82">
        <v>5.93</v>
      </c>
      <c r="O2091" s="4"/>
      <c r="P2091" s="4"/>
      <c r="Q2091" s="4"/>
      <c r="R2091" s="4"/>
      <c r="S2091" s="4"/>
      <c r="T2091" s="4"/>
      <c r="U2091" s="4"/>
      <c r="V2091" s="4"/>
      <c r="W2091" s="4"/>
      <c r="X2091" s="4"/>
      <c r="Y2091" s="4"/>
    </row>
    <row r="2092" spans="1:25" ht="15" customHeight="1" thickBot="1">
      <c r="A2092" s="4"/>
      <c r="B2092" s="60"/>
      <c r="C2092" s="60"/>
      <c r="D2092" s="60"/>
      <c r="E2092" s="60"/>
      <c r="F2092" s="60" t="s">
        <v>1263</v>
      </c>
      <c r="G2092" s="82">
        <v>2.87</v>
      </c>
      <c r="H2092" s="60"/>
      <c r="I2092" s="306" t="s">
        <v>1264</v>
      </c>
      <c r="J2092" s="306"/>
      <c r="K2092" s="82">
        <v>18.07</v>
      </c>
      <c r="O2092" s="4"/>
      <c r="P2092" s="4"/>
      <c r="Q2092" s="4"/>
      <c r="R2092" s="4"/>
      <c r="S2092" s="4"/>
      <c r="T2092" s="4"/>
      <c r="U2092" s="4"/>
      <c r="V2092" s="4"/>
      <c r="W2092" s="4"/>
      <c r="X2092" s="4"/>
      <c r="Y2092" s="4"/>
    </row>
    <row r="2093" spans="1:25" ht="15" customHeight="1" thickTop="1">
      <c r="A2093" s="4"/>
      <c r="B2093" s="72"/>
      <c r="C2093" s="72"/>
      <c r="D2093" s="72"/>
      <c r="E2093" s="72"/>
      <c r="F2093" s="72"/>
      <c r="G2093" s="72"/>
      <c r="H2093" s="72"/>
      <c r="I2093" s="72"/>
      <c r="J2093" s="72"/>
      <c r="K2093" s="72"/>
      <c r="O2093" s="4"/>
      <c r="P2093" s="4"/>
      <c r="Q2093" s="4"/>
      <c r="R2093" s="4"/>
      <c r="S2093" s="4"/>
      <c r="T2093" s="4"/>
      <c r="U2093" s="4"/>
      <c r="V2093" s="4"/>
      <c r="W2093" s="4"/>
      <c r="X2093" s="4"/>
      <c r="Y2093" s="4"/>
    </row>
    <row r="2094" spans="1:25" ht="15" customHeight="1">
      <c r="A2094" s="4"/>
      <c r="B2094" s="61" t="s">
        <v>696</v>
      </c>
      <c r="C2094" s="62" t="s">
        <v>19</v>
      </c>
      <c r="D2094" s="61" t="s">
        <v>20</v>
      </c>
      <c r="E2094" s="61" t="s">
        <v>21</v>
      </c>
      <c r="F2094" s="303" t="s">
        <v>1242</v>
      </c>
      <c r="G2094" s="303"/>
      <c r="H2094" s="67" t="s">
        <v>22</v>
      </c>
      <c r="I2094" s="62" t="s">
        <v>23</v>
      </c>
      <c r="J2094" s="62" t="s">
        <v>24</v>
      </c>
      <c r="K2094" s="62" t="s">
        <v>17</v>
      </c>
      <c r="O2094" s="4"/>
      <c r="P2094" s="4"/>
      <c r="Q2094" s="4"/>
      <c r="R2094" s="4"/>
      <c r="S2094" s="4"/>
      <c r="T2094" s="4"/>
      <c r="U2094" s="4"/>
      <c r="V2094" s="4"/>
      <c r="W2094" s="4"/>
      <c r="X2094" s="4"/>
      <c r="Y2094" s="4"/>
    </row>
    <row r="2095" spans="1:25" ht="15" customHeight="1">
      <c r="A2095" s="4"/>
      <c r="B2095" s="58" t="s">
        <v>1243</v>
      </c>
      <c r="C2095" s="69" t="s">
        <v>697</v>
      </c>
      <c r="D2095" s="58" t="s">
        <v>47</v>
      </c>
      <c r="E2095" s="58" t="s">
        <v>698</v>
      </c>
      <c r="F2095" s="304" t="s">
        <v>2085</v>
      </c>
      <c r="G2095" s="304"/>
      <c r="H2095" s="68" t="s">
        <v>49</v>
      </c>
      <c r="I2095" s="71">
        <v>1</v>
      </c>
      <c r="J2095" s="70">
        <v>10.78</v>
      </c>
      <c r="K2095" s="70">
        <v>10.78</v>
      </c>
      <c r="O2095" s="4"/>
      <c r="P2095" s="4"/>
      <c r="Q2095" s="4"/>
      <c r="R2095" s="4"/>
      <c r="S2095" s="4"/>
      <c r="T2095" s="4"/>
      <c r="U2095" s="4"/>
      <c r="V2095" s="4"/>
      <c r="W2095" s="4"/>
      <c r="X2095" s="4"/>
      <c r="Y2095" s="4"/>
    </row>
    <row r="2096" spans="1:25" ht="15" customHeight="1">
      <c r="A2096" s="4"/>
      <c r="B2096" s="59" t="s">
        <v>1245</v>
      </c>
      <c r="C2096" s="74" t="s">
        <v>1299</v>
      </c>
      <c r="D2096" s="59" t="s">
        <v>47</v>
      </c>
      <c r="E2096" s="59" t="s">
        <v>1300</v>
      </c>
      <c r="F2096" s="308" t="s">
        <v>1248</v>
      </c>
      <c r="G2096" s="308"/>
      <c r="H2096" s="73" t="s">
        <v>1249</v>
      </c>
      <c r="I2096" s="76">
        <v>0.127</v>
      </c>
      <c r="J2096" s="75">
        <v>24.48</v>
      </c>
      <c r="K2096" s="75">
        <v>3.1</v>
      </c>
      <c r="O2096" s="4"/>
      <c r="P2096" s="4"/>
      <c r="Q2096" s="4"/>
      <c r="R2096" s="4"/>
      <c r="S2096" s="4"/>
      <c r="T2096" s="4"/>
      <c r="U2096" s="4"/>
      <c r="V2096" s="4"/>
      <c r="W2096" s="4"/>
      <c r="X2096" s="4"/>
      <c r="Y2096" s="4"/>
    </row>
    <row r="2097" spans="1:25" ht="15" customHeight="1">
      <c r="A2097" s="4"/>
      <c r="B2097" s="59" t="s">
        <v>1245</v>
      </c>
      <c r="C2097" s="74" t="s">
        <v>1301</v>
      </c>
      <c r="D2097" s="59" t="s">
        <v>47</v>
      </c>
      <c r="E2097" s="59" t="s">
        <v>1302</v>
      </c>
      <c r="F2097" s="308" t="s">
        <v>1248</v>
      </c>
      <c r="G2097" s="308"/>
      <c r="H2097" s="73" t="s">
        <v>1249</v>
      </c>
      <c r="I2097" s="76">
        <v>0.127</v>
      </c>
      <c r="J2097" s="75">
        <v>30.48</v>
      </c>
      <c r="K2097" s="75">
        <v>3.87</v>
      </c>
      <c r="O2097" s="4"/>
      <c r="P2097" s="4"/>
      <c r="Q2097" s="4"/>
      <c r="R2097" s="4"/>
      <c r="S2097" s="4"/>
      <c r="T2097" s="4"/>
      <c r="U2097" s="4"/>
      <c r="V2097" s="4"/>
      <c r="W2097" s="4"/>
      <c r="X2097" s="4"/>
      <c r="Y2097" s="4"/>
    </row>
    <row r="2098" spans="1:25" ht="15" customHeight="1">
      <c r="A2098" s="4"/>
      <c r="B2098" s="57" t="s">
        <v>1254</v>
      </c>
      <c r="C2098" s="78" t="s">
        <v>2104</v>
      </c>
      <c r="D2098" s="57" t="s">
        <v>47</v>
      </c>
      <c r="E2098" s="57" t="s">
        <v>2105</v>
      </c>
      <c r="F2098" s="305" t="s">
        <v>1258</v>
      </c>
      <c r="G2098" s="305"/>
      <c r="H2098" s="77" t="s">
        <v>49</v>
      </c>
      <c r="I2098" s="80">
        <v>1</v>
      </c>
      <c r="J2098" s="79">
        <v>2.08</v>
      </c>
      <c r="K2098" s="79">
        <v>2.08</v>
      </c>
      <c r="O2098" s="4"/>
      <c r="P2098" s="4"/>
      <c r="Q2098" s="4"/>
      <c r="R2098" s="4"/>
      <c r="S2098" s="4"/>
      <c r="T2098" s="4"/>
      <c r="U2098" s="4"/>
      <c r="V2098" s="4"/>
      <c r="W2098" s="4"/>
      <c r="X2098" s="4"/>
      <c r="Y2098" s="4"/>
    </row>
    <row r="2099" spans="1:25" ht="15" customHeight="1">
      <c r="A2099" s="4"/>
      <c r="B2099" s="57" t="s">
        <v>1254</v>
      </c>
      <c r="C2099" s="78" t="s">
        <v>1938</v>
      </c>
      <c r="D2099" s="57" t="s">
        <v>47</v>
      </c>
      <c r="E2099" s="57" t="s">
        <v>1939</v>
      </c>
      <c r="F2099" s="305" t="s">
        <v>1258</v>
      </c>
      <c r="G2099" s="305"/>
      <c r="H2099" s="77" t="s">
        <v>49</v>
      </c>
      <c r="I2099" s="80">
        <v>7.1000000000000004E-3</v>
      </c>
      <c r="J2099" s="79">
        <v>2.61</v>
      </c>
      <c r="K2099" s="79">
        <v>0.01</v>
      </c>
      <c r="O2099" s="4"/>
      <c r="P2099" s="4"/>
      <c r="Q2099" s="4"/>
      <c r="R2099" s="4"/>
      <c r="S2099" s="4"/>
      <c r="T2099" s="4"/>
      <c r="U2099" s="4"/>
      <c r="V2099" s="4"/>
      <c r="W2099" s="4"/>
      <c r="X2099" s="4"/>
      <c r="Y2099" s="4"/>
    </row>
    <row r="2100" spans="1:25" ht="15" customHeight="1">
      <c r="A2100" s="4"/>
      <c r="B2100" s="57" t="s">
        <v>1254</v>
      </c>
      <c r="C2100" s="78" t="s">
        <v>1947</v>
      </c>
      <c r="D2100" s="57" t="s">
        <v>47</v>
      </c>
      <c r="E2100" s="57" t="s">
        <v>1948</v>
      </c>
      <c r="F2100" s="305" t="s">
        <v>1258</v>
      </c>
      <c r="G2100" s="305"/>
      <c r="H2100" s="77" t="s">
        <v>49</v>
      </c>
      <c r="I2100" s="80">
        <v>9.9000000000000008E-3</v>
      </c>
      <c r="J2100" s="79">
        <v>64.319999999999993</v>
      </c>
      <c r="K2100" s="79">
        <v>0.63</v>
      </c>
      <c r="O2100" s="4"/>
      <c r="P2100" s="4"/>
      <c r="Q2100" s="4"/>
      <c r="R2100" s="4"/>
      <c r="S2100" s="4"/>
      <c r="T2100" s="4"/>
      <c r="U2100" s="4"/>
      <c r="V2100" s="4"/>
      <c r="W2100" s="4"/>
      <c r="X2100" s="4"/>
      <c r="Y2100" s="4"/>
    </row>
    <row r="2101" spans="1:25" ht="15" customHeight="1">
      <c r="A2101" s="4"/>
      <c r="B2101" s="57" t="s">
        <v>1254</v>
      </c>
      <c r="C2101" s="78" t="s">
        <v>1944</v>
      </c>
      <c r="D2101" s="57" t="s">
        <v>47</v>
      </c>
      <c r="E2101" s="57" t="s">
        <v>1945</v>
      </c>
      <c r="F2101" s="305" t="s">
        <v>1258</v>
      </c>
      <c r="G2101" s="305"/>
      <c r="H2101" s="77" t="s">
        <v>49</v>
      </c>
      <c r="I2101" s="80">
        <v>1.4999999999999999E-2</v>
      </c>
      <c r="J2101" s="79">
        <v>72.87</v>
      </c>
      <c r="K2101" s="79">
        <v>1.0900000000000001</v>
      </c>
      <c r="O2101" s="4"/>
      <c r="P2101" s="4"/>
      <c r="Q2101" s="4"/>
      <c r="R2101" s="4"/>
      <c r="S2101" s="4"/>
      <c r="T2101" s="4"/>
      <c r="U2101" s="4"/>
      <c r="V2101" s="4"/>
      <c r="W2101" s="4"/>
      <c r="X2101" s="4"/>
      <c r="Y2101" s="4"/>
    </row>
    <row r="2102" spans="1:25" ht="15" customHeight="1">
      <c r="A2102" s="4"/>
      <c r="B2102" s="60"/>
      <c r="C2102" s="60"/>
      <c r="D2102" s="60"/>
      <c r="E2102" s="60"/>
      <c r="F2102" s="60" t="s">
        <v>1260</v>
      </c>
      <c r="G2102" s="82">
        <v>5.46</v>
      </c>
      <c r="H2102" s="60" t="s">
        <v>1261</v>
      </c>
      <c r="I2102" s="82">
        <v>0</v>
      </c>
      <c r="J2102" s="60" t="s">
        <v>1262</v>
      </c>
      <c r="K2102" s="82">
        <v>5.46</v>
      </c>
      <c r="O2102" s="4"/>
      <c r="P2102" s="4"/>
      <c r="Q2102" s="4"/>
      <c r="R2102" s="4"/>
      <c r="S2102" s="4"/>
      <c r="T2102" s="4"/>
      <c r="U2102" s="4"/>
      <c r="V2102" s="4"/>
      <c r="W2102" s="4"/>
      <c r="X2102" s="4"/>
      <c r="Y2102" s="4"/>
    </row>
    <row r="2103" spans="1:25" ht="15" customHeight="1" thickBot="1">
      <c r="A2103" s="4"/>
      <c r="B2103" s="60"/>
      <c r="C2103" s="60"/>
      <c r="D2103" s="60"/>
      <c r="E2103" s="60"/>
      <c r="F2103" s="60" t="s">
        <v>1263</v>
      </c>
      <c r="G2103" s="82">
        <v>2.0299999999999998</v>
      </c>
      <c r="H2103" s="60"/>
      <c r="I2103" s="306" t="s">
        <v>1264</v>
      </c>
      <c r="J2103" s="306"/>
      <c r="K2103" s="82">
        <v>12.81</v>
      </c>
      <c r="O2103" s="4"/>
      <c r="P2103" s="4"/>
      <c r="Q2103" s="4"/>
      <c r="R2103" s="4"/>
      <c r="S2103" s="4"/>
      <c r="T2103" s="4"/>
      <c r="U2103" s="4"/>
      <c r="V2103" s="4"/>
      <c r="W2103" s="4"/>
      <c r="X2103" s="4"/>
      <c r="Y2103" s="4"/>
    </row>
    <row r="2104" spans="1:25" ht="15" customHeight="1" thickTop="1">
      <c r="A2104" s="4"/>
      <c r="B2104" s="72"/>
      <c r="C2104" s="72"/>
      <c r="D2104" s="72"/>
      <c r="E2104" s="72"/>
      <c r="F2104" s="72"/>
      <c r="G2104" s="72"/>
      <c r="H2104" s="72"/>
      <c r="I2104" s="72"/>
      <c r="J2104" s="72"/>
      <c r="K2104" s="72"/>
      <c r="O2104" s="4"/>
      <c r="P2104" s="4"/>
      <c r="Q2104" s="4"/>
      <c r="R2104" s="4"/>
      <c r="S2104" s="4"/>
      <c r="T2104" s="4"/>
      <c r="U2104" s="4"/>
      <c r="V2104" s="4"/>
      <c r="W2104" s="4"/>
      <c r="X2104" s="4"/>
      <c r="Y2104" s="4"/>
    </row>
    <row r="2105" spans="1:25" ht="15" customHeight="1">
      <c r="A2105" s="4"/>
      <c r="B2105" s="61" t="s">
        <v>699</v>
      </c>
      <c r="C2105" s="62" t="s">
        <v>19</v>
      </c>
      <c r="D2105" s="61" t="s">
        <v>20</v>
      </c>
      <c r="E2105" s="61" t="s">
        <v>21</v>
      </c>
      <c r="F2105" s="303" t="s">
        <v>1242</v>
      </c>
      <c r="G2105" s="303"/>
      <c r="H2105" s="67" t="s">
        <v>22</v>
      </c>
      <c r="I2105" s="62" t="s">
        <v>23</v>
      </c>
      <c r="J2105" s="62" t="s">
        <v>24</v>
      </c>
      <c r="K2105" s="62" t="s">
        <v>17</v>
      </c>
      <c r="O2105" s="4"/>
      <c r="P2105" s="4"/>
      <c r="Q2105" s="4"/>
      <c r="R2105" s="4"/>
      <c r="S2105" s="4"/>
      <c r="T2105" s="4"/>
      <c r="U2105" s="4"/>
      <c r="V2105" s="4"/>
      <c r="W2105" s="4"/>
      <c r="X2105" s="4"/>
      <c r="Y2105" s="4"/>
    </row>
    <row r="2106" spans="1:25" ht="15" customHeight="1">
      <c r="A2106" s="4"/>
      <c r="B2106" s="58" t="s">
        <v>1243</v>
      </c>
      <c r="C2106" s="69" t="s">
        <v>700</v>
      </c>
      <c r="D2106" s="58" t="s">
        <v>47</v>
      </c>
      <c r="E2106" s="58" t="s">
        <v>701</v>
      </c>
      <c r="F2106" s="304" t="s">
        <v>2085</v>
      </c>
      <c r="G2106" s="304"/>
      <c r="H2106" s="68" t="s">
        <v>49</v>
      </c>
      <c r="I2106" s="71">
        <v>1</v>
      </c>
      <c r="J2106" s="70">
        <v>42.77</v>
      </c>
      <c r="K2106" s="70">
        <v>42.77</v>
      </c>
      <c r="O2106" s="4"/>
      <c r="P2106" s="4"/>
      <c r="Q2106" s="4"/>
      <c r="R2106" s="4"/>
      <c r="S2106" s="4"/>
      <c r="T2106" s="4"/>
      <c r="U2106" s="4"/>
      <c r="V2106" s="4"/>
      <c r="W2106" s="4"/>
      <c r="X2106" s="4"/>
      <c r="Y2106" s="4"/>
    </row>
    <row r="2107" spans="1:25" ht="15" customHeight="1">
      <c r="A2107" s="4"/>
      <c r="B2107" s="59" t="s">
        <v>1245</v>
      </c>
      <c r="C2107" s="74" t="s">
        <v>1301</v>
      </c>
      <c r="D2107" s="59" t="s">
        <v>47</v>
      </c>
      <c r="E2107" s="59" t="s">
        <v>1302</v>
      </c>
      <c r="F2107" s="308" t="s">
        <v>1248</v>
      </c>
      <c r="G2107" s="308"/>
      <c r="H2107" s="73" t="s">
        <v>1249</v>
      </c>
      <c r="I2107" s="76">
        <v>0.23250000000000001</v>
      </c>
      <c r="J2107" s="75">
        <v>30.48</v>
      </c>
      <c r="K2107" s="75">
        <v>7.08</v>
      </c>
      <c r="O2107" s="4"/>
      <c r="P2107" s="4"/>
      <c r="Q2107" s="4"/>
      <c r="R2107" s="4"/>
      <c r="S2107" s="4"/>
      <c r="T2107" s="4"/>
      <c r="U2107" s="4"/>
      <c r="V2107" s="4"/>
      <c r="W2107" s="4"/>
      <c r="X2107" s="4"/>
      <c r="Y2107" s="4"/>
    </row>
    <row r="2108" spans="1:25" ht="15" customHeight="1">
      <c r="A2108" s="4"/>
      <c r="B2108" s="59" t="s">
        <v>1245</v>
      </c>
      <c r="C2108" s="74" t="s">
        <v>1299</v>
      </c>
      <c r="D2108" s="59" t="s">
        <v>47</v>
      </c>
      <c r="E2108" s="59" t="s">
        <v>1300</v>
      </c>
      <c r="F2108" s="308" t="s">
        <v>1248</v>
      </c>
      <c r="G2108" s="308"/>
      <c r="H2108" s="73" t="s">
        <v>1249</v>
      </c>
      <c r="I2108" s="76">
        <v>0.23250000000000001</v>
      </c>
      <c r="J2108" s="75">
        <v>24.48</v>
      </c>
      <c r="K2108" s="75">
        <v>5.69</v>
      </c>
      <c r="O2108" s="4"/>
      <c r="P2108" s="4"/>
      <c r="Q2108" s="4"/>
      <c r="R2108" s="4"/>
      <c r="S2108" s="4"/>
      <c r="T2108" s="4"/>
      <c r="U2108" s="4"/>
      <c r="V2108" s="4"/>
      <c r="W2108" s="4"/>
      <c r="X2108" s="4"/>
      <c r="Y2108" s="4"/>
    </row>
    <row r="2109" spans="1:25" ht="15" customHeight="1">
      <c r="A2109" s="4"/>
      <c r="B2109" s="57" t="s">
        <v>1254</v>
      </c>
      <c r="C2109" s="78" t="s">
        <v>2106</v>
      </c>
      <c r="D2109" s="57" t="s">
        <v>47</v>
      </c>
      <c r="E2109" s="57" t="s">
        <v>2107</v>
      </c>
      <c r="F2109" s="305" t="s">
        <v>1258</v>
      </c>
      <c r="G2109" s="305"/>
      <c r="H2109" s="77" t="s">
        <v>49</v>
      </c>
      <c r="I2109" s="80">
        <v>1</v>
      </c>
      <c r="J2109" s="79">
        <v>18.78</v>
      </c>
      <c r="K2109" s="79">
        <v>18.78</v>
      </c>
      <c r="O2109" s="4"/>
      <c r="P2109" s="4"/>
      <c r="Q2109" s="4"/>
      <c r="R2109" s="4"/>
      <c r="S2109" s="4"/>
      <c r="T2109" s="4"/>
      <c r="U2109" s="4"/>
      <c r="V2109" s="4"/>
      <c r="W2109" s="4"/>
      <c r="X2109" s="4"/>
      <c r="Y2109" s="4"/>
    </row>
    <row r="2110" spans="1:25" ht="15" customHeight="1">
      <c r="A2110" s="4"/>
      <c r="B2110" s="57" t="s">
        <v>1254</v>
      </c>
      <c r="C2110" s="78" t="s">
        <v>2088</v>
      </c>
      <c r="D2110" s="57" t="s">
        <v>47</v>
      </c>
      <c r="E2110" s="57" t="s">
        <v>2089</v>
      </c>
      <c r="F2110" s="305" t="s">
        <v>1258</v>
      </c>
      <c r="G2110" s="305"/>
      <c r="H2110" s="77" t="s">
        <v>49</v>
      </c>
      <c r="I2110" s="80">
        <v>2</v>
      </c>
      <c r="J2110" s="79">
        <v>2.93</v>
      </c>
      <c r="K2110" s="79">
        <v>5.86</v>
      </c>
      <c r="O2110" s="4"/>
      <c r="P2110" s="4"/>
      <c r="Q2110" s="4"/>
      <c r="R2110" s="4"/>
      <c r="S2110" s="4"/>
      <c r="T2110" s="4"/>
      <c r="U2110" s="4"/>
      <c r="V2110" s="4"/>
      <c r="W2110" s="4"/>
      <c r="X2110" s="4"/>
      <c r="Y2110" s="4"/>
    </row>
    <row r="2111" spans="1:25" ht="15" customHeight="1">
      <c r="A2111" s="4"/>
      <c r="B2111" s="57" t="s">
        <v>1254</v>
      </c>
      <c r="C2111" s="78" t="s">
        <v>2083</v>
      </c>
      <c r="D2111" s="57" t="s">
        <v>47</v>
      </c>
      <c r="E2111" s="57" t="s">
        <v>2084</v>
      </c>
      <c r="F2111" s="305" t="s">
        <v>1258</v>
      </c>
      <c r="G2111" s="305"/>
      <c r="H2111" s="77" t="s">
        <v>49</v>
      </c>
      <c r="I2111" s="80">
        <v>0.14000000000000001</v>
      </c>
      <c r="J2111" s="79">
        <v>26.55</v>
      </c>
      <c r="K2111" s="79">
        <v>3.71</v>
      </c>
      <c r="O2111" s="4"/>
      <c r="P2111" s="4"/>
      <c r="Q2111" s="4"/>
      <c r="R2111" s="4"/>
      <c r="S2111" s="4"/>
      <c r="T2111" s="4"/>
      <c r="U2111" s="4"/>
      <c r="V2111" s="4"/>
      <c r="W2111" s="4"/>
      <c r="X2111" s="4"/>
      <c r="Y2111" s="4"/>
    </row>
    <row r="2112" spans="1:25" ht="15" customHeight="1">
      <c r="A2112" s="4"/>
      <c r="B2112" s="57" t="s">
        <v>1254</v>
      </c>
      <c r="C2112" s="78" t="s">
        <v>2096</v>
      </c>
      <c r="D2112" s="57" t="s">
        <v>47</v>
      </c>
      <c r="E2112" s="57" t="s">
        <v>2097</v>
      </c>
      <c r="F2112" s="305" t="s">
        <v>1258</v>
      </c>
      <c r="G2112" s="305"/>
      <c r="H2112" s="77" t="s">
        <v>49</v>
      </c>
      <c r="I2112" s="80">
        <v>1</v>
      </c>
      <c r="J2112" s="79">
        <v>1.65</v>
      </c>
      <c r="K2112" s="79">
        <v>1.65</v>
      </c>
      <c r="O2112" s="4"/>
      <c r="P2112" s="4"/>
      <c r="Q2112" s="4"/>
      <c r="R2112" s="4"/>
      <c r="S2112" s="4"/>
      <c r="T2112" s="4"/>
      <c r="U2112" s="4"/>
      <c r="V2112" s="4"/>
      <c r="W2112" s="4"/>
      <c r="X2112" s="4"/>
      <c r="Y2112" s="4"/>
    </row>
    <row r="2113" spans="1:25" ht="15" customHeight="1">
      <c r="A2113" s="4"/>
      <c r="B2113" s="60"/>
      <c r="C2113" s="60"/>
      <c r="D2113" s="60"/>
      <c r="E2113" s="60"/>
      <c r="F2113" s="60" t="s">
        <v>1260</v>
      </c>
      <c r="G2113" s="82">
        <v>10.01</v>
      </c>
      <c r="H2113" s="60" t="s">
        <v>1261</v>
      </c>
      <c r="I2113" s="82">
        <v>0</v>
      </c>
      <c r="J2113" s="60" t="s">
        <v>1262</v>
      </c>
      <c r="K2113" s="82">
        <v>10.01</v>
      </c>
      <c r="O2113" s="4"/>
      <c r="P2113" s="4"/>
      <c r="Q2113" s="4"/>
      <c r="R2113" s="4"/>
      <c r="S2113" s="4"/>
      <c r="T2113" s="4"/>
      <c r="U2113" s="4"/>
      <c r="V2113" s="4"/>
      <c r="W2113" s="4"/>
      <c r="X2113" s="4"/>
      <c r="Y2113" s="4"/>
    </row>
    <row r="2114" spans="1:25" ht="15" customHeight="1" thickBot="1">
      <c r="A2114" s="4"/>
      <c r="B2114" s="60"/>
      <c r="C2114" s="60"/>
      <c r="D2114" s="60"/>
      <c r="E2114" s="60"/>
      <c r="F2114" s="60" t="s">
        <v>1263</v>
      </c>
      <c r="G2114" s="82">
        <v>8.09</v>
      </c>
      <c r="H2114" s="60"/>
      <c r="I2114" s="306" t="s">
        <v>1264</v>
      </c>
      <c r="J2114" s="306"/>
      <c r="K2114" s="82">
        <v>50.86</v>
      </c>
      <c r="O2114" s="4"/>
      <c r="P2114" s="4"/>
      <c r="Q2114" s="4"/>
      <c r="R2114" s="4"/>
      <c r="S2114" s="4"/>
      <c r="T2114" s="4"/>
      <c r="U2114" s="4"/>
      <c r="V2114" s="4"/>
      <c r="W2114" s="4"/>
      <c r="X2114" s="4"/>
      <c r="Y2114" s="4"/>
    </row>
    <row r="2115" spans="1:25" ht="15" customHeight="1" thickTop="1">
      <c r="A2115" s="4"/>
      <c r="B2115" s="72"/>
      <c r="C2115" s="72"/>
      <c r="D2115" s="72"/>
      <c r="E2115" s="72"/>
      <c r="F2115" s="72"/>
      <c r="G2115" s="72"/>
      <c r="H2115" s="72"/>
      <c r="I2115" s="72"/>
      <c r="J2115" s="72"/>
      <c r="K2115" s="72"/>
      <c r="O2115" s="4"/>
      <c r="P2115" s="4"/>
      <c r="Q2115" s="4"/>
      <c r="R2115" s="4"/>
      <c r="S2115" s="4"/>
      <c r="T2115" s="4"/>
      <c r="U2115" s="4"/>
      <c r="V2115" s="4"/>
      <c r="W2115" s="4"/>
      <c r="X2115" s="4"/>
      <c r="Y2115" s="4"/>
    </row>
    <row r="2116" spans="1:25" ht="15" customHeight="1">
      <c r="A2116" s="4"/>
      <c r="B2116" s="61" t="s">
        <v>702</v>
      </c>
      <c r="C2116" s="62" t="s">
        <v>19</v>
      </c>
      <c r="D2116" s="61" t="s">
        <v>20</v>
      </c>
      <c r="E2116" s="61" t="s">
        <v>21</v>
      </c>
      <c r="F2116" s="303" t="s">
        <v>1242</v>
      </c>
      <c r="G2116" s="303"/>
      <c r="H2116" s="67" t="s">
        <v>22</v>
      </c>
      <c r="I2116" s="62" t="s">
        <v>23</v>
      </c>
      <c r="J2116" s="62" t="s">
        <v>24</v>
      </c>
      <c r="K2116" s="62" t="s">
        <v>17</v>
      </c>
      <c r="O2116" s="4"/>
      <c r="P2116" s="4"/>
      <c r="Q2116" s="4"/>
      <c r="R2116" s="4"/>
      <c r="S2116" s="4"/>
      <c r="T2116" s="4"/>
      <c r="U2116" s="4"/>
      <c r="V2116" s="4"/>
      <c r="W2116" s="4"/>
      <c r="X2116" s="4"/>
      <c r="Y2116" s="4"/>
    </row>
    <row r="2117" spans="1:25" ht="15" customHeight="1">
      <c r="A2117" s="4"/>
      <c r="B2117" s="58" t="s">
        <v>1243</v>
      </c>
      <c r="C2117" s="69" t="s">
        <v>703</v>
      </c>
      <c r="D2117" s="58" t="s">
        <v>47</v>
      </c>
      <c r="E2117" s="58" t="s">
        <v>704</v>
      </c>
      <c r="F2117" s="304" t="s">
        <v>2085</v>
      </c>
      <c r="G2117" s="304"/>
      <c r="H2117" s="68" t="s">
        <v>49</v>
      </c>
      <c r="I2117" s="71">
        <v>1</v>
      </c>
      <c r="J2117" s="70">
        <v>15.62</v>
      </c>
      <c r="K2117" s="70">
        <v>15.62</v>
      </c>
      <c r="O2117" s="4"/>
      <c r="P2117" s="4"/>
      <c r="Q2117" s="4"/>
      <c r="R2117" s="4"/>
      <c r="S2117" s="4"/>
      <c r="T2117" s="4"/>
      <c r="U2117" s="4"/>
      <c r="V2117" s="4"/>
      <c r="W2117" s="4"/>
      <c r="X2117" s="4"/>
      <c r="Y2117" s="4"/>
    </row>
    <row r="2118" spans="1:25" ht="15" customHeight="1">
      <c r="A2118" s="4"/>
      <c r="B2118" s="59" t="s">
        <v>1245</v>
      </c>
      <c r="C2118" s="74" t="s">
        <v>1299</v>
      </c>
      <c r="D2118" s="59" t="s">
        <v>47</v>
      </c>
      <c r="E2118" s="59" t="s">
        <v>1300</v>
      </c>
      <c r="F2118" s="308" t="s">
        <v>1248</v>
      </c>
      <c r="G2118" s="308"/>
      <c r="H2118" s="73" t="s">
        <v>1249</v>
      </c>
      <c r="I2118" s="76">
        <v>0.16930000000000001</v>
      </c>
      <c r="J2118" s="75">
        <v>24.48</v>
      </c>
      <c r="K2118" s="75">
        <v>4.1399999999999997</v>
      </c>
      <c r="O2118" s="4"/>
      <c r="P2118" s="4"/>
      <c r="Q2118" s="4"/>
      <c r="R2118" s="4"/>
      <c r="S2118" s="4"/>
      <c r="T2118" s="4"/>
      <c r="U2118" s="4"/>
      <c r="V2118" s="4"/>
      <c r="W2118" s="4"/>
      <c r="X2118" s="4"/>
      <c r="Y2118" s="4"/>
    </row>
    <row r="2119" spans="1:25" ht="15" customHeight="1">
      <c r="A2119" s="4"/>
      <c r="B2119" s="59" t="s">
        <v>1245</v>
      </c>
      <c r="C2119" s="74" t="s">
        <v>1301</v>
      </c>
      <c r="D2119" s="59" t="s">
        <v>47</v>
      </c>
      <c r="E2119" s="59" t="s">
        <v>1302</v>
      </c>
      <c r="F2119" s="308" t="s">
        <v>1248</v>
      </c>
      <c r="G2119" s="308"/>
      <c r="H2119" s="73" t="s">
        <v>1249</v>
      </c>
      <c r="I2119" s="76">
        <v>0.16930000000000001</v>
      </c>
      <c r="J2119" s="75">
        <v>30.48</v>
      </c>
      <c r="K2119" s="75">
        <v>5.16</v>
      </c>
      <c r="O2119" s="4"/>
      <c r="P2119" s="4"/>
      <c r="Q2119" s="4"/>
      <c r="R2119" s="4"/>
      <c r="S2119" s="4"/>
      <c r="T2119" s="4"/>
      <c r="U2119" s="4"/>
      <c r="V2119" s="4"/>
      <c r="W2119" s="4"/>
      <c r="X2119" s="4"/>
      <c r="Y2119" s="4"/>
    </row>
    <row r="2120" spans="1:25" ht="15" customHeight="1">
      <c r="A2120" s="4"/>
      <c r="B2120" s="57" t="s">
        <v>1254</v>
      </c>
      <c r="C2120" s="78" t="s">
        <v>2108</v>
      </c>
      <c r="D2120" s="57" t="s">
        <v>47</v>
      </c>
      <c r="E2120" s="57" t="s">
        <v>2109</v>
      </c>
      <c r="F2120" s="305" t="s">
        <v>1258</v>
      </c>
      <c r="G2120" s="305"/>
      <c r="H2120" s="77" t="s">
        <v>49</v>
      </c>
      <c r="I2120" s="80">
        <v>1</v>
      </c>
      <c r="J2120" s="79">
        <v>3.72</v>
      </c>
      <c r="K2120" s="79">
        <v>3.72</v>
      </c>
      <c r="O2120" s="4"/>
      <c r="P2120" s="4"/>
      <c r="Q2120" s="4"/>
      <c r="R2120" s="4"/>
      <c r="S2120" s="4"/>
      <c r="T2120" s="4"/>
      <c r="U2120" s="4"/>
      <c r="V2120" s="4"/>
      <c r="W2120" s="4"/>
      <c r="X2120" s="4"/>
      <c r="Y2120" s="4"/>
    </row>
    <row r="2121" spans="1:25" ht="15" customHeight="1">
      <c r="A2121" s="4"/>
      <c r="B2121" s="57" t="s">
        <v>1254</v>
      </c>
      <c r="C2121" s="78" t="s">
        <v>1947</v>
      </c>
      <c r="D2121" s="57" t="s">
        <v>47</v>
      </c>
      <c r="E2121" s="57" t="s">
        <v>1948</v>
      </c>
      <c r="F2121" s="305" t="s">
        <v>1258</v>
      </c>
      <c r="G2121" s="305"/>
      <c r="H2121" s="77" t="s">
        <v>49</v>
      </c>
      <c r="I2121" s="80">
        <v>1.4800000000000001E-2</v>
      </c>
      <c r="J2121" s="79">
        <v>64.319999999999993</v>
      </c>
      <c r="K2121" s="79">
        <v>0.95</v>
      </c>
      <c r="O2121" s="4"/>
      <c r="P2121" s="4"/>
      <c r="Q2121" s="4"/>
      <c r="R2121" s="4"/>
      <c r="S2121" s="4"/>
      <c r="T2121" s="4"/>
      <c r="U2121" s="4"/>
      <c r="V2121" s="4"/>
      <c r="W2121" s="4"/>
      <c r="X2121" s="4"/>
      <c r="Y2121" s="4"/>
    </row>
    <row r="2122" spans="1:25" ht="15" customHeight="1">
      <c r="A2122" s="4"/>
      <c r="B2122" s="57" t="s">
        <v>1254</v>
      </c>
      <c r="C2122" s="78" t="s">
        <v>1944</v>
      </c>
      <c r="D2122" s="57" t="s">
        <v>47</v>
      </c>
      <c r="E2122" s="57" t="s">
        <v>1945</v>
      </c>
      <c r="F2122" s="305" t="s">
        <v>1258</v>
      </c>
      <c r="G2122" s="305"/>
      <c r="H2122" s="77" t="s">
        <v>49</v>
      </c>
      <c r="I2122" s="80">
        <v>2.2499999999999999E-2</v>
      </c>
      <c r="J2122" s="79">
        <v>72.87</v>
      </c>
      <c r="K2122" s="79">
        <v>1.63</v>
      </c>
      <c r="O2122" s="4"/>
      <c r="P2122" s="4"/>
      <c r="Q2122" s="4"/>
      <c r="R2122" s="4"/>
      <c r="S2122" s="4"/>
      <c r="T2122" s="4"/>
      <c r="U2122" s="4"/>
      <c r="V2122" s="4"/>
      <c r="W2122" s="4"/>
      <c r="X2122" s="4"/>
      <c r="Y2122" s="4"/>
    </row>
    <row r="2123" spans="1:25" ht="15" customHeight="1">
      <c r="A2123" s="4"/>
      <c r="B2123" s="57" t="s">
        <v>1254</v>
      </c>
      <c r="C2123" s="78" t="s">
        <v>1938</v>
      </c>
      <c r="D2123" s="57" t="s">
        <v>47</v>
      </c>
      <c r="E2123" s="57" t="s">
        <v>1939</v>
      </c>
      <c r="F2123" s="305" t="s">
        <v>1258</v>
      </c>
      <c r="G2123" s="305"/>
      <c r="H2123" s="77" t="s">
        <v>49</v>
      </c>
      <c r="I2123" s="80">
        <v>1.0699999999999999E-2</v>
      </c>
      <c r="J2123" s="79">
        <v>2.61</v>
      </c>
      <c r="K2123" s="79">
        <v>0.02</v>
      </c>
      <c r="O2123" s="4"/>
      <c r="P2123" s="4"/>
      <c r="Q2123" s="4"/>
      <c r="R2123" s="4"/>
      <c r="S2123" s="4"/>
      <c r="T2123" s="4"/>
      <c r="U2123" s="4"/>
      <c r="V2123" s="4"/>
      <c r="W2123" s="4"/>
      <c r="X2123" s="4"/>
      <c r="Y2123" s="4"/>
    </row>
    <row r="2124" spans="1:25" ht="15" customHeight="1">
      <c r="A2124" s="4"/>
      <c r="B2124" s="60"/>
      <c r="C2124" s="60"/>
      <c r="D2124" s="60"/>
      <c r="E2124" s="60"/>
      <c r="F2124" s="60" t="s">
        <v>1260</v>
      </c>
      <c r="G2124" s="82">
        <v>7.29</v>
      </c>
      <c r="H2124" s="60" t="s">
        <v>1261</v>
      </c>
      <c r="I2124" s="82">
        <v>0</v>
      </c>
      <c r="J2124" s="60" t="s">
        <v>1262</v>
      </c>
      <c r="K2124" s="82">
        <v>7.29</v>
      </c>
      <c r="O2124" s="4"/>
      <c r="P2124" s="4"/>
      <c r="Q2124" s="4"/>
      <c r="R2124" s="4"/>
      <c r="S2124" s="4"/>
      <c r="T2124" s="4"/>
      <c r="U2124" s="4"/>
      <c r="V2124" s="4"/>
      <c r="W2124" s="4"/>
      <c r="X2124" s="4"/>
      <c r="Y2124" s="4"/>
    </row>
    <row r="2125" spans="1:25" ht="15" customHeight="1" thickBot="1">
      <c r="A2125" s="4"/>
      <c r="B2125" s="60"/>
      <c r="C2125" s="60"/>
      <c r="D2125" s="60"/>
      <c r="E2125" s="60"/>
      <c r="F2125" s="60" t="s">
        <v>1263</v>
      </c>
      <c r="G2125" s="82">
        <v>2.95</v>
      </c>
      <c r="H2125" s="60"/>
      <c r="I2125" s="306" t="s">
        <v>1264</v>
      </c>
      <c r="J2125" s="306"/>
      <c r="K2125" s="82">
        <v>18.57</v>
      </c>
      <c r="O2125" s="4"/>
      <c r="P2125" s="4"/>
      <c r="Q2125" s="4"/>
      <c r="R2125" s="4"/>
      <c r="S2125" s="4"/>
      <c r="T2125" s="4"/>
      <c r="U2125" s="4"/>
      <c r="V2125" s="4"/>
      <c r="W2125" s="4"/>
      <c r="X2125" s="4"/>
      <c r="Y2125" s="4"/>
    </row>
    <row r="2126" spans="1:25" ht="15" customHeight="1" thickTop="1">
      <c r="A2126" s="4"/>
      <c r="B2126" s="72"/>
      <c r="C2126" s="72"/>
      <c r="D2126" s="72"/>
      <c r="E2126" s="72"/>
      <c r="F2126" s="72"/>
      <c r="G2126" s="72"/>
      <c r="H2126" s="72"/>
      <c r="I2126" s="72"/>
      <c r="J2126" s="72"/>
      <c r="K2126" s="72"/>
      <c r="O2126" s="4"/>
      <c r="P2126" s="4"/>
      <c r="Q2126" s="4"/>
      <c r="R2126" s="4"/>
      <c r="S2126" s="4"/>
      <c r="T2126" s="4"/>
      <c r="U2126" s="4"/>
      <c r="V2126" s="4"/>
      <c r="W2126" s="4"/>
      <c r="X2126" s="4"/>
      <c r="Y2126" s="4"/>
    </row>
    <row r="2127" spans="1:25" ht="15" customHeight="1">
      <c r="A2127" s="4"/>
      <c r="B2127" s="61" t="s">
        <v>705</v>
      </c>
      <c r="C2127" s="62" t="s">
        <v>19</v>
      </c>
      <c r="D2127" s="61" t="s">
        <v>20</v>
      </c>
      <c r="E2127" s="61" t="s">
        <v>21</v>
      </c>
      <c r="F2127" s="303" t="s">
        <v>1242</v>
      </c>
      <c r="G2127" s="303"/>
      <c r="H2127" s="67" t="s">
        <v>22</v>
      </c>
      <c r="I2127" s="62" t="s">
        <v>23</v>
      </c>
      <c r="J2127" s="62" t="s">
        <v>24</v>
      </c>
      <c r="K2127" s="62" t="s">
        <v>17</v>
      </c>
      <c r="O2127" s="4"/>
      <c r="P2127" s="4"/>
      <c r="Q2127" s="4"/>
      <c r="R2127" s="4"/>
      <c r="S2127" s="4"/>
      <c r="T2127" s="4"/>
      <c r="U2127" s="4"/>
      <c r="V2127" s="4"/>
      <c r="W2127" s="4"/>
      <c r="X2127" s="4"/>
      <c r="Y2127" s="4"/>
    </row>
    <row r="2128" spans="1:25" ht="15" customHeight="1">
      <c r="A2128" s="4"/>
      <c r="B2128" s="58" t="s">
        <v>1243</v>
      </c>
      <c r="C2128" s="69" t="s">
        <v>706</v>
      </c>
      <c r="D2128" s="58" t="s">
        <v>47</v>
      </c>
      <c r="E2128" s="58" t="s">
        <v>707</v>
      </c>
      <c r="F2128" s="304" t="s">
        <v>2085</v>
      </c>
      <c r="G2128" s="304"/>
      <c r="H2128" s="68" t="s">
        <v>49</v>
      </c>
      <c r="I2128" s="71">
        <v>1</v>
      </c>
      <c r="J2128" s="70">
        <v>29.55</v>
      </c>
      <c r="K2128" s="70">
        <v>29.55</v>
      </c>
      <c r="O2128" s="4"/>
      <c r="P2128" s="4"/>
      <c r="Q2128" s="4"/>
      <c r="R2128" s="4"/>
      <c r="S2128" s="4"/>
      <c r="T2128" s="4"/>
      <c r="U2128" s="4"/>
      <c r="V2128" s="4"/>
      <c r="W2128" s="4"/>
      <c r="X2128" s="4"/>
      <c r="Y2128" s="4"/>
    </row>
    <row r="2129" spans="1:25" ht="15" customHeight="1">
      <c r="A2129" s="4"/>
      <c r="B2129" s="59" t="s">
        <v>1245</v>
      </c>
      <c r="C2129" s="74" t="s">
        <v>1299</v>
      </c>
      <c r="D2129" s="59" t="s">
        <v>47</v>
      </c>
      <c r="E2129" s="59" t="s">
        <v>1300</v>
      </c>
      <c r="F2129" s="308" t="s">
        <v>1248</v>
      </c>
      <c r="G2129" s="308"/>
      <c r="H2129" s="73" t="s">
        <v>1249</v>
      </c>
      <c r="I2129" s="76">
        <v>0.127</v>
      </c>
      <c r="J2129" s="75">
        <v>24.48</v>
      </c>
      <c r="K2129" s="75">
        <v>3.1</v>
      </c>
      <c r="O2129" s="4"/>
      <c r="P2129" s="4"/>
      <c r="Q2129" s="4"/>
      <c r="R2129" s="4"/>
      <c r="S2129" s="4"/>
      <c r="T2129" s="4"/>
      <c r="U2129" s="4"/>
      <c r="V2129" s="4"/>
      <c r="W2129" s="4"/>
      <c r="X2129" s="4"/>
      <c r="Y2129" s="4"/>
    </row>
    <row r="2130" spans="1:25" ht="15" customHeight="1">
      <c r="A2130" s="4"/>
      <c r="B2130" s="59" t="s">
        <v>1245</v>
      </c>
      <c r="C2130" s="74" t="s">
        <v>1301</v>
      </c>
      <c r="D2130" s="59" t="s">
        <v>47</v>
      </c>
      <c r="E2130" s="59" t="s">
        <v>1302</v>
      </c>
      <c r="F2130" s="308" t="s">
        <v>1248</v>
      </c>
      <c r="G2130" s="308"/>
      <c r="H2130" s="73" t="s">
        <v>1249</v>
      </c>
      <c r="I2130" s="76">
        <v>0.127</v>
      </c>
      <c r="J2130" s="75">
        <v>30.48</v>
      </c>
      <c r="K2130" s="75">
        <v>3.87</v>
      </c>
      <c r="O2130" s="4"/>
      <c r="P2130" s="4"/>
      <c r="Q2130" s="4"/>
      <c r="R2130" s="4"/>
      <c r="S2130" s="4"/>
      <c r="T2130" s="4"/>
      <c r="U2130" s="4"/>
      <c r="V2130" s="4"/>
      <c r="W2130" s="4"/>
      <c r="X2130" s="4"/>
      <c r="Y2130" s="4"/>
    </row>
    <row r="2131" spans="1:25" ht="15" customHeight="1">
      <c r="A2131" s="4"/>
      <c r="B2131" s="57" t="s">
        <v>1254</v>
      </c>
      <c r="C2131" s="78" t="s">
        <v>2110</v>
      </c>
      <c r="D2131" s="57" t="s">
        <v>47</v>
      </c>
      <c r="E2131" s="57" t="s">
        <v>2111</v>
      </c>
      <c r="F2131" s="305" t="s">
        <v>1258</v>
      </c>
      <c r="G2131" s="305"/>
      <c r="H2131" s="77" t="s">
        <v>49</v>
      </c>
      <c r="I2131" s="80">
        <v>1</v>
      </c>
      <c r="J2131" s="79">
        <v>13.42</v>
      </c>
      <c r="K2131" s="79">
        <v>13.42</v>
      </c>
      <c r="O2131" s="4"/>
      <c r="P2131" s="4"/>
      <c r="Q2131" s="4"/>
      <c r="R2131" s="4"/>
      <c r="S2131" s="4"/>
      <c r="T2131" s="4"/>
      <c r="U2131" s="4"/>
      <c r="V2131" s="4"/>
      <c r="W2131" s="4"/>
      <c r="X2131" s="4"/>
      <c r="Y2131" s="4"/>
    </row>
    <row r="2132" spans="1:25" ht="15" customHeight="1">
      <c r="A2132" s="4"/>
      <c r="B2132" s="57" t="s">
        <v>1254</v>
      </c>
      <c r="C2132" s="78" t="s">
        <v>2096</v>
      </c>
      <c r="D2132" s="57" t="s">
        <v>47</v>
      </c>
      <c r="E2132" s="57" t="s">
        <v>2097</v>
      </c>
      <c r="F2132" s="305" t="s">
        <v>1258</v>
      </c>
      <c r="G2132" s="305"/>
      <c r="H2132" s="77" t="s">
        <v>49</v>
      </c>
      <c r="I2132" s="80">
        <v>1</v>
      </c>
      <c r="J2132" s="79">
        <v>1.65</v>
      </c>
      <c r="K2132" s="79">
        <v>1.65</v>
      </c>
      <c r="O2132" s="4"/>
      <c r="P2132" s="4"/>
      <c r="Q2132" s="4"/>
      <c r="R2132" s="4"/>
      <c r="S2132" s="4"/>
      <c r="T2132" s="4"/>
      <c r="U2132" s="4"/>
      <c r="V2132" s="4"/>
      <c r="W2132" s="4"/>
      <c r="X2132" s="4"/>
      <c r="Y2132" s="4"/>
    </row>
    <row r="2133" spans="1:25" ht="15" customHeight="1">
      <c r="A2133" s="4"/>
      <c r="B2133" s="57" t="s">
        <v>1254</v>
      </c>
      <c r="C2133" s="78" t="s">
        <v>2100</v>
      </c>
      <c r="D2133" s="57" t="s">
        <v>47</v>
      </c>
      <c r="E2133" s="57" t="s">
        <v>2101</v>
      </c>
      <c r="F2133" s="305" t="s">
        <v>1258</v>
      </c>
      <c r="G2133" s="305"/>
      <c r="H2133" s="77" t="s">
        <v>49</v>
      </c>
      <c r="I2133" s="80">
        <v>2</v>
      </c>
      <c r="J2133" s="79">
        <v>2.4300000000000002</v>
      </c>
      <c r="K2133" s="79">
        <v>4.8600000000000003</v>
      </c>
      <c r="O2133" s="4"/>
      <c r="P2133" s="4"/>
      <c r="Q2133" s="4"/>
      <c r="R2133" s="4"/>
      <c r="S2133" s="4"/>
      <c r="T2133" s="4"/>
      <c r="U2133" s="4"/>
      <c r="V2133" s="4"/>
      <c r="W2133" s="4"/>
      <c r="X2133" s="4"/>
      <c r="Y2133" s="4"/>
    </row>
    <row r="2134" spans="1:25" ht="15" customHeight="1">
      <c r="A2134" s="4"/>
      <c r="B2134" s="57" t="s">
        <v>1254</v>
      </c>
      <c r="C2134" s="78" t="s">
        <v>2083</v>
      </c>
      <c r="D2134" s="57" t="s">
        <v>47</v>
      </c>
      <c r="E2134" s="57" t="s">
        <v>2084</v>
      </c>
      <c r="F2134" s="305" t="s">
        <v>1258</v>
      </c>
      <c r="G2134" s="305"/>
      <c r="H2134" s="77" t="s">
        <v>49</v>
      </c>
      <c r="I2134" s="80">
        <v>0.1</v>
      </c>
      <c r="J2134" s="79">
        <v>26.55</v>
      </c>
      <c r="K2134" s="79">
        <v>2.65</v>
      </c>
      <c r="O2134" s="4"/>
      <c r="P2134" s="4"/>
      <c r="Q2134" s="4"/>
      <c r="R2134" s="4"/>
      <c r="S2134" s="4"/>
      <c r="T2134" s="4"/>
      <c r="U2134" s="4"/>
      <c r="V2134" s="4"/>
      <c r="W2134" s="4"/>
      <c r="X2134" s="4"/>
      <c r="Y2134" s="4"/>
    </row>
    <row r="2135" spans="1:25" ht="15" customHeight="1">
      <c r="A2135" s="4"/>
      <c r="B2135" s="60"/>
      <c r="C2135" s="60"/>
      <c r="D2135" s="60"/>
      <c r="E2135" s="60"/>
      <c r="F2135" s="60" t="s">
        <v>1260</v>
      </c>
      <c r="G2135" s="82">
        <v>5.46</v>
      </c>
      <c r="H2135" s="60" t="s">
        <v>1261</v>
      </c>
      <c r="I2135" s="82">
        <v>0</v>
      </c>
      <c r="J2135" s="60" t="s">
        <v>1262</v>
      </c>
      <c r="K2135" s="82">
        <v>5.46</v>
      </c>
      <c r="O2135" s="4"/>
      <c r="P2135" s="4"/>
      <c r="Q2135" s="4"/>
      <c r="R2135" s="4"/>
      <c r="S2135" s="4"/>
      <c r="T2135" s="4"/>
      <c r="U2135" s="4"/>
      <c r="V2135" s="4"/>
      <c r="W2135" s="4"/>
      <c r="X2135" s="4"/>
      <c r="Y2135" s="4"/>
    </row>
    <row r="2136" spans="1:25" ht="15" customHeight="1" thickBot="1">
      <c r="A2136" s="4"/>
      <c r="B2136" s="60"/>
      <c r="C2136" s="60"/>
      <c r="D2136" s="60"/>
      <c r="E2136" s="60"/>
      <c r="F2136" s="60" t="s">
        <v>1263</v>
      </c>
      <c r="G2136" s="82">
        <v>5.59</v>
      </c>
      <c r="H2136" s="60"/>
      <c r="I2136" s="306" t="s">
        <v>1264</v>
      </c>
      <c r="J2136" s="306"/>
      <c r="K2136" s="82">
        <v>35.14</v>
      </c>
      <c r="O2136" s="4"/>
      <c r="P2136" s="4"/>
      <c r="Q2136" s="4"/>
      <c r="R2136" s="4"/>
      <c r="S2136" s="4"/>
      <c r="T2136" s="4"/>
      <c r="U2136" s="4"/>
      <c r="V2136" s="4"/>
      <c r="W2136" s="4"/>
      <c r="X2136" s="4"/>
      <c r="Y2136" s="4"/>
    </row>
    <row r="2137" spans="1:25" ht="15" customHeight="1" thickTop="1">
      <c r="A2137" s="4"/>
      <c r="B2137" s="72"/>
      <c r="C2137" s="72"/>
      <c r="D2137" s="72"/>
      <c r="E2137" s="72"/>
      <c r="F2137" s="72"/>
      <c r="G2137" s="72"/>
      <c r="H2137" s="72"/>
      <c r="I2137" s="72"/>
      <c r="J2137" s="72"/>
      <c r="K2137" s="72"/>
      <c r="O2137" s="4"/>
      <c r="P2137" s="4"/>
      <c r="Q2137" s="4"/>
      <c r="R2137" s="4"/>
      <c r="S2137" s="4"/>
      <c r="T2137" s="4"/>
      <c r="U2137" s="4"/>
      <c r="V2137" s="4"/>
      <c r="W2137" s="4"/>
      <c r="X2137" s="4"/>
      <c r="Y2137" s="4"/>
    </row>
    <row r="2138" spans="1:25" ht="15" customHeight="1">
      <c r="A2138" s="4"/>
      <c r="B2138" s="61" t="s">
        <v>708</v>
      </c>
      <c r="C2138" s="62" t="s">
        <v>19</v>
      </c>
      <c r="D2138" s="61" t="s">
        <v>20</v>
      </c>
      <c r="E2138" s="61" t="s">
        <v>21</v>
      </c>
      <c r="F2138" s="303" t="s">
        <v>1242</v>
      </c>
      <c r="G2138" s="303"/>
      <c r="H2138" s="67" t="s">
        <v>22</v>
      </c>
      <c r="I2138" s="62" t="s">
        <v>23</v>
      </c>
      <c r="J2138" s="62" t="s">
        <v>24</v>
      </c>
      <c r="K2138" s="62" t="s">
        <v>17</v>
      </c>
      <c r="O2138" s="4"/>
      <c r="P2138" s="4"/>
      <c r="Q2138" s="4"/>
      <c r="R2138" s="4"/>
      <c r="S2138" s="4"/>
      <c r="T2138" s="4"/>
      <c r="U2138" s="4"/>
      <c r="V2138" s="4"/>
      <c r="W2138" s="4"/>
      <c r="X2138" s="4"/>
      <c r="Y2138" s="4"/>
    </row>
    <row r="2139" spans="1:25" ht="15" customHeight="1">
      <c r="A2139" s="4"/>
      <c r="B2139" s="58" t="s">
        <v>1243</v>
      </c>
      <c r="C2139" s="69" t="s">
        <v>709</v>
      </c>
      <c r="D2139" s="58" t="s">
        <v>47</v>
      </c>
      <c r="E2139" s="58" t="s">
        <v>710</v>
      </c>
      <c r="F2139" s="304" t="s">
        <v>2085</v>
      </c>
      <c r="G2139" s="304"/>
      <c r="H2139" s="68" t="s">
        <v>49</v>
      </c>
      <c r="I2139" s="71">
        <v>1</v>
      </c>
      <c r="J2139" s="70">
        <v>40.75</v>
      </c>
      <c r="K2139" s="70">
        <v>40.75</v>
      </c>
      <c r="O2139" s="4"/>
      <c r="P2139" s="4"/>
      <c r="Q2139" s="4"/>
      <c r="R2139" s="4"/>
      <c r="S2139" s="4"/>
      <c r="T2139" s="4"/>
      <c r="U2139" s="4"/>
      <c r="V2139" s="4"/>
      <c r="W2139" s="4"/>
      <c r="X2139" s="4"/>
      <c r="Y2139" s="4"/>
    </row>
    <row r="2140" spans="1:25" ht="15" customHeight="1">
      <c r="A2140" s="4"/>
      <c r="B2140" s="59" t="s">
        <v>1245</v>
      </c>
      <c r="C2140" s="74" t="s">
        <v>1301</v>
      </c>
      <c r="D2140" s="59" t="s">
        <v>47</v>
      </c>
      <c r="E2140" s="59" t="s">
        <v>1302</v>
      </c>
      <c r="F2140" s="308" t="s">
        <v>1248</v>
      </c>
      <c r="G2140" s="308"/>
      <c r="H2140" s="73" t="s">
        <v>1249</v>
      </c>
      <c r="I2140" s="76">
        <v>0.2203</v>
      </c>
      <c r="J2140" s="75">
        <v>30.48</v>
      </c>
      <c r="K2140" s="75">
        <v>6.71</v>
      </c>
      <c r="O2140" s="4"/>
      <c r="P2140" s="4"/>
      <c r="Q2140" s="4"/>
      <c r="R2140" s="4"/>
      <c r="S2140" s="4"/>
      <c r="T2140" s="4"/>
      <c r="U2140" s="4"/>
      <c r="V2140" s="4"/>
      <c r="W2140" s="4"/>
      <c r="X2140" s="4"/>
      <c r="Y2140" s="4"/>
    </row>
    <row r="2141" spans="1:25" ht="15" customHeight="1">
      <c r="A2141" s="4"/>
      <c r="B2141" s="59" t="s">
        <v>1245</v>
      </c>
      <c r="C2141" s="74" t="s">
        <v>1299</v>
      </c>
      <c r="D2141" s="59" t="s">
        <v>47</v>
      </c>
      <c r="E2141" s="59" t="s">
        <v>1300</v>
      </c>
      <c r="F2141" s="308" t="s">
        <v>1248</v>
      </c>
      <c r="G2141" s="308"/>
      <c r="H2141" s="73" t="s">
        <v>1249</v>
      </c>
      <c r="I2141" s="76">
        <v>0.2203</v>
      </c>
      <c r="J2141" s="75">
        <v>24.48</v>
      </c>
      <c r="K2141" s="75">
        <v>5.39</v>
      </c>
      <c r="O2141" s="4"/>
      <c r="P2141" s="4"/>
      <c r="Q2141" s="4"/>
      <c r="R2141" s="4"/>
      <c r="S2141" s="4"/>
      <c r="T2141" s="4"/>
      <c r="U2141" s="4"/>
      <c r="V2141" s="4"/>
      <c r="W2141" s="4"/>
      <c r="X2141" s="4"/>
      <c r="Y2141" s="4"/>
    </row>
    <row r="2142" spans="1:25" ht="15" customHeight="1">
      <c r="A2142" s="4"/>
      <c r="B2142" s="57" t="s">
        <v>1254</v>
      </c>
      <c r="C2142" s="78" t="s">
        <v>2083</v>
      </c>
      <c r="D2142" s="57" t="s">
        <v>47</v>
      </c>
      <c r="E2142" s="57" t="s">
        <v>2084</v>
      </c>
      <c r="F2142" s="305" t="s">
        <v>1258</v>
      </c>
      <c r="G2142" s="305"/>
      <c r="H2142" s="77" t="s">
        <v>49</v>
      </c>
      <c r="I2142" s="80">
        <v>0.1125</v>
      </c>
      <c r="J2142" s="79">
        <v>26.55</v>
      </c>
      <c r="K2142" s="79">
        <v>2.98</v>
      </c>
      <c r="O2142" s="4"/>
      <c r="P2142" s="4"/>
      <c r="Q2142" s="4"/>
      <c r="R2142" s="4"/>
      <c r="S2142" s="4"/>
      <c r="T2142" s="4"/>
      <c r="U2142" s="4"/>
      <c r="V2142" s="4"/>
      <c r="W2142" s="4"/>
      <c r="X2142" s="4"/>
      <c r="Y2142" s="4"/>
    </row>
    <row r="2143" spans="1:25" ht="15" customHeight="1">
      <c r="A2143" s="4"/>
      <c r="B2143" s="57" t="s">
        <v>1254</v>
      </c>
      <c r="C2143" s="78" t="s">
        <v>2100</v>
      </c>
      <c r="D2143" s="57" t="s">
        <v>47</v>
      </c>
      <c r="E2143" s="57" t="s">
        <v>2101</v>
      </c>
      <c r="F2143" s="305" t="s">
        <v>1258</v>
      </c>
      <c r="G2143" s="305"/>
      <c r="H2143" s="77" t="s">
        <v>49</v>
      </c>
      <c r="I2143" s="80">
        <v>3</v>
      </c>
      <c r="J2143" s="79">
        <v>2.4300000000000002</v>
      </c>
      <c r="K2143" s="79">
        <v>7.29</v>
      </c>
      <c r="O2143" s="4"/>
      <c r="P2143" s="4"/>
      <c r="Q2143" s="4"/>
      <c r="R2143" s="4"/>
      <c r="S2143" s="4"/>
      <c r="T2143" s="4"/>
      <c r="U2143" s="4"/>
      <c r="V2143" s="4"/>
      <c r="W2143" s="4"/>
      <c r="X2143" s="4"/>
      <c r="Y2143" s="4"/>
    </row>
    <row r="2144" spans="1:25" ht="15" customHeight="1">
      <c r="A2144" s="4"/>
      <c r="B2144" s="57" t="s">
        <v>1254</v>
      </c>
      <c r="C2144" s="78" t="s">
        <v>2112</v>
      </c>
      <c r="D2144" s="57" t="s">
        <v>47</v>
      </c>
      <c r="E2144" s="57" t="s">
        <v>2113</v>
      </c>
      <c r="F2144" s="305" t="s">
        <v>1258</v>
      </c>
      <c r="G2144" s="305"/>
      <c r="H2144" s="77" t="s">
        <v>49</v>
      </c>
      <c r="I2144" s="80">
        <v>1</v>
      </c>
      <c r="J2144" s="79">
        <v>18.38</v>
      </c>
      <c r="K2144" s="79">
        <v>18.38</v>
      </c>
      <c r="O2144" s="4"/>
      <c r="P2144" s="4"/>
      <c r="Q2144" s="4"/>
      <c r="R2144" s="4"/>
      <c r="S2144" s="4"/>
      <c r="T2144" s="4"/>
      <c r="U2144" s="4"/>
      <c r="V2144" s="4"/>
      <c r="W2144" s="4"/>
      <c r="X2144" s="4"/>
      <c r="Y2144" s="4"/>
    </row>
    <row r="2145" spans="1:25" ht="45.6" customHeight="1">
      <c r="A2145" s="4"/>
      <c r="B2145" s="60"/>
      <c r="C2145" s="60"/>
      <c r="D2145" s="60"/>
      <c r="E2145" s="60"/>
      <c r="F2145" s="60" t="s">
        <v>1260</v>
      </c>
      <c r="G2145" s="82">
        <v>9.48</v>
      </c>
      <c r="H2145" s="60" t="s">
        <v>1261</v>
      </c>
      <c r="I2145" s="82">
        <v>0</v>
      </c>
      <c r="J2145" s="60" t="s">
        <v>1262</v>
      </c>
      <c r="K2145" s="82">
        <v>9.48</v>
      </c>
      <c r="O2145" s="4"/>
      <c r="P2145" s="4"/>
      <c r="Q2145" s="4"/>
      <c r="R2145" s="4"/>
      <c r="S2145" s="4"/>
      <c r="T2145" s="4"/>
      <c r="U2145" s="4"/>
      <c r="V2145" s="4"/>
      <c r="W2145" s="4"/>
      <c r="X2145" s="4"/>
      <c r="Y2145" s="4"/>
    </row>
    <row r="2146" spans="1:25" ht="15" customHeight="1" thickBot="1">
      <c r="A2146" s="4"/>
      <c r="B2146" s="60"/>
      <c r="C2146" s="60"/>
      <c r="D2146" s="60"/>
      <c r="E2146" s="60"/>
      <c r="F2146" s="60" t="s">
        <v>1263</v>
      </c>
      <c r="G2146" s="82">
        <v>7.7</v>
      </c>
      <c r="H2146" s="60"/>
      <c r="I2146" s="306" t="s">
        <v>1264</v>
      </c>
      <c r="J2146" s="306"/>
      <c r="K2146" s="82">
        <v>48.45</v>
      </c>
      <c r="O2146" s="4"/>
      <c r="P2146" s="4"/>
      <c r="Q2146" s="4"/>
      <c r="R2146" s="4"/>
      <c r="S2146" s="4"/>
      <c r="T2146" s="4"/>
      <c r="U2146" s="4"/>
      <c r="V2146" s="4"/>
      <c r="W2146" s="4"/>
      <c r="X2146" s="4"/>
      <c r="Y2146" s="4"/>
    </row>
    <row r="2147" spans="1:25" ht="15" customHeight="1" thickTop="1">
      <c r="A2147" s="4"/>
      <c r="B2147" s="72"/>
      <c r="C2147" s="72"/>
      <c r="D2147" s="72"/>
      <c r="E2147" s="72"/>
      <c r="F2147" s="72"/>
      <c r="G2147" s="72"/>
      <c r="H2147" s="72"/>
      <c r="I2147" s="72"/>
      <c r="J2147" s="72"/>
      <c r="K2147" s="72"/>
      <c r="O2147" s="4"/>
      <c r="P2147" s="4"/>
      <c r="Q2147" s="4"/>
      <c r="R2147" s="4"/>
      <c r="S2147" s="4"/>
      <c r="T2147" s="4"/>
      <c r="U2147" s="4"/>
      <c r="V2147" s="4"/>
      <c r="W2147" s="4"/>
      <c r="X2147" s="4"/>
      <c r="Y2147" s="4"/>
    </row>
    <row r="2148" spans="1:25" ht="15" customHeight="1">
      <c r="A2148" s="4"/>
      <c r="B2148" s="61" t="s">
        <v>711</v>
      </c>
      <c r="C2148" s="62" t="s">
        <v>19</v>
      </c>
      <c r="D2148" s="61" t="s">
        <v>20</v>
      </c>
      <c r="E2148" s="61" t="s">
        <v>21</v>
      </c>
      <c r="F2148" s="303" t="s">
        <v>1242</v>
      </c>
      <c r="G2148" s="303"/>
      <c r="H2148" s="67" t="s">
        <v>22</v>
      </c>
      <c r="I2148" s="62" t="s">
        <v>23</v>
      </c>
      <c r="J2148" s="62" t="s">
        <v>24</v>
      </c>
      <c r="K2148" s="62" t="s">
        <v>17</v>
      </c>
      <c r="O2148" s="4"/>
      <c r="P2148" s="4"/>
      <c r="Q2148" s="4"/>
      <c r="R2148" s="4"/>
      <c r="S2148" s="4"/>
      <c r="T2148" s="4"/>
      <c r="U2148" s="4"/>
      <c r="V2148" s="4"/>
      <c r="W2148" s="4"/>
      <c r="X2148" s="4"/>
      <c r="Y2148" s="4"/>
    </row>
    <row r="2149" spans="1:25" ht="15" customHeight="1">
      <c r="A2149" s="4"/>
      <c r="B2149" s="58" t="s">
        <v>1243</v>
      </c>
      <c r="C2149" s="69" t="s">
        <v>712</v>
      </c>
      <c r="D2149" s="58" t="s">
        <v>47</v>
      </c>
      <c r="E2149" s="58" t="s">
        <v>713</v>
      </c>
      <c r="F2149" s="304" t="s">
        <v>2114</v>
      </c>
      <c r="G2149" s="304"/>
      <c r="H2149" s="68" t="s">
        <v>49</v>
      </c>
      <c r="I2149" s="71">
        <v>1</v>
      </c>
      <c r="J2149" s="70">
        <v>18.46</v>
      </c>
      <c r="K2149" s="70">
        <v>18.46</v>
      </c>
      <c r="O2149" s="4"/>
      <c r="P2149" s="4"/>
      <c r="Q2149" s="4"/>
      <c r="R2149" s="4"/>
      <c r="S2149" s="4"/>
      <c r="T2149" s="4"/>
      <c r="U2149" s="4"/>
      <c r="V2149" s="4"/>
      <c r="W2149" s="4"/>
      <c r="X2149" s="4"/>
      <c r="Y2149" s="4"/>
    </row>
    <row r="2150" spans="1:25" ht="15" customHeight="1">
      <c r="A2150" s="4"/>
      <c r="B2150" s="59" t="s">
        <v>1245</v>
      </c>
      <c r="C2150" s="74" t="s">
        <v>1299</v>
      </c>
      <c r="D2150" s="59" t="s">
        <v>47</v>
      </c>
      <c r="E2150" s="59" t="s">
        <v>1300</v>
      </c>
      <c r="F2150" s="308" t="s">
        <v>1248</v>
      </c>
      <c r="G2150" s="308"/>
      <c r="H2150" s="73" t="s">
        <v>1249</v>
      </c>
      <c r="I2150" s="76">
        <v>5.16E-2</v>
      </c>
      <c r="J2150" s="75">
        <v>24.48</v>
      </c>
      <c r="K2150" s="75">
        <v>1.26</v>
      </c>
      <c r="O2150" s="4"/>
      <c r="P2150" s="4"/>
      <c r="Q2150" s="4"/>
      <c r="R2150" s="4"/>
      <c r="S2150" s="4"/>
      <c r="T2150" s="4"/>
      <c r="U2150" s="4"/>
      <c r="V2150" s="4"/>
      <c r="W2150" s="4"/>
      <c r="X2150" s="4"/>
      <c r="Y2150" s="4"/>
    </row>
    <row r="2151" spans="1:25" ht="15" customHeight="1">
      <c r="A2151" s="4"/>
      <c r="B2151" s="59" t="s">
        <v>1245</v>
      </c>
      <c r="C2151" s="74" t="s">
        <v>1301</v>
      </c>
      <c r="D2151" s="59" t="s">
        <v>47</v>
      </c>
      <c r="E2151" s="59" t="s">
        <v>1302</v>
      </c>
      <c r="F2151" s="308" t="s">
        <v>1248</v>
      </c>
      <c r="G2151" s="308"/>
      <c r="H2151" s="73" t="s">
        <v>1249</v>
      </c>
      <c r="I2151" s="76">
        <v>5.16E-2</v>
      </c>
      <c r="J2151" s="75">
        <v>30.48</v>
      </c>
      <c r="K2151" s="75">
        <v>1.57</v>
      </c>
      <c r="O2151" s="4"/>
      <c r="P2151" s="4"/>
      <c r="Q2151" s="4"/>
      <c r="R2151" s="4"/>
      <c r="S2151" s="4"/>
      <c r="T2151" s="4"/>
      <c r="U2151" s="4"/>
      <c r="V2151" s="4"/>
      <c r="W2151" s="4"/>
      <c r="X2151" s="4"/>
      <c r="Y2151" s="4"/>
    </row>
    <row r="2152" spans="1:25" ht="15" customHeight="1">
      <c r="A2152" s="4"/>
      <c r="B2152" s="57" t="s">
        <v>1254</v>
      </c>
      <c r="C2152" s="78" t="s">
        <v>2083</v>
      </c>
      <c r="D2152" s="57" t="s">
        <v>47</v>
      </c>
      <c r="E2152" s="57" t="s">
        <v>2084</v>
      </c>
      <c r="F2152" s="305" t="s">
        <v>1258</v>
      </c>
      <c r="G2152" s="305"/>
      <c r="H2152" s="77" t="s">
        <v>49</v>
      </c>
      <c r="I2152" s="80">
        <v>6.25E-2</v>
      </c>
      <c r="J2152" s="79">
        <v>26.55</v>
      </c>
      <c r="K2152" s="79">
        <v>1.65</v>
      </c>
      <c r="O2152" s="4"/>
      <c r="P2152" s="4"/>
      <c r="Q2152" s="4"/>
      <c r="R2152" s="4"/>
      <c r="S2152" s="4"/>
      <c r="T2152" s="4"/>
      <c r="U2152" s="4"/>
      <c r="V2152" s="4"/>
      <c r="W2152" s="4"/>
      <c r="X2152" s="4"/>
      <c r="Y2152" s="4"/>
    </row>
    <row r="2153" spans="1:25" ht="15" customHeight="1">
      <c r="A2153" s="4"/>
      <c r="B2153" s="57" t="s">
        <v>1254</v>
      </c>
      <c r="C2153" s="78" t="s">
        <v>2115</v>
      </c>
      <c r="D2153" s="57" t="s">
        <v>47</v>
      </c>
      <c r="E2153" s="57" t="s">
        <v>2116</v>
      </c>
      <c r="F2153" s="305" t="s">
        <v>1258</v>
      </c>
      <c r="G2153" s="305"/>
      <c r="H2153" s="77" t="s">
        <v>49</v>
      </c>
      <c r="I2153" s="80">
        <v>1</v>
      </c>
      <c r="J2153" s="79">
        <v>2.17</v>
      </c>
      <c r="K2153" s="79">
        <v>2.17</v>
      </c>
      <c r="O2153" s="4"/>
      <c r="P2153" s="4"/>
      <c r="Q2153" s="4"/>
      <c r="R2153" s="4"/>
      <c r="S2153" s="4"/>
      <c r="T2153" s="4"/>
      <c r="U2153" s="4"/>
      <c r="V2153" s="4"/>
      <c r="W2153" s="4"/>
      <c r="X2153" s="4"/>
      <c r="Y2153" s="4"/>
    </row>
    <row r="2154" spans="1:25" ht="15" customHeight="1">
      <c r="A2154" s="4"/>
      <c r="B2154" s="57" t="s">
        <v>1254</v>
      </c>
      <c r="C2154" s="78" t="s">
        <v>2117</v>
      </c>
      <c r="D2154" s="57" t="s">
        <v>47</v>
      </c>
      <c r="E2154" s="57" t="s">
        <v>2118</v>
      </c>
      <c r="F2154" s="305" t="s">
        <v>1258</v>
      </c>
      <c r="G2154" s="305"/>
      <c r="H2154" s="77" t="s">
        <v>49</v>
      </c>
      <c r="I2154" s="80">
        <v>1</v>
      </c>
      <c r="J2154" s="79">
        <v>9.17</v>
      </c>
      <c r="K2154" s="79">
        <v>9.17</v>
      </c>
      <c r="O2154" s="4"/>
      <c r="P2154" s="4"/>
      <c r="Q2154" s="4"/>
      <c r="R2154" s="4"/>
      <c r="S2154" s="4"/>
      <c r="T2154" s="4"/>
      <c r="U2154" s="4"/>
      <c r="V2154" s="4"/>
      <c r="W2154" s="4"/>
      <c r="X2154" s="4"/>
      <c r="Y2154" s="4"/>
    </row>
    <row r="2155" spans="1:25" ht="15" customHeight="1">
      <c r="A2155" s="4"/>
      <c r="B2155" s="57" t="s">
        <v>1254</v>
      </c>
      <c r="C2155" s="78" t="s">
        <v>2119</v>
      </c>
      <c r="D2155" s="57" t="s">
        <v>47</v>
      </c>
      <c r="E2155" s="57" t="s">
        <v>2120</v>
      </c>
      <c r="F2155" s="305" t="s">
        <v>1258</v>
      </c>
      <c r="G2155" s="305"/>
      <c r="H2155" s="77" t="s">
        <v>49</v>
      </c>
      <c r="I2155" s="80">
        <v>1</v>
      </c>
      <c r="J2155" s="79">
        <v>2.64</v>
      </c>
      <c r="K2155" s="79">
        <v>2.64</v>
      </c>
      <c r="O2155" s="4"/>
      <c r="P2155" s="4"/>
      <c r="Q2155" s="4"/>
      <c r="R2155" s="4"/>
      <c r="S2155" s="4"/>
      <c r="T2155" s="4"/>
      <c r="U2155" s="4"/>
      <c r="V2155" s="4"/>
      <c r="W2155" s="4"/>
      <c r="X2155" s="4"/>
      <c r="Y2155" s="4"/>
    </row>
    <row r="2156" spans="1:25" ht="15" customHeight="1">
      <c r="A2156" s="4"/>
      <c r="B2156" s="60"/>
      <c r="C2156" s="60"/>
      <c r="D2156" s="60"/>
      <c r="E2156" s="60"/>
      <c r="F2156" s="60" t="s">
        <v>1260</v>
      </c>
      <c r="G2156" s="82">
        <v>2.21</v>
      </c>
      <c r="H2156" s="60" t="s">
        <v>1261</v>
      </c>
      <c r="I2156" s="82">
        <v>0</v>
      </c>
      <c r="J2156" s="60" t="s">
        <v>1262</v>
      </c>
      <c r="K2156" s="82">
        <v>2.21</v>
      </c>
      <c r="O2156" s="4"/>
      <c r="P2156" s="4"/>
      <c r="Q2156" s="4"/>
      <c r="R2156" s="4"/>
      <c r="S2156" s="4"/>
      <c r="T2156" s="4"/>
      <c r="U2156" s="4"/>
      <c r="V2156" s="4"/>
      <c r="W2156" s="4"/>
      <c r="X2156" s="4"/>
      <c r="Y2156" s="4"/>
    </row>
    <row r="2157" spans="1:25" ht="15" customHeight="1" thickBot="1">
      <c r="A2157" s="4"/>
      <c r="B2157" s="60"/>
      <c r="C2157" s="60"/>
      <c r="D2157" s="60"/>
      <c r="E2157" s="60"/>
      <c r="F2157" s="60" t="s">
        <v>1263</v>
      </c>
      <c r="G2157" s="82">
        <v>3.49</v>
      </c>
      <c r="H2157" s="60"/>
      <c r="I2157" s="306" t="s">
        <v>1264</v>
      </c>
      <c r="J2157" s="306"/>
      <c r="K2157" s="82">
        <v>21.95</v>
      </c>
      <c r="O2157" s="4"/>
      <c r="P2157" s="4"/>
      <c r="Q2157" s="4"/>
      <c r="R2157" s="4"/>
      <c r="S2157" s="4"/>
      <c r="T2157" s="4"/>
      <c r="U2157" s="4"/>
      <c r="V2157" s="4"/>
      <c r="W2157" s="4"/>
      <c r="X2157" s="4"/>
      <c r="Y2157" s="4"/>
    </row>
    <row r="2158" spans="1:25" ht="45.6" customHeight="1" thickTop="1">
      <c r="A2158" s="4"/>
      <c r="B2158" s="72"/>
      <c r="C2158" s="72"/>
      <c r="D2158" s="72"/>
      <c r="E2158" s="72"/>
      <c r="F2158" s="72"/>
      <c r="G2158" s="72"/>
      <c r="H2158" s="72"/>
      <c r="I2158" s="72"/>
      <c r="J2158" s="72"/>
      <c r="K2158" s="72"/>
      <c r="O2158" s="4"/>
      <c r="P2158" s="4"/>
      <c r="Q2158" s="4"/>
      <c r="R2158" s="4"/>
      <c r="S2158" s="4"/>
      <c r="T2158" s="4"/>
      <c r="U2158" s="4"/>
      <c r="V2158" s="4"/>
      <c r="W2158" s="4"/>
      <c r="X2158" s="4"/>
      <c r="Y2158" s="4"/>
    </row>
    <row r="2159" spans="1:25" ht="15" customHeight="1">
      <c r="A2159" s="4"/>
      <c r="B2159" s="61" t="s">
        <v>714</v>
      </c>
      <c r="C2159" s="62" t="s">
        <v>19</v>
      </c>
      <c r="D2159" s="61" t="s">
        <v>20</v>
      </c>
      <c r="E2159" s="61" t="s">
        <v>21</v>
      </c>
      <c r="F2159" s="303" t="s">
        <v>1242</v>
      </c>
      <c r="G2159" s="303"/>
      <c r="H2159" s="67" t="s">
        <v>22</v>
      </c>
      <c r="I2159" s="62" t="s">
        <v>23</v>
      </c>
      <c r="J2159" s="62" t="s">
        <v>24</v>
      </c>
      <c r="K2159" s="62" t="s">
        <v>17</v>
      </c>
      <c r="O2159" s="4"/>
      <c r="P2159" s="4"/>
      <c r="Q2159" s="4"/>
      <c r="R2159" s="4"/>
      <c r="S2159" s="4"/>
      <c r="T2159" s="4"/>
      <c r="U2159" s="4"/>
      <c r="V2159" s="4"/>
      <c r="W2159" s="4"/>
      <c r="X2159" s="4"/>
      <c r="Y2159" s="4"/>
    </row>
    <row r="2160" spans="1:25" ht="15" customHeight="1">
      <c r="A2160" s="4"/>
      <c r="B2160" s="58" t="s">
        <v>1243</v>
      </c>
      <c r="C2160" s="69" t="s">
        <v>715</v>
      </c>
      <c r="D2160" s="58" t="s">
        <v>31</v>
      </c>
      <c r="E2160" s="58" t="s">
        <v>716</v>
      </c>
      <c r="F2160" s="304" t="s">
        <v>1878</v>
      </c>
      <c r="G2160" s="304"/>
      <c r="H2160" s="68" t="s">
        <v>87</v>
      </c>
      <c r="I2160" s="71">
        <v>1</v>
      </c>
      <c r="J2160" s="70">
        <v>117.13</v>
      </c>
      <c r="K2160" s="70">
        <v>117.13</v>
      </c>
      <c r="O2160" s="4"/>
      <c r="P2160" s="4"/>
      <c r="Q2160" s="4"/>
      <c r="R2160" s="4"/>
      <c r="S2160" s="4"/>
      <c r="T2160" s="4"/>
      <c r="U2160" s="4"/>
      <c r="V2160" s="4"/>
      <c r="W2160" s="4"/>
      <c r="X2160" s="4"/>
      <c r="Y2160" s="4"/>
    </row>
    <row r="2161" spans="1:25" ht="15" customHeight="1">
      <c r="A2161" s="4"/>
      <c r="B2161" s="59" t="s">
        <v>1245</v>
      </c>
      <c r="C2161" s="74" t="s">
        <v>1301</v>
      </c>
      <c r="D2161" s="59" t="s">
        <v>47</v>
      </c>
      <c r="E2161" s="59" t="s">
        <v>1302</v>
      </c>
      <c r="F2161" s="308" t="s">
        <v>1248</v>
      </c>
      <c r="G2161" s="308"/>
      <c r="H2161" s="73" t="s">
        <v>1249</v>
      </c>
      <c r="I2161" s="76">
        <v>1.1000000000000001</v>
      </c>
      <c r="J2161" s="75">
        <v>30.48</v>
      </c>
      <c r="K2161" s="75">
        <v>33.520000000000003</v>
      </c>
      <c r="O2161" s="4"/>
      <c r="P2161" s="4"/>
      <c r="Q2161" s="4"/>
      <c r="R2161" s="4"/>
      <c r="S2161" s="4"/>
      <c r="T2161" s="4"/>
      <c r="U2161" s="4"/>
      <c r="V2161" s="4"/>
      <c r="W2161" s="4"/>
      <c r="X2161" s="4"/>
      <c r="Y2161" s="4"/>
    </row>
    <row r="2162" spans="1:25" ht="15" customHeight="1">
      <c r="A2162" s="4"/>
      <c r="B2162" s="59" t="s">
        <v>1245</v>
      </c>
      <c r="C2162" s="74" t="s">
        <v>1299</v>
      </c>
      <c r="D2162" s="59" t="s">
        <v>47</v>
      </c>
      <c r="E2162" s="59" t="s">
        <v>1300</v>
      </c>
      <c r="F2162" s="308" t="s">
        <v>1248</v>
      </c>
      <c r="G2162" s="308"/>
      <c r="H2162" s="73" t="s">
        <v>1249</v>
      </c>
      <c r="I2162" s="76">
        <v>1.1000000000000001</v>
      </c>
      <c r="J2162" s="75">
        <v>24.48</v>
      </c>
      <c r="K2162" s="75">
        <v>26.92</v>
      </c>
      <c r="O2162" s="4"/>
      <c r="P2162" s="4"/>
      <c r="Q2162" s="4"/>
      <c r="R2162" s="4"/>
      <c r="S2162" s="4"/>
      <c r="T2162" s="4"/>
      <c r="U2162" s="4"/>
      <c r="V2162" s="4"/>
      <c r="W2162" s="4"/>
      <c r="X2162" s="4"/>
      <c r="Y2162" s="4"/>
    </row>
    <row r="2163" spans="1:25" ht="15" customHeight="1">
      <c r="A2163" s="4"/>
      <c r="B2163" s="57" t="s">
        <v>1254</v>
      </c>
      <c r="C2163" s="78" t="s">
        <v>2121</v>
      </c>
      <c r="D2163" s="57" t="s">
        <v>47</v>
      </c>
      <c r="E2163" s="57" t="s">
        <v>2122</v>
      </c>
      <c r="F2163" s="305" t="s">
        <v>1258</v>
      </c>
      <c r="G2163" s="305"/>
      <c r="H2163" s="77" t="s">
        <v>49</v>
      </c>
      <c r="I2163" s="80">
        <v>1</v>
      </c>
      <c r="J2163" s="79">
        <v>3.44</v>
      </c>
      <c r="K2163" s="79">
        <v>3.44</v>
      </c>
      <c r="O2163" s="4"/>
      <c r="P2163" s="4"/>
      <c r="Q2163" s="4"/>
      <c r="R2163" s="4"/>
      <c r="S2163" s="4"/>
      <c r="T2163" s="4"/>
      <c r="U2163" s="4"/>
      <c r="V2163" s="4"/>
      <c r="W2163" s="4"/>
      <c r="X2163" s="4"/>
      <c r="Y2163" s="4"/>
    </row>
    <row r="2164" spans="1:25" ht="15" customHeight="1">
      <c r="A2164" s="4"/>
      <c r="B2164" s="57" t="s">
        <v>1254</v>
      </c>
      <c r="C2164" s="78" t="s">
        <v>2123</v>
      </c>
      <c r="D2164" s="57" t="s">
        <v>1256</v>
      </c>
      <c r="E2164" s="57" t="s">
        <v>2124</v>
      </c>
      <c r="F2164" s="305" t="s">
        <v>1258</v>
      </c>
      <c r="G2164" s="305"/>
      <c r="H2164" s="77" t="s">
        <v>2036</v>
      </c>
      <c r="I2164" s="80">
        <v>4.5999999999999999E-2</v>
      </c>
      <c r="J2164" s="79">
        <v>47.63</v>
      </c>
      <c r="K2164" s="79">
        <v>2.19</v>
      </c>
      <c r="O2164" s="4"/>
      <c r="P2164" s="4"/>
      <c r="Q2164" s="4"/>
      <c r="R2164" s="4"/>
      <c r="S2164" s="4"/>
      <c r="T2164" s="4"/>
      <c r="U2164" s="4"/>
      <c r="V2164" s="4"/>
      <c r="W2164" s="4"/>
      <c r="X2164" s="4"/>
      <c r="Y2164" s="4"/>
    </row>
    <row r="2165" spans="1:25" ht="15" customHeight="1">
      <c r="A2165" s="4"/>
      <c r="B2165" s="57" t="s">
        <v>1254</v>
      </c>
      <c r="C2165" s="78" t="s">
        <v>2125</v>
      </c>
      <c r="D2165" s="57" t="s">
        <v>1256</v>
      </c>
      <c r="E2165" s="57" t="s">
        <v>2126</v>
      </c>
      <c r="F2165" s="305" t="s">
        <v>1258</v>
      </c>
      <c r="G2165" s="305"/>
      <c r="H2165" s="77" t="s">
        <v>2127</v>
      </c>
      <c r="I2165" s="80">
        <v>2.3E-2</v>
      </c>
      <c r="J2165" s="79">
        <v>20.61</v>
      </c>
      <c r="K2165" s="79">
        <v>0.47</v>
      </c>
      <c r="O2165" s="4"/>
      <c r="P2165" s="4"/>
      <c r="Q2165" s="4"/>
      <c r="R2165" s="4"/>
      <c r="S2165" s="4"/>
      <c r="T2165" s="4"/>
      <c r="U2165" s="4"/>
      <c r="V2165" s="4"/>
      <c r="W2165" s="4"/>
      <c r="X2165" s="4"/>
      <c r="Y2165" s="4"/>
    </row>
    <row r="2166" spans="1:25" ht="15" customHeight="1">
      <c r="A2166" s="4"/>
      <c r="B2166" s="57" t="s">
        <v>1254</v>
      </c>
      <c r="C2166" s="78" t="s">
        <v>2128</v>
      </c>
      <c r="D2166" s="57" t="s">
        <v>1256</v>
      </c>
      <c r="E2166" s="57" t="s">
        <v>2129</v>
      </c>
      <c r="F2166" s="305" t="s">
        <v>1258</v>
      </c>
      <c r="G2166" s="305"/>
      <c r="H2166" s="77" t="s">
        <v>1791</v>
      </c>
      <c r="I2166" s="80">
        <v>1.3</v>
      </c>
      <c r="J2166" s="79">
        <v>38.92</v>
      </c>
      <c r="K2166" s="79">
        <v>50.59</v>
      </c>
      <c r="O2166" s="4"/>
      <c r="P2166" s="4"/>
      <c r="Q2166" s="4"/>
      <c r="R2166" s="4"/>
      <c r="S2166" s="4"/>
      <c r="T2166" s="4"/>
      <c r="U2166" s="4"/>
      <c r="V2166" s="4"/>
      <c r="W2166" s="4"/>
      <c r="X2166" s="4"/>
      <c r="Y2166" s="4"/>
    </row>
    <row r="2167" spans="1:25" ht="15" customHeight="1">
      <c r="A2167" s="4"/>
      <c r="B2167" s="60"/>
      <c r="C2167" s="60"/>
      <c r="D2167" s="60"/>
      <c r="E2167" s="60"/>
      <c r="F2167" s="60" t="s">
        <v>1260</v>
      </c>
      <c r="G2167" s="82">
        <v>47.4</v>
      </c>
      <c r="H2167" s="60" t="s">
        <v>1261</v>
      </c>
      <c r="I2167" s="82">
        <v>0</v>
      </c>
      <c r="J2167" s="60" t="s">
        <v>1262</v>
      </c>
      <c r="K2167" s="82">
        <v>47.4</v>
      </c>
      <c r="O2167" s="4"/>
      <c r="P2167" s="4"/>
      <c r="Q2167" s="4"/>
      <c r="R2167" s="4"/>
      <c r="S2167" s="4"/>
      <c r="T2167" s="4"/>
      <c r="U2167" s="4"/>
      <c r="V2167" s="4"/>
      <c r="W2167" s="4"/>
      <c r="X2167" s="4"/>
      <c r="Y2167" s="4"/>
    </row>
    <row r="2168" spans="1:25" ht="15" customHeight="1">
      <c r="A2168" s="4"/>
      <c r="B2168" s="60"/>
      <c r="C2168" s="60"/>
      <c r="D2168" s="60"/>
      <c r="E2168" s="60"/>
      <c r="F2168" s="60" t="s">
        <v>1263</v>
      </c>
      <c r="G2168" s="82">
        <v>22.16</v>
      </c>
      <c r="H2168" s="60"/>
      <c r="I2168" s="306" t="s">
        <v>1264</v>
      </c>
      <c r="J2168" s="306"/>
      <c r="K2168" s="82">
        <v>139.29</v>
      </c>
      <c r="O2168" s="4"/>
      <c r="P2168" s="4"/>
      <c r="Q2168" s="4"/>
      <c r="R2168" s="4"/>
      <c r="S2168" s="4"/>
      <c r="T2168" s="4"/>
      <c r="U2168" s="4"/>
      <c r="V2168" s="4"/>
      <c r="W2168" s="4"/>
      <c r="X2168" s="4"/>
      <c r="Y2168" s="4"/>
    </row>
    <row r="2169" spans="1:25" ht="15" customHeight="1">
      <c r="A2169" s="4"/>
      <c r="B2169" s="307" t="s">
        <v>2542</v>
      </c>
      <c r="C2169" s="307"/>
      <c r="D2169" s="307"/>
      <c r="E2169" s="307"/>
      <c r="F2169" s="307"/>
      <c r="G2169" s="307"/>
      <c r="H2169" s="307"/>
      <c r="I2169" s="307"/>
      <c r="J2169" s="307"/>
      <c r="K2169" s="307"/>
      <c r="O2169" s="4"/>
      <c r="P2169" s="4"/>
      <c r="Q2169" s="4"/>
      <c r="R2169" s="4"/>
      <c r="S2169" s="4"/>
      <c r="T2169" s="4"/>
      <c r="U2169" s="4"/>
      <c r="V2169" s="4"/>
      <c r="W2169" s="4"/>
      <c r="X2169" s="4"/>
      <c r="Y2169" s="4"/>
    </row>
    <row r="2170" spans="1:25" ht="15" customHeight="1" thickBot="1">
      <c r="A2170" s="4"/>
      <c r="B2170" s="302" t="s">
        <v>2601</v>
      </c>
      <c r="C2170" s="302"/>
      <c r="D2170" s="302"/>
      <c r="E2170" s="302"/>
      <c r="F2170" s="302"/>
      <c r="G2170" s="302"/>
      <c r="H2170" s="302"/>
      <c r="I2170" s="302"/>
      <c r="J2170" s="302"/>
      <c r="K2170" s="302"/>
      <c r="O2170" s="4"/>
      <c r="P2170" s="4"/>
      <c r="Q2170" s="4"/>
      <c r="R2170" s="4"/>
      <c r="S2170" s="4"/>
      <c r="T2170" s="4"/>
      <c r="U2170" s="4"/>
      <c r="V2170" s="4"/>
      <c r="W2170" s="4"/>
      <c r="X2170" s="4"/>
      <c r="Y2170" s="4"/>
    </row>
    <row r="2171" spans="1:25" ht="45.6" customHeight="1" thickTop="1">
      <c r="A2171" s="4"/>
      <c r="B2171" s="72"/>
      <c r="C2171" s="72"/>
      <c r="D2171" s="72"/>
      <c r="E2171" s="72"/>
      <c r="F2171" s="72"/>
      <c r="G2171" s="72"/>
      <c r="H2171" s="72"/>
      <c r="I2171" s="72"/>
      <c r="J2171" s="72"/>
      <c r="K2171" s="72"/>
      <c r="O2171" s="4"/>
      <c r="P2171" s="4"/>
      <c r="Q2171" s="4"/>
      <c r="R2171" s="4"/>
      <c r="S2171" s="4"/>
      <c r="T2171" s="4"/>
      <c r="U2171" s="4"/>
      <c r="V2171" s="4"/>
      <c r="W2171" s="4"/>
      <c r="X2171" s="4"/>
      <c r="Y2171" s="4"/>
    </row>
    <row r="2172" spans="1:25" ht="15" customHeight="1">
      <c r="A2172" s="4"/>
      <c r="B2172" s="61" t="s">
        <v>717</v>
      </c>
      <c r="C2172" s="62" t="s">
        <v>19</v>
      </c>
      <c r="D2172" s="61" t="s">
        <v>20</v>
      </c>
      <c r="E2172" s="61" t="s">
        <v>21</v>
      </c>
      <c r="F2172" s="303" t="s">
        <v>1242</v>
      </c>
      <c r="G2172" s="303"/>
      <c r="H2172" s="67" t="s">
        <v>22</v>
      </c>
      <c r="I2172" s="62" t="s">
        <v>23</v>
      </c>
      <c r="J2172" s="62" t="s">
        <v>24</v>
      </c>
      <c r="K2172" s="62" t="s">
        <v>17</v>
      </c>
      <c r="O2172" s="4"/>
      <c r="P2172" s="4"/>
      <c r="Q2172" s="4"/>
      <c r="R2172" s="4"/>
      <c r="S2172" s="4"/>
      <c r="T2172" s="4"/>
      <c r="U2172" s="4"/>
      <c r="V2172" s="4"/>
      <c r="W2172" s="4"/>
      <c r="X2172" s="4"/>
      <c r="Y2172" s="4"/>
    </row>
    <row r="2173" spans="1:25" ht="15" customHeight="1">
      <c r="A2173" s="4"/>
      <c r="B2173" s="58" t="s">
        <v>1243</v>
      </c>
      <c r="C2173" s="69" t="s">
        <v>718</v>
      </c>
      <c r="D2173" s="58" t="s">
        <v>31</v>
      </c>
      <c r="E2173" s="58" t="s">
        <v>719</v>
      </c>
      <c r="F2173" s="304" t="s">
        <v>1878</v>
      </c>
      <c r="G2173" s="304"/>
      <c r="H2173" s="68" t="s">
        <v>87</v>
      </c>
      <c r="I2173" s="71">
        <v>1</v>
      </c>
      <c r="J2173" s="70">
        <v>57.07</v>
      </c>
      <c r="K2173" s="70">
        <v>57.07</v>
      </c>
      <c r="O2173" s="4"/>
      <c r="P2173" s="4"/>
      <c r="Q2173" s="4"/>
      <c r="R2173" s="4"/>
      <c r="S2173" s="4"/>
      <c r="T2173" s="4"/>
      <c r="U2173" s="4"/>
      <c r="V2173" s="4"/>
      <c r="W2173" s="4"/>
      <c r="X2173" s="4"/>
      <c r="Y2173" s="4"/>
    </row>
    <row r="2174" spans="1:25" ht="15" customHeight="1">
      <c r="A2174" s="4"/>
      <c r="B2174" s="59" t="s">
        <v>1245</v>
      </c>
      <c r="C2174" s="74" t="s">
        <v>1301</v>
      </c>
      <c r="D2174" s="59" t="s">
        <v>47</v>
      </c>
      <c r="E2174" s="59" t="s">
        <v>1302</v>
      </c>
      <c r="F2174" s="308" t="s">
        <v>1248</v>
      </c>
      <c r="G2174" s="308"/>
      <c r="H2174" s="73" t="s">
        <v>1249</v>
      </c>
      <c r="I2174" s="76">
        <v>0.6</v>
      </c>
      <c r="J2174" s="75">
        <v>30.48</v>
      </c>
      <c r="K2174" s="75">
        <v>18.28</v>
      </c>
      <c r="O2174" s="4"/>
      <c r="P2174" s="4"/>
      <c r="Q2174" s="4"/>
      <c r="R2174" s="4"/>
      <c r="S2174" s="4"/>
      <c r="T2174" s="4"/>
      <c r="U2174" s="4"/>
      <c r="V2174" s="4"/>
      <c r="W2174" s="4"/>
      <c r="X2174" s="4"/>
      <c r="Y2174" s="4"/>
    </row>
    <row r="2175" spans="1:25" ht="15" customHeight="1">
      <c r="A2175" s="4"/>
      <c r="B2175" s="59" t="s">
        <v>1245</v>
      </c>
      <c r="C2175" s="74" t="s">
        <v>1299</v>
      </c>
      <c r="D2175" s="59" t="s">
        <v>47</v>
      </c>
      <c r="E2175" s="59" t="s">
        <v>1300</v>
      </c>
      <c r="F2175" s="308" t="s">
        <v>1248</v>
      </c>
      <c r="G2175" s="308"/>
      <c r="H2175" s="73" t="s">
        <v>1249</v>
      </c>
      <c r="I2175" s="76">
        <v>0.6</v>
      </c>
      <c r="J2175" s="75">
        <v>24.48</v>
      </c>
      <c r="K2175" s="75">
        <v>14.68</v>
      </c>
      <c r="O2175" s="4"/>
      <c r="P2175" s="4"/>
      <c r="Q2175" s="4"/>
      <c r="R2175" s="4"/>
      <c r="S2175" s="4"/>
      <c r="T2175" s="4"/>
      <c r="U2175" s="4"/>
      <c r="V2175" s="4"/>
      <c r="W2175" s="4"/>
      <c r="X2175" s="4"/>
      <c r="Y2175" s="4"/>
    </row>
    <row r="2176" spans="1:25" ht="15" customHeight="1">
      <c r="A2176" s="4"/>
      <c r="B2176" s="57" t="s">
        <v>1254</v>
      </c>
      <c r="C2176" s="78" t="s">
        <v>2125</v>
      </c>
      <c r="D2176" s="57" t="s">
        <v>1256</v>
      </c>
      <c r="E2176" s="57" t="s">
        <v>2126</v>
      </c>
      <c r="F2176" s="305" t="s">
        <v>1258</v>
      </c>
      <c r="G2176" s="305"/>
      <c r="H2176" s="77" t="s">
        <v>2127</v>
      </c>
      <c r="I2176" s="80">
        <v>0.01</v>
      </c>
      <c r="J2176" s="79">
        <v>20.61</v>
      </c>
      <c r="K2176" s="79">
        <v>0.2</v>
      </c>
      <c r="O2176" s="4"/>
      <c r="P2176" s="4"/>
      <c r="Q2176" s="4"/>
      <c r="R2176" s="4"/>
      <c r="S2176" s="4"/>
      <c r="T2176" s="4"/>
      <c r="U2176" s="4"/>
      <c r="V2176" s="4"/>
      <c r="W2176" s="4"/>
      <c r="X2176" s="4"/>
      <c r="Y2176" s="4"/>
    </row>
    <row r="2177" spans="1:25" ht="15" customHeight="1">
      <c r="A2177" s="4"/>
      <c r="B2177" s="57" t="s">
        <v>1254</v>
      </c>
      <c r="C2177" s="78" t="s">
        <v>2130</v>
      </c>
      <c r="D2177" s="57" t="s">
        <v>1256</v>
      </c>
      <c r="E2177" s="57" t="s">
        <v>2131</v>
      </c>
      <c r="F2177" s="305" t="s">
        <v>1258</v>
      </c>
      <c r="G2177" s="305"/>
      <c r="H2177" s="77" t="s">
        <v>1791</v>
      </c>
      <c r="I2177" s="80">
        <v>1.4</v>
      </c>
      <c r="J2177" s="79">
        <v>13.97</v>
      </c>
      <c r="K2177" s="79">
        <v>19.55</v>
      </c>
      <c r="O2177" s="4"/>
      <c r="P2177" s="4"/>
      <c r="Q2177" s="4"/>
      <c r="R2177" s="4"/>
      <c r="S2177" s="4"/>
      <c r="T2177" s="4"/>
      <c r="U2177" s="4"/>
      <c r="V2177" s="4"/>
      <c r="W2177" s="4"/>
      <c r="X2177" s="4"/>
      <c r="Y2177" s="4"/>
    </row>
    <row r="2178" spans="1:25" ht="15" customHeight="1">
      <c r="A2178" s="4"/>
      <c r="B2178" s="57" t="s">
        <v>1254</v>
      </c>
      <c r="C2178" s="78" t="s">
        <v>2115</v>
      </c>
      <c r="D2178" s="57" t="s">
        <v>47</v>
      </c>
      <c r="E2178" s="57" t="s">
        <v>2116</v>
      </c>
      <c r="F2178" s="305" t="s">
        <v>1258</v>
      </c>
      <c r="G2178" s="305"/>
      <c r="H2178" s="77" t="s">
        <v>49</v>
      </c>
      <c r="I2178" s="80">
        <v>1</v>
      </c>
      <c r="J2178" s="79">
        <v>2.17</v>
      </c>
      <c r="K2178" s="79">
        <v>2.17</v>
      </c>
      <c r="O2178" s="4"/>
      <c r="P2178" s="4"/>
      <c r="Q2178" s="4"/>
      <c r="R2178" s="4"/>
      <c r="S2178" s="4"/>
      <c r="T2178" s="4"/>
      <c r="U2178" s="4"/>
      <c r="V2178" s="4"/>
      <c r="W2178" s="4"/>
      <c r="X2178" s="4"/>
      <c r="Y2178" s="4"/>
    </row>
    <row r="2179" spans="1:25" ht="15" customHeight="1">
      <c r="A2179" s="4"/>
      <c r="B2179" s="57" t="s">
        <v>1254</v>
      </c>
      <c r="C2179" s="78" t="s">
        <v>2123</v>
      </c>
      <c r="D2179" s="57" t="s">
        <v>1256</v>
      </c>
      <c r="E2179" s="57" t="s">
        <v>2124</v>
      </c>
      <c r="F2179" s="305" t="s">
        <v>1258</v>
      </c>
      <c r="G2179" s="305"/>
      <c r="H2179" s="77" t="s">
        <v>2036</v>
      </c>
      <c r="I2179" s="80">
        <v>4.5999999999999999E-2</v>
      </c>
      <c r="J2179" s="79">
        <v>47.63</v>
      </c>
      <c r="K2179" s="79">
        <v>2.19</v>
      </c>
      <c r="O2179" s="4"/>
      <c r="P2179" s="4"/>
      <c r="Q2179" s="4"/>
      <c r="R2179" s="4"/>
      <c r="S2179" s="4"/>
      <c r="T2179" s="4"/>
      <c r="U2179" s="4"/>
      <c r="V2179" s="4"/>
      <c r="W2179" s="4"/>
      <c r="X2179" s="4"/>
      <c r="Y2179" s="4"/>
    </row>
    <row r="2180" spans="1:25" ht="15" customHeight="1">
      <c r="A2180" s="4"/>
      <c r="B2180" s="60"/>
      <c r="C2180" s="60"/>
      <c r="D2180" s="60"/>
      <c r="E2180" s="60"/>
      <c r="F2180" s="60" t="s">
        <v>1260</v>
      </c>
      <c r="G2180" s="82">
        <v>25.86</v>
      </c>
      <c r="H2180" s="60" t="s">
        <v>1261</v>
      </c>
      <c r="I2180" s="82">
        <v>0</v>
      </c>
      <c r="J2180" s="60" t="s">
        <v>1262</v>
      </c>
      <c r="K2180" s="82">
        <v>25.86</v>
      </c>
      <c r="O2180" s="4"/>
      <c r="P2180" s="4"/>
      <c r="Q2180" s="4"/>
      <c r="R2180" s="4"/>
      <c r="S2180" s="4"/>
      <c r="T2180" s="4"/>
      <c r="U2180" s="4"/>
      <c r="V2180" s="4"/>
      <c r="W2180" s="4"/>
      <c r="X2180" s="4"/>
      <c r="Y2180" s="4"/>
    </row>
    <row r="2181" spans="1:25" ht="15" customHeight="1">
      <c r="A2181" s="4"/>
      <c r="B2181" s="60"/>
      <c r="C2181" s="60"/>
      <c r="D2181" s="60"/>
      <c r="E2181" s="60"/>
      <c r="F2181" s="60" t="s">
        <v>1263</v>
      </c>
      <c r="G2181" s="82">
        <v>10.79</v>
      </c>
      <c r="H2181" s="60"/>
      <c r="I2181" s="306" t="s">
        <v>1264</v>
      </c>
      <c r="J2181" s="306"/>
      <c r="K2181" s="82">
        <v>67.86</v>
      </c>
      <c r="O2181" s="4"/>
      <c r="P2181" s="4"/>
      <c r="Q2181" s="4"/>
      <c r="R2181" s="4"/>
      <c r="S2181" s="4"/>
      <c r="T2181" s="4"/>
      <c r="U2181" s="4"/>
      <c r="V2181" s="4"/>
      <c r="W2181" s="4"/>
      <c r="X2181" s="4"/>
      <c r="Y2181" s="4"/>
    </row>
    <row r="2182" spans="1:25" ht="15" customHeight="1">
      <c r="A2182" s="4"/>
      <c r="B2182" s="307" t="s">
        <v>2542</v>
      </c>
      <c r="C2182" s="307"/>
      <c r="D2182" s="307"/>
      <c r="E2182" s="307"/>
      <c r="F2182" s="307"/>
      <c r="G2182" s="307"/>
      <c r="H2182" s="307"/>
      <c r="I2182" s="307"/>
      <c r="J2182" s="307"/>
      <c r="K2182" s="307"/>
      <c r="O2182" s="4"/>
      <c r="P2182" s="4"/>
      <c r="Q2182" s="4"/>
      <c r="R2182" s="4"/>
      <c r="S2182" s="4"/>
      <c r="T2182" s="4"/>
      <c r="U2182" s="4"/>
      <c r="V2182" s="4"/>
      <c r="W2182" s="4"/>
      <c r="X2182" s="4"/>
      <c r="Y2182" s="4"/>
    </row>
    <row r="2183" spans="1:25" ht="15" customHeight="1" thickBot="1">
      <c r="A2183" s="4"/>
      <c r="B2183" s="302" t="s">
        <v>2602</v>
      </c>
      <c r="C2183" s="302"/>
      <c r="D2183" s="302"/>
      <c r="E2183" s="302"/>
      <c r="F2183" s="302"/>
      <c r="G2183" s="302"/>
      <c r="H2183" s="302"/>
      <c r="I2183" s="302"/>
      <c r="J2183" s="302"/>
      <c r="K2183" s="302"/>
      <c r="O2183" s="4"/>
      <c r="P2183" s="4"/>
      <c r="Q2183" s="4"/>
      <c r="R2183" s="4"/>
      <c r="S2183" s="4"/>
      <c r="T2183" s="4"/>
      <c r="U2183" s="4"/>
      <c r="V2183" s="4"/>
      <c r="W2183" s="4"/>
      <c r="X2183" s="4"/>
      <c r="Y2183" s="4"/>
    </row>
    <row r="2184" spans="1:25" ht="45.6" customHeight="1" thickTop="1">
      <c r="A2184" s="4"/>
      <c r="B2184" s="72"/>
      <c r="C2184" s="72"/>
      <c r="D2184" s="72"/>
      <c r="E2184" s="72"/>
      <c r="F2184" s="72"/>
      <c r="G2184" s="72"/>
      <c r="H2184" s="72"/>
      <c r="I2184" s="72"/>
      <c r="J2184" s="72"/>
      <c r="K2184" s="72"/>
      <c r="O2184" s="4"/>
      <c r="P2184" s="4"/>
      <c r="Q2184" s="4"/>
      <c r="R2184" s="4"/>
      <c r="S2184" s="4"/>
      <c r="T2184" s="4"/>
      <c r="U2184" s="4"/>
      <c r="V2184" s="4"/>
      <c r="W2184" s="4"/>
      <c r="X2184" s="4"/>
      <c r="Y2184" s="4"/>
    </row>
    <row r="2185" spans="1:25" ht="15" customHeight="1">
      <c r="A2185" s="4"/>
      <c r="B2185" s="61" t="s">
        <v>720</v>
      </c>
      <c r="C2185" s="62" t="s">
        <v>19</v>
      </c>
      <c r="D2185" s="61" t="s">
        <v>20</v>
      </c>
      <c r="E2185" s="61" t="s">
        <v>21</v>
      </c>
      <c r="F2185" s="303" t="s">
        <v>1242</v>
      </c>
      <c r="G2185" s="303"/>
      <c r="H2185" s="67" t="s">
        <v>22</v>
      </c>
      <c r="I2185" s="62" t="s">
        <v>23</v>
      </c>
      <c r="J2185" s="62" t="s">
        <v>24</v>
      </c>
      <c r="K2185" s="62" t="s">
        <v>17</v>
      </c>
      <c r="O2185" s="4"/>
      <c r="P2185" s="4"/>
      <c r="Q2185" s="4"/>
      <c r="R2185" s="4"/>
      <c r="S2185" s="4"/>
      <c r="T2185" s="4"/>
      <c r="U2185" s="4"/>
      <c r="V2185" s="4"/>
      <c r="W2185" s="4"/>
      <c r="X2185" s="4"/>
      <c r="Y2185" s="4"/>
    </row>
    <row r="2186" spans="1:25" ht="15" customHeight="1">
      <c r="A2186" s="4"/>
      <c r="B2186" s="58" t="s">
        <v>1243</v>
      </c>
      <c r="C2186" s="69" t="s">
        <v>721</v>
      </c>
      <c r="D2186" s="58" t="s">
        <v>31</v>
      </c>
      <c r="E2186" s="58" t="s">
        <v>722</v>
      </c>
      <c r="F2186" s="304" t="s">
        <v>1878</v>
      </c>
      <c r="G2186" s="304"/>
      <c r="H2186" s="68" t="s">
        <v>87</v>
      </c>
      <c r="I2186" s="71">
        <v>1</v>
      </c>
      <c r="J2186" s="70">
        <v>104.54</v>
      </c>
      <c r="K2186" s="70">
        <v>104.54</v>
      </c>
      <c r="O2186" s="4"/>
      <c r="P2186" s="4"/>
      <c r="Q2186" s="4"/>
      <c r="R2186" s="4"/>
      <c r="S2186" s="4"/>
      <c r="T2186" s="4"/>
      <c r="U2186" s="4"/>
      <c r="V2186" s="4"/>
      <c r="W2186" s="4"/>
      <c r="X2186" s="4"/>
      <c r="Y2186" s="4"/>
    </row>
    <row r="2187" spans="1:25" ht="15" customHeight="1">
      <c r="A2187" s="4"/>
      <c r="B2187" s="59" t="s">
        <v>1245</v>
      </c>
      <c r="C2187" s="74" t="s">
        <v>1299</v>
      </c>
      <c r="D2187" s="59" t="s">
        <v>47</v>
      </c>
      <c r="E2187" s="59" t="s">
        <v>1300</v>
      </c>
      <c r="F2187" s="308" t="s">
        <v>1248</v>
      </c>
      <c r="G2187" s="308"/>
      <c r="H2187" s="73" t="s">
        <v>1249</v>
      </c>
      <c r="I2187" s="76">
        <v>1.1000000000000001</v>
      </c>
      <c r="J2187" s="75">
        <v>24.48</v>
      </c>
      <c r="K2187" s="75">
        <v>26.92</v>
      </c>
      <c r="O2187" s="4"/>
      <c r="P2187" s="4"/>
      <c r="Q2187" s="4"/>
      <c r="R2187" s="4"/>
      <c r="S2187" s="4"/>
      <c r="T2187" s="4"/>
      <c r="U2187" s="4"/>
      <c r="V2187" s="4"/>
      <c r="W2187" s="4"/>
      <c r="X2187" s="4"/>
      <c r="Y2187" s="4"/>
    </row>
    <row r="2188" spans="1:25" ht="15" customHeight="1">
      <c r="A2188" s="4"/>
      <c r="B2188" s="59" t="s">
        <v>1245</v>
      </c>
      <c r="C2188" s="74" t="s">
        <v>1301</v>
      </c>
      <c r="D2188" s="59" t="s">
        <v>47</v>
      </c>
      <c r="E2188" s="59" t="s">
        <v>1302</v>
      </c>
      <c r="F2188" s="308" t="s">
        <v>1248</v>
      </c>
      <c r="G2188" s="308"/>
      <c r="H2188" s="73" t="s">
        <v>1249</v>
      </c>
      <c r="I2188" s="76">
        <v>1.1000000000000001</v>
      </c>
      <c r="J2188" s="75">
        <v>30.48</v>
      </c>
      <c r="K2188" s="75">
        <v>33.520000000000003</v>
      </c>
      <c r="O2188" s="4"/>
      <c r="P2188" s="4"/>
      <c r="Q2188" s="4"/>
      <c r="R2188" s="4"/>
      <c r="S2188" s="4"/>
      <c r="T2188" s="4"/>
      <c r="U2188" s="4"/>
      <c r="V2188" s="4"/>
      <c r="W2188" s="4"/>
      <c r="X2188" s="4"/>
      <c r="Y2188" s="4"/>
    </row>
    <row r="2189" spans="1:25" ht="15" customHeight="1">
      <c r="A2189" s="4"/>
      <c r="B2189" s="57" t="s">
        <v>1254</v>
      </c>
      <c r="C2189" s="78" t="s">
        <v>2125</v>
      </c>
      <c r="D2189" s="57" t="s">
        <v>1256</v>
      </c>
      <c r="E2189" s="57" t="s">
        <v>2126</v>
      </c>
      <c r="F2189" s="305" t="s">
        <v>1258</v>
      </c>
      <c r="G2189" s="305"/>
      <c r="H2189" s="77" t="s">
        <v>2127</v>
      </c>
      <c r="I2189" s="80">
        <v>2.3E-2</v>
      </c>
      <c r="J2189" s="79">
        <v>20.61</v>
      </c>
      <c r="K2189" s="79">
        <v>0.47</v>
      </c>
      <c r="O2189" s="4"/>
      <c r="P2189" s="4"/>
      <c r="Q2189" s="4"/>
      <c r="R2189" s="4"/>
      <c r="S2189" s="4"/>
      <c r="T2189" s="4"/>
      <c r="U2189" s="4"/>
      <c r="V2189" s="4"/>
      <c r="W2189" s="4"/>
      <c r="X2189" s="4"/>
      <c r="Y2189" s="4"/>
    </row>
    <row r="2190" spans="1:25" ht="15" customHeight="1">
      <c r="A2190" s="4"/>
      <c r="B2190" s="57" t="s">
        <v>1254</v>
      </c>
      <c r="C2190" s="78" t="s">
        <v>2132</v>
      </c>
      <c r="D2190" s="57" t="s">
        <v>1256</v>
      </c>
      <c r="E2190" s="57" t="s">
        <v>2133</v>
      </c>
      <c r="F2190" s="305" t="s">
        <v>1258</v>
      </c>
      <c r="G2190" s="305"/>
      <c r="H2190" s="77" t="s">
        <v>1791</v>
      </c>
      <c r="I2190" s="80">
        <v>1.4</v>
      </c>
      <c r="J2190" s="79">
        <v>25.21</v>
      </c>
      <c r="K2190" s="79">
        <v>35.29</v>
      </c>
      <c r="O2190" s="4"/>
      <c r="P2190" s="4"/>
      <c r="Q2190" s="4"/>
      <c r="R2190" s="4"/>
      <c r="S2190" s="4"/>
      <c r="T2190" s="4"/>
      <c r="U2190" s="4"/>
      <c r="V2190" s="4"/>
      <c r="W2190" s="4"/>
      <c r="X2190" s="4"/>
      <c r="Y2190" s="4"/>
    </row>
    <row r="2191" spans="1:25" ht="15" customHeight="1">
      <c r="A2191" s="4"/>
      <c r="B2191" s="57" t="s">
        <v>1254</v>
      </c>
      <c r="C2191" s="78" t="s">
        <v>2123</v>
      </c>
      <c r="D2191" s="57" t="s">
        <v>1256</v>
      </c>
      <c r="E2191" s="57" t="s">
        <v>2124</v>
      </c>
      <c r="F2191" s="305" t="s">
        <v>1258</v>
      </c>
      <c r="G2191" s="305"/>
      <c r="H2191" s="77" t="s">
        <v>2036</v>
      </c>
      <c r="I2191" s="80">
        <v>4.5999999999999999E-2</v>
      </c>
      <c r="J2191" s="79">
        <v>47.63</v>
      </c>
      <c r="K2191" s="79">
        <v>2.19</v>
      </c>
      <c r="O2191" s="4"/>
      <c r="P2191" s="4"/>
      <c r="Q2191" s="4"/>
      <c r="R2191" s="4"/>
      <c r="S2191" s="4"/>
      <c r="T2191" s="4"/>
      <c r="U2191" s="4"/>
      <c r="V2191" s="4"/>
      <c r="W2191" s="4"/>
      <c r="X2191" s="4"/>
      <c r="Y2191" s="4"/>
    </row>
    <row r="2192" spans="1:25" ht="15" customHeight="1">
      <c r="A2192" s="4"/>
      <c r="B2192" s="57" t="s">
        <v>1254</v>
      </c>
      <c r="C2192" s="78" t="s">
        <v>2119</v>
      </c>
      <c r="D2192" s="57" t="s">
        <v>47</v>
      </c>
      <c r="E2192" s="57" t="s">
        <v>2120</v>
      </c>
      <c r="F2192" s="305" t="s">
        <v>1258</v>
      </c>
      <c r="G2192" s="305"/>
      <c r="H2192" s="77" t="s">
        <v>49</v>
      </c>
      <c r="I2192" s="80">
        <v>2.33</v>
      </c>
      <c r="J2192" s="79">
        <v>2.64</v>
      </c>
      <c r="K2192" s="79">
        <v>6.15</v>
      </c>
      <c r="O2192" s="4"/>
      <c r="P2192" s="4"/>
      <c r="Q2192" s="4"/>
      <c r="R2192" s="4"/>
      <c r="S2192" s="4"/>
      <c r="T2192" s="4"/>
      <c r="U2192" s="4"/>
      <c r="V2192" s="4"/>
      <c r="W2192" s="4"/>
      <c r="X2192" s="4"/>
      <c r="Y2192" s="4"/>
    </row>
    <row r="2193" spans="1:25" ht="15" customHeight="1">
      <c r="A2193" s="4"/>
      <c r="B2193" s="60"/>
      <c r="C2193" s="60"/>
      <c r="D2193" s="60"/>
      <c r="E2193" s="60"/>
      <c r="F2193" s="60" t="s">
        <v>1260</v>
      </c>
      <c r="G2193" s="82">
        <v>47.4</v>
      </c>
      <c r="H2193" s="60" t="s">
        <v>1261</v>
      </c>
      <c r="I2193" s="82">
        <v>0</v>
      </c>
      <c r="J2193" s="60" t="s">
        <v>1262</v>
      </c>
      <c r="K2193" s="82">
        <v>47.4</v>
      </c>
      <c r="O2193" s="4"/>
      <c r="P2193" s="4"/>
      <c r="Q2193" s="4"/>
      <c r="R2193" s="4"/>
      <c r="S2193" s="4"/>
      <c r="T2193" s="4"/>
      <c r="U2193" s="4"/>
      <c r="V2193" s="4"/>
      <c r="W2193" s="4"/>
      <c r="X2193" s="4"/>
      <c r="Y2193" s="4"/>
    </row>
    <row r="2194" spans="1:25" ht="15" customHeight="1">
      <c r="A2194" s="4"/>
      <c r="B2194" s="60"/>
      <c r="C2194" s="60"/>
      <c r="D2194" s="60"/>
      <c r="E2194" s="60"/>
      <c r="F2194" s="60" t="s">
        <v>1263</v>
      </c>
      <c r="G2194" s="82">
        <v>19.77</v>
      </c>
      <c r="H2194" s="60"/>
      <c r="I2194" s="306" t="s">
        <v>1264</v>
      </c>
      <c r="J2194" s="306"/>
      <c r="K2194" s="82">
        <v>124.31</v>
      </c>
      <c r="O2194" s="4"/>
      <c r="P2194" s="4"/>
      <c r="Q2194" s="4"/>
      <c r="R2194" s="4"/>
      <c r="S2194" s="4"/>
      <c r="T2194" s="4"/>
      <c r="U2194" s="4"/>
      <c r="V2194" s="4"/>
      <c r="W2194" s="4"/>
      <c r="X2194" s="4"/>
      <c r="Y2194" s="4"/>
    </row>
    <row r="2195" spans="1:25" ht="15" customHeight="1">
      <c r="A2195" s="4"/>
      <c r="B2195" s="307" t="s">
        <v>2542</v>
      </c>
      <c r="C2195" s="307"/>
      <c r="D2195" s="307"/>
      <c r="E2195" s="307"/>
      <c r="F2195" s="307"/>
      <c r="G2195" s="307"/>
      <c r="H2195" s="307"/>
      <c r="I2195" s="307"/>
      <c r="J2195" s="307"/>
      <c r="K2195" s="307"/>
      <c r="O2195" s="4"/>
      <c r="P2195" s="4"/>
      <c r="Q2195" s="4"/>
      <c r="R2195" s="4"/>
      <c r="S2195" s="4"/>
      <c r="T2195" s="4"/>
      <c r="U2195" s="4"/>
      <c r="V2195" s="4"/>
      <c r="W2195" s="4"/>
      <c r="X2195" s="4"/>
      <c r="Y2195" s="4"/>
    </row>
    <row r="2196" spans="1:25" ht="15" customHeight="1" thickBot="1">
      <c r="A2196" s="4"/>
      <c r="B2196" s="302" t="s">
        <v>2603</v>
      </c>
      <c r="C2196" s="302"/>
      <c r="D2196" s="302"/>
      <c r="E2196" s="302"/>
      <c r="F2196" s="302"/>
      <c r="G2196" s="302"/>
      <c r="H2196" s="302"/>
      <c r="I2196" s="302"/>
      <c r="J2196" s="302"/>
      <c r="K2196" s="302"/>
      <c r="O2196" s="4"/>
      <c r="P2196" s="4"/>
      <c r="Q2196" s="4"/>
      <c r="R2196" s="4"/>
      <c r="S2196" s="4"/>
      <c r="T2196" s="4"/>
      <c r="U2196" s="4"/>
      <c r="V2196" s="4"/>
      <c r="W2196" s="4"/>
      <c r="X2196" s="4"/>
      <c r="Y2196" s="4"/>
    </row>
    <row r="2197" spans="1:25" ht="15" customHeight="1" thickTop="1">
      <c r="A2197" s="4"/>
      <c r="B2197" s="72"/>
      <c r="C2197" s="72"/>
      <c r="D2197" s="72"/>
      <c r="E2197" s="72"/>
      <c r="F2197" s="72"/>
      <c r="G2197" s="72"/>
      <c r="H2197" s="72"/>
      <c r="I2197" s="72"/>
      <c r="J2197" s="72"/>
      <c r="K2197" s="72"/>
      <c r="O2197" s="4"/>
      <c r="P2197" s="4"/>
      <c r="Q2197" s="4"/>
      <c r="R2197" s="4"/>
      <c r="S2197" s="4"/>
      <c r="T2197" s="4"/>
      <c r="U2197" s="4"/>
      <c r="V2197" s="4"/>
      <c r="W2197" s="4"/>
      <c r="X2197" s="4"/>
      <c r="Y2197" s="4"/>
    </row>
    <row r="2198" spans="1:25" ht="45.6" customHeight="1">
      <c r="A2198" s="4"/>
      <c r="B2198" s="61" t="s">
        <v>723</v>
      </c>
      <c r="C2198" s="62" t="s">
        <v>19</v>
      </c>
      <c r="D2198" s="61" t="s">
        <v>20</v>
      </c>
      <c r="E2198" s="61" t="s">
        <v>21</v>
      </c>
      <c r="F2198" s="303" t="s">
        <v>1242</v>
      </c>
      <c r="G2198" s="303"/>
      <c r="H2198" s="67" t="s">
        <v>22</v>
      </c>
      <c r="I2198" s="62" t="s">
        <v>23</v>
      </c>
      <c r="J2198" s="62" t="s">
        <v>24</v>
      </c>
      <c r="K2198" s="62" t="s">
        <v>17</v>
      </c>
      <c r="O2198" s="4"/>
      <c r="P2198" s="4"/>
      <c r="Q2198" s="4"/>
      <c r="R2198" s="4"/>
      <c r="S2198" s="4"/>
      <c r="T2198" s="4"/>
      <c r="U2198" s="4"/>
      <c r="V2198" s="4"/>
      <c r="W2198" s="4"/>
      <c r="X2198" s="4"/>
      <c r="Y2198" s="4"/>
    </row>
    <row r="2199" spans="1:25" ht="15" customHeight="1">
      <c r="A2199" s="4"/>
      <c r="B2199" s="58" t="s">
        <v>1243</v>
      </c>
      <c r="C2199" s="69" t="s">
        <v>724</v>
      </c>
      <c r="D2199" s="58" t="s">
        <v>31</v>
      </c>
      <c r="E2199" s="58" t="s">
        <v>725</v>
      </c>
      <c r="F2199" s="304" t="s">
        <v>1878</v>
      </c>
      <c r="G2199" s="304"/>
      <c r="H2199" s="68" t="s">
        <v>87</v>
      </c>
      <c r="I2199" s="71">
        <v>1</v>
      </c>
      <c r="J2199" s="70">
        <v>50.21</v>
      </c>
      <c r="K2199" s="70">
        <v>50.21</v>
      </c>
      <c r="O2199" s="4"/>
      <c r="P2199" s="4"/>
      <c r="Q2199" s="4"/>
      <c r="R2199" s="4"/>
      <c r="S2199" s="4"/>
      <c r="T2199" s="4"/>
      <c r="U2199" s="4"/>
      <c r="V2199" s="4"/>
      <c r="W2199" s="4"/>
      <c r="X2199" s="4"/>
      <c r="Y2199" s="4"/>
    </row>
    <row r="2200" spans="1:25" ht="15" customHeight="1">
      <c r="A2200" s="4"/>
      <c r="B2200" s="59" t="s">
        <v>1245</v>
      </c>
      <c r="C2200" s="74" t="s">
        <v>1301</v>
      </c>
      <c r="D2200" s="59" t="s">
        <v>47</v>
      </c>
      <c r="E2200" s="59" t="s">
        <v>1302</v>
      </c>
      <c r="F2200" s="308" t="s">
        <v>1248</v>
      </c>
      <c r="G2200" s="308"/>
      <c r="H2200" s="73" t="s">
        <v>1249</v>
      </c>
      <c r="I2200" s="76">
        <v>0.5</v>
      </c>
      <c r="J2200" s="75">
        <v>30.48</v>
      </c>
      <c r="K2200" s="75">
        <v>15.24</v>
      </c>
      <c r="O2200" s="4"/>
      <c r="P2200" s="4"/>
      <c r="Q2200" s="4"/>
      <c r="R2200" s="4"/>
      <c r="S2200" s="4"/>
      <c r="T2200" s="4"/>
      <c r="U2200" s="4"/>
      <c r="V2200" s="4"/>
      <c r="W2200" s="4"/>
      <c r="X2200" s="4"/>
      <c r="Y2200" s="4"/>
    </row>
    <row r="2201" spans="1:25" ht="15" customHeight="1">
      <c r="A2201" s="4"/>
      <c r="B2201" s="59" t="s">
        <v>1245</v>
      </c>
      <c r="C2201" s="74" t="s">
        <v>1299</v>
      </c>
      <c r="D2201" s="59" t="s">
        <v>47</v>
      </c>
      <c r="E2201" s="59" t="s">
        <v>1300</v>
      </c>
      <c r="F2201" s="308" t="s">
        <v>1248</v>
      </c>
      <c r="G2201" s="308"/>
      <c r="H2201" s="73" t="s">
        <v>1249</v>
      </c>
      <c r="I2201" s="76">
        <v>0.5</v>
      </c>
      <c r="J2201" s="75">
        <v>24.48</v>
      </c>
      <c r="K2201" s="75">
        <v>12.24</v>
      </c>
      <c r="O2201" s="4"/>
      <c r="P2201" s="4"/>
      <c r="Q2201" s="4"/>
      <c r="R2201" s="4"/>
      <c r="S2201" s="4"/>
      <c r="T2201" s="4"/>
      <c r="U2201" s="4"/>
      <c r="V2201" s="4"/>
      <c r="W2201" s="4"/>
      <c r="X2201" s="4"/>
      <c r="Y2201" s="4"/>
    </row>
    <row r="2202" spans="1:25" ht="15" customHeight="1">
      <c r="A2202" s="4"/>
      <c r="B2202" s="57" t="s">
        <v>1254</v>
      </c>
      <c r="C2202" s="78" t="s">
        <v>2134</v>
      </c>
      <c r="D2202" s="57" t="s">
        <v>1256</v>
      </c>
      <c r="E2202" s="57" t="s">
        <v>2135</v>
      </c>
      <c r="F2202" s="305" t="s">
        <v>1258</v>
      </c>
      <c r="G2202" s="305"/>
      <c r="H2202" s="77" t="s">
        <v>1791</v>
      </c>
      <c r="I2202" s="80">
        <v>1.5</v>
      </c>
      <c r="J2202" s="79">
        <v>14.57</v>
      </c>
      <c r="K2202" s="79">
        <v>21.85</v>
      </c>
      <c r="O2202" s="4"/>
      <c r="P2202" s="4"/>
      <c r="Q2202" s="4"/>
      <c r="R2202" s="4"/>
      <c r="S2202" s="4"/>
      <c r="T2202" s="4"/>
      <c r="U2202" s="4"/>
      <c r="V2202" s="4"/>
      <c r="W2202" s="4"/>
      <c r="X2202" s="4"/>
      <c r="Y2202" s="4"/>
    </row>
    <row r="2203" spans="1:25" ht="15" customHeight="1">
      <c r="A2203" s="4"/>
      <c r="B2203" s="57" t="s">
        <v>1254</v>
      </c>
      <c r="C2203" s="78" t="s">
        <v>2136</v>
      </c>
      <c r="D2203" s="57" t="s">
        <v>1256</v>
      </c>
      <c r="E2203" s="57" t="s">
        <v>2137</v>
      </c>
      <c r="F2203" s="305" t="s">
        <v>1258</v>
      </c>
      <c r="G2203" s="305"/>
      <c r="H2203" s="77" t="s">
        <v>2127</v>
      </c>
      <c r="I2203" s="80">
        <v>5.0000000000000001E-3</v>
      </c>
      <c r="J2203" s="79">
        <v>74.739999999999995</v>
      </c>
      <c r="K2203" s="79">
        <v>0.37</v>
      </c>
      <c r="O2203" s="4"/>
      <c r="P2203" s="4"/>
      <c r="Q2203" s="4"/>
      <c r="R2203" s="4"/>
      <c r="S2203" s="4"/>
      <c r="T2203" s="4"/>
      <c r="U2203" s="4"/>
      <c r="V2203" s="4"/>
      <c r="W2203" s="4"/>
      <c r="X2203" s="4"/>
      <c r="Y2203" s="4"/>
    </row>
    <row r="2204" spans="1:25" ht="15" customHeight="1">
      <c r="A2204" s="4"/>
      <c r="B2204" s="57" t="s">
        <v>1254</v>
      </c>
      <c r="C2204" s="78" t="s">
        <v>2123</v>
      </c>
      <c r="D2204" s="57" t="s">
        <v>1256</v>
      </c>
      <c r="E2204" s="57" t="s">
        <v>2124</v>
      </c>
      <c r="F2204" s="305" t="s">
        <v>1258</v>
      </c>
      <c r="G2204" s="305"/>
      <c r="H2204" s="77" t="s">
        <v>2036</v>
      </c>
      <c r="I2204" s="80">
        <v>7.0000000000000001E-3</v>
      </c>
      <c r="J2204" s="79">
        <v>47.63</v>
      </c>
      <c r="K2204" s="79">
        <v>0.33</v>
      </c>
      <c r="O2204" s="4"/>
      <c r="P2204" s="4"/>
      <c r="Q2204" s="4"/>
      <c r="R2204" s="4"/>
      <c r="S2204" s="4"/>
      <c r="T2204" s="4"/>
      <c r="U2204" s="4"/>
      <c r="V2204" s="4"/>
      <c r="W2204" s="4"/>
      <c r="X2204" s="4"/>
      <c r="Y2204" s="4"/>
    </row>
    <row r="2205" spans="1:25" ht="15" customHeight="1">
      <c r="A2205" s="4"/>
      <c r="B2205" s="57" t="s">
        <v>1254</v>
      </c>
      <c r="C2205" s="78" t="s">
        <v>1938</v>
      </c>
      <c r="D2205" s="57" t="s">
        <v>47</v>
      </c>
      <c r="E2205" s="57" t="s">
        <v>1939</v>
      </c>
      <c r="F2205" s="305" t="s">
        <v>1258</v>
      </c>
      <c r="G2205" s="305"/>
      <c r="H2205" s="77" t="s">
        <v>49</v>
      </c>
      <c r="I2205" s="80">
        <v>7.0000000000000007E-2</v>
      </c>
      <c r="J2205" s="79">
        <v>2.61</v>
      </c>
      <c r="K2205" s="79">
        <v>0.18</v>
      </c>
      <c r="O2205" s="4"/>
      <c r="P2205" s="4"/>
      <c r="Q2205" s="4"/>
      <c r="R2205" s="4"/>
      <c r="S2205" s="4"/>
      <c r="T2205" s="4"/>
      <c r="U2205" s="4"/>
      <c r="V2205" s="4"/>
      <c r="W2205" s="4"/>
      <c r="X2205" s="4"/>
      <c r="Y2205" s="4"/>
    </row>
    <row r="2206" spans="1:25" ht="15" customHeight="1">
      <c r="A2206" s="4"/>
      <c r="B2206" s="60"/>
      <c r="C2206" s="60"/>
      <c r="D2206" s="60"/>
      <c r="E2206" s="60"/>
      <c r="F2206" s="60" t="s">
        <v>1260</v>
      </c>
      <c r="G2206" s="82">
        <v>21.54</v>
      </c>
      <c r="H2206" s="60" t="s">
        <v>1261</v>
      </c>
      <c r="I2206" s="82">
        <v>0</v>
      </c>
      <c r="J2206" s="60" t="s">
        <v>1262</v>
      </c>
      <c r="K2206" s="82">
        <v>21.54</v>
      </c>
      <c r="O2206" s="4"/>
      <c r="P2206" s="4"/>
      <c r="Q2206" s="4"/>
      <c r="R2206" s="4"/>
      <c r="S2206" s="4"/>
      <c r="T2206" s="4"/>
      <c r="U2206" s="4"/>
      <c r="V2206" s="4"/>
      <c r="W2206" s="4"/>
      <c r="X2206" s="4"/>
      <c r="Y2206" s="4"/>
    </row>
    <row r="2207" spans="1:25" ht="15" customHeight="1">
      <c r="A2207" s="4"/>
      <c r="B2207" s="60"/>
      <c r="C2207" s="60"/>
      <c r="D2207" s="60"/>
      <c r="E2207" s="60"/>
      <c r="F2207" s="60" t="s">
        <v>1263</v>
      </c>
      <c r="G2207" s="82">
        <v>9.49</v>
      </c>
      <c r="H2207" s="60"/>
      <c r="I2207" s="306" t="s">
        <v>1264</v>
      </c>
      <c r="J2207" s="306"/>
      <c r="K2207" s="82">
        <v>59.7</v>
      </c>
      <c r="O2207" s="4"/>
      <c r="P2207" s="4"/>
      <c r="Q2207" s="4"/>
      <c r="R2207" s="4"/>
      <c r="S2207" s="4"/>
      <c r="T2207" s="4"/>
      <c r="U2207" s="4"/>
      <c r="V2207" s="4"/>
      <c r="W2207" s="4"/>
      <c r="X2207" s="4"/>
      <c r="Y2207" s="4"/>
    </row>
    <row r="2208" spans="1:25" ht="15" customHeight="1">
      <c r="A2208" s="4"/>
      <c r="B2208" s="307" t="s">
        <v>2542</v>
      </c>
      <c r="C2208" s="307"/>
      <c r="D2208" s="307"/>
      <c r="E2208" s="307"/>
      <c r="F2208" s="307"/>
      <c r="G2208" s="307"/>
      <c r="H2208" s="307"/>
      <c r="I2208" s="307"/>
      <c r="J2208" s="307"/>
      <c r="K2208" s="307"/>
      <c r="O2208" s="4"/>
      <c r="P2208" s="4"/>
      <c r="Q2208" s="4"/>
      <c r="R2208" s="4"/>
      <c r="S2208" s="4"/>
      <c r="T2208" s="4"/>
      <c r="U2208" s="4"/>
      <c r="V2208" s="4"/>
      <c r="W2208" s="4"/>
      <c r="X2208" s="4"/>
      <c r="Y2208" s="4"/>
    </row>
    <row r="2209" spans="1:25" ht="15" customHeight="1" thickBot="1">
      <c r="A2209" s="4"/>
      <c r="B2209" s="302" t="s">
        <v>2604</v>
      </c>
      <c r="C2209" s="302"/>
      <c r="D2209" s="302"/>
      <c r="E2209" s="302"/>
      <c r="F2209" s="302"/>
      <c r="G2209" s="302"/>
      <c r="H2209" s="302"/>
      <c r="I2209" s="302"/>
      <c r="J2209" s="302"/>
      <c r="K2209" s="302"/>
      <c r="O2209" s="4"/>
      <c r="P2209" s="4"/>
      <c r="Q2209" s="4"/>
      <c r="R2209" s="4"/>
      <c r="S2209" s="4"/>
      <c r="T2209" s="4"/>
      <c r="U2209" s="4"/>
      <c r="V2209" s="4"/>
      <c r="W2209" s="4"/>
      <c r="X2209" s="4"/>
      <c r="Y2209" s="4"/>
    </row>
    <row r="2210" spans="1:25" ht="15" customHeight="1" thickTop="1">
      <c r="A2210" s="4"/>
      <c r="B2210" s="72"/>
      <c r="C2210" s="72"/>
      <c r="D2210" s="72"/>
      <c r="E2210" s="72"/>
      <c r="F2210" s="72"/>
      <c r="G2210" s="72"/>
      <c r="H2210" s="72"/>
      <c r="I2210" s="72"/>
      <c r="J2210" s="72"/>
      <c r="K2210" s="72"/>
      <c r="O2210" s="4"/>
      <c r="P2210" s="4"/>
      <c r="Q2210" s="4"/>
      <c r="R2210" s="4"/>
      <c r="S2210" s="4"/>
      <c r="T2210" s="4"/>
      <c r="U2210" s="4"/>
      <c r="V2210" s="4"/>
      <c r="W2210" s="4"/>
      <c r="X2210" s="4"/>
      <c r="Y2210" s="4"/>
    </row>
    <row r="2211" spans="1:25" ht="15" customHeight="1">
      <c r="A2211" s="4"/>
      <c r="B2211" s="61" t="s">
        <v>726</v>
      </c>
      <c r="C2211" s="62" t="s">
        <v>19</v>
      </c>
      <c r="D2211" s="61" t="s">
        <v>20</v>
      </c>
      <c r="E2211" s="61" t="s">
        <v>21</v>
      </c>
      <c r="F2211" s="303" t="s">
        <v>1242</v>
      </c>
      <c r="G2211" s="303"/>
      <c r="H2211" s="67" t="s">
        <v>22</v>
      </c>
      <c r="I2211" s="62" t="s">
        <v>23</v>
      </c>
      <c r="J2211" s="62" t="s">
        <v>24</v>
      </c>
      <c r="K2211" s="62" t="s">
        <v>17</v>
      </c>
      <c r="O2211" s="4"/>
      <c r="P2211" s="4"/>
      <c r="Q2211" s="4"/>
      <c r="R2211" s="4"/>
      <c r="S2211" s="4"/>
      <c r="T2211" s="4"/>
      <c r="U2211" s="4"/>
      <c r="V2211" s="4"/>
      <c r="W2211" s="4"/>
      <c r="X2211" s="4"/>
      <c r="Y2211" s="4"/>
    </row>
    <row r="2212" spans="1:25" ht="45.6" customHeight="1">
      <c r="A2212" s="4"/>
      <c r="B2212" s="58" t="s">
        <v>1243</v>
      </c>
      <c r="C2212" s="69" t="s">
        <v>727</v>
      </c>
      <c r="D2212" s="58" t="s">
        <v>31</v>
      </c>
      <c r="E2212" s="58" t="s">
        <v>728</v>
      </c>
      <c r="F2212" s="304" t="s">
        <v>1878</v>
      </c>
      <c r="G2212" s="304"/>
      <c r="H2212" s="68" t="s">
        <v>87</v>
      </c>
      <c r="I2212" s="71">
        <v>1</v>
      </c>
      <c r="J2212" s="70">
        <v>39.56</v>
      </c>
      <c r="K2212" s="70">
        <v>39.56</v>
      </c>
      <c r="O2212" s="4"/>
      <c r="P2212" s="4"/>
      <c r="Q2212" s="4"/>
      <c r="R2212" s="4"/>
      <c r="S2212" s="4"/>
      <c r="T2212" s="4"/>
      <c r="U2212" s="4"/>
      <c r="V2212" s="4"/>
      <c r="W2212" s="4"/>
      <c r="X2212" s="4"/>
      <c r="Y2212" s="4"/>
    </row>
    <row r="2213" spans="1:25" ht="15" customHeight="1">
      <c r="A2213" s="4"/>
      <c r="B2213" s="59" t="s">
        <v>1245</v>
      </c>
      <c r="C2213" s="74" t="s">
        <v>1299</v>
      </c>
      <c r="D2213" s="59" t="s">
        <v>47</v>
      </c>
      <c r="E2213" s="59" t="s">
        <v>1300</v>
      </c>
      <c r="F2213" s="308" t="s">
        <v>1248</v>
      </c>
      <c r="G2213" s="308"/>
      <c r="H2213" s="73" t="s">
        <v>1249</v>
      </c>
      <c r="I2213" s="76">
        <v>0.5</v>
      </c>
      <c r="J2213" s="75">
        <v>24.48</v>
      </c>
      <c r="K2213" s="75">
        <v>12.24</v>
      </c>
      <c r="O2213" s="4"/>
      <c r="P2213" s="4"/>
      <c r="Q2213" s="4"/>
      <c r="R2213" s="4"/>
      <c r="S2213" s="4"/>
      <c r="T2213" s="4"/>
      <c r="U2213" s="4"/>
      <c r="V2213" s="4"/>
      <c r="W2213" s="4"/>
      <c r="X2213" s="4"/>
      <c r="Y2213" s="4"/>
    </row>
    <row r="2214" spans="1:25" ht="15" customHeight="1">
      <c r="A2214" s="4"/>
      <c r="B2214" s="59" t="s">
        <v>1245</v>
      </c>
      <c r="C2214" s="74" t="s">
        <v>1301</v>
      </c>
      <c r="D2214" s="59" t="s">
        <v>47</v>
      </c>
      <c r="E2214" s="59" t="s">
        <v>1302</v>
      </c>
      <c r="F2214" s="308" t="s">
        <v>1248</v>
      </c>
      <c r="G2214" s="308"/>
      <c r="H2214" s="73" t="s">
        <v>1249</v>
      </c>
      <c r="I2214" s="76">
        <v>0.5</v>
      </c>
      <c r="J2214" s="75">
        <v>30.48</v>
      </c>
      <c r="K2214" s="75">
        <v>15.24</v>
      </c>
      <c r="O2214" s="4"/>
      <c r="P2214" s="4"/>
      <c r="Q2214" s="4"/>
      <c r="R2214" s="4"/>
      <c r="S2214" s="4"/>
      <c r="T2214" s="4"/>
      <c r="U2214" s="4"/>
      <c r="V2214" s="4"/>
      <c r="W2214" s="4"/>
      <c r="X2214" s="4"/>
      <c r="Y2214" s="4"/>
    </row>
    <row r="2215" spans="1:25" ht="15" customHeight="1">
      <c r="A2215" s="4"/>
      <c r="B2215" s="57" t="s">
        <v>1254</v>
      </c>
      <c r="C2215" s="78" t="s">
        <v>2123</v>
      </c>
      <c r="D2215" s="57" t="s">
        <v>1256</v>
      </c>
      <c r="E2215" s="57" t="s">
        <v>2124</v>
      </c>
      <c r="F2215" s="305" t="s">
        <v>1258</v>
      </c>
      <c r="G2215" s="305"/>
      <c r="H2215" s="77" t="s">
        <v>2036</v>
      </c>
      <c r="I2215" s="80">
        <v>7.0000000000000001E-3</v>
      </c>
      <c r="J2215" s="79">
        <v>47.63</v>
      </c>
      <c r="K2215" s="79">
        <v>0.33</v>
      </c>
      <c r="O2215" s="4"/>
      <c r="P2215" s="4"/>
      <c r="Q2215" s="4"/>
      <c r="R2215" s="4"/>
      <c r="S2215" s="4"/>
      <c r="T2215" s="4"/>
      <c r="U2215" s="4"/>
      <c r="V2215" s="4"/>
      <c r="W2215" s="4"/>
      <c r="X2215" s="4"/>
      <c r="Y2215" s="4"/>
    </row>
    <row r="2216" spans="1:25" ht="15" customHeight="1">
      <c r="A2216" s="4"/>
      <c r="B2216" s="57" t="s">
        <v>1254</v>
      </c>
      <c r="C2216" s="78" t="s">
        <v>2136</v>
      </c>
      <c r="D2216" s="57" t="s">
        <v>1256</v>
      </c>
      <c r="E2216" s="57" t="s">
        <v>2137</v>
      </c>
      <c r="F2216" s="305" t="s">
        <v>1258</v>
      </c>
      <c r="G2216" s="305"/>
      <c r="H2216" s="77" t="s">
        <v>2127</v>
      </c>
      <c r="I2216" s="80">
        <v>5.0000000000000001E-3</v>
      </c>
      <c r="J2216" s="79">
        <v>74.739999999999995</v>
      </c>
      <c r="K2216" s="79">
        <v>0.37</v>
      </c>
      <c r="O2216" s="4"/>
      <c r="P2216" s="4"/>
      <c r="Q2216" s="4"/>
      <c r="R2216" s="4"/>
      <c r="S2216" s="4"/>
      <c r="T2216" s="4"/>
      <c r="U2216" s="4"/>
      <c r="V2216" s="4"/>
      <c r="W2216" s="4"/>
      <c r="X2216" s="4"/>
      <c r="Y2216" s="4"/>
    </row>
    <row r="2217" spans="1:25" ht="15" customHeight="1">
      <c r="A2217" s="4"/>
      <c r="B2217" s="57" t="s">
        <v>1254</v>
      </c>
      <c r="C2217" s="78" t="s">
        <v>2138</v>
      </c>
      <c r="D2217" s="57" t="s">
        <v>47</v>
      </c>
      <c r="E2217" s="57" t="s">
        <v>2139</v>
      </c>
      <c r="F2217" s="305" t="s">
        <v>1258</v>
      </c>
      <c r="G2217" s="305"/>
      <c r="H2217" s="77" t="s">
        <v>49</v>
      </c>
      <c r="I2217" s="80">
        <v>1</v>
      </c>
      <c r="J2217" s="79">
        <v>1.71</v>
      </c>
      <c r="K2217" s="79">
        <v>1.71</v>
      </c>
      <c r="O2217" s="4"/>
      <c r="P2217" s="4"/>
      <c r="Q2217" s="4"/>
      <c r="R2217" s="4"/>
      <c r="S2217" s="4"/>
      <c r="T2217" s="4"/>
      <c r="U2217" s="4"/>
      <c r="V2217" s="4"/>
      <c r="W2217" s="4"/>
      <c r="X2217" s="4"/>
      <c r="Y2217" s="4"/>
    </row>
    <row r="2218" spans="1:25" ht="15" customHeight="1">
      <c r="A2218" s="4"/>
      <c r="B2218" s="57" t="s">
        <v>1254</v>
      </c>
      <c r="C2218" s="78" t="s">
        <v>2140</v>
      </c>
      <c r="D2218" s="57" t="s">
        <v>1256</v>
      </c>
      <c r="E2218" s="57" t="s">
        <v>2141</v>
      </c>
      <c r="F2218" s="305" t="s">
        <v>1258</v>
      </c>
      <c r="G2218" s="305"/>
      <c r="H2218" s="77" t="s">
        <v>1791</v>
      </c>
      <c r="I2218" s="80">
        <v>1.5</v>
      </c>
      <c r="J2218" s="79">
        <v>6.33</v>
      </c>
      <c r="K2218" s="79">
        <v>9.49</v>
      </c>
      <c r="O2218" s="4"/>
      <c r="P2218" s="4"/>
      <c r="Q2218" s="4"/>
      <c r="R2218" s="4"/>
      <c r="S2218" s="4"/>
      <c r="T2218" s="4"/>
      <c r="U2218" s="4"/>
      <c r="V2218" s="4"/>
      <c r="W2218" s="4"/>
      <c r="X2218" s="4"/>
      <c r="Y2218" s="4"/>
    </row>
    <row r="2219" spans="1:25" ht="15" customHeight="1">
      <c r="A2219" s="4"/>
      <c r="B2219" s="57" t="s">
        <v>1254</v>
      </c>
      <c r="C2219" s="78" t="s">
        <v>1938</v>
      </c>
      <c r="D2219" s="57" t="s">
        <v>47</v>
      </c>
      <c r="E2219" s="57" t="s">
        <v>1939</v>
      </c>
      <c r="F2219" s="305" t="s">
        <v>1258</v>
      </c>
      <c r="G2219" s="305"/>
      <c r="H2219" s="77" t="s">
        <v>49</v>
      </c>
      <c r="I2219" s="80">
        <v>7.0000000000000007E-2</v>
      </c>
      <c r="J2219" s="79">
        <v>2.61</v>
      </c>
      <c r="K2219" s="79">
        <v>0.18</v>
      </c>
      <c r="O2219" s="4"/>
      <c r="P2219" s="4"/>
      <c r="Q2219" s="4"/>
      <c r="R2219" s="4"/>
      <c r="S2219" s="4"/>
      <c r="T2219" s="4"/>
      <c r="U2219" s="4"/>
      <c r="V2219" s="4"/>
      <c r="W2219" s="4"/>
      <c r="X2219" s="4"/>
      <c r="Y2219" s="4"/>
    </row>
    <row r="2220" spans="1:25" ht="15" customHeight="1">
      <c r="A2220" s="4"/>
      <c r="B2220" s="60"/>
      <c r="C2220" s="60"/>
      <c r="D2220" s="60"/>
      <c r="E2220" s="60"/>
      <c r="F2220" s="60" t="s">
        <v>1260</v>
      </c>
      <c r="G2220" s="82">
        <v>21.54</v>
      </c>
      <c r="H2220" s="60" t="s">
        <v>1261</v>
      </c>
      <c r="I2220" s="82">
        <v>0</v>
      </c>
      <c r="J2220" s="60" t="s">
        <v>1262</v>
      </c>
      <c r="K2220" s="82">
        <v>21.54</v>
      </c>
      <c r="O2220" s="4"/>
      <c r="P2220" s="4"/>
      <c r="Q2220" s="4"/>
      <c r="R2220" s="4"/>
      <c r="S2220" s="4"/>
      <c r="T2220" s="4"/>
      <c r="U2220" s="4"/>
      <c r="V2220" s="4"/>
      <c r="W2220" s="4"/>
      <c r="X2220" s="4"/>
      <c r="Y2220" s="4"/>
    </row>
    <row r="2221" spans="1:25" ht="15" customHeight="1">
      <c r="A2221" s="4"/>
      <c r="B2221" s="60"/>
      <c r="C2221" s="60"/>
      <c r="D2221" s="60"/>
      <c r="E2221" s="60"/>
      <c r="F2221" s="60" t="s">
        <v>1263</v>
      </c>
      <c r="G2221" s="82">
        <v>7.48</v>
      </c>
      <c r="H2221" s="60"/>
      <c r="I2221" s="306" t="s">
        <v>1264</v>
      </c>
      <c r="J2221" s="306"/>
      <c r="K2221" s="82">
        <v>47.04</v>
      </c>
      <c r="O2221" s="4"/>
      <c r="P2221" s="4"/>
      <c r="Q2221" s="4"/>
      <c r="R2221" s="4"/>
      <c r="S2221" s="4"/>
      <c r="T2221" s="4"/>
      <c r="U2221" s="4"/>
      <c r="V2221" s="4"/>
      <c r="W2221" s="4"/>
      <c r="X2221" s="4"/>
      <c r="Y2221" s="4"/>
    </row>
    <row r="2222" spans="1:25" ht="15" customHeight="1">
      <c r="A2222" s="4"/>
      <c r="B2222" s="307" t="s">
        <v>2542</v>
      </c>
      <c r="C2222" s="307"/>
      <c r="D2222" s="307"/>
      <c r="E2222" s="307"/>
      <c r="F2222" s="307"/>
      <c r="G2222" s="307"/>
      <c r="H2222" s="307"/>
      <c r="I2222" s="307"/>
      <c r="J2222" s="307"/>
      <c r="K2222" s="307"/>
      <c r="O2222" s="4"/>
      <c r="P2222" s="4"/>
      <c r="Q2222" s="4"/>
      <c r="R2222" s="4"/>
      <c r="S2222" s="4"/>
      <c r="T2222" s="4"/>
      <c r="U2222" s="4"/>
      <c r="V2222" s="4"/>
      <c r="W2222" s="4"/>
      <c r="X2222" s="4"/>
      <c r="Y2222" s="4"/>
    </row>
    <row r="2223" spans="1:25" ht="15" customHeight="1" thickBot="1">
      <c r="A2223" s="4"/>
      <c r="B2223" s="302" t="s">
        <v>2605</v>
      </c>
      <c r="C2223" s="302"/>
      <c r="D2223" s="302"/>
      <c r="E2223" s="302"/>
      <c r="F2223" s="302"/>
      <c r="G2223" s="302"/>
      <c r="H2223" s="302"/>
      <c r="I2223" s="302"/>
      <c r="J2223" s="302"/>
      <c r="K2223" s="302"/>
      <c r="O2223" s="4"/>
      <c r="P2223" s="4"/>
      <c r="Q2223" s="4"/>
      <c r="R2223" s="4"/>
      <c r="S2223" s="4"/>
      <c r="T2223" s="4"/>
      <c r="U2223" s="4"/>
      <c r="V2223" s="4"/>
      <c r="W2223" s="4"/>
      <c r="X2223" s="4"/>
      <c r="Y2223" s="4"/>
    </row>
    <row r="2224" spans="1:25" ht="15" customHeight="1" thickTop="1">
      <c r="A2224" s="4"/>
      <c r="B2224" s="72"/>
      <c r="C2224" s="72"/>
      <c r="D2224" s="72"/>
      <c r="E2224" s="72"/>
      <c r="F2224" s="72"/>
      <c r="G2224" s="72"/>
      <c r="H2224" s="72"/>
      <c r="I2224" s="72"/>
      <c r="J2224" s="72"/>
      <c r="K2224" s="72"/>
      <c r="O2224" s="4"/>
      <c r="P2224" s="4"/>
      <c r="Q2224" s="4"/>
      <c r="R2224" s="4"/>
      <c r="S2224" s="4"/>
      <c r="T2224" s="4"/>
      <c r="U2224" s="4"/>
      <c r="V2224" s="4"/>
      <c r="W2224" s="4"/>
      <c r="X2224" s="4"/>
      <c r="Y2224" s="4"/>
    </row>
    <row r="2225" spans="1:25" ht="15" customHeight="1">
      <c r="A2225" s="4"/>
      <c r="B2225" s="61" t="s">
        <v>729</v>
      </c>
      <c r="C2225" s="62" t="s">
        <v>19</v>
      </c>
      <c r="D2225" s="61" t="s">
        <v>20</v>
      </c>
      <c r="E2225" s="61" t="s">
        <v>21</v>
      </c>
      <c r="F2225" s="303" t="s">
        <v>1242</v>
      </c>
      <c r="G2225" s="303"/>
      <c r="H2225" s="67" t="s">
        <v>22</v>
      </c>
      <c r="I2225" s="62" t="s">
        <v>23</v>
      </c>
      <c r="J2225" s="62" t="s">
        <v>24</v>
      </c>
      <c r="K2225" s="62" t="s">
        <v>17</v>
      </c>
      <c r="O2225" s="4"/>
      <c r="P2225" s="4"/>
      <c r="Q2225" s="4"/>
      <c r="R2225" s="4"/>
      <c r="S2225" s="4"/>
      <c r="T2225" s="4"/>
      <c r="U2225" s="4"/>
      <c r="V2225" s="4"/>
      <c r="W2225" s="4"/>
      <c r="X2225" s="4"/>
      <c r="Y2225" s="4"/>
    </row>
    <row r="2226" spans="1:25" ht="15" customHeight="1">
      <c r="A2226" s="4"/>
      <c r="B2226" s="58" t="s">
        <v>1243</v>
      </c>
      <c r="C2226" s="69" t="s">
        <v>730</v>
      </c>
      <c r="D2226" s="58" t="s">
        <v>31</v>
      </c>
      <c r="E2226" s="58" t="s">
        <v>731</v>
      </c>
      <c r="F2226" s="304" t="s">
        <v>1419</v>
      </c>
      <c r="G2226" s="304"/>
      <c r="H2226" s="68" t="s">
        <v>87</v>
      </c>
      <c r="I2226" s="71">
        <v>1</v>
      </c>
      <c r="J2226" s="70">
        <v>46.69</v>
      </c>
      <c r="K2226" s="70">
        <v>46.69</v>
      </c>
      <c r="O2226" s="4"/>
      <c r="P2226" s="4"/>
      <c r="Q2226" s="4"/>
      <c r="R2226" s="4"/>
      <c r="S2226" s="4"/>
      <c r="T2226" s="4"/>
      <c r="U2226" s="4"/>
      <c r="V2226" s="4"/>
      <c r="W2226" s="4"/>
      <c r="X2226" s="4"/>
      <c r="Y2226" s="4"/>
    </row>
    <row r="2227" spans="1:25" ht="15" customHeight="1">
      <c r="A2227" s="4"/>
      <c r="B2227" s="59" t="s">
        <v>1245</v>
      </c>
      <c r="C2227" s="74" t="s">
        <v>1301</v>
      </c>
      <c r="D2227" s="59" t="s">
        <v>47</v>
      </c>
      <c r="E2227" s="59" t="s">
        <v>1302</v>
      </c>
      <c r="F2227" s="308" t="s">
        <v>1248</v>
      </c>
      <c r="G2227" s="308"/>
      <c r="H2227" s="73" t="s">
        <v>1249</v>
      </c>
      <c r="I2227" s="76">
        <v>0.5</v>
      </c>
      <c r="J2227" s="75">
        <v>30.48</v>
      </c>
      <c r="K2227" s="75">
        <v>15.24</v>
      </c>
      <c r="O2227" s="4"/>
      <c r="P2227" s="4"/>
      <c r="Q2227" s="4"/>
      <c r="R2227" s="4"/>
      <c r="S2227" s="4"/>
      <c r="T2227" s="4"/>
      <c r="U2227" s="4"/>
      <c r="V2227" s="4"/>
      <c r="W2227" s="4"/>
      <c r="X2227" s="4"/>
      <c r="Y2227" s="4"/>
    </row>
    <row r="2228" spans="1:25" ht="15" customHeight="1">
      <c r="A2228" s="4"/>
      <c r="B2228" s="59" t="s">
        <v>1245</v>
      </c>
      <c r="C2228" s="74" t="s">
        <v>1299</v>
      </c>
      <c r="D2228" s="59" t="s">
        <v>47</v>
      </c>
      <c r="E2228" s="59" t="s">
        <v>1300</v>
      </c>
      <c r="F2228" s="308" t="s">
        <v>1248</v>
      </c>
      <c r="G2228" s="308"/>
      <c r="H2228" s="73" t="s">
        <v>1249</v>
      </c>
      <c r="I2228" s="76">
        <v>0.5</v>
      </c>
      <c r="J2228" s="75">
        <v>24.48</v>
      </c>
      <c r="K2228" s="75">
        <v>12.24</v>
      </c>
      <c r="O2228" s="4"/>
      <c r="P2228" s="4"/>
      <c r="Q2228" s="4"/>
      <c r="R2228" s="4"/>
      <c r="S2228" s="4"/>
      <c r="T2228" s="4"/>
      <c r="U2228" s="4"/>
      <c r="V2228" s="4"/>
      <c r="W2228" s="4"/>
      <c r="X2228" s="4"/>
      <c r="Y2228" s="4"/>
    </row>
    <row r="2229" spans="1:25" ht="15" customHeight="1">
      <c r="A2229" s="4"/>
      <c r="B2229" s="57" t="s">
        <v>1254</v>
      </c>
      <c r="C2229" s="78" t="s">
        <v>2136</v>
      </c>
      <c r="D2229" s="57" t="s">
        <v>1256</v>
      </c>
      <c r="E2229" s="57" t="s">
        <v>2137</v>
      </c>
      <c r="F2229" s="305" t="s">
        <v>1258</v>
      </c>
      <c r="G2229" s="305"/>
      <c r="H2229" s="77" t="s">
        <v>2127</v>
      </c>
      <c r="I2229" s="80">
        <v>5.0000000000000001E-3</v>
      </c>
      <c r="J2229" s="79">
        <v>74.739999999999995</v>
      </c>
      <c r="K2229" s="79">
        <v>0.37</v>
      </c>
      <c r="O2229" s="4"/>
      <c r="P2229" s="4"/>
      <c r="Q2229" s="4"/>
      <c r="R2229" s="4"/>
      <c r="S2229" s="4"/>
      <c r="T2229" s="4"/>
      <c r="U2229" s="4"/>
      <c r="V2229" s="4"/>
      <c r="W2229" s="4"/>
      <c r="X2229" s="4"/>
      <c r="Y2229" s="4"/>
    </row>
    <row r="2230" spans="1:25" ht="15" customHeight="1">
      <c r="A2230" s="4"/>
      <c r="B2230" s="57" t="s">
        <v>1254</v>
      </c>
      <c r="C2230" s="78" t="s">
        <v>1938</v>
      </c>
      <c r="D2230" s="57" t="s">
        <v>47</v>
      </c>
      <c r="E2230" s="57" t="s">
        <v>1939</v>
      </c>
      <c r="F2230" s="305" t="s">
        <v>1258</v>
      </c>
      <c r="G2230" s="305"/>
      <c r="H2230" s="77" t="s">
        <v>49</v>
      </c>
      <c r="I2230" s="80">
        <v>7.0000000000000007E-2</v>
      </c>
      <c r="J2230" s="79">
        <v>2.61</v>
      </c>
      <c r="K2230" s="79">
        <v>0.18</v>
      </c>
      <c r="O2230" s="4"/>
      <c r="P2230" s="4"/>
      <c r="Q2230" s="4"/>
      <c r="R2230" s="4"/>
      <c r="S2230" s="4"/>
      <c r="T2230" s="4"/>
      <c r="U2230" s="4"/>
      <c r="V2230" s="4"/>
      <c r="W2230" s="4"/>
      <c r="X2230" s="4"/>
      <c r="Y2230" s="4"/>
    </row>
    <row r="2231" spans="1:25" ht="15" customHeight="1">
      <c r="A2231" s="4"/>
      <c r="B2231" s="57" t="s">
        <v>1254</v>
      </c>
      <c r="C2231" s="78" t="s">
        <v>2142</v>
      </c>
      <c r="D2231" s="57" t="s">
        <v>1256</v>
      </c>
      <c r="E2231" s="57" t="s">
        <v>2143</v>
      </c>
      <c r="F2231" s="305" t="s">
        <v>1258</v>
      </c>
      <c r="G2231" s="305"/>
      <c r="H2231" s="77" t="s">
        <v>1791</v>
      </c>
      <c r="I2231" s="80">
        <v>1.5</v>
      </c>
      <c r="J2231" s="79">
        <v>11.08</v>
      </c>
      <c r="K2231" s="79">
        <v>16.62</v>
      </c>
      <c r="O2231" s="4"/>
      <c r="P2231" s="4"/>
      <c r="Q2231" s="4"/>
      <c r="R2231" s="4"/>
      <c r="S2231" s="4"/>
      <c r="T2231" s="4"/>
      <c r="U2231" s="4"/>
      <c r="V2231" s="4"/>
      <c r="W2231" s="4"/>
      <c r="X2231" s="4"/>
      <c r="Y2231" s="4"/>
    </row>
    <row r="2232" spans="1:25" ht="15" customHeight="1">
      <c r="A2232" s="4"/>
      <c r="B2232" s="57" t="s">
        <v>1254</v>
      </c>
      <c r="C2232" s="78" t="s">
        <v>2138</v>
      </c>
      <c r="D2232" s="57" t="s">
        <v>47</v>
      </c>
      <c r="E2232" s="57" t="s">
        <v>2139</v>
      </c>
      <c r="F2232" s="305" t="s">
        <v>1258</v>
      </c>
      <c r="G2232" s="305"/>
      <c r="H2232" s="77" t="s">
        <v>49</v>
      </c>
      <c r="I2232" s="80">
        <v>1</v>
      </c>
      <c r="J2232" s="79">
        <v>1.71</v>
      </c>
      <c r="K2232" s="79">
        <v>1.71</v>
      </c>
      <c r="O2232" s="4"/>
      <c r="P2232" s="4"/>
      <c r="Q2232" s="4"/>
      <c r="R2232" s="4"/>
      <c r="S2232" s="4"/>
      <c r="T2232" s="4"/>
      <c r="U2232" s="4"/>
      <c r="V2232" s="4"/>
      <c r="W2232" s="4"/>
      <c r="X2232" s="4"/>
      <c r="Y2232" s="4"/>
    </row>
    <row r="2233" spans="1:25" ht="15" customHeight="1">
      <c r="A2233" s="4"/>
      <c r="B2233" s="57" t="s">
        <v>1254</v>
      </c>
      <c r="C2233" s="78" t="s">
        <v>2123</v>
      </c>
      <c r="D2233" s="57" t="s">
        <v>1256</v>
      </c>
      <c r="E2233" s="57" t="s">
        <v>2124</v>
      </c>
      <c r="F2233" s="305" t="s">
        <v>1258</v>
      </c>
      <c r="G2233" s="305"/>
      <c r="H2233" s="77" t="s">
        <v>2036</v>
      </c>
      <c r="I2233" s="80">
        <v>7.0000000000000001E-3</v>
      </c>
      <c r="J2233" s="79">
        <v>47.63</v>
      </c>
      <c r="K2233" s="79">
        <v>0.33</v>
      </c>
      <c r="O2233" s="4"/>
      <c r="P2233" s="4"/>
      <c r="Q2233" s="4"/>
      <c r="R2233" s="4"/>
      <c r="S2233" s="4"/>
      <c r="T2233" s="4"/>
      <c r="U2233" s="4"/>
      <c r="V2233" s="4"/>
      <c r="W2233" s="4"/>
      <c r="X2233" s="4"/>
      <c r="Y2233" s="4"/>
    </row>
    <row r="2234" spans="1:25" ht="15" customHeight="1">
      <c r="A2234" s="4"/>
      <c r="B2234" s="60"/>
      <c r="C2234" s="60"/>
      <c r="D2234" s="60"/>
      <c r="E2234" s="60"/>
      <c r="F2234" s="60" t="s">
        <v>1260</v>
      </c>
      <c r="G2234" s="82">
        <v>21.54</v>
      </c>
      <c r="H2234" s="60" t="s">
        <v>1261</v>
      </c>
      <c r="I2234" s="82">
        <v>0</v>
      </c>
      <c r="J2234" s="60" t="s">
        <v>1262</v>
      </c>
      <c r="K2234" s="82">
        <v>21.54</v>
      </c>
      <c r="O2234" s="4"/>
      <c r="P2234" s="4"/>
      <c r="Q2234" s="4"/>
      <c r="R2234" s="4"/>
      <c r="S2234" s="4"/>
      <c r="T2234" s="4"/>
      <c r="U2234" s="4"/>
      <c r="V2234" s="4"/>
      <c r="W2234" s="4"/>
      <c r="X2234" s="4"/>
      <c r="Y2234" s="4"/>
    </row>
    <row r="2235" spans="1:25" ht="45.6" customHeight="1">
      <c r="A2235" s="4"/>
      <c r="B2235" s="60"/>
      <c r="C2235" s="60"/>
      <c r="D2235" s="60"/>
      <c r="E2235" s="60"/>
      <c r="F2235" s="60" t="s">
        <v>1263</v>
      </c>
      <c r="G2235" s="82">
        <v>8.83</v>
      </c>
      <c r="H2235" s="60"/>
      <c r="I2235" s="306" t="s">
        <v>1264</v>
      </c>
      <c r="J2235" s="306"/>
      <c r="K2235" s="82">
        <v>55.52</v>
      </c>
      <c r="O2235" s="4"/>
      <c r="P2235" s="4"/>
      <c r="Q2235" s="4"/>
      <c r="R2235" s="4"/>
      <c r="S2235" s="4"/>
      <c r="T2235" s="4"/>
      <c r="U2235" s="4"/>
      <c r="V2235" s="4"/>
      <c r="W2235" s="4"/>
      <c r="X2235" s="4"/>
      <c r="Y2235" s="4"/>
    </row>
    <row r="2236" spans="1:25" ht="15" customHeight="1">
      <c r="A2236" s="4"/>
      <c r="B2236" s="307" t="s">
        <v>2542</v>
      </c>
      <c r="C2236" s="307"/>
      <c r="D2236" s="307"/>
      <c r="E2236" s="307"/>
      <c r="F2236" s="307"/>
      <c r="G2236" s="307"/>
      <c r="H2236" s="307"/>
      <c r="I2236" s="307"/>
      <c r="J2236" s="307"/>
      <c r="K2236" s="307"/>
      <c r="O2236" s="4"/>
      <c r="P2236" s="4"/>
      <c r="Q2236" s="4"/>
      <c r="R2236" s="4"/>
      <c r="S2236" s="4"/>
      <c r="T2236" s="4"/>
      <c r="U2236" s="4"/>
      <c r="V2236" s="4"/>
      <c r="W2236" s="4"/>
      <c r="X2236" s="4"/>
      <c r="Y2236" s="4"/>
    </row>
    <row r="2237" spans="1:25" ht="15" customHeight="1" thickBot="1">
      <c r="A2237" s="4"/>
      <c r="B2237" s="302" t="s">
        <v>2606</v>
      </c>
      <c r="C2237" s="302"/>
      <c r="D2237" s="302"/>
      <c r="E2237" s="302"/>
      <c r="F2237" s="302"/>
      <c r="G2237" s="302"/>
      <c r="H2237" s="302"/>
      <c r="I2237" s="302"/>
      <c r="J2237" s="302"/>
      <c r="K2237" s="302"/>
      <c r="O2237" s="4"/>
      <c r="P2237" s="4"/>
      <c r="Q2237" s="4"/>
      <c r="R2237" s="4"/>
      <c r="S2237" s="4"/>
      <c r="T2237" s="4"/>
      <c r="U2237" s="4"/>
      <c r="V2237" s="4"/>
      <c r="W2237" s="4"/>
      <c r="X2237" s="4"/>
      <c r="Y2237" s="4"/>
    </row>
    <row r="2238" spans="1:25" ht="15" customHeight="1" thickTop="1">
      <c r="A2238" s="4"/>
      <c r="B2238" s="72"/>
      <c r="C2238" s="72"/>
      <c r="D2238" s="72"/>
      <c r="E2238" s="72"/>
      <c r="F2238" s="72"/>
      <c r="G2238" s="72"/>
      <c r="H2238" s="72"/>
      <c r="I2238" s="72"/>
      <c r="J2238" s="72"/>
      <c r="K2238" s="72"/>
      <c r="O2238" s="4"/>
      <c r="P2238" s="4"/>
      <c r="Q2238" s="4"/>
      <c r="R2238" s="4"/>
      <c r="S2238" s="4"/>
      <c r="T2238" s="4"/>
      <c r="U2238" s="4"/>
      <c r="V2238" s="4"/>
      <c r="W2238" s="4"/>
      <c r="X2238" s="4"/>
      <c r="Y2238" s="4"/>
    </row>
    <row r="2239" spans="1:25" ht="15" customHeight="1">
      <c r="A2239" s="4"/>
      <c r="B2239" s="61" t="s">
        <v>732</v>
      </c>
      <c r="C2239" s="62" t="s">
        <v>19</v>
      </c>
      <c r="D2239" s="61" t="s">
        <v>20</v>
      </c>
      <c r="E2239" s="61" t="s">
        <v>21</v>
      </c>
      <c r="F2239" s="303" t="s">
        <v>1242</v>
      </c>
      <c r="G2239" s="303"/>
      <c r="H2239" s="67" t="s">
        <v>22</v>
      </c>
      <c r="I2239" s="62" t="s">
        <v>23</v>
      </c>
      <c r="J2239" s="62" t="s">
        <v>24</v>
      </c>
      <c r="K2239" s="62" t="s">
        <v>17</v>
      </c>
      <c r="O2239" s="4"/>
      <c r="P2239" s="4"/>
      <c r="Q2239" s="4"/>
      <c r="R2239" s="4"/>
      <c r="S2239" s="4"/>
      <c r="T2239" s="4"/>
      <c r="U2239" s="4"/>
      <c r="V2239" s="4"/>
      <c r="W2239" s="4"/>
      <c r="X2239" s="4"/>
      <c r="Y2239" s="4"/>
    </row>
    <row r="2240" spans="1:25" ht="15" customHeight="1">
      <c r="A2240" s="4"/>
      <c r="B2240" s="58" t="s">
        <v>1243</v>
      </c>
      <c r="C2240" s="69" t="s">
        <v>733</v>
      </c>
      <c r="D2240" s="58" t="s">
        <v>47</v>
      </c>
      <c r="E2240" s="58" t="s">
        <v>734</v>
      </c>
      <c r="F2240" s="304" t="s">
        <v>2085</v>
      </c>
      <c r="G2240" s="304"/>
      <c r="H2240" s="68" t="s">
        <v>49</v>
      </c>
      <c r="I2240" s="71">
        <v>1</v>
      </c>
      <c r="J2240" s="70">
        <v>15.52</v>
      </c>
      <c r="K2240" s="70">
        <v>15.52</v>
      </c>
      <c r="O2240" s="4"/>
      <c r="P2240" s="4"/>
      <c r="Q2240" s="4"/>
      <c r="R2240" s="4"/>
      <c r="S2240" s="4"/>
      <c r="T2240" s="4"/>
      <c r="U2240" s="4"/>
      <c r="V2240" s="4"/>
      <c r="W2240" s="4"/>
      <c r="X2240" s="4"/>
      <c r="Y2240" s="4"/>
    </row>
    <row r="2241" spans="1:25" ht="15" customHeight="1">
      <c r="A2241" s="4"/>
      <c r="B2241" s="59" t="s">
        <v>1245</v>
      </c>
      <c r="C2241" s="74" t="s">
        <v>1301</v>
      </c>
      <c r="D2241" s="59" t="s">
        <v>47</v>
      </c>
      <c r="E2241" s="59" t="s">
        <v>1302</v>
      </c>
      <c r="F2241" s="308" t="s">
        <v>1248</v>
      </c>
      <c r="G2241" s="308"/>
      <c r="H2241" s="73" t="s">
        <v>1249</v>
      </c>
      <c r="I2241" s="76">
        <v>0.16930000000000001</v>
      </c>
      <c r="J2241" s="75">
        <v>30.48</v>
      </c>
      <c r="K2241" s="75">
        <v>5.16</v>
      </c>
      <c r="O2241" s="4"/>
      <c r="P2241" s="4"/>
      <c r="Q2241" s="4"/>
      <c r="R2241" s="4"/>
      <c r="S2241" s="4"/>
      <c r="T2241" s="4"/>
      <c r="U2241" s="4"/>
      <c r="V2241" s="4"/>
      <c r="W2241" s="4"/>
      <c r="X2241" s="4"/>
      <c r="Y2241" s="4"/>
    </row>
    <row r="2242" spans="1:25" ht="15" customHeight="1">
      <c r="A2242" s="4"/>
      <c r="B2242" s="59" t="s">
        <v>1245</v>
      </c>
      <c r="C2242" s="74" t="s">
        <v>1299</v>
      </c>
      <c r="D2242" s="59" t="s">
        <v>47</v>
      </c>
      <c r="E2242" s="59" t="s">
        <v>1300</v>
      </c>
      <c r="F2242" s="308" t="s">
        <v>1248</v>
      </c>
      <c r="G2242" s="308"/>
      <c r="H2242" s="73" t="s">
        <v>1249</v>
      </c>
      <c r="I2242" s="76">
        <v>0.16930000000000001</v>
      </c>
      <c r="J2242" s="75">
        <v>24.48</v>
      </c>
      <c r="K2242" s="75">
        <v>4.1399999999999997</v>
      </c>
      <c r="O2242" s="4"/>
      <c r="P2242" s="4"/>
      <c r="Q2242" s="4"/>
      <c r="R2242" s="4"/>
      <c r="S2242" s="4"/>
      <c r="T2242" s="4"/>
      <c r="U2242" s="4"/>
      <c r="V2242" s="4"/>
      <c r="W2242" s="4"/>
      <c r="X2242" s="4"/>
      <c r="Y2242" s="4"/>
    </row>
    <row r="2243" spans="1:25" ht="15" customHeight="1">
      <c r="A2243" s="4"/>
      <c r="B2243" s="57" t="s">
        <v>1254</v>
      </c>
      <c r="C2243" s="78" t="s">
        <v>2144</v>
      </c>
      <c r="D2243" s="57" t="s">
        <v>47</v>
      </c>
      <c r="E2243" s="57" t="s">
        <v>2145</v>
      </c>
      <c r="F2243" s="305" t="s">
        <v>1258</v>
      </c>
      <c r="G2243" s="305"/>
      <c r="H2243" s="77" t="s">
        <v>49</v>
      </c>
      <c r="I2243" s="80">
        <v>1</v>
      </c>
      <c r="J2243" s="79">
        <v>3.62</v>
      </c>
      <c r="K2243" s="79">
        <v>3.62</v>
      </c>
      <c r="O2243" s="4"/>
      <c r="P2243" s="4"/>
      <c r="Q2243" s="4"/>
      <c r="R2243" s="4"/>
      <c r="S2243" s="4"/>
      <c r="T2243" s="4"/>
      <c r="U2243" s="4"/>
      <c r="V2243" s="4"/>
      <c r="W2243" s="4"/>
      <c r="X2243" s="4"/>
      <c r="Y2243" s="4"/>
    </row>
    <row r="2244" spans="1:25" ht="15" customHeight="1">
      <c r="A2244" s="4"/>
      <c r="B2244" s="57" t="s">
        <v>1254</v>
      </c>
      <c r="C2244" s="78" t="s">
        <v>1944</v>
      </c>
      <c r="D2244" s="57" t="s">
        <v>47</v>
      </c>
      <c r="E2244" s="57" t="s">
        <v>1945</v>
      </c>
      <c r="F2244" s="305" t="s">
        <v>1258</v>
      </c>
      <c r="G2244" s="305"/>
      <c r="H2244" s="77" t="s">
        <v>49</v>
      </c>
      <c r="I2244" s="80">
        <v>2.2499999999999999E-2</v>
      </c>
      <c r="J2244" s="79">
        <v>72.87</v>
      </c>
      <c r="K2244" s="79">
        <v>1.63</v>
      </c>
      <c r="O2244" s="4"/>
      <c r="P2244" s="4"/>
      <c r="Q2244" s="4"/>
      <c r="R2244" s="4"/>
      <c r="S2244" s="4"/>
      <c r="T2244" s="4"/>
      <c r="U2244" s="4"/>
      <c r="V2244" s="4"/>
      <c r="W2244" s="4"/>
      <c r="X2244" s="4"/>
      <c r="Y2244" s="4"/>
    </row>
    <row r="2245" spans="1:25" ht="15" customHeight="1">
      <c r="A2245" s="4"/>
      <c r="B2245" s="57" t="s">
        <v>1254</v>
      </c>
      <c r="C2245" s="78" t="s">
        <v>1947</v>
      </c>
      <c r="D2245" s="57" t="s">
        <v>47</v>
      </c>
      <c r="E2245" s="57" t="s">
        <v>1948</v>
      </c>
      <c r="F2245" s="305" t="s">
        <v>1258</v>
      </c>
      <c r="G2245" s="305"/>
      <c r="H2245" s="77" t="s">
        <v>49</v>
      </c>
      <c r="I2245" s="80">
        <v>1.4800000000000001E-2</v>
      </c>
      <c r="J2245" s="79">
        <v>64.319999999999993</v>
      </c>
      <c r="K2245" s="79">
        <v>0.95</v>
      </c>
      <c r="O2245" s="4"/>
      <c r="P2245" s="4"/>
      <c r="Q2245" s="4"/>
      <c r="R2245" s="4"/>
      <c r="S2245" s="4"/>
      <c r="T2245" s="4"/>
      <c r="U2245" s="4"/>
      <c r="V2245" s="4"/>
      <c r="W2245" s="4"/>
      <c r="X2245" s="4"/>
      <c r="Y2245" s="4"/>
    </row>
    <row r="2246" spans="1:25" ht="15" customHeight="1">
      <c r="A2246" s="4"/>
      <c r="B2246" s="57" t="s">
        <v>1254</v>
      </c>
      <c r="C2246" s="78" t="s">
        <v>1938</v>
      </c>
      <c r="D2246" s="57" t="s">
        <v>47</v>
      </c>
      <c r="E2246" s="57" t="s">
        <v>1939</v>
      </c>
      <c r="F2246" s="305" t="s">
        <v>1258</v>
      </c>
      <c r="G2246" s="305"/>
      <c r="H2246" s="77" t="s">
        <v>49</v>
      </c>
      <c r="I2246" s="80">
        <v>1.0699999999999999E-2</v>
      </c>
      <c r="J2246" s="79">
        <v>2.61</v>
      </c>
      <c r="K2246" s="79">
        <v>0.02</v>
      </c>
      <c r="O2246" s="4"/>
      <c r="P2246" s="4"/>
      <c r="Q2246" s="4"/>
      <c r="R2246" s="4"/>
      <c r="S2246" s="4"/>
      <c r="T2246" s="4"/>
      <c r="U2246" s="4"/>
      <c r="V2246" s="4"/>
      <c r="W2246" s="4"/>
      <c r="X2246" s="4"/>
      <c r="Y2246" s="4"/>
    </row>
    <row r="2247" spans="1:25" ht="15" customHeight="1">
      <c r="A2247" s="4"/>
      <c r="B2247" s="60"/>
      <c r="C2247" s="60"/>
      <c r="D2247" s="60"/>
      <c r="E2247" s="60"/>
      <c r="F2247" s="60" t="s">
        <v>1260</v>
      </c>
      <c r="G2247" s="82">
        <v>7.29</v>
      </c>
      <c r="H2247" s="60" t="s">
        <v>1261</v>
      </c>
      <c r="I2247" s="82">
        <v>0</v>
      </c>
      <c r="J2247" s="60" t="s">
        <v>1262</v>
      </c>
      <c r="K2247" s="82">
        <v>7.29</v>
      </c>
      <c r="O2247" s="4"/>
      <c r="P2247" s="4"/>
      <c r="Q2247" s="4"/>
      <c r="R2247" s="4"/>
      <c r="S2247" s="4"/>
      <c r="T2247" s="4"/>
      <c r="U2247" s="4"/>
      <c r="V2247" s="4"/>
      <c r="W2247" s="4"/>
      <c r="X2247" s="4"/>
      <c r="Y2247" s="4"/>
    </row>
    <row r="2248" spans="1:25" ht="15" customHeight="1" thickBot="1">
      <c r="A2248" s="4"/>
      <c r="B2248" s="60"/>
      <c r="C2248" s="60"/>
      <c r="D2248" s="60"/>
      <c r="E2248" s="60"/>
      <c r="F2248" s="60" t="s">
        <v>1263</v>
      </c>
      <c r="G2248" s="82">
        <v>2.93</v>
      </c>
      <c r="H2248" s="60"/>
      <c r="I2248" s="306" t="s">
        <v>1264</v>
      </c>
      <c r="J2248" s="306"/>
      <c r="K2248" s="82">
        <v>18.45</v>
      </c>
      <c r="O2248" s="4"/>
      <c r="P2248" s="4"/>
      <c r="Q2248" s="4"/>
      <c r="R2248" s="4"/>
      <c r="S2248" s="4"/>
      <c r="T2248" s="4"/>
      <c r="U2248" s="4"/>
      <c r="V2248" s="4"/>
      <c r="W2248" s="4"/>
      <c r="X2248" s="4"/>
      <c r="Y2248" s="4"/>
    </row>
    <row r="2249" spans="1:25" ht="15" customHeight="1" thickTop="1">
      <c r="A2249" s="4"/>
      <c r="B2249" s="72"/>
      <c r="C2249" s="72"/>
      <c r="D2249" s="72"/>
      <c r="E2249" s="72"/>
      <c r="F2249" s="72"/>
      <c r="G2249" s="72"/>
      <c r="H2249" s="72"/>
      <c r="I2249" s="72"/>
      <c r="J2249" s="72"/>
      <c r="K2249" s="72"/>
      <c r="O2249" s="4"/>
      <c r="P2249" s="4"/>
      <c r="Q2249" s="4"/>
      <c r="R2249" s="4"/>
      <c r="S2249" s="4"/>
      <c r="T2249" s="4"/>
      <c r="U2249" s="4"/>
      <c r="V2249" s="4"/>
      <c r="W2249" s="4"/>
      <c r="X2249" s="4"/>
      <c r="Y2249" s="4"/>
    </row>
    <row r="2250" spans="1:25" ht="15" customHeight="1">
      <c r="A2250" s="4"/>
      <c r="B2250" s="61" t="s">
        <v>735</v>
      </c>
      <c r="C2250" s="62" t="s">
        <v>19</v>
      </c>
      <c r="D2250" s="61" t="s">
        <v>20</v>
      </c>
      <c r="E2250" s="61" t="s">
        <v>21</v>
      </c>
      <c r="F2250" s="303" t="s">
        <v>1242</v>
      </c>
      <c r="G2250" s="303"/>
      <c r="H2250" s="67" t="s">
        <v>22</v>
      </c>
      <c r="I2250" s="62" t="s">
        <v>23</v>
      </c>
      <c r="J2250" s="62" t="s">
        <v>24</v>
      </c>
      <c r="K2250" s="62" t="s">
        <v>17</v>
      </c>
      <c r="O2250" s="4"/>
      <c r="P2250" s="4"/>
      <c r="Q2250" s="4"/>
      <c r="R2250" s="4"/>
      <c r="S2250" s="4"/>
      <c r="T2250" s="4"/>
      <c r="U2250" s="4"/>
      <c r="V2250" s="4"/>
      <c r="W2250" s="4"/>
      <c r="X2250" s="4"/>
      <c r="Y2250" s="4"/>
    </row>
    <row r="2251" spans="1:25" ht="15" customHeight="1">
      <c r="A2251" s="4"/>
      <c r="B2251" s="58" t="s">
        <v>1243</v>
      </c>
      <c r="C2251" s="69" t="s">
        <v>736</v>
      </c>
      <c r="D2251" s="58" t="s">
        <v>31</v>
      </c>
      <c r="E2251" s="58" t="s">
        <v>737</v>
      </c>
      <c r="F2251" s="304" t="s">
        <v>1878</v>
      </c>
      <c r="G2251" s="304"/>
      <c r="H2251" s="68" t="s">
        <v>49</v>
      </c>
      <c r="I2251" s="71">
        <v>1</v>
      </c>
      <c r="J2251" s="70">
        <v>27.06</v>
      </c>
      <c r="K2251" s="70">
        <v>27.06</v>
      </c>
      <c r="O2251" s="4"/>
      <c r="P2251" s="4"/>
      <c r="Q2251" s="4"/>
      <c r="R2251" s="4"/>
      <c r="S2251" s="4"/>
      <c r="T2251" s="4"/>
      <c r="U2251" s="4"/>
      <c r="V2251" s="4"/>
      <c r="W2251" s="4"/>
      <c r="X2251" s="4"/>
      <c r="Y2251" s="4"/>
    </row>
    <row r="2252" spans="1:25" ht="15" customHeight="1">
      <c r="A2252" s="4"/>
      <c r="B2252" s="59" t="s">
        <v>1245</v>
      </c>
      <c r="C2252" s="74" t="s">
        <v>1246</v>
      </c>
      <c r="D2252" s="59" t="s">
        <v>47</v>
      </c>
      <c r="E2252" s="59" t="s">
        <v>1247</v>
      </c>
      <c r="F2252" s="308" t="s">
        <v>1248</v>
      </c>
      <c r="G2252" s="308"/>
      <c r="H2252" s="73" t="s">
        <v>1249</v>
      </c>
      <c r="I2252" s="76">
        <v>0.23</v>
      </c>
      <c r="J2252" s="75">
        <v>22.64</v>
      </c>
      <c r="K2252" s="75">
        <v>5.2</v>
      </c>
      <c r="O2252" s="4"/>
      <c r="P2252" s="4"/>
      <c r="Q2252" s="4"/>
      <c r="R2252" s="4"/>
      <c r="S2252" s="4"/>
      <c r="T2252" s="4"/>
      <c r="U2252" s="4"/>
      <c r="V2252" s="4"/>
      <c r="W2252" s="4"/>
      <c r="X2252" s="4"/>
      <c r="Y2252" s="4"/>
    </row>
    <row r="2253" spans="1:25" ht="15" customHeight="1">
      <c r="A2253" s="4"/>
      <c r="B2253" s="59" t="s">
        <v>1245</v>
      </c>
      <c r="C2253" s="74" t="s">
        <v>1301</v>
      </c>
      <c r="D2253" s="59" t="s">
        <v>47</v>
      </c>
      <c r="E2253" s="59" t="s">
        <v>1302</v>
      </c>
      <c r="F2253" s="308" t="s">
        <v>1248</v>
      </c>
      <c r="G2253" s="308"/>
      <c r="H2253" s="73" t="s">
        <v>1249</v>
      </c>
      <c r="I2253" s="76">
        <v>0.23</v>
      </c>
      <c r="J2253" s="75">
        <v>30.48</v>
      </c>
      <c r="K2253" s="75">
        <v>7.01</v>
      </c>
      <c r="O2253" s="4"/>
      <c r="P2253" s="4"/>
      <c r="Q2253" s="4"/>
      <c r="R2253" s="4"/>
      <c r="S2253" s="4"/>
      <c r="T2253" s="4"/>
      <c r="U2253" s="4"/>
      <c r="V2253" s="4"/>
      <c r="W2253" s="4"/>
      <c r="X2253" s="4"/>
      <c r="Y2253" s="4"/>
    </row>
    <row r="2254" spans="1:25" ht="15" customHeight="1">
      <c r="A2254" s="4"/>
      <c r="B2254" s="57" t="s">
        <v>1254</v>
      </c>
      <c r="C2254" s="78" t="s">
        <v>2146</v>
      </c>
      <c r="D2254" s="57" t="s">
        <v>1546</v>
      </c>
      <c r="E2254" s="57" t="s">
        <v>2147</v>
      </c>
      <c r="F2254" s="305" t="s">
        <v>1258</v>
      </c>
      <c r="G2254" s="305"/>
      <c r="H2254" s="77" t="s">
        <v>2127</v>
      </c>
      <c r="I2254" s="80">
        <v>2.5000000000000001E-2</v>
      </c>
      <c r="J2254" s="79">
        <v>72.41</v>
      </c>
      <c r="K2254" s="79">
        <v>1.81</v>
      </c>
      <c r="O2254" s="4"/>
      <c r="P2254" s="4"/>
      <c r="Q2254" s="4"/>
      <c r="R2254" s="4"/>
      <c r="S2254" s="4"/>
      <c r="T2254" s="4"/>
      <c r="U2254" s="4"/>
      <c r="V2254" s="4"/>
      <c r="W2254" s="4"/>
      <c r="X2254" s="4"/>
      <c r="Y2254" s="4"/>
    </row>
    <row r="2255" spans="1:25" ht="15" customHeight="1">
      <c r="A2255" s="4"/>
      <c r="B2255" s="57" t="s">
        <v>1254</v>
      </c>
      <c r="C2255" s="78" t="s">
        <v>2148</v>
      </c>
      <c r="D2255" s="57" t="s">
        <v>47</v>
      </c>
      <c r="E2255" s="57" t="s">
        <v>2149</v>
      </c>
      <c r="F2255" s="305" t="s">
        <v>1258</v>
      </c>
      <c r="G2255" s="305"/>
      <c r="H2255" s="77" t="s">
        <v>49</v>
      </c>
      <c r="I2255" s="80">
        <v>1</v>
      </c>
      <c r="J2255" s="79">
        <v>10.26</v>
      </c>
      <c r="K2255" s="79">
        <v>10.26</v>
      </c>
      <c r="O2255" s="4"/>
      <c r="P2255" s="4"/>
      <c r="Q2255" s="4"/>
      <c r="R2255" s="4"/>
      <c r="S2255" s="4"/>
      <c r="T2255" s="4"/>
      <c r="U2255" s="4"/>
      <c r="V2255" s="4"/>
      <c r="W2255" s="4"/>
      <c r="X2255" s="4"/>
      <c r="Y2255" s="4"/>
    </row>
    <row r="2256" spans="1:25" ht="15" customHeight="1">
      <c r="A2256" s="4"/>
      <c r="B2256" s="57" t="s">
        <v>1254</v>
      </c>
      <c r="C2256" s="78" t="s">
        <v>2150</v>
      </c>
      <c r="D2256" s="57" t="s">
        <v>1546</v>
      </c>
      <c r="E2256" s="57" t="s">
        <v>2151</v>
      </c>
      <c r="F2256" s="305" t="s">
        <v>1258</v>
      </c>
      <c r="G2256" s="305"/>
      <c r="H2256" s="77" t="s">
        <v>2036</v>
      </c>
      <c r="I2256" s="80">
        <v>0.04</v>
      </c>
      <c r="J2256" s="79">
        <v>69.739999999999995</v>
      </c>
      <c r="K2256" s="79">
        <v>2.78</v>
      </c>
      <c r="O2256" s="4"/>
      <c r="P2256" s="4"/>
      <c r="Q2256" s="4"/>
      <c r="R2256" s="4"/>
      <c r="S2256" s="4"/>
      <c r="T2256" s="4"/>
      <c r="U2256" s="4"/>
      <c r="V2256" s="4"/>
      <c r="W2256" s="4"/>
      <c r="X2256" s="4"/>
      <c r="Y2256" s="4"/>
    </row>
    <row r="2257" spans="1:25" ht="15" customHeight="1">
      <c r="A2257" s="4"/>
      <c r="B2257" s="60"/>
      <c r="C2257" s="60"/>
      <c r="D2257" s="60"/>
      <c r="E2257" s="60"/>
      <c r="F2257" s="60" t="s">
        <v>1260</v>
      </c>
      <c r="G2257" s="82">
        <v>9.35</v>
      </c>
      <c r="H2257" s="60" t="s">
        <v>1261</v>
      </c>
      <c r="I2257" s="82">
        <v>0</v>
      </c>
      <c r="J2257" s="60" t="s">
        <v>1262</v>
      </c>
      <c r="K2257" s="82">
        <v>9.35</v>
      </c>
      <c r="O2257" s="4"/>
      <c r="P2257" s="4"/>
      <c r="Q2257" s="4"/>
      <c r="R2257" s="4"/>
      <c r="S2257" s="4"/>
      <c r="T2257" s="4"/>
      <c r="U2257" s="4"/>
      <c r="V2257" s="4"/>
      <c r="W2257" s="4"/>
      <c r="X2257" s="4"/>
      <c r="Y2257" s="4"/>
    </row>
    <row r="2258" spans="1:25" ht="15" customHeight="1">
      <c r="A2258" s="4"/>
      <c r="B2258" s="60"/>
      <c r="C2258" s="60"/>
      <c r="D2258" s="60"/>
      <c r="E2258" s="60"/>
      <c r="F2258" s="60" t="s">
        <v>1263</v>
      </c>
      <c r="G2258" s="82">
        <v>5.1100000000000003</v>
      </c>
      <c r="H2258" s="60"/>
      <c r="I2258" s="306" t="s">
        <v>1264</v>
      </c>
      <c r="J2258" s="306"/>
      <c r="K2258" s="82">
        <v>32.17</v>
      </c>
      <c r="O2258" s="4"/>
      <c r="P2258" s="4"/>
      <c r="Q2258" s="4"/>
      <c r="R2258" s="4"/>
      <c r="S2258" s="4"/>
      <c r="T2258" s="4"/>
      <c r="U2258" s="4"/>
      <c r="V2258" s="4"/>
      <c r="W2258" s="4"/>
      <c r="X2258" s="4"/>
      <c r="Y2258" s="4"/>
    </row>
    <row r="2259" spans="1:25" ht="15" customHeight="1">
      <c r="A2259" s="4"/>
      <c r="B2259" s="307" t="s">
        <v>2542</v>
      </c>
      <c r="C2259" s="307"/>
      <c r="D2259" s="307"/>
      <c r="E2259" s="307"/>
      <c r="F2259" s="307"/>
      <c r="G2259" s="307"/>
      <c r="H2259" s="307"/>
      <c r="I2259" s="307"/>
      <c r="J2259" s="307"/>
      <c r="K2259" s="307"/>
      <c r="O2259" s="4"/>
      <c r="P2259" s="4"/>
      <c r="Q2259" s="4"/>
      <c r="R2259" s="4"/>
      <c r="S2259" s="4"/>
      <c r="T2259" s="4"/>
      <c r="U2259" s="4"/>
      <c r="V2259" s="4"/>
      <c r="W2259" s="4"/>
      <c r="X2259" s="4"/>
      <c r="Y2259" s="4"/>
    </row>
    <row r="2260" spans="1:25" ht="15" customHeight="1" thickBot="1">
      <c r="A2260" s="4"/>
      <c r="B2260" s="302" t="s">
        <v>2607</v>
      </c>
      <c r="C2260" s="302"/>
      <c r="D2260" s="302"/>
      <c r="E2260" s="302"/>
      <c r="F2260" s="302"/>
      <c r="G2260" s="302"/>
      <c r="H2260" s="302"/>
      <c r="I2260" s="302"/>
      <c r="J2260" s="302"/>
      <c r="K2260" s="302"/>
      <c r="O2260" s="4"/>
      <c r="P2260" s="4"/>
      <c r="Q2260" s="4"/>
      <c r="R2260" s="4"/>
      <c r="S2260" s="4"/>
      <c r="T2260" s="4"/>
      <c r="U2260" s="4"/>
      <c r="V2260" s="4"/>
      <c r="W2260" s="4"/>
      <c r="X2260" s="4"/>
      <c r="Y2260" s="4"/>
    </row>
    <row r="2261" spans="1:25" ht="15" customHeight="1" thickTop="1">
      <c r="A2261" s="4"/>
      <c r="B2261" s="72"/>
      <c r="C2261" s="72"/>
      <c r="D2261" s="72"/>
      <c r="E2261" s="72"/>
      <c r="F2261" s="72"/>
      <c r="G2261" s="72"/>
      <c r="H2261" s="72"/>
      <c r="I2261" s="72"/>
      <c r="J2261" s="72"/>
      <c r="K2261" s="72"/>
      <c r="O2261" s="4"/>
      <c r="P2261" s="4"/>
      <c r="Q2261" s="4"/>
      <c r="R2261" s="4"/>
      <c r="S2261" s="4"/>
      <c r="T2261" s="4"/>
      <c r="U2261" s="4"/>
      <c r="V2261" s="4"/>
      <c r="W2261" s="4"/>
      <c r="X2261" s="4"/>
      <c r="Y2261" s="4"/>
    </row>
    <row r="2262" spans="1:25" ht="15" customHeight="1">
      <c r="A2262" s="4"/>
      <c r="B2262" s="61" t="s">
        <v>739</v>
      </c>
      <c r="C2262" s="62" t="s">
        <v>19</v>
      </c>
      <c r="D2262" s="61" t="s">
        <v>20</v>
      </c>
      <c r="E2262" s="61" t="s">
        <v>21</v>
      </c>
      <c r="F2262" s="303" t="s">
        <v>1242</v>
      </c>
      <c r="G2262" s="303"/>
      <c r="H2262" s="67" t="s">
        <v>22</v>
      </c>
      <c r="I2262" s="62" t="s">
        <v>23</v>
      </c>
      <c r="J2262" s="62" t="s">
        <v>24</v>
      </c>
      <c r="K2262" s="62" t="s">
        <v>17</v>
      </c>
      <c r="O2262" s="4"/>
      <c r="P2262" s="4"/>
      <c r="Q2262" s="4"/>
      <c r="R2262" s="4"/>
      <c r="S2262" s="4"/>
      <c r="T2262" s="4"/>
      <c r="U2262" s="4"/>
      <c r="V2262" s="4"/>
      <c r="W2262" s="4"/>
      <c r="X2262" s="4"/>
      <c r="Y2262" s="4"/>
    </row>
    <row r="2263" spans="1:25" ht="15" customHeight="1">
      <c r="A2263" s="4"/>
      <c r="B2263" s="58" t="s">
        <v>1243</v>
      </c>
      <c r="C2263" s="69" t="s">
        <v>740</v>
      </c>
      <c r="D2263" s="58" t="s">
        <v>47</v>
      </c>
      <c r="E2263" s="58" t="s">
        <v>741</v>
      </c>
      <c r="F2263" s="304" t="s">
        <v>1953</v>
      </c>
      <c r="G2263" s="304"/>
      <c r="H2263" s="68" t="s">
        <v>49</v>
      </c>
      <c r="I2263" s="71">
        <v>1</v>
      </c>
      <c r="J2263" s="70">
        <v>11</v>
      </c>
      <c r="K2263" s="70">
        <v>11</v>
      </c>
      <c r="O2263" s="4"/>
      <c r="P2263" s="4"/>
      <c r="Q2263" s="4"/>
      <c r="R2263" s="4"/>
      <c r="S2263" s="4"/>
      <c r="T2263" s="4"/>
      <c r="U2263" s="4"/>
      <c r="V2263" s="4"/>
      <c r="W2263" s="4"/>
      <c r="X2263" s="4"/>
      <c r="Y2263" s="4"/>
    </row>
    <row r="2264" spans="1:25" ht="15" customHeight="1">
      <c r="A2264" s="4"/>
      <c r="B2264" s="59" t="s">
        <v>1245</v>
      </c>
      <c r="C2264" s="74" t="s">
        <v>1299</v>
      </c>
      <c r="D2264" s="59" t="s">
        <v>47</v>
      </c>
      <c r="E2264" s="59" t="s">
        <v>1300</v>
      </c>
      <c r="F2264" s="308" t="s">
        <v>1248</v>
      </c>
      <c r="G2264" s="308"/>
      <c r="H2264" s="73" t="s">
        <v>1249</v>
      </c>
      <c r="I2264" s="76">
        <v>0.10929999999999999</v>
      </c>
      <c r="J2264" s="75">
        <v>24.48</v>
      </c>
      <c r="K2264" s="75">
        <v>2.67</v>
      </c>
      <c r="O2264" s="4"/>
      <c r="P2264" s="4"/>
      <c r="Q2264" s="4"/>
      <c r="R2264" s="4"/>
      <c r="S2264" s="4"/>
      <c r="T2264" s="4"/>
      <c r="U2264" s="4"/>
      <c r="V2264" s="4"/>
      <c r="W2264" s="4"/>
      <c r="X2264" s="4"/>
      <c r="Y2264" s="4"/>
    </row>
    <row r="2265" spans="1:25" ht="15" customHeight="1">
      <c r="A2265" s="4"/>
      <c r="B2265" s="59" t="s">
        <v>1245</v>
      </c>
      <c r="C2265" s="74" t="s">
        <v>1301</v>
      </c>
      <c r="D2265" s="59" t="s">
        <v>47</v>
      </c>
      <c r="E2265" s="59" t="s">
        <v>1302</v>
      </c>
      <c r="F2265" s="308" t="s">
        <v>1248</v>
      </c>
      <c r="G2265" s="308"/>
      <c r="H2265" s="73" t="s">
        <v>1249</v>
      </c>
      <c r="I2265" s="76">
        <v>0.10929999999999999</v>
      </c>
      <c r="J2265" s="75">
        <v>30.48</v>
      </c>
      <c r="K2265" s="75">
        <v>3.33</v>
      </c>
      <c r="O2265" s="4"/>
      <c r="P2265" s="4"/>
      <c r="Q2265" s="4"/>
      <c r="R2265" s="4"/>
      <c r="S2265" s="4"/>
      <c r="T2265" s="4"/>
      <c r="U2265" s="4"/>
      <c r="V2265" s="4"/>
      <c r="W2265" s="4"/>
      <c r="X2265" s="4"/>
      <c r="Y2265" s="4"/>
    </row>
    <row r="2266" spans="1:25" ht="15" customHeight="1">
      <c r="A2266" s="4"/>
      <c r="B2266" s="57" t="s">
        <v>1254</v>
      </c>
      <c r="C2266" s="78" t="s">
        <v>1947</v>
      </c>
      <c r="D2266" s="57" t="s">
        <v>47</v>
      </c>
      <c r="E2266" s="57" t="s">
        <v>1948</v>
      </c>
      <c r="F2266" s="305" t="s">
        <v>1258</v>
      </c>
      <c r="G2266" s="305"/>
      <c r="H2266" s="77" t="s">
        <v>49</v>
      </c>
      <c r="I2266" s="80">
        <v>9.4000000000000004E-3</v>
      </c>
      <c r="J2266" s="79">
        <v>64.319999999999993</v>
      </c>
      <c r="K2266" s="79">
        <v>0.6</v>
      </c>
      <c r="O2266" s="4"/>
      <c r="P2266" s="4"/>
      <c r="Q2266" s="4"/>
      <c r="R2266" s="4"/>
      <c r="S2266" s="4"/>
      <c r="T2266" s="4"/>
      <c r="U2266" s="4"/>
      <c r="V2266" s="4"/>
      <c r="W2266" s="4"/>
      <c r="X2266" s="4"/>
      <c r="Y2266" s="4"/>
    </row>
    <row r="2267" spans="1:25" ht="15" customHeight="1">
      <c r="A2267" s="4"/>
      <c r="B2267" s="57" t="s">
        <v>1254</v>
      </c>
      <c r="C2267" s="78" t="s">
        <v>2152</v>
      </c>
      <c r="D2267" s="57" t="s">
        <v>47</v>
      </c>
      <c r="E2267" s="57" t="s">
        <v>2153</v>
      </c>
      <c r="F2267" s="305" t="s">
        <v>1258</v>
      </c>
      <c r="G2267" s="305"/>
      <c r="H2267" s="77" t="s">
        <v>49</v>
      </c>
      <c r="I2267" s="80">
        <v>1</v>
      </c>
      <c r="J2267" s="79">
        <v>3.51</v>
      </c>
      <c r="K2267" s="79">
        <v>3.51</v>
      </c>
      <c r="O2267" s="4"/>
      <c r="P2267" s="4"/>
      <c r="Q2267" s="4"/>
      <c r="R2267" s="4"/>
      <c r="S2267" s="4"/>
      <c r="T2267" s="4"/>
      <c r="U2267" s="4"/>
      <c r="V2267" s="4"/>
      <c r="W2267" s="4"/>
      <c r="X2267" s="4"/>
      <c r="Y2267" s="4"/>
    </row>
    <row r="2268" spans="1:25" ht="15" customHeight="1">
      <c r="A2268" s="4"/>
      <c r="B2268" s="57" t="s">
        <v>1254</v>
      </c>
      <c r="C2268" s="78" t="s">
        <v>1938</v>
      </c>
      <c r="D2268" s="57" t="s">
        <v>47</v>
      </c>
      <c r="E2268" s="57" t="s">
        <v>1939</v>
      </c>
      <c r="F2268" s="305" t="s">
        <v>1258</v>
      </c>
      <c r="G2268" s="305"/>
      <c r="H2268" s="77" t="s">
        <v>49</v>
      </c>
      <c r="I2268" s="80">
        <v>3.6499999999999998E-2</v>
      </c>
      <c r="J2268" s="79">
        <v>2.61</v>
      </c>
      <c r="K2268" s="79">
        <v>0.09</v>
      </c>
      <c r="O2268" s="4"/>
      <c r="P2268" s="4"/>
      <c r="Q2268" s="4"/>
      <c r="R2268" s="4"/>
      <c r="S2268" s="4"/>
      <c r="T2268" s="4"/>
      <c r="U2268" s="4"/>
      <c r="V2268" s="4"/>
      <c r="W2268" s="4"/>
      <c r="X2268" s="4"/>
      <c r="Y2268" s="4"/>
    </row>
    <row r="2269" spans="1:25" ht="15" customHeight="1">
      <c r="A2269" s="4"/>
      <c r="B2269" s="57" t="s">
        <v>1254</v>
      </c>
      <c r="C2269" s="78" t="s">
        <v>1944</v>
      </c>
      <c r="D2269" s="57" t="s">
        <v>47</v>
      </c>
      <c r="E2269" s="57" t="s">
        <v>1945</v>
      </c>
      <c r="F2269" s="305" t="s">
        <v>1258</v>
      </c>
      <c r="G2269" s="305"/>
      <c r="H2269" s="77" t="s">
        <v>49</v>
      </c>
      <c r="I2269" s="80">
        <v>1.0999999999999999E-2</v>
      </c>
      <c r="J2269" s="79">
        <v>72.87</v>
      </c>
      <c r="K2269" s="79">
        <v>0.8</v>
      </c>
      <c r="O2269" s="4"/>
      <c r="P2269" s="4"/>
      <c r="Q2269" s="4"/>
      <c r="R2269" s="4"/>
      <c r="S2269" s="4"/>
      <c r="T2269" s="4"/>
      <c r="U2269" s="4"/>
      <c r="V2269" s="4"/>
      <c r="W2269" s="4"/>
      <c r="X2269" s="4"/>
      <c r="Y2269" s="4"/>
    </row>
    <row r="2270" spans="1:25" ht="15" customHeight="1">
      <c r="A2270" s="4"/>
      <c r="B2270" s="60"/>
      <c r="C2270" s="60"/>
      <c r="D2270" s="60"/>
      <c r="E2270" s="60"/>
      <c r="F2270" s="60" t="s">
        <v>1260</v>
      </c>
      <c r="G2270" s="82">
        <v>4.7</v>
      </c>
      <c r="H2270" s="60" t="s">
        <v>1261</v>
      </c>
      <c r="I2270" s="82">
        <v>0</v>
      </c>
      <c r="J2270" s="60" t="s">
        <v>1262</v>
      </c>
      <c r="K2270" s="82">
        <v>4.7</v>
      </c>
      <c r="O2270" s="4"/>
      <c r="P2270" s="4"/>
      <c r="Q2270" s="4"/>
      <c r="R2270" s="4"/>
      <c r="S2270" s="4"/>
      <c r="T2270" s="4"/>
      <c r="U2270" s="4"/>
      <c r="V2270" s="4"/>
      <c r="W2270" s="4"/>
      <c r="X2270" s="4"/>
      <c r="Y2270" s="4"/>
    </row>
    <row r="2271" spans="1:25" ht="15" customHeight="1" thickBot="1">
      <c r="A2271" s="4"/>
      <c r="B2271" s="60"/>
      <c r="C2271" s="60"/>
      <c r="D2271" s="60"/>
      <c r="E2271" s="60"/>
      <c r="F2271" s="60" t="s">
        <v>1263</v>
      </c>
      <c r="G2271" s="82">
        <v>2.08</v>
      </c>
      <c r="H2271" s="60"/>
      <c r="I2271" s="306" t="s">
        <v>1264</v>
      </c>
      <c r="J2271" s="306"/>
      <c r="K2271" s="82">
        <v>13.08</v>
      </c>
      <c r="O2271" s="4"/>
      <c r="P2271" s="4"/>
      <c r="Q2271" s="4"/>
      <c r="R2271" s="4"/>
      <c r="S2271" s="4"/>
      <c r="T2271" s="4"/>
      <c r="U2271" s="4"/>
      <c r="V2271" s="4"/>
      <c r="W2271" s="4"/>
      <c r="X2271" s="4"/>
      <c r="Y2271" s="4"/>
    </row>
    <row r="2272" spans="1:25" ht="15" customHeight="1" thickTop="1">
      <c r="A2272" s="4"/>
      <c r="B2272" s="72"/>
      <c r="C2272" s="72"/>
      <c r="D2272" s="72"/>
      <c r="E2272" s="72"/>
      <c r="F2272" s="72"/>
      <c r="G2272" s="72"/>
      <c r="H2272" s="72"/>
      <c r="I2272" s="72"/>
      <c r="J2272" s="72"/>
      <c r="K2272" s="72"/>
      <c r="O2272" s="4"/>
      <c r="P2272" s="4"/>
      <c r="Q2272" s="4"/>
      <c r="R2272" s="4"/>
      <c r="S2272" s="4"/>
      <c r="T2272" s="4"/>
      <c r="U2272" s="4"/>
      <c r="V2272" s="4"/>
      <c r="W2272" s="4"/>
      <c r="X2272" s="4"/>
      <c r="Y2272" s="4"/>
    </row>
    <row r="2273" spans="1:25" ht="15" customHeight="1">
      <c r="A2273" s="4"/>
      <c r="B2273" s="61" t="s">
        <v>743</v>
      </c>
      <c r="C2273" s="62" t="s">
        <v>19</v>
      </c>
      <c r="D2273" s="61" t="s">
        <v>20</v>
      </c>
      <c r="E2273" s="61" t="s">
        <v>21</v>
      </c>
      <c r="F2273" s="303" t="s">
        <v>1242</v>
      </c>
      <c r="G2273" s="303"/>
      <c r="H2273" s="67" t="s">
        <v>22</v>
      </c>
      <c r="I2273" s="62" t="s">
        <v>23</v>
      </c>
      <c r="J2273" s="62" t="s">
        <v>24</v>
      </c>
      <c r="K2273" s="62" t="s">
        <v>17</v>
      </c>
      <c r="O2273" s="4"/>
      <c r="P2273" s="4"/>
      <c r="Q2273" s="4"/>
      <c r="R2273" s="4"/>
      <c r="S2273" s="4"/>
      <c r="T2273" s="4"/>
      <c r="U2273" s="4"/>
      <c r="V2273" s="4"/>
      <c r="W2273" s="4"/>
      <c r="X2273" s="4"/>
      <c r="Y2273" s="4"/>
    </row>
    <row r="2274" spans="1:25" ht="15" customHeight="1">
      <c r="A2274" s="4"/>
      <c r="B2274" s="58" t="s">
        <v>1243</v>
      </c>
      <c r="C2274" s="69" t="s">
        <v>744</v>
      </c>
      <c r="D2274" s="58" t="s">
        <v>47</v>
      </c>
      <c r="E2274" s="58" t="s">
        <v>745</v>
      </c>
      <c r="F2274" s="304" t="s">
        <v>1953</v>
      </c>
      <c r="G2274" s="304"/>
      <c r="H2274" s="68" t="s">
        <v>49</v>
      </c>
      <c r="I2274" s="71">
        <v>1</v>
      </c>
      <c r="J2274" s="70">
        <v>9.26</v>
      </c>
      <c r="K2274" s="70">
        <v>9.26</v>
      </c>
      <c r="O2274" s="4"/>
      <c r="P2274" s="4"/>
      <c r="Q2274" s="4"/>
      <c r="R2274" s="4"/>
      <c r="S2274" s="4"/>
      <c r="T2274" s="4"/>
      <c r="U2274" s="4"/>
      <c r="V2274" s="4"/>
      <c r="W2274" s="4"/>
      <c r="X2274" s="4"/>
      <c r="Y2274" s="4"/>
    </row>
    <row r="2275" spans="1:25" ht="15" customHeight="1">
      <c r="A2275" s="4"/>
      <c r="B2275" s="59" t="s">
        <v>1245</v>
      </c>
      <c r="C2275" s="74" t="s">
        <v>1299</v>
      </c>
      <c r="D2275" s="59" t="s">
        <v>47</v>
      </c>
      <c r="E2275" s="59" t="s">
        <v>1300</v>
      </c>
      <c r="F2275" s="308" t="s">
        <v>1248</v>
      </c>
      <c r="G2275" s="308"/>
      <c r="H2275" s="73" t="s">
        <v>1249</v>
      </c>
      <c r="I2275" s="76">
        <v>0.13589999999999999</v>
      </c>
      <c r="J2275" s="75">
        <v>24.48</v>
      </c>
      <c r="K2275" s="75">
        <v>3.32</v>
      </c>
      <c r="O2275" s="4"/>
      <c r="P2275" s="4"/>
      <c r="Q2275" s="4"/>
      <c r="R2275" s="4"/>
      <c r="S2275" s="4"/>
      <c r="T2275" s="4"/>
      <c r="U2275" s="4"/>
      <c r="V2275" s="4"/>
      <c r="W2275" s="4"/>
      <c r="X2275" s="4"/>
      <c r="Y2275" s="4"/>
    </row>
    <row r="2276" spans="1:25" ht="15" customHeight="1">
      <c r="A2276" s="4"/>
      <c r="B2276" s="59" t="s">
        <v>1245</v>
      </c>
      <c r="C2276" s="74" t="s">
        <v>1301</v>
      </c>
      <c r="D2276" s="59" t="s">
        <v>47</v>
      </c>
      <c r="E2276" s="59" t="s">
        <v>1302</v>
      </c>
      <c r="F2276" s="308" t="s">
        <v>1248</v>
      </c>
      <c r="G2276" s="308"/>
      <c r="H2276" s="73" t="s">
        <v>1249</v>
      </c>
      <c r="I2276" s="76">
        <v>0.13589999999999999</v>
      </c>
      <c r="J2276" s="75">
        <v>30.48</v>
      </c>
      <c r="K2276" s="75">
        <v>4.1399999999999997</v>
      </c>
      <c r="O2276" s="4"/>
      <c r="P2276" s="4"/>
      <c r="Q2276" s="4"/>
      <c r="R2276" s="4"/>
      <c r="S2276" s="4"/>
      <c r="T2276" s="4"/>
      <c r="U2276" s="4"/>
      <c r="V2276" s="4"/>
      <c r="W2276" s="4"/>
      <c r="X2276" s="4"/>
      <c r="Y2276" s="4"/>
    </row>
    <row r="2277" spans="1:25" ht="15" customHeight="1">
      <c r="A2277" s="4"/>
      <c r="B2277" s="57" t="s">
        <v>1254</v>
      </c>
      <c r="C2277" s="78" t="s">
        <v>2154</v>
      </c>
      <c r="D2277" s="57" t="s">
        <v>47</v>
      </c>
      <c r="E2277" s="57" t="s">
        <v>2155</v>
      </c>
      <c r="F2277" s="305" t="s">
        <v>1258</v>
      </c>
      <c r="G2277" s="305"/>
      <c r="H2277" s="77" t="s">
        <v>49</v>
      </c>
      <c r="I2277" s="80">
        <v>1</v>
      </c>
      <c r="J2277" s="79">
        <v>0.7</v>
      </c>
      <c r="K2277" s="79">
        <v>0.7</v>
      </c>
      <c r="O2277" s="4"/>
      <c r="P2277" s="4"/>
      <c r="Q2277" s="4"/>
      <c r="R2277" s="4"/>
      <c r="S2277" s="4"/>
      <c r="T2277" s="4"/>
      <c r="U2277" s="4"/>
      <c r="V2277" s="4"/>
      <c r="W2277" s="4"/>
      <c r="X2277" s="4"/>
      <c r="Y2277" s="4"/>
    </row>
    <row r="2278" spans="1:25" ht="45.6" customHeight="1">
      <c r="A2278" s="4"/>
      <c r="B2278" s="57" t="s">
        <v>1254</v>
      </c>
      <c r="C2278" s="78" t="s">
        <v>1947</v>
      </c>
      <c r="D2278" s="57" t="s">
        <v>47</v>
      </c>
      <c r="E2278" s="57" t="s">
        <v>1948</v>
      </c>
      <c r="F2278" s="305" t="s">
        <v>1258</v>
      </c>
      <c r="G2278" s="305"/>
      <c r="H2278" s="77" t="s">
        <v>49</v>
      </c>
      <c r="I2278" s="80">
        <v>7.1000000000000004E-3</v>
      </c>
      <c r="J2278" s="79">
        <v>64.319999999999993</v>
      </c>
      <c r="K2278" s="79">
        <v>0.45</v>
      </c>
      <c r="O2278" s="4"/>
      <c r="P2278" s="4"/>
      <c r="Q2278" s="4"/>
      <c r="R2278" s="4"/>
      <c r="S2278" s="4"/>
      <c r="T2278" s="4"/>
      <c r="U2278" s="4"/>
      <c r="V2278" s="4"/>
      <c r="W2278" s="4"/>
      <c r="X2278" s="4"/>
      <c r="Y2278" s="4"/>
    </row>
    <row r="2279" spans="1:25" ht="15" customHeight="1">
      <c r="A2279" s="4"/>
      <c r="B2279" s="57" t="s">
        <v>1254</v>
      </c>
      <c r="C2279" s="78" t="s">
        <v>1944</v>
      </c>
      <c r="D2279" s="57" t="s">
        <v>47</v>
      </c>
      <c r="E2279" s="57" t="s">
        <v>1945</v>
      </c>
      <c r="F2279" s="305" t="s">
        <v>1258</v>
      </c>
      <c r="G2279" s="305"/>
      <c r="H2279" s="77" t="s">
        <v>49</v>
      </c>
      <c r="I2279" s="80">
        <v>8.0000000000000002E-3</v>
      </c>
      <c r="J2279" s="79">
        <v>72.87</v>
      </c>
      <c r="K2279" s="79">
        <v>0.57999999999999996</v>
      </c>
      <c r="O2279" s="4"/>
      <c r="P2279" s="4"/>
      <c r="Q2279" s="4"/>
      <c r="R2279" s="4"/>
      <c r="S2279" s="4"/>
      <c r="T2279" s="4"/>
      <c r="U2279" s="4"/>
      <c r="V2279" s="4"/>
      <c r="W2279" s="4"/>
      <c r="X2279" s="4"/>
      <c r="Y2279" s="4"/>
    </row>
    <row r="2280" spans="1:25" ht="15" customHeight="1">
      <c r="A2280" s="4"/>
      <c r="B2280" s="57" t="s">
        <v>1254</v>
      </c>
      <c r="C2280" s="78" t="s">
        <v>1938</v>
      </c>
      <c r="D2280" s="57" t="s">
        <v>47</v>
      </c>
      <c r="E2280" s="57" t="s">
        <v>1939</v>
      </c>
      <c r="F2280" s="305" t="s">
        <v>1258</v>
      </c>
      <c r="G2280" s="305"/>
      <c r="H2280" s="77" t="s">
        <v>49</v>
      </c>
      <c r="I2280" s="80">
        <v>3.0200000000000001E-2</v>
      </c>
      <c r="J2280" s="79">
        <v>2.61</v>
      </c>
      <c r="K2280" s="79">
        <v>7.0000000000000007E-2</v>
      </c>
      <c r="O2280" s="4"/>
      <c r="P2280" s="4"/>
      <c r="Q2280" s="4"/>
      <c r="R2280" s="4"/>
      <c r="S2280" s="4"/>
      <c r="T2280" s="4"/>
      <c r="U2280" s="4"/>
      <c r="V2280" s="4"/>
      <c r="W2280" s="4"/>
      <c r="X2280" s="4"/>
      <c r="Y2280" s="4"/>
    </row>
    <row r="2281" spans="1:25" ht="15" customHeight="1">
      <c r="A2281" s="4"/>
      <c r="B2281" s="60"/>
      <c r="C2281" s="60"/>
      <c r="D2281" s="60"/>
      <c r="E2281" s="60"/>
      <c r="F2281" s="60" t="s">
        <v>1260</v>
      </c>
      <c r="G2281" s="82">
        <v>5.85</v>
      </c>
      <c r="H2281" s="60" t="s">
        <v>1261</v>
      </c>
      <c r="I2281" s="82">
        <v>0</v>
      </c>
      <c r="J2281" s="60" t="s">
        <v>1262</v>
      </c>
      <c r="K2281" s="82">
        <v>5.85</v>
      </c>
      <c r="O2281" s="4"/>
      <c r="P2281" s="4"/>
      <c r="Q2281" s="4"/>
      <c r="R2281" s="4"/>
      <c r="S2281" s="4"/>
      <c r="T2281" s="4"/>
      <c r="U2281" s="4"/>
      <c r="V2281" s="4"/>
      <c r="W2281" s="4"/>
      <c r="X2281" s="4"/>
      <c r="Y2281" s="4"/>
    </row>
    <row r="2282" spans="1:25" ht="15" customHeight="1" thickBot="1">
      <c r="A2282" s="4"/>
      <c r="B2282" s="60"/>
      <c r="C2282" s="60"/>
      <c r="D2282" s="60"/>
      <c r="E2282" s="60"/>
      <c r="F2282" s="60" t="s">
        <v>1263</v>
      </c>
      <c r="G2282" s="82">
        <v>1.75</v>
      </c>
      <c r="H2282" s="60"/>
      <c r="I2282" s="306" t="s">
        <v>1264</v>
      </c>
      <c r="J2282" s="306"/>
      <c r="K2282" s="82">
        <v>11.01</v>
      </c>
      <c r="O2282" s="4"/>
      <c r="P2282" s="4"/>
      <c r="Q2282" s="4"/>
      <c r="R2282" s="4"/>
      <c r="S2282" s="4"/>
      <c r="T2282" s="4"/>
      <c r="U2282" s="4"/>
      <c r="V2282" s="4"/>
      <c r="W2282" s="4"/>
      <c r="X2282" s="4"/>
      <c r="Y2282" s="4"/>
    </row>
    <row r="2283" spans="1:25" ht="15" customHeight="1" thickTop="1">
      <c r="A2283" s="4"/>
      <c r="B2283" s="72"/>
      <c r="C2283" s="72"/>
      <c r="D2283" s="72"/>
      <c r="E2283" s="72"/>
      <c r="F2283" s="72"/>
      <c r="G2283" s="72"/>
      <c r="H2283" s="72"/>
      <c r="I2283" s="72"/>
      <c r="J2283" s="72"/>
      <c r="K2283" s="72"/>
      <c r="O2283" s="4"/>
      <c r="P2283" s="4"/>
      <c r="Q2283" s="4"/>
      <c r="R2283" s="4"/>
      <c r="S2283" s="4"/>
      <c r="T2283" s="4"/>
      <c r="U2283" s="4"/>
      <c r="V2283" s="4"/>
      <c r="W2283" s="4"/>
      <c r="X2283" s="4"/>
      <c r="Y2283" s="4"/>
    </row>
    <row r="2284" spans="1:25" ht="15" customHeight="1">
      <c r="A2284" s="4"/>
      <c r="B2284" s="61" t="s">
        <v>747</v>
      </c>
      <c r="C2284" s="62" t="s">
        <v>19</v>
      </c>
      <c r="D2284" s="61" t="s">
        <v>20</v>
      </c>
      <c r="E2284" s="61" t="s">
        <v>21</v>
      </c>
      <c r="F2284" s="303" t="s">
        <v>1242</v>
      </c>
      <c r="G2284" s="303"/>
      <c r="H2284" s="67" t="s">
        <v>22</v>
      </c>
      <c r="I2284" s="62" t="s">
        <v>23</v>
      </c>
      <c r="J2284" s="62" t="s">
        <v>24</v>
      </c>
      <c r="K2284" s="62" t="s">
        <v>17</v>
      </c>
      <c r="O2284" s="4"/>
      <c r="P2284" s="4"/>
      <c r="Q2284" s="4"/>
      <c r="R2284" s="4"/>
      <c r="S2284" s="4"/>
      <c r="T2284" s="4"/>
      <c r="U2284" s="4"/>
      <c r="V2284" s="4"/>
      <c r="W2284" s="4"/>
      <c r="X2284" s="4"/>
      <c r="Y2284" s="4"/>
    </row>
    <row r="2285" spans="1:25" ht="15" customHeight="1">
      <c r="A2285" s="4"/>
      <c r="B2285" s="58" t="s">
        <v>1243</v>
      </c>
      <c r="C2285" s="69" t="s">
        <v>748</v>
      </c>
      <c r="D2285" s="58" t="s">
        <v>47</v>
      </c>
      <c r="E2285" s="58" t="s">
        <v>749</v>
      </c>
      <c r="F2285" s="304" t="s">
        <v>1824</v>
      </c>
      <c r="G2285" s="304"/>
      <c r="H2285" s="68" t="s">
        <v>49</v>
      </c>
      <c r="I2285" s="71">
        <v>1</v>
      </c>
      <c r="J2285" s="70">
        <v>24.86</v>
      </c>
      <c r="K2285" s="70">
        <v>24.86</v>
      </c>
      <c r="O2285" s="4"/>
      <c r="P2285" s="4"/>
      <c r="Q2285" s="4"/>
      <c r="R2285" s="4"/>
      <c r="S2285" s="4"/>
      <c r="T2285" s="4"/>
      <c r="U2285" s="4"/>
      <c r="V2285" s="4"/>
      <c r="W2285" s="4"/>
      <c r="X2285" s="4"/>
      <c r="Y2285" s="4"/>
    </row>
    <row r="2286" spans="1:25" ht="15" customHeight="1">
      <c r="A2286" s="4"/>
      <c r="B2286" s="59" t="s">
        <v>1245</v>
      </c>
      <c r="C2286" s="74" t="s">
        <v>1246</v>
      </c>
      <c r="D2286" s="59" t="s">
        <v>47</v>
      </c>
      <c r="E2286" s="59" t="s">
        <v>1247</v>
      </c>
      <c r="F2286" s="308" t="s">
        <v>1248</v>
      </c>
      <c r="G2286" s="308"/>
      <c r="H2286" s="73" t="s">
        <v>1249</v>
      </c>
      <c r="I2286" s="76">
        <v>4.2700000000000002E-2</v>
      </c>
      <c r="J2286" s="75">
        <v>22.64</v>
      </c>
      <c r="K2286" s="75">
        <v>0.96</v>
      </c>
      <c r="O2286" s="4"/>
      <c r="P2286" s="4"/>
      <c r="Q2286" s="4"/>
      <c r="R2286" s="4"/>
      <c r="S2286" s="4"/>
      <c r="T2286" s="4"/>
      <c r="U2286" s="4"/>
      <c r="V2286" s="4"/>
      <c r="W2286" s="4"/>
      <c r="X2286" s="4"/>
      <c r="Y2286" s="4"/>
    </row>
    <row r="2287" spans="1:25" ht="15" customHeight="1">
      <c r="A2287" s="4"/>
      <c r="B2287" s="59" t="s">
        <v>1245</v>
      </c>
      <c r="C2287" s="74" t="s">
        <v>1301</v>
      </c>
      <c r="D2287" s="59" t="s">
        <v>47</v>
      </c>
      <c r="E2287" s="59" t="s">
        <v>1302</v>
      </c>
      <c r="F2287" s="308" t="s">
        <v>1248</v>
      </c>
      <c r="G2287" s="308"/>
      <c r="H2287" s="73" t="s">
        <v>1249</v>
      </c>
      <c r="I2287" s="76">
        <v>0.1356</v>
      </c>
      <c r="J2287" s="75">
        <v>30.48</v>
      </c>
      <c r="K2287" s="75">
        <v>4.13</v>
      </c>
      <c r="O2287" s="4"/>
      <c r="P2287" s="4"/>
      <c r="Q2287" s="4"/>
      <c r="R2287" s="4"/>
      <c r="S2287" s="4"/>
      <c r="T2287" s="4"/>
      <c r="U2287" s="4"/>
      <c r="V2287" s="4"/>
      <c r="W2287" s="4"/>
      <c r="X2287" s="4"/>
      <c r="Y2287" s="4"/>
    </row>
    <row r="2288" spans="1:25" ht="15" customHeight="1">
      <c r="A2288" s="4"/>
      <c r="B2288" s="57" t="s">
        <v>1254</v>
      </c>
      <c r="C2288" s="78" t="s">
        <v>2156</v>
      </c>
      <c r="D2288" s="57" t="s">
        <v>47</v>
      </c>
      <c r="E2288" s="57" t="s">
        <v>2157</v>
      </c>
      <c r="F2288" s="305" t="s">
        <v>1258</v>
      </c>
      <c r="G2288" s="305"/>
      <c r="H2288" s="77" t="s">
        <v>49</v>
      </c>
      <c r="I2288" s="80">
        <v>1</v>
      </c>
      <c r="J2288" s="79">
        <v>19.61</v>
      </c>
      <c r="K2288" s="79">
        <v>19.61</v>
      </c>
      <c r="O2288" s="4"/>
      <c r="P2288" s="4"/>
      <c r="Q2288" s="4"/>
      <c r="R2288" s="4"/>
      <c r="S2288" s="4"/>
      <c r="T2288" s="4"/>
      <c r="U2288" s="4"/>
      <c r="V2288" s="4"/>
      <c r="W2288" s="4"/>
      <c r="X2288" s="4"/>
      <c r="Y2288" s="4"/>
    </row>
    <row r="2289" spans="1:25" ht="45.6" customHeight="1">
      <c r="A2289" s="4"/>
      <c r="B2289" s="57" t="s">
        <v>1254</v>
      </c>
      <c r="C2289" s="78" t="s">
        <v>1825</v>
      </c>
      <c r="D2289" s="57" t="s">
        <v>47</v>
      </c>
      <c r="E2289" s="57" t="s">
        <v>1826</v>
      </c>
      <c r="F2289" s="305" t="s">
        <v>1258</v>
      </c>
      <c r="G2289" s="305"/>
      <c r="H2289" s="77" t="s">
        <v>49</v>
      </c>
      <c r="I2289" s="80">
        <v>4.2000000000000003E-2</v>
      </c>
      <c r="J2289" s="79">
        <v>3.99</v>
      </c>
      <c r="K2289" s="79">
        <v>0.16</v>
      </c>
      <c r="O2289" s="4"/>
      <c r="P2289" s="4"/>
      <c r="Q2289" s="4"/>
      <c r="R2289" s="4"/>
      <c r="S2289" s="4"/>
      <c r="T2289" s="4"/>
      <c r="U2289" s="4"/>
      <c r="V2289" s="4"/>
      <c r="W2289" s="4"/>
      <c r="X2289" s="4"/>
      <c r="Y2289" s="4"/>
    </row>
    <row r="2290" spans="1:25" ht="15" customHeight="1">
      <c r="A2290" s="4"/>
      <c r="B2290" s="60"/>
      <c r="C2290" s="60"/>
      <c r="D2290" s="60"/>
      <c r="E2290" s="60"/>
      <c r="F2290" s="60" t="s">
        <v>1260</v>
      </c>
      <c r="G2290" s="82">
        <v>4</v>
      </c>
      <c r="H2290" s="60" t="s">
        <v>1261</v>
      </c>
      <c r="I2290" s="82">
        <v>0</v>
      </c>
      <c r="J2290" s="60" t="s">
        <v>1262</v>
      </c>
      <c r="K2290" s="82">
        <v>4</v>
      </c>
      <c r="O2290" s="4"/>
      <c r="P2290" s="4"/>
      <c r="Q2290" s="4"/>
      <c r="R2290" s="4"/>
      <c r="S2290" s="4"/>
      <c r="T2290" s="4"/>
      <c r="U2290" s="4"/>
      <c r="V2290" s="4"/>
      <c r="W2290" s="4"/>
      <c r="X2290" s="4"/>
      <c r="Y2290" s="4"/>
    </row>
    <row r="2291" spans="1:25" ht="15" customHeight="1" thickBot="1">
      <c r="A2291" s="4"/>
      <c r="B2291" s="60"/>
      <c r="C2291" s="60"/>
      <c r="D2291" s="60"/>
      <c r="E2291" s="60"/>
      <c r="F2291" s="60" t="s">
        <v>1263</v>
      </c>
      <c r="G2291" s="82">
        <v>4.7</v>
      </c>
      <c r="H2291" s="60"/>
      <c r="I2291" s="306" t="s">
        <v>1264</v>
      </c>
      <c r="J2291" s="306"/>
      <c r="K2291" s="82">
        <v>29.56</v>
      </c>
      <c r="O2291" s="4"/>
      <c r="P2291" s="4"/>
      <c r="Q2291" s="4"/>
      <c r="R2291" s="4"/>
      <c r="S2291" s="4"/>
      <c r="T2291" s="4"/>
      <c r="U2291" s="4"/>
      <c r="V2291" s="4"/>
      <c r="W2291" s="4"/>
      <c r="X2291" s="4"/>
      <c r="Y2291" s="4"/>
    </row>
    <row r="2292" spans="1:25" ht="15" customHeight="1" thickTop="1">
      <c r="A2292" s="4"/>
      <c r="B2292" s="72"/>
      <c r="C2292" s="72"/>
      <c r="D2292" s="72"/>
      <c r="E2292" s="72"/>
      <c r="F2292" s="72"/>
      <c r="G2292" s="72"/>
      <c r="H2292" s="72"/>
      <c r="I2292" s="72"/>
      <c r="J2292" s="72"/>
      <c r="K2292" s="72"/>
      <c r="O2292" s="4"/>
      <c r="P2292" s="4"/>
      <c r="Q2292" s="4"/>
      <c r="R2292" s="4"/>
      <c r="S2292" s="4"/>
      <c r="T2292" s="4"/>
      <c r="U2292" s="4"/>
      <c r="V2292" s="4"/>
      <c r="W2292" s="4"/>
      <c r="X2292" s="4"/>
      <c r="Y2292" s="4"/>
    </row>
    <row r="2293" spans="1:25" ht="15" customHeight="1">
      <c r="A2293" s="4"/>
      <c r="B2293" s="61" t="s">
        <v>750</v>
      </c>
      <c r="C2293" s="62" t="s">
        <v>19</v>
      </c>
      <c r="D2293" s="61" t="s">
        <v>20</v>
      </c>
      <c r="E2293" s="61" t="s">
        <v>21</v>
      </c>
      <c r="F2293" s="303" t="s">
        <v>1242</v>
      </c>
      <c r="G2293" s="303"/>
      <c r="H2293" s="67" t="s">
        <v>22</v>
      </c>
      <c r="I2293" s="62" t="s">
        <v>23</v>
      </c>
      <c r="J2293" s="62" t="s">
        <v>24</v>
      </c>
      <c r="K2293" s="62" t="s">
        <v>17</v>
      </c>
      <c r="O2293" s="4"/>
      <c r="P2293" s="4"/>
      <c r="Q2293" s="4"/>
      <c r="R2293" s="4"/>
      <c r="S2293" s="4"/>
      <c r="T2293" s="4"/>
      <c r="U2293" s="4"/>
      <c r="V2293" s="4"/>
      <c r="W2293" s="4"/>
      <c r="X2293" s="4"/>
      <c r="Y2293" s="4"/>
    </row>
    <row r="2294" spans="1:25" ht="15" customHeight="1">
      <c r="A2294" s="4"/>
      <c r="B2294" s="58" t="s">
        <v>1243</v>
      </c>
      <c r="C2294" s="69" t="s">
        <v>751</v>
      </c>
      <c r="D2294" s="58" t="s">
        <v>31</v>
      </c>
      <c r="E2294" s="58" t="s">
        <v>752</v>
      </c>
      <c r="F2294" s="304" t="s">
        <v>1878</v>
      </c>
      <c r="G2294" s="304"/>
      <c r="H2294" s="68" t="s">
        <v>49</v>
      </c>
      <c r="I2294" s="71">
        <v>1</v>
      </c>
      <c r="J2294" s="70">
        <v>22.88</v>
      </c>
      <c r="K2294" s="70">
        <v>22.88</v>
      </c>
      <c r="O2294" s="4"/>
      <c r="P2294" s="4"/>
      <c r="Q2294" s="4"/>
      <c r="R2294" s="4"/>
      <c r="S2294" s="4"/>
      <c r="T2294" s="4"/>
      <c r="U2294" s="4"/>
      <c r="V2294" s="4"/>
      <c r="W2294" s="4"/>
      <c r="X2294" s="4"/>
      <c r="Y2294" s="4"/>
    </row>
    <row r="2295" spans="1:25" ht="15" customHeight="1">
      <c r="A2295" s="4"/>
      <c r="B2295" s="59" t="s">
        <v>1245</v>
      </c>
      <c r="C2295" s="74" t="s">
        <v>1246</v>
      </c>
      <c r="D2295" s="59" t="s">
        <v>47</v>
      </c>
      <c r="E2295" s="59" t="s">
        <v>1247</v>
      </c>
      <c r="F2295" s="308" t="s">
        <v>1248</v>
      </c>
      <c r="G2295" s="308"/>
      <c r="H2295" s="73" t="s">
        <v>1249</v>
      </c>
      <c r="I2295" s="76">
        <v>0.28000000000000003</v>
      </c>
      <c r="J2295" s="75">
        <v>22.64</v>
      </c>
      <c r="K2295" s="75">
        <v>6.33</v>
      </c>
      <c r="O2295" s="4"/>
      <c r="P2295" s="4"/>
      <c r="Q2295" s="4"/>
      <c r="R2295" s="4"/>
      <c r="S2295" s="4"/>
      <c r="T2295" s="4"/>
      <c r="U2295" s="4"/>
      <c r="V2295" s="4"/>
      <c r="W2295" s="4"/>
      <c r="X2295" s="4"/>
      <c r="Y2295" s="4"/>
    </row>
    <row r="2296" spans="1:25" ht="15" customHeight="1">
      <c r="A2296" s="4"/>
      <c r="B2296" s="59" t="s">
        <v>1245</v>
      </c>
      <c r="C2296" s="74" t="s">
        <v>1301</v>
      </c>
      <c r="D2296" s="59" t="s">
        <v>47</v>
      </c>
      <c r="E2296" s="59" t="s">
        <v>1302</v>
      </c>
      <c r="F2296" s="308" t="s">
        <v>1248</v>
      </c>
      <c r="G2296" s="308"/>
      <c r="H2296" s="73" t="s">
        <v>1249</v>
      </c>
      <c r="I2296" s="76">
        <v>0.28000000000000003</v>
      </c>
      <c r="J2296" s="75">
        <v>30.48</v>
      </c>
      <c r="K2296" s="75">
        <v>8.5299999999999994</v>
      </c>
      <c r="O2296" s="4"/>
      <c r="P2296" s="4"/>
      <c r="Q2296" s="4"/>
      <c r="R2296" s="4"/>
      <c r="S2296" s="4"/>
      <c r="T2296" s="4"/>
      <c r="U2296" s="4"/>
      <c r="V2296" s="4"/>
      <c r="W2296" s="4"/>
      <c r="X2296" s="4"/>
      <c r="Y2296" s="4"/>
    </row>
    <row r="2297" spans="1:25" ht="15" customHeight="1">
      <c r="A2297" s="4"/>
      <c r="B2297" s="57" t="s">
        <v>1254</v>
      </c>
      <c r="C2297" s="78" t="s">
        <v>2146</v>
      </c>
      <c r="D2297" s="57" t="s">
        <v>1546</v>
      </c>
      <c r="E2297" s="57" t="s">
        <v>2147</v>
      </c>
      <c r="F2297" s="305" t="s">
        <v>1258</v>
      </c>
      <c r="G2297" s="305"/>
      <c r="H2297" s="77" t="s">
        <v>2127</v>
      </c>
      <c r="I2297" s="80">
        <v>1.4E-2</v>
      </c>
      <c r="J2297" s="79">
        <v>72.41</v>
      </c>
      <c r="K2297" s="79">
        <v>1.01</v>
      </c>
      <c r="O2297" s="4"/>
      <c r="P2297" s="4"/>
      <c r="Q2297" s="4"/>
      <c r="R2297" s="4"/>
      <c r="S2297" s="4"/>
      <c r="T2297" s="4"/>
      <c r="U2297" s="4"/>
      <c r="V2297" s="4"/>
      <c r="W2297" s="4"/>
      <c r="X2297" s="4"/>
      <c r="Y2297" s="4"/>
    </row>
    <row r="2298" spans="1:25" ht="15" customHeight="1">
      <c r="A2298" s="4"/>
      <c r="B2298" s="57" t="s">
        <v>1254</v>
      </c>
      <c r="C2298" s="78" t="s">
        <v>2150</v>
      </c>
      <c r="D2298" s="57" t="s">
        <v>1546</v>
      </c>
      <c r="E2298" s="57" t="s">
        <v>2151</v>
      </c>
      <c r="F2298" s="305" t="s">
        <v>1258</v>
      </c>
      <c r="G2298" s="305"/>
      <c r="H2298" s="77" t="s">
        <v>2036</v>
      </c>
      <c r="I2298" s="80">
        <v>6.0000000000000001E-3</v>
      </c>
      <c r="J2298" s="79">
        <v>69.739999999999995</v>
      </c>
      <c r="K2298" s="79">
        <v>0.41</v>
      </c>
      <c r="O2298" s="4"/>
      <c r="P2298" s="4"/>
      <c r="Q2298" s="4"/>
      <c r="R2298" s="4"/>
      <c r="S2298" s="4"/>
      <c r="T2298" s="4"/>
      <c r="U2298" s="4"/>
      <c r="V2298" s="4"/>
      <c r="W2298" s="4"/>
      <c r="X2298" s="4"/>
      <c r="Y2298" s="4"/>
    </row>
    <row r="2299" spans="1:25" ht="15" customHeight="1">
      <c r="A2299" s="4"/>
      <c r="B2299" s="57" t="s">
        <v>1254</v>
      </c>
      <c r="C2299" s="78" t="s">
        <v>2158</v>
      </c>
      <c r="D2299" s="57" t="s">
        <v>47</v>
      </c>
      <c r="E2299" s="57" t="s">
        <v>2159</v>
      </c>
      <c r="F2299" s="305" t="s">
        <v>1258</v>
      </c>
      <c r="G2299" s="305"/>
      <c r="H2299" s="77" t="s">
        <v>49</v>
      </c>
      <c r="I2299" s="80">
        <v>1</v>
      </c>
      <c r="J2299" s="79">
        <v>6.6</v>
      </c>
      <c r="K2299" s="79">
        <v>6.6</v>
      </c>
      <c r="O2299" s="4"/>
      <c r="P2299" s="4"/>
      <c r="Q2299" s="4"/>
      <c r="R2299" s="4"/>
      <c r="S2299" s="4"/>
      <c r="T2299" s="4"/>
      <c r="U2299" s="4"/>
      <c r="V2299" s="4"/>
      <c r="W2299" s="4"/>
      <c r="X2299" s="4"/>
      <c r="Y2299" s="4"/>
    </row>
    <row r="2300" spans="1:25" ht="15" customHeight="1">
      <c r="A2300" s="4"/>
      <c r="B2300" s="60"/>
      <c r="C2300" s="60"/>
      <c r="D2300" s="60"/>
      <c r="E2300" s="60"/>
      <c r="F2300" s="60" t="s">
        <v>1260</v>
      </c>
      <c r="G2300" s="82">
        <v>11.39</v>
      </c>
      <c r="H2300" s="60" t="s">
        <v>1261</v>
      </c>
      <c r="I2300" s="82">
        <v>0</v>
      </c>
      <c r="J2300" s="60" t="s">
        <v>1262</v>
      </c>
      <c r="K2300" s="82">
        <v>11.39</v>
      </c>
      <c r="O2300" s="4"/>
      <c r="P2300" s="4"/>
      <c r="Q2300" s="4"/>
      <c r="R2300" s="4"/>
      <c r="S2300" s="4"/>
      <c r="T2300" s="4"/>
      <c r="U2300" s="4"/>
      <c r="V2300" s="4"/>
      <c r="W2300" s="4"/>
      <c r="X2300" s="4"/>
      <c r="Y2300" s="4"/>
    </row>
    <row r="2301" spans="1:25" ht="15" customHeight="1">
      <c r="A2301" s="4"/>
      <c r="B2301" s="60"/>
      <c r="C2301" s="60"/>
      <c r="D2301" s="60"/>
      <c r="E2301" s="60"/>
      <c r="F2301" s="60" t="s">
        <v>1263</v>
      </c>
      <c r="G2301" s="82">
        <v>4.32</v>
      </c>
      <c r="H2301" s="60"/>
      <c r="I2301" s="306" t="s">
        <v>1264</v>
      </c>
      <c r="J2301" s="306"/>
      <c r="K2301" s="82">
        <v>27.2</v>
      </c>
      <c r="O2301" s="4"/>
      <c r="P2301" s="4"/>
      <c r="Q2301" s="4"/>
      <c r="R2301" s="4"/>
      <c r="S2301" s="4"/>
      <c r="T2301" s="4"/>
      <c r="U2301" s="4"/>
      <c r="V2301" s="4"/>
      <c r="W2301" s="4"/>
      <c r="X2301" s="4"/>
      <c r="Y2301" s="4"/>
    </row>
    <row r="2302" spans="1:25" ht="15" customHeight="1">
      <c r="A2302" s="4"/>
      <c r="B2302" s="307" t="s">
        <v>2542</v>
      </c>
      <c r="C2302" s="307"/>
      <c r="D2302" s="307"/>
      <c r="E2302" s="307"/>
      <c r="F2302" s="307"/>
      <c r="G2302" s="307"/>
      <c r="H2302" s="307"/>
      <c r="I2302" s="307"/>
      <c r="J2302" s="307"/>
      <c r="K2302" s="307"/>
      <c r="O2302" s="4"/>
      <c r="P2302" s="4"/>
      <c r="Q2302" s="4"/>
      <c r="R2302" s="4"/>
      <c r="S2302" s="4"/>
      <c r="T2302" s="4"/>
      <c r="U2302" s="4"/>
      <c r="V2302" s="4"/>
      <c r="W2302" s="4"/>
      <c r="X2302" s="4"/>
      <c r="Y2302" s="4"/>
    </row>
    <row r="2303" spans="1:25" ht="15" customHeight="1" thickBot="1">
      <c r="A2303" s="4"/>
      <c r="B2303" s="302" t="s">
        <v>2608</v>
      </c>
      <c r="C2303" s="302"/>
      <c r="D2303" s="302"/>
      <c r="E2303" s="302"/>
      <c r="F2303" s="302"/>
      <c r="G2303" s="302"/>
      <c r="H2303" s="302"/>
      <c r="I2303" s="302"/>
      <c r="J2303" s="302"/>
      <c r="K2303" s="302"/>
      <c r="O2303" s="4"/>
      <c r="P2303" s="4"/>
      <c r="Q2303" s="4"/>
      <c r="R2303" s="4"/>
      <c r="S2303" s="4"/>
      <c r="T2303" s="4"/>
      <c r="U2303" s="4"/>
      <c r="V2303" s="4"/>
      <c r="W2303" s="4"/>
      <c r="X2303" s="4"/>
      <c r="Y2303" s="4"/>
    </row>
    <row r="2304" spans="1:25" ht="15" customHeight="1" thickTop="1">
      <c r="A2304" s="4"/>
      <c r="B2304" s="72"/>
      <c r="C2304" s="72"/>
      <c r="D2304" s="72"/>
      <c r="E2304" s="72"/>
      <c r="F2304" s="72"/>
      <c r="G2304" s="72"/>
      <c r="H2304" s="72"/>
      <c r="I2304" s="72"/>
      <c r="J2304" s="72"/>
      <c r="K2304" s="72"/>
      <c r="O2304" s="4"/>
      <c r="P2304" s="4"/>
      <c r="Q2304" s="4"/>
      <c r="R2304" s="4"/>
      <c r="S2304" s="4"/>
      <c r="T2304" s="4"/>
      <c r="U2304" s="4"/>
      <c r="V2304" s="4"/>
      <c r="W2304" s="4"/>
      <c r="X2304" s="4"/>
      <c r="Y2304" s="4"/>
    </row>
    <row r="2305" spans="1:25" ht="15" customHeight="1">
      <c r="A2305" s="4"/>
      <c r="B2305" s="61" t="s">
        <v>753</v>
      </c>
      <c r="C2305" s="62" t="s">
        <v>19</v>
      </c>
      <c r="D2305" s="61" t="s">
        <v>20</v>
      </c>
      <c r="E2305" s="61" t="s">
        <v>21</v>
      </c>
      <c r="F2305" s="303" t="s">
        <v>1242</v>
      </c>
      <c r="G2305" s="303"/>
      <c r="H2305" s="67" t="s">
        <v>22</v>
      </c>
      <c r="I2305" s="62" t="s">
        <v>23</v>
      </c>
      <c r="J2305" s="62" t="s">
        <v>24</v>
      </c>
      <c r="K2305" s="62" t="s">
        <v>17</v>
      </c>
      <c r="O2305" s="4"/>
      <c r="P2305" s="4"/>
      <c r="Q2305" s="4"/>
      <c r="R2305" s="4"/>
      <c r="S2305" s="4"/>
      <c r="T2305" s="4"/>
      <c r="U2305" s="4"/>
      <c r="V2305" s="4"/>
      <c r="W2305" s="4"/>
      <c r="X2305" s="4"/>
      <c r="Y2305" s="4"/>
    </row>
    <row r="2306" spans="1:25" ht="15" customHeight="1">
      <c r="A2306" s="4"/>
      <c r="B2306" s="58" t="s">
        <v>1243</v>
      </c>
      <c r="C2306" s="69" t="s">
        <v>754</v>
      </c>
      <c r="D2306" s="58" t="s">
        <v>31</v>
      </c>
      <c r="E2306" s="58" t="s">
        <v>755</v>
      </c>
      <c r="F2306" s="304" t="s">
        <v>1419</v>
      </c>
      <c r="G2306" s="304"/>
      <c r="H2306" s="68" t="s">
        <v>49</v>
      </c>
      <c r="I2306" s="71">
        <v>1</v>
      </c>
      <c r="J2306" s="70">
        <v>4396.09</v>
      </c>
      <c r="K2306" s="70">
        <v>4396.09</v>
      </c>
      <c r="O2306" s="4"/>
      <c r="P2306" s="4"/>
      <c r="Q2306" s="4"/>
      <c r="R2306" s="4"/>
      <c r="S2306" s="4"/>
      <c r="T2306" s="4"/>
      <c r="U2306" s="4"/>
      <c r="V2306" s="4"/>
      <c r="W2306" s="4"/>
      <c r="X2306" s="4"/>
      <c r="Y2306" s="4"/>
    </row>
    <row r="2307" spans="1:25" ht="15" customHeight="1">
      <c r="A2307" s="4"/>
      <c r="B2307" s="59" t="s">
        <v>1245</v>
      </c>
      <c r="C2307" s="74" t="s">
        <v>2160</v>
      </c>
      <c r="D2307" s="59" t="s">
        <v>47</v>
      </c>
      <c r="E2307" s="59" t="s">
        <v>2161</v>
      </c>
      <c r="F2307" s="308" t="s">
        <v>2057</v>
      </c>
      <c r="G2307" s="308"/>
      <c r="H2307" s="73" t="s">
        <v>37</v>
      </c>
      <c r="I2307" s="76">
        <v>5</v>
      </c>
      <c r="J2307" s="75">
        <v>3.42</v>
      </c>
      <c r="K2307" s="75">
        <v>17.100000000000001</v>
      </c>
      <c r="O2307" s="4"/>
      <c r="P2307" s="4"/>
      <c r="Q2307" s="4"/>
      <c r="R2307" s="4"/>
      <c r="S2307" s="4"/>
      <c r="T2307" s="4"/>
      <c r="U2307" s="4"/>
      <c r="V2307" s="4"/>
      <c r="W2307" s="4"/>
      <c r="X2307" s="4"/>
      <c r="Y2307" s="4"/>
    </row>
    <row r="2308" spans="1:25" ht="15" customHeight="1">
      <c r="A2308" s="4"/>
      <c r="B2308" s="59" t="s">
        <v>1245</v>
      </c>
      <c r="C2308" s="74" t="s">
        <v>92</v>
      </c>
      <c r="D2308" s="59" t="s">
        <v>47</v>
      </c>
      <c r="E2308" s="59" t="s">
        <v>93</v>
      </c>
      <c r="F2308" s="308" t="s">
        <v>1435</v>
      </c>
      <c r="G2308" s="308"/>
      <c r="H2308" s="73" t="s">
        <v>62</v>
      </c>
      <c r="I2308" s="76">
        <v>15</v>
      </c>
      <c r="J2308" s="75">
        <v>89.55</v>
      </c>
      <c r="K2308" s="75">
        <v>1343.25</v>
      </c>
      <c r="O2308" s="4"/>
      <c r="P2308" s="4"/>
      <c r="Q2308" s="4"/>
      <c r="R2308" s="4"/>
      <c r="S2308" s="4"/>
      <c r="T2308" s="4"/>
      <c r="U2308" s="4"/>
      <c r="V2308" s="4"/>
      <c r="W2308" s="4"/>
      <c r="X2308" s="4"/>
      <c r="Y2308" s="4"/>
    </row>
    <row r="2309" spans="1:25" ht="15" customHeight="1">
      <c r="A2309" s="4"/>
      <c r="B2309" s="59" t="s">
        <v>1245</v>
      </c>
      <c r="C2309" s="74" t="s">
        <v>2162</v>
      </c>
      <c r="D2309" s="59" t="s">
        <v>47</v>
      </c>
      <c r="E2309" s="59" t="s">
        <v>2163</v>
      </c>
      <c r="F2309" s="308" t="s">
        <v>1451</v>
      </c>
      <c r="G2309" s="308"/>
      <c r="H2309" s="73" t="s">
        <v>37</v>
      </c>
      <c r="I2309" s="76">
        <v>20.3</v>
      </c>
      <c r="J2309" s="75">
        <v>71.78</v>
      </c>
      <c r="K2309" s="75">
        <v>1457.13</v>
      </c>
      <c r="O2309" s="4"/>
      <c r="P2309" s="4"/>
      <c r="Q2309" s="4"/>
      <c r="R2309" s="4"/>
      <c r="S2309" s="4"/>
      <c r="T2309" s="4"/>
      <c r="U2309" s="4"/>
      <c r="V2309" s="4"/>
      <c r="W2309" s="4"/>
      <c r="X2309" s="4"/>
      <c r="Y2309" s="4"/>
    </row>
    <row r="2310" spans="1:25" ht="15" customHeight="1">
      <c r="A2310" s="4"/>
      <c r="B2310" s="59" t="s">
        <v>1245</v>
      </c>
      <c r="C2310" s="74" t="s">
        <v>2164</v>
      </c>
      <c r="D2310" s="59" t="s">
        <v>47</v>
      </c>
      <c r="E2310" s="59" t="s">
        <v>2165</v>
      </c>
      <c r="F2310" s="308" t="s">
        <v>2166</v>
      </c>
      <c r="G2310" s="308"/>
      <c r="H2310" s="73" t="s">
        <v>62</v>
      </c>
      <c r="I2310" s="76">
        <v>2.16</v>
      </c>
      <c r="J2310" s="75">
        <v>730.84</v>
      </c>
      <c r="K2310" s="75">
        <v>1578.61</v>
      </c>
      <c r="O2310" s="4"/>
      <c r="P2310" s="4"/>
      <c r="Q2310" s="4"/>
      <c r="R2310" s="4"/>
      <c r="S2310" s="4"/>
      <c r="T2310" s="4"/>
      <c r="U2310" s="4"/>
      <c r="V2310" s="4"/>
      <c r="W2310" s="4"/>
      <c r="X2310" s="4"/>
      <c r="Y2310" s="4"/>
    </row>
    <row r="2311" spans="1:25" ht="15" customHeight="1">
      <c r="A2311" s="4"/>
      <c r="B2311" s="60"/>
      <c r="C2311" s="60"/>
      <c r="D2311" s="60"/>
      <c r="E2311" s="60"/>
      <c r="F2311" s="60" t="s">
        <v>1260</v>
      </c>
      <c r="G2311" s="82">
        <v>2101.16</v>
      </c>
      <c r="H2311" s="60" t="s">
        <v>1261</v>
      </c>
      <c r="I2311" s="82">
        <v>0</v>
      </c>
      <c r="J2311" s="60" t="s">
        <v>1262</v>
      </c>
      <c r="K2311" s="82">
        <v>2101.16</v>
      </c>
      <c r="O2311" s="4"/>
      <c r="P2311" s="4"/>
      <c r="Q2311" s="4"/>
      <c r="R2311" s="4"/>
      <c r="S2311" s="4"/>
      <c r="T2311" s="4"/>
      <c r="U2311" s="4"/>
      <c r="V2311" s="4"/>
      <c r="W2311" s="4"/>
      <c r="X2311" s="4"/>
      <c r="Y2311" s="4"/>
    </row>
    <row r="2312" spans="1:25" ht="15" customHeight="1">
      <c r="A2312" s="4"/>
      <c r="B2312" s="60"/>
      <c r="C2312" s="60"/>
      <c r="D2312" s="60"/>
      <c r="E2312" s="60"/>
      <c r="F2312" s="60" t="s">
        <v>1263</v>
      </c>
      <c r="G2312" s="82">
        <v>831.74</v>
      </c>
      <c r="H2312" s="60"/>
      <c r="I2312" s="306" t="s">
        <v>1264</v>
      </c>
      <c r="J2312" s="306"/>
      <c r="K2312" s="82">
        <v>5227.83</v>
      </c>
      <c r="O2312" s="4"/>
      <c r="P2312" s="4"/>
      <c r="Q2312" s="4"/>
      <c r="R2312" s="4"/>
      <c r="S2312" s="4"/>
      <c r="T2312" s="4"/>
      <c r="U2312" s="4"/>
      <c r="V2312" s="4"/>
      <c r="W2312" s="4"/>
      <c r="X2312" s="4"/>
      <c r="Y2312" s="4"/>
    </row>
    <row r="2313" spans="1:25" ht="15" customHeight="1">
      <c r="A2313" s="4"/>
      <c r="B2313" s="307" t="s">
        <v>2542</v>
      </c>
      <c r="C2313" s="307"/>
      <c r="D2313" s="307"/>
      <c r="E2313" s="307"/>
      <c r="F2313" s="307"/>
      <c r="G2313" s="307"/>
      <c r="H2313" s="307"/>
      <c r="I2313" s="307"/>
      <c r="J2313" s="307"/>
      <c r="K2313" s="307"/>
      <c r="O2313" s="4"/>
      <c r="P2313" s="4"/>
      <c r="Q2313" s="4"/>
      <c r="R2313" s="4"/>
      <c r="S2313" s="4"/>
      <c r="T2313" s="4"/>
      <c r="U2313" s="4"/>
      <c r="V2313" s="4"/>
      <c r="W2313" s="4"/>
      <c r="X2313" s="4"/>
      <c r="Y2313" s="4"/>
    </row>
    <row r="2314" spans="1:25" ht="15" customHeight="1" thickBot="1">
      <c r="A2314" s="4"/>
      <c r="B2314" s="302" t="s">
        <v>2609</v>
      </c>
      <c r="C2314" s="302"/>
      <c r="D2314" s="302"/>
      <c r="E2314" s="302"/>
      <c r="F2314" s="302"/>
      <c r="G2314" s="302"/>
      <c r="H2314" s="302"/>
      <c r="I2314" s="302"/>
      <c r="J2314" s="302"/>
      <c r="K2314" s="302"/>
      <c r="O2314" s="4"/>
      <c r="P2314" s="4"/>
      <c r="Q2314" s="4"/>
      <c r="R2314" s="4"/>
      <c r="S2314" s="4"/>
      <c r="T2314" s="4"/>
      <c r="U2314" s="4"/>
      <c r="V2314" s="4"/>
      <c r="W2314" s="4"/>
      <c r="X2314" s="4"/>
      <c r="Y2314" s="4"/>
    </row>
    <row r="2315" spans="1:25" ht="15" customHeight="1" thickTop="1">
      <c r="A2315" s="4"/>
      <c r="B2315" s="72"/>
      <c r="C2315" s="72"/>
      <c r="D2315" s="72"/>
      <c r="E2315" s="72"/>
      <c r="F2315" s="72"/>
      <c r="G2315" s="72"/>
      <c r="H2315" s="72"/>
      <c r="I2315" s="72"/>
      <c r="J2315" s="72"/>
      <c r="K2315" s="72"/>
      <c r="O2315" s="4"/>
      <c r="P2315" s="4"/>
      <c r="Q2315" s="4"/>
      <c r="R2315" s="4"/>
      <c r="S2315" s="4"/>
      <c r="T2315" s="4"/>
      <c r="U2315" s="4"/>
      <c r="V2315" s="4"/>
      <c r="W2315" s="4"/>
      <c r="X2315" s="4"/>
      <c r="Y2315" s="4"/>
    </row>
    <row r="2316" spans="1:25" ht="15" customHeight="1">
      <c r="A2316" s="4"/>
      <c r="B2316" s="61" t="s">
        <v>756</v>
      </c>
      <c r="C2316" s="62" t="s">
        <v>19</v>
      </c>
      <c r="D2316" s="61" t="s">
        <v>20</v>
      </c>
      <c r="E2316" s="61" t="s">
        <v>21</v>
      </c>
      <c r="F2316" s="303" t="s">
        <v>1242</v>
      </c>
      <c r="G2316" s="303"/>
      <c r="H2316" s="67" t="s">
        <v>22</v>
      </c>
      <c r="I2316" s="62" t="s">
        <v>23</v>
      </c>
      <c r="J2316" s="62" t="s">
        <v>24</v>
      </c>
      <c r="K2316" s="62" t="s">
        <v>17</v>
      </c>
      <c r="O2316" s="4"/>
      <c r="P2316" s="4"/>
      <c r="Q2316" s="4"/>
      <c r="R2316" s="4"/>
      <c r="S2316" s="4"/>
      <c r="T2316" s="4"/>
      <c r="U2316" s="4"/>
      <c r="V2316" s="4"/>
      <c r="W2316" s="4"/>
      <c r="X2316" s="4"/>
      <c r="Y2316" s="4"/>
    </row>
    <row r="2317" spans="1:25" ht="15" customHeight="1">
      <c r="A2317" s="4"/>
      <c r="B2317" s="58" t="s">
        <v>1243</v>
      </c>
      <c r="C2317" s="69" t="s">
        <v>757</v>
      </c>
      <c r="D2317" s="58" t="s">
        <v>47</v>
      </c>
      <c r="E2317" s="58" t="s">
        <v>758</v>
      </c>
      <c r="F2317" s="304" t="s">
        <v>1384</v>
      </c>
      <c r="G2317" s="304"/>
      <c r="H2317" s="68" t="s">
        <v>62</v>
      </c>
      <c r="I2317" s="71">
        <v>1</v>
      </c>
      <c r="J2317" s="70">
        <v>466.52</v>
      </c>
      <c r="K2317" s="70">
        <v>466.52</v>
      </c>
      <c r="O2317" s="4"/>
      <c r="P2317" s="4"/>
      <c r="Q2317" s="4"/>
      <c r="R2317" s="4"/>
      <c r="S2317" s="4"/>
      <c r="T2317" s="4"/>
      <c r="U2317" s="4"/>
      <c r="V2317" s="4"/>
      <c r="W2317" s="4"/>
      <c r="X2317" s="4"/>
      <c r="Y2317" s="4"/>
    </row>
    <row r="2318" spans="1:25" ht="15" customHeight="1">
      <c r="A2318" s="4"/>
      <c r="B2318" s="59" t="s">
        <v>1245</v>
      </c>
      <c r="C2318" s="74" t="s">
        <v>2167</v>
      </c>
      <c r="D2318" s="59" t="s">
        <v>47</v>
      </c>
      <c r="E2318" s="59" t="s">
        <v>2168</v>
      </c>
      <c r="F2318" s="308" t="s">
        <v>1387</v>
      </c>
      <c r="G2318" s="308"/>
      <c r="H2318" s="73" t="s">
        <v>1391</v>
      </c>
      <c r="I2318" s="76">
        <v>0.76229999999999998</v>
      </c>
      <c r="J2318" s="75">
        <v>2.2999999999999998</v>
      </c>
      <c r="K2318" s="75">
        <v>1.75</v>
      </c>
      <c r="O2318" s="4"/>
      <c r="P2318" s="4"/>
      <c r="Q2318" s="4"/>
      <c r="R2318" s="4"/>
      <c r="S2318" s="4"/>
      <c r="T2318" s="4"/>
      <c r="U2318" s="4"/>
      <c r="V2318" s="4"/>
      <c r="W2318" s="4"/>
      <c r="X2318" s="4"/>
      <c r="Y2318" s="4"/>
    </row>
    <row r="2319" spans="1:25" ht="15" customHeight="1">
      <c r="A2319" s="4"/>
      <c r="B2319" s="59" t="s">
        <v>1245</v>
      </c>
      <c r="C2319" s="74" t="s">
        <v>1246</v>
      </c>
      <c r="D2319" s="59" t="s">
        <v>47</v>
      </c>
      <c r="E2319" s="59" t="s">
        <v>1247</v>
      </c>
      <c r="F2319" s="308" t="s">
        <v>1248</v>
      </c>
      <c r="G2319" s="308"/>
      <c r="H2319" s="73" t="s">
        <v>1249</v>
      </c>
      <c r="I2319" s="76">
        <v>2.3433000000000002</v>
      </c>
      <c r="J2319" s="75">
        <v>22.64</v>
      </c>
      <c r="K2319" s="75">
        <v>53.05</v>
      </c>
      <c r="O2319" s="4"/>
      <c r="P2319" s="4"/>
      <c r="Q2319" s="4"/>
      <c r="R2319" s="4"/>
      <c r="S2319" s="4"/>
      <c r="T2319" s="4"/>
      <c r="U2319" s="4"/>
      <c r="V2319" s="4"/>
      <c r="W2319" s="4"/>
      <c r="X2319" s="4"/>
      <c r="Y2319" s="4"/>
    </row>
    <row r="2320" spans="1:25" ht="15" customHeight="1">
      <c r="A2320" s="4"/>
      <c r="B2320" s="59" t="s">
        <v>1245</v>
      </c>
      <c r="C2320" s="74" t="s">
        <v>2169</v>
      </c>
      <c r="D2320" s="59" t="s">
        <v>47</v>
      </c>
      <c r="E2320" s="59" t="s">
        <v>2170</v>
      </c>
      <c r="F2320" s="308" t="s">
        <v>1248</v>
      </c>
      <c r="G2320" s="308"/>
      <c r="H2320" s="73" t="s">
        <v>1249</v>
      </c>
      <c r="I2320" s="76">
        <v>1.4811000000000001</v>
      </c>
      <c r="J2320" s="75">
        <v>27.31</v>
      </c>
      <c r="K2320" s="75">
        <v>40.44</v>
      </c>
      <c r="O2320" s="4"/>
      <c r="P2320" s="4"/>
      <c r="Q2320" s="4"/>
      <c r="R2320" s="4"/>
      <c r="S2320" s="4"/>
      <c r="T2320" s="4"/>
      <c r="U2320" s="4"/>
      <c r="V2320" s="4"/>
      <c r="W2320" s="4"/>
      <c r="X2320" s="4"/>
      <c r="Y2320" s="4"/>
    </row>
    <row r="2321" spans="1:25" ht="15" customHeight="1">
      <c r="A2321" s="4"/>
      <c r="B2321" s="59" t="s">
        <v>1245</v>
      </c>
      <c r="C2321" s="74" t="s">
        <v>2171</v>
      </c>
      <c r="D2321" s="59" t="s">
        <v>47</v>
      </c>
      <c r="E2321" s="59" t="s">
        <v>2172</v>
      </c>
      <c r="F2321" s="308" t="s">
        <v>1387</v>
      </c>
      <c r="G2321" s="308"/>
      <c r="H2321" s="73" t="s">
        <v>1388</v>
      </c>
      <c r="I2321" s="76">
        <v>0.71879999999999999</v>
      </c>
      <c r="J2321" s="75">
        <v>0.48</v>
      </c>
      <c r="K2321" s="75">
        <v>0.34</v>
      </c>
      <c r="O2321" s="4"/>
      <c r="P2321" s="4"/>
      <c r="Q2321" s="4"/>
      <c r="R2321" s="4"/>
      <c r="S2321" s="4"/>
      <c r="T2321" s="4"/>
      <c r="U2321" s="4"/>
      <c r="V2321" s="4"/>
      <c r="W2321" s="4"/>
      <c r="X2321" s="4"/>
      <c r="Y2321" s="4"/>
    </row>
    <row r="2322" spans="1:25" ht="15" customHeight="1">
      <c r="A2322" s="4"/>
      <c r="B2322" s="57" t="s">
        <v>1254</v>
      </c>
      <c r="C2322" s="78" t="s">
        <v>1449</v>
      </c>
      <c r="D2322" s="57" t="s">
        <v>47</v>
      </c>
      <c r="E2322" s="57" t="s">
        <v>1450</v>
      </c>
      <c r="F2322" s="305" t="s">
        <v>1258</v>
      </c>
      <c r="G2322" s="305"/>
      <c r="H2322" s="77" t="s">
        <v>62</v>
      </c>
      <c r="I2322" s="80">
        <v>0.57820000000000005</v>
      </c>
      <c r="J2322" s="79">
        <v>126.92</v>
      </c>
      <c r="K2322" s="79">
        <v>73.38</v>
      </c>
      <c r="O2322" s="4"/>
      <c r="P2322" s="4"/>
      <c r="Q2322" s="4"/>
      <c r="R2322" s="4"/>
      <c r="S2322" s="4"/>
      <c r="T2322" s="4"/>
      <c r="U2322" s="4"/>
      <c r="V2322" s="4"/>
      <c r="W2322" s="4"/>
      <c r="X2322" s="4"/>
      <c r="Y2322" s="4"/>
    </row>
    <row r="2323" spans="1:25" ht="15" customHeight="1">
      <c r="A2323" s="4"/>
      <c r="B2323" s="57" t="s">
        <v>1254</v>
      </c>
      <c r="C2323" s="78" t="s">
        <v>1565</v>
      </c>
      <c r="D2323" s="57" t="s">
        <v>47</v>
      </c>
      <c r="E2323" s="57" t="s">
        <v>1566</v>
      </c>
      <c r="F2323" s="305" t="s">
        <v>1258</v>
      </c>
      <c r="G2323" s="305"/>
      <c r="H2323" s="77" t="s">
        <v>103</v>
      </c>
      <c r="I2323" s="80">
        <v>212.01939999999999</v>
      </c>
      <c r="J2323" s="79">
        <v>0.76</v>
      </c>
      <c r="K2323" s="79">
        <v>161.13</v>
      </c>
      <c r="O2323" s="4"/>
      <c r="P2323" s="4"/>
      <c r="Q2323" s="4"/>
      <c r="R2323" s="4"/>
      <c r="S2323" s="4"/>
      <c r="T2323" s="4"/>
      <c r="U2323" s="4"/>
      <c r="V2323" s="4"/>
      <c r="W2323" s="4"/>
      <c r="X2323" s="4"/>
      <c r="Y2323" s="4"/>
    </row>
    <row r="2324" spans="1:25" ht="15" customHeight="1">
      <c r="A2324" s="4"/>
      <c r="B2324" s="57" t="s">
        <v>1254</v>
      </c>
      <c r="C2324" s="78" t="s">
        <v>1725</v>
      </c>
      <c r="D2324" s="57" t="s">
        <v>47</v>
      </c>
      <c r="E2324" s="57" t="s">
        <v>1726</v>
      </c>
      <c r="F2324" s="305" t="s">
        <v>1258</v>
      </c>
      <c r="G2324" s="305"/>
      <c r="H2324" s="77" t="s">
        <v>62</v>
      </c>
      <c r="I2324" s="80">
        <v>0.82689999999999997</v>
      </c>
      <c r="J2324" s="79">
        <v>165</v>
      </c>
      <c r="K2324" s="79">
        <v>136.43</v>
      </c>
      <c r="O2324" s="4"/>
      <c r="P2324" s="4"/>
      <c r="Q2324" s="4"/>
      <c r="R2324" s="4"/>
      <c r="S2324" s="4"/>
      <c r="T2324" s="4"/>
      <c r="U2324" s="4"/>
      <c r="V2324" s="4"/>
      <c r="W2324" s="4"/>
      <c r="X2324" s="4"/>
      <c r="Y2324" s="4"/>
    </row>
    <row r="2325" spans="1:25" ht="15" customHeight="1">
      <c r="A2325" s="4"/>
      <c r="B2325" s="60"/>
      <c r="C2325" s="60"/>
      <c r="D2325" s="60"/>
      <c r="E2325" s="60"/>
      <c r="F2325" s="60" t="s">
        <v>1260</v>
      </c>
      <c r="G2325" s="82">
        <v>70.3</v>
      </c>
      <c r="H2325" s="60" t="s">
        <v>1261</v>
      </c>
      <c r="I2325" s="82">
        <v>0</v>
      </c>
      <c r="J2325" s="60" t="s">
        <v>1262</v>
      </c>
      <c r="K2325" s="82">
        <v>70.3</v>
      </c>
      <c r="O2325" s="4"/>
      <c r="P2325" s="4"/>
      <c r="Q2325" s="4"/>
      <c r="R2325" s="4"/>
      <c r="S2325" s="4"/>
      <c r="T2325" s="4"/>
      <c r="U2325" s="4"/>
      <c r="V2325" s="4"/>
      <c r="W2325" s="4"/>
      <c r="X2325" s="4"/>
      <c r="Y2325" s="4"/>
    </row>
    <row r="2326" spans="1:25" ht="15" customHeight="1" thickBot="1">
      <c r="A2326" s="4"/>
      <c r="B2326" s="60"/>
      <c r="C2326" s="60"/>
      <c r="D2326" s="60"/>
      <c r="E2326" s="60"/>
      <c r="F2326" s="60" t="s">
        <v>1263</v>
      </c>
      <c r="G2326" s="82">
        <v>88.26</v>
      </c>
      <c r="H2326" s="60"/>
      <c r="I2326" s="306" t="s">
        <v>1264</v>
      </c>
      <c r="J2326" s="306"/>
      <c r="K2326" s="82">
        <v>554.78</v>
      </c>
      <c r="O2326" s="4"/>
      <c r="P2326" s="4"/>
      <c r="Q2326" s="4"/>
      <c r="R2326" s="4"/>
      <c r="S2326" s="4"/>
      <c r="T2326" s="4"/>
      <c r="U2326" s="4"/>
      <c r="V2326" s="4"/>
      <c r="W2326" s="4"/>
      <c r="X2326" s="4"/>
      <c r="Y2326" s="4"/>
    </row>
    <row r="2327" spans="1:25" ht="15" customHeight="1" thickTop="1">
      <c r="A2327" s="4"/>
      <c r="B2327" s="72"/>
      <c r="C2327" s="72"/>
      <c r="D2327" s="72"/>
      <c r="E2327" s="72"/>
      <c r="F2327" s="72"/>
      <c r="G2327" s="72"/>
      <c r="H2327" s="72"/>
      <c r="I2327" s="72"/>
      <c r="J2327" s="72"/>
      <c r="K2327" s="72"/>
      <c r="O2327" s="4"/>
      <c r="P2327" s="4"/>
      <c r="Q2327" s="4"/>
      <c r="R2327" s="4"/>
      <c r="S2327" s="4"/>
      <c r="T2327" s="4"/>
      <c r="U2327" s="4"/>
      <c r="V2327" s="4"/>
      <c r="W2327" s="4"/>
      <c r="X2327" s="4"/>
      <c r="Y2327" s="4"/>
    </row>
    <row r="2328" spans="1:25" ht="15" customHeight="1">
      <c r="A2328" s="4"/>
      <c r="B2328" s="61" t="s">
        <v>759</v>
      </c>
      <c r="C2328" s="62" t="s">
        <v>19</v>
      </c>
      <c r="D2328" s="61" t="s">
        <v>20</v>
      </c>
      <c r="E2328" s="61" t="s">
        <v>21</v>
      </c>
      <c r="F2328" s="303" t="s">
        <v>1242</v>
      </c>
      <c r="G2328" s="303"/>
      <c r="H2328" s="67" t="s">
        <v>22</v>
      </c>
      <c r="I2328" s="62" t="s">
        <v>23</v>
      </c>
      <c r="J2328" s="62" t="s">
        <v>24</v>
      </c>
      <c r="K2328" s="62" t="s">
        <v>17</v>
      </c>
      <c r="O2328" s="4"/>
      <c r="P2328" s="4"/>
      <c r="Q2328" s="4"/>
      <c r="R2328" s="4"/>
      <c r="S2328" s="4"/>
      <c r="T2328" s="4"/>
      <c r="U2328" s="4"/>
      <c r="V2328" s="4"/>
      <c r="W2328" s="4"/>
      <c r="X2328" s="4"/>
      <c r="Y2328" s="4"/>
    </row>
    <row r="2329" spans="1:25" ht="15" customHeight="1">
      <c r="A2329" s="4"/>
      <c r="B2329" s="58" t="s">
        <v>1243</v>
      </c>
      <c r="C2329" s="69" t="s">
        <v>760</v>
      </c>
      <c r="D2329" s="58" t="s">
        <v>47</v>
      </c>
      <c r="E2329" s="58" t="s">
        <v>761</v>
      </c>
      <c r="F2329" s="304" t="s">
        <v>2085</v>
      </c>
      <c r="G2329" s="304"/>
      <c r="H2329" s="68" t="s">
        <v>49</v>
      </c>
      <c r="I2329" s="71">
        <v>1</v>
      </c>
      <c r="J2329" s="70">
        <v>10.87</v>
      </c>
      <c r="K2329" s="70">
        <v>10.87</v>
      </c>
      <c r="O2329" s="4"/>
      <c r="P2329" s="4"/>
      <c r="Q2329" s="4"/>
      <c r="R2329" s="4"/>
      <c r="S2329" s="4"/>
      <c r="T2329" s="4"/>
      <c r="U2329" s="4"/>
      <c r="V2329" s="4"/>
      <c r="W2329" s="4"/>
      <c r="X2329" s="4"/>
      <c r="Y2329" s="4"/>
    </row>
    <row r="2330" spans="1:25" ht="15" customHeight="1">
      <c r="A2330" s="4"/>
      <c r="B2330" s="59" t="s">
        <v>1245</v>
      </c>
      <c r="C2330" s="74" t="s">
        <v>1301</v>
      </c>
      <c r="D2330" s="59" t="s">
        <v>47</v>
      </c>
      <c r="E2330" s="59" t="s">
        <v>1302</v>
      </c>
      <c r="F2330" s="308" t="s">
        <v>1248</v>
      </c>
      <c r="G2330" s="308"/>
      <c r="H2330" s="73" t="s">
        <v>1249</v>
      </c>
      <c r="I2330" s="76">
        <v>1.14E-2</v>
      </c>
      <c r="J2330" s="75">
        <v>30.48</v>
      </c>
      <c r="K2330" s="75">
        <v>0.34</v>
      </c>
      <c r="O2330" s="4"/>
      <c r="P2330" s="4"/>
      <c r="Q2330" s="4"/>
      <c r="R2330" s="4"/>
      <c r="S2330" s="4"/>
      <c r="T2330" s="4"/>
      <c r="U2330" s="4"/>
      <c r="V2330" s="4"/>
      <c r="W2330" s="4"/>
      <c r="X2330" s="4"/>
      <c r="Y2330" s="4"/>
    </row>
    <row r="2331" spans="1:25" ht="15" customHeight="1">
      <c r="A2331" s="4"/>
      <c r="B2331" s="59" t="s">
        <v>1245</v>
      </c>
      <c r="C2331" s="74" t="s">
        <v>1299</v>
      </c>
      <c r="D2331" s="59" t="s">
        <v>47</v>
      </c>
      <c r="E2331" s="59" t="s">
        <v>1300</v>
      </c>
      <c r="F2331" s="308" t="s">
        <v>1248</v>
      </c>
      <c r="G2331" s="308"/>
      <c r="H2331" s="73" t="s">
        <v>1249</v>
      </c>
      <c r="I2331" s="76">
        <v>1.14E-2</v>
      </c>
      <c r="J2331" s="75">
        <v>24.48</v>
      </c>
      <c r="K2331" s="75">
        <v>0.27</v>
      </c>
      <c r="O2331" s="4"/>
      <c r="P2331" s="4"/>
      <c r="Q2331" s="4"/>
      <c r="R2331" s="4"/>
      <c r="S2331" s="4"/>
      <c r="T2331" s="4"/>
      <c r="U2331" s="4"/>
      <c r="V2331" s="4"/>
      <c r="W2331" s="4"/>
      <c r="X2331" s="4"/>
      <c r="Y2331" s="4"/>
    </row>
    <row r="2332" spans="1:25" ht="15" customHeight="1">
      <c r="A2332" s="4"/>
      <c r="B2332" s="57" t="s">
        <v>1254</v>
      </c>
      <c r="C2332" s="78" t="s">
        <v>1938</v>
      </c>
      <c r="D2332" s="57" t="s">
        <v>47</v>
      </c>
      <c r="E2332" s="57" t="s">
        <v>1939</v>
      </c>
      <c r="F2332" s="305" t="s">
        <v>1258</v>
      </c>
      <c r="G2332" s="305"/>
      <c r="H2332" s="77" t="s">
        <v>49</v>
      </c>
      <c r="I2332" s="80">
        <v>8.0000000000000002E-3</v>
      </c>
      <c r="J2332" s="79">
        <v>2.61</v>
      </c>
      <c r="K2332" s="79">
        <v>0.02</v>
      </c>
      <c r="O2332" s="4"/>
      <c r="P2332" s="4"/>
      <c r="Q2332" s="4"/>
      <c r="R2332" s="4"/>
      <c r="S2332" s="4"/>
      <c r="T2332" s="4"/>
      <c r="U2332" s="4"/>
      <c r="V2332" s="4"/>
      <c r="W2332" s="4"/>
      <c r="X2332" s="4"/>
      <c r="Y2332" s="4"/>
    </row>
    <row r="2333" spans="1:25" ht="15" customHeight="1">
      <c r="A2333" s="4"/>
      <c r="B2333" s="57" t="s">
        <v>1254</v>
      </c>
      <c r="C2333" s="78" t="s">
        <v>1944</v>
      </c>
      <c r="D2333" s="57" t="s">
        <v>47</v>
      </c>
      <c r="E2333" s="57" t="s">
        <v>1945</v>
      </c>
      <c r="F2333" s="305" t="s">
        <v>1258</v>
      </c>
      <c r="G2333" s="305"/>
      <c r="H2333" s="77" t="s">
        <v>49</v>
      </c>
      <c r="I2333" s="80">
        <v>1.0999999999999999E-2</v>
      </c>
      <c r="J2333" s="79">
        <v>72.87</v>
      </c>
      <c r="K2333" s="79">
        <v>0.8</v>
      </c>
      <c r="O2333" s="4"/>
      <c r="P2333" s="4"/>
      <c r="Q2333" s="4"/>
      <c r="R2333" s="4"/>
      <c r="S2333" s="4"/>
      <c r="T2333" s="4"/>
      <c r="U2333" s="4"/>
      <c r="V2333" s="4"/>
      <c r="W2333" s="4"/>
      <c r="X2333" s="4"/>
      <c r="Y2333" s="4"/>
    </row>
    <row r="2334" spans="1:25" ht="15" customHeight="1">
      <c r="A2334" s="4"/>
      <c r="B2334" s="57" t="s">
        <v>1254</v>
      </c>
      <c r="C2334" s="78" t="s">
        <v>1947</v>
      </c>
      <c r="D2334" s="57" t="s">
        <v>47</v>
      </c>
      <c r="E2334" s="57" t="s">
        <v>1948</v>
      </c>
      <c r="F2334" s="305" t="s">
        <v>1258</v>
      </c>
      <c r="G2334" s="305"/>
      <c r="H2334" s="77" t="s">
        <v>49</v>
      </c>
      <c r="I2334" s="80">
        <v>7.3000000000000001E-3</v>
      </c>
      <c r="J2334" s="79">
        <v>64.319999999999993</v>
      </c>
      <c r="K2334" s="79">
        <v>0.46</v>
      </c>
      <c r="O2334" s="4"/>
      <c r="P2334" s="4"/>
      <c r="Q2334" s="4"/>
      <c r="R2334" s="4"/>
      <c r="S2334" s="4"/>
      <c r="T2334" s="4"/>
      <c r="U2334" s="4"/>
      <c r="V2334" s="4"/>
      <c r="W2334" s="4"/>
      <c r="X2334" s="4"/>
      <c r="Y2334" s="4"/>
    </row>
    <row r="2335" spans="1:25" ht="15" customHeight="1">
      <c r="A2335" s="4"/>
      <c r="B2335" s="57" t="s">
        <v>1254</v>
      </c>
      <c r="C2335" s="78" t="s">
        <v>2173</v>
      </c>
      <c r="D2335" s="57" t="s">
        <v>47</v>
      </c>
      <c r="E2335" s="57" t="s">
        <v>2174</v>
      </c>
      <c r="F2335" s="305" t="s">
        <v>1258</v>
      </c>
      <c r="G2335" s="305"/>
      <c r="H2335" s="77" t="s">
        <v>49</v>
      </c>
      <c r="I2335" s="80">
        <v>1</v>
      </c>
      <c r="J2335" s="79">
        <v>8.98</v>
      </c>
      <c r="K2335" s="79">
        <v>8.98</v>
      </c>
      <c r="O2335" s="4"/>
      <c r="P2335" s="4"/>
      <c r="Q2335" s="4"/>
      <c r="R2335" s="4"/>
      <c r="S2335" s="4"/>
      <c r="T2335" s="4"/>
      <c r="U2335" s="4"/>
      <c r="V2335" s="4"/>
      <c r="W2335" s="4"/>
      <c r="X2335" s="4"/>
      <c r="Y2335" s="4"/>
    </row>
    <row r="2336" spans="1:25" ht="15" customHeight="1">
      <c r="A2336" s="4"/>
      <c r="B2336" s="60"/>
      <c r="C2336" s="60"/>
      <c r="D2336" s="60"/>
      <c r="E2336" s="60"/>
      <c r="F2336" s="60" t="s">
        <v>1260</v>
      </c>
      <c r="G2336" s="82">
        <v>0.48</v>
      </c>
      <c r="H2336" s="60" t="s">
        <v>1261</v>
      </c>
      <c r="I2336" s="82">
        <v>0</v>
      </c>
      <c r="J2336" s="60" t="s">
        <v>1262</v>
      </c>
      <c r="K2336" s="82">
        <v>0.48</v>
      </c>
      <c r="O2336" s="4"/>
      <c r="P2336" s="4"/>
      <c r="Q2336" s="4"/>
      <c r="R2336" s="4"/>
      <c r="S2336" s="4"/>
      <c r="T2336" s="4"/>
      <c r="U2336" s="4"/>
      <c r="V2336" s="4"/>
      <c r="W2336" s="4"/>
      <c r="X2336" s="4"/>
      <c r="Y2336" s="4"/>
    </row>
    <row r="2337" spans="1:25" ht="15" customHeight="1" thickBot="1">
      <c r="A2337" s="4"/>
      <c r="B2337" s="60"/>
      <c r="C2337" s="60"/>
      <c r="D2337" s="60"/>
      <c r="E2337" s="60"/>
      <c r="F2337" s="60" t="s">
        <v>1263</v>
      </c>
      <c r="G2337" s="82">
        <v>2.0499999999999998</v>
      </c>
      <c r="H2337" s="60"/>
      <c r="I2337" s="306" t="s">
        <v>1264</v>
      </c>
      <c r="J2337" s="306"/>
      <c r="K2337" s="82">
        <v>12.92</v>
      </c>
      <c r="O2337" s="4"/>
      <c r="P2337" s="4"/>
      <c r="Q2337" s="4"/>
      <c r="R2337" s="4"/>
      <c r="S2337" s="4"/>
      <c r="T2337" s="4"/>
      <c r="U2337" s="4"/>
      <c r="V2337" s="4"/>
      <c r="W2337" s="4"/>
      <c r="X2337" s="4"/>
      <c r="Y2337" s="4"/>
    </row>
    <row r="2338" spans="1:25" ht="15" customHeight="1" thickTop="1">
      <c r="A2338" s="4"/>
      <c r="B2338" s="72"/>
      <c r="C2338" s="72"/>
      <c r="D2338" s="72"/>
      <c r="E2338" s="72"/>
      <c r="F2338" s="72"/>
      <c r="G2338" s="72"/>
      <c r="H2338" s="72"/>
      <c r="I2338" s="72"/>
      <c r="J2338" s="72"/>
      <c r="K2338" s="72"/>
      <c r="O2338" s="4"/>
      <c r="P2338" s="4"/>
      <c r="Q2338" s="4"/>
      <c r="R2338" s="4"/>
      <c r="S2338" s="4"/>
      <c r="T2338" s="4"/>
      <c r="U2338" s="4"/>
      <c r="V2338" s="4"/>
      <c r="W2338" s="4"/>
      <c r="X2338" s="4"/>
      <c r="Y2338" s="4"/>
    </row>
    <row r="2339" spans="1:25" ht="15" customHeight="1">
      <c r="A2339" s="4"/>
      <c r="B2339" s="61" t="s">
        <v>762</v>
      </c>
      <c r="C2339" s="62" t="s">
        <v>19</v>
      </c>
      <c r="D2339" s="61" t="s">
        <v>20</v>
      </c>
      <c r="E2339" s="61" t="s">
        <v>21</v>
      </c>
      <c r="F2339" s="303" t="s">
        <v>1242</v>
      </c>
      <c r="G2339" s="303"/>
      <c r="H2339" s="67" t="s">
        <v>22</v>
      </c>
      <c r="I2339" s="62" t="s">
        <v>23</v>
      </c>
      <c r="J2339" s="62" t="s">
        <v>24</v>
      </c>
      <c r="K2339" s="62" t="s">
        <v>17</v>
      </c>
      <c r="O2339" s="4"/>
      <c r="P2339" s="4"/>
      <c r="Q2339" s="4"/>
      <c r="R2339" s="4"/>
      <c r="S2339" s="4"/>
      <c r="T2339" s="4"/>
      <c r="U2339" s="4"/>
      <c r="V2339" s="4"/>
      <c r="W2339" s="4"/>
      <c r="X2339" s="4"/>
      <c r="Y2339" s="4"/>
    </row>
    <row r="2340" spans="1:25" ht="15" customHeight="1">
      <c r="A2340" s="4"/>
      <c r="B2340" s="58" t="s">
        <v>1243</v>
      </c>
      <c r="C2340" s="69" t="s">
        <v>763</v>
      </c>
      <c r="D2340" s="58" t="s">
        <v>47</v>
      </c>
      <c r="E2340" s="58" t="s">
        <v>764</v>
      </c>
      <c r="F2340" s="304" t="s">
        <v>2085</v>
      </c>
      <c r="G2340" s="304"/>
      <c r="H2340" s="68" t="s">
        <v>49</v>
      </c>
      <c r="I2340" s="71">
        <v>1</v>
      </c>
      <c r="J2340" s="70">
        <v>16.829999999999998</v>
      </c>
      <c r="K2340" s="70">
        <v>16.829999999999998</v>
      </c>
      <c r="O2340" s="4"/>
      <c r="P2340" s="4"/>
      <c r="Q2340" s="4"/>
      <c r="R2340" s="4"/>
      <c r="S2340" s="4"/>
      <c r="T2340" s="4"/>
      <c r="U2340" s="4"/>
      <c r="V2340" s="4"/>
      <c r="W2340" s="4"/>
      <c r="X2340" s="4"/>
      <c r="Y2340" s="4"/>
    </row>
    <row r="2341" spans="1:25" ht="45.6" customHeight="1">
      <c r="A2341" s="4"/>
      <c r="B2341" s="59" t="s">
        <v>1245</v>
      </c>
      <c r="C2341" s="74" t="s">
        <v>1301</v>
      </c>
      <c r="D2341" s="59" t="s">
        <v>47</v>
      </c>
      <c r="E2341" s="59" t="s">
        <v>1302</v>
      </c>
      <c r="F2341" s="308" t="s">
        <v>1248</v>
      </c>
      <c r="G2341" s="308"/>
      <c r="H2341" s="73" t="s">
        <v>1249</v>
      </c>
      <c r="I2341" s="76">
        <v>4.5699999999999998E-2</v>
      </c>
      <c r="J2341" s="75">
        <v>30.48</v>
      </c>
      <c r="K2341" s="75">
        <v>1.39</v>
      </c>
      <c r="O2341" s="4"/>
      <c r="P2341" s="4"/>
      <c r="Q2341" s="4"/>
      <c r="R2341" s="4"/>
      <c r="S2341" s="4"/>
      <c r="T2341" s="4"/>
      <c r="U2341" s="4"/>
      <c r="V2341" s="4"/>
      <c r="W2341" s="4"/>
      <c r="X2341" s="4"/>
      <c r="Y2341" s="4"/>
    </row>
    <row r="2342" spans="1:25" ht="15" customHeight="1">
      <c r="A2342" s="4"/>
      <c r="B2342" s="59" t="s">
        <v>1245</v>
      </c>
      <c r="C2342" s="74" t="s">
        <v>1299</v>
      </c>
      <c r="D2342" s="59" t="s">
        <v>47</v>
      </c>
      <c r="E2342" s="59" t="s">
        <v>1300</v>
      </c>
      <c r="F2342" s="308" t="s">
        <v>1248</v>
      </c>
      <c r="G2342" s="308"/>
      <c r="H2342" s="73" t="s">
        <v>1249</v>
      </c>
      <c r="I2342" s="76">
        <v>4.5699999999999998E-2</v>
      </c>
      <c r="J2342" s="75">
        <v>24.48</v>
      </c>
      <c r="K2342" s="75">
        <v>1.1100000000000001</v>
      </c>
      <c r="O2342" s="4"/>
      <c r="P2342" s="4"/>
      <c r="Q2342" s="4"/>
      <c r="R2342" s="4"/>
      <c r="S2342" s="4"/>
      <c r="T2342" s="4"/>
      <c r="U2342" s="4"/>
      <c r="V2342" s="4"/>
      <c r="W2342" s="4"/>
      <c r="X2342" s="4"/>
      <c r="Y2342" s="4"/>
    </row>
    <row r="2343" spans="1:25" ht="15" customHeight="1">
      <c r="A2343" s="4"/>
      <c r="B2343" s="57" t="s">
        <v>1254</v>
      </c>
      <c r="C2343" s="78" t="s">
        <v>2175</v>
      </c>
      <c r="D2343" s="57" t="s">
        <v>47</v>
      </c>
      <c r="E2343" s="57" t="s">
        <v>2176</v>
      </c>
      <c r="F2343" s="305" t="s">
        <v>1258</v>
      </c>
      <c r="G2343" s="305"/>
      <c r="H2343" s="77" t="s">
        <v>49</v>
      </c>
      <c r="I2343" s="80">
        <v>1</v>
      </c>
      <c r="J2343" s="79">
        <v>7.39</v>
      </c>
      <c r="K2343" s="79">
        <v>7.39</v>
      </c>
      <c r="O2343" s="4"/>
      <c r="P2343" s="4"/>
      <c r="Q2343" s="4"/>
      <c r="R2343" s="4"/>
      <c r="S2343" s="4"/>
      <c r="T2343" s="4"/>
      <c r="U2343" s="4"/>
      <c r="V2343" s="4"/>
      <c r="W2343" s="4"/>
      <c r="X2343" s="4"/>
      <c r="Y2343" s="4"/>
    </row>
    <row r="2344" spans="1:25" ht="15" customHeight="1">
      <c r="A2344" s="4"/>
      <c r="B2344" s="57" t="s">
        <v>1254</v>
      </c>
      <c r="C2344" s="78" t="s">
        <v>2083</v>
      </c>
      <c r="D2344" s="57" t="s">
        <v>47</v>
      </c>
      <c r="E2344" s="57" t="s">
        <v>2084</v>
      </c>
      <c r="F2344" s="305" t="s">
        <v>1258</v>
      </c>
      <c r="G2344" s="305"/>
      <c r="H2344" s="77" t="s">
        <v>49</v>
      </c>
      <c r="I2344" s="80">
        <v>7.4999999999999997E-2</v>
      </c>
      <c r="J2344" s="79">
        <v>26.55</v>
      </c>
      <c r="K2344" s="79">
        <v>1.99</v>
      </c>
      <c r="O2344" s="4"/>
      <c r="P2344" s="4"/>
      <c r="Q2344" s="4"/>
      <c r="R2344" s="4"/>
      <c r="S2344" s="4"/>
      <c r="T2344" s="4"/>
      <c r="U2344" s="4"/>
      <c r="V2344" s="4"/>
      <c r="W2344" s="4"/>
      <c r="X2344" s="4"/>
      <c r="Y2344" s="4"/>
    </row>
    <row r="2345" spans="1:25" ht="15" customHeight="1">
      <c r="A2345" s="4"/>
      <c r="B2345" s="57" t="s">
        <v>1254</v>
      </c>
      <c r="C2345" s="78" t="s">
        <v>2096</v>
      </c>
      <c r="D2345" s="57" t="s">
        <v>47</v>
      </c>
      <c r="E2345" s="57" t="s">
        <v>2097</v>
      </c>
      <c r="F2345" s="305" t="s">
        <v>1258</v>
      </c>
      <c r="G2345" s="305"/>
      <c r="H2345" s="77" t="s">
        <v>49</v>
      </c>
      <c r="I2345" s="80">
        <v>3</v>
      </c>
      <c r="J2345" s="79">
        <v>1.65</v>
      </c>
      <c r="K2345" s="79">
        <v>4.95</v>
      </c>
      <c r="O2345" s="4"/>
      <c r="P2345" s="4"/>
      <c r="Q2345" s="4"/>
      <c r="R2345" s="4"/>
      <c r="S2345" s="4"/>
      <c r="T2345" s="4"/>
      <c r="U2345" s="4"/>
      <c r="V2345" s="4"/>
      <c r="W2345" s="4"/>
      <c r="X2345" s="4"/>
      <c r="Y2345" s="4"/>
    </row>
    <row r="2346" spans="1:25" ht="15" customHeight="1">
      <c r="A2346" s="4"/>
      <c r="B2346" s="60"/>
      <c r="C2346" s="60"/>
      <c r="D2346" s="60"/>
      <c r="E2346" s="60"/>
      <c r="F2346" s="60" t="s">
        <v>1260</v>
      </c>
      <c r="G2346" s="82">
        <v>1.96</v>
      </c>
      <c r="H2346" s="60" t="s">
        <v>1261</v>
      </c>
      <c r="I2346" s="82">
        <v>0</v>
      </c>
      <c r="J2346" s="60" t="s">
        <v>1262</v>
      </c>
      <c r="K2346" s="82">
        <v>1.96</v>
      </c>
      <c r="O2346" s="4"/>
      <c r="P2346" s="4"/>
      <c r="Q2346" s="4"/>
      <c r="R2346" s="4"/>
      <c r="S2346" s="4"/>
      <c r="T2346" s="4"/>
      <c r="U2346" s="4"/>
      <c r="V2346" s="4"/>
      <c r="W2346" s="4"/>
      <c r="X2346" s="4"/>
      <c r="Y2346" s="4"/>
    </row>
    <row r="2347" spans="1:25" ht="15" customHeight="1" thickBot="1">
      <c r="A2347" s="4"/>
      <c r="B2347" s="60"/>
      <c r="C2347" s="60"/>
      <c r="D2347" s="60"/>
      <c r="E2347" s="60"/>
      <c r="F2347" s="60" t="s">
        <v>1263</v>
      </c>
      <c r="G2347" s="82">
        <v>3.18</v>
      </c>
      <c r="H2347" s="60"/>
      <c r="I2347" s="306" t="s">
        <v>1264</v>
      </c>
      <c r="J2347" s="306"/>
      <c r="K2347" s="82">
        <v>20.010000000000002</v>
      </c>
      <c r="O2347" s="4"/>
      <c r="P2347" s="4"/>
      <c r="Q2347" s="4"/>
      <c r="R2347" s="4"/>
      <c r="S2347" s="4"/>
      <c r="T2347" s="4"/>
      <c r="U2347" s="4"/>
      <c r="V2347" s="4"/>
      <c r="W2347" s="4"/>
      <c r="X2347" s="4"/>
      <c r="Y2347" s="4"/>
    </row>
    <row r="2348" spans="1:25" ht="15" customHeight="1" thickTop="1">
      <c r="A2348" s="4"/>
      <c r="B2348" s="72"/>
      <c r="C2348" s="72"/>
      <c r="D2348" s="72"/>
      <c r="E2348" s="72"/>
      <c r="F2348" s="72"/>
      <c r="G2348" s="72"/>
      <c r="H2348" s="72"/>
      <c r="I2348" s="72"/>
      <c r="J2348" s="72"/>
      <c r="K2348" s="72"/>
      <c r="O2348" s="4"/>
      <c r="P2348" s="4"/>
      <c r="Q2348" s="4"/>
      <c r="R2348" s="4"/>
      <c r="S2348" s="4"/>
      <c r="T2348" s="4"/>
      <c r="U2348" s="4"/>
      <c r="V2348" s="4"/>
      <c r="W2348" s="4"/>
      <c r="X2348" s="4"/>
      <c r="Y2348" s="4"/>
    </row>
    <row r="2349" spans="1:25" ht="15" customHeight="1">
      <c r="A2349" s="4"/>
      <c r="B2349" s="61" t="s">
        <v>765</v>
      </c>
      <c r="C2349" s="62" t="s">
        <v>19</v>
      </c>
      <c r="D2349" s="61" t="s">
        <v>20</v>
      </c>
      <c r="E2349" s="61" t="s">
        <v>21</v>
      </c>
      <c r="F2349" s="303" t="s">
        <v>1242</v>
      </c>
      <c r="G2349" s="303"/>
      <c r="H2349" s="67" t="s">
        <v>22</v>
      </c>
      <c r="I2349" s="62" t="s">
        <v>23</v>
      </c>
      <c r="J2349" s="62" t="s">
        <v>24</v>
      </c>
      <c r="K2349" s="62" t="s">
        <v>17</v>
      </c>
      <c r="O2349" s="4"/>
      <c r="P2349" s="4"/>
      <c r="Q2349" s="4"/>
      <c r="R2349" s="4"/>
      <c r="S2349" s="4"/>
      <c r="T2349" s="4"/>
      <c r="U2349" s="4"/>
      <c r="V2349" s="4"/>
      <c r="W2349" s="4"/>
      <c r="X2349" s="4"/>
      <c r="Y2349" s="4"/>
    </row>
    <row r="2350" spans="1:25" ht="15" customHeight="1">
      <c r="A2350" s="4"/>
      <c r="B2350" s="58" t="s">
        <v>1243</v>
      </c>
      <c r="C2350" s="69" t="s">
        <v>766</v>
      </c>
      <c r="D2350" s="58" t="s">
        <v>47</v>
      </c>
      <c r="E2350" s="58" t="s">
        <v>767</v>
      </c>
      <c r="F2350" s="304" t="s">
        <v>2085</v>
      </c>
      <c r="G2350" s="304"/>
      <c r="H2350" s="68" t="s">
        <v>49</v>
      </c>
      <c r="I2350" s="71">
        <v>1</v>
      </c>
      <c r="J2350" s="70">
        <v>35.81</v>
      </c>
      <c r="K2350" s="70">
        <v>35.81</v>
      </c>
      <c r="O2350" s="4"/>
      <c r="P2350" s="4"/>
      <c r="Q2350" s="4"/>
      <c r="R2350" s="4"/>
      <c r="S2350" s="4"/>
      <c r="T2350" s="4"/>
      <c r="U2350" s="4"/>
      <c r="V2350" s="4"/>
      <c r="W2350" s="4"/>
      <c r="X2350" s="4"/>
      <c r="Y2350" s="4"/>
    </row>
    <row r="2351" spans="1:25" ht="15" customHeight="1">
      <c r="A2351" s="4"/>
      <c r="B2351" s="59" t="s">
        <v>1245</v>
      </c>
      <c r="C2351" s="74" t="s">
        <v>1299</v>
      </c>
      <c r="D2351" s="59" t="s">
        <v>47</v>
      </c>
      <c r="E2351" s="59" t="s">
        <v>1300</v>
      </c>
      <c r="F2351" s="308" t="s">
        <v>1248</v>
      </c>
      <c r="G2351" s="308"/>
      <c r="H2351" s="73" t="s">
        <v>1249</v>
      </c>
      <c r="I2351" s="76">
        <v>0.1676</v>
      </c>
      <c r="J2351" s="75">
        <v>24.48</v>
      </c>
      <c r="K2351" s="75">
        <v>4.0999999999999996</v>
      </c>
      <c r="O2351" s="4"/>
      <c r="P2351" s="4"/>
      <c r="Q2351" s="4"/>
      <c r="R2351" s="4"/>
      <c r="S2351" s="4"/>
      <c r="T2351" s="4"/>
      <c r="U2351" s="4"/>
      <c r="V2351" s="4"/>
      <c r="W2351" s="4"/>
      <c r="X2351" s="4"/>
      <c r="Y2351" s="4"/>
    </row>
    <row r="2352" spans="1:25" ht="15" customHeight="1">
      <c r="A2352" s="4"/>
      <c r="B2352" s="59" t="s">
        <v>1245</v>
      </c>
      <c r="C2352" s="74" t="s">
        <v>1301</v>
      </c>
      <c r="D2352" s="59" t="s">
        <v>47</v>
      </c>
      <c r="E2352" s="59" t="s">
        <v>1302</v>
      </c>
      <c r="F2352" s="308" t="s">
        <v>1248</v>
      </c>
      <c r="G2352" s="308"/>
      <c r="H2352" s="73" t="s">
        <v>1249</v>
      </c>
      <c r="I2352" s="76">
        <v>0.1676</v>
      </c>
      <c r="J2352" s="75">
        <v>30.48</v>
      </c>
      <c r="K2352" s="75">
        <v>5.0999999999999996</v>
      </c>
      <c r="O2352" s="4"/>
      <c r="P2352" s="4"/>
      <c r="Q2352" s="4"/>
      <c r="R2352" s="4"/>
      <c r="S2352" s="4"/>
      <c r="T2352" s="4"/>
      <c r="U2352" s="4"/>
      <c r="V2352" s="4"/>
      <c r="W2352" s="4"/>
      <c r="X2352" s="4"/>
      <c r="Y2352" s="4"/>
    </row>
    <row r="2353" spans="1:25" ht="45.6" customHeight="1">
      <c r="A2353" s="4"/>
      <c r="B2353" s="57" t="s">
        <v>1254</v>
      </c>
      <c r="C2353" s="78" t="s">
        <v>2177</v>
      </c>
      <c r="D2353" s="57" t="s">
        <v>47</v>
      </c>
      <c r="E2353" s="57" t="s">
        <v>2178</v>
      </c>
      <c r="F2353" s="305" t="s">
        <v>1258</v>
      </c>
      <c r="G2353" s="305"/>
      <c r="H2353" s="77" t="s">
        <v>49</v>
      </c>
      <c r="I2353" s="80">
        <v>1</v>
      </c>
      <c r="J2353" s="79">
        <v>16.34</v>
      </c>
      <c r="K2353" s="79">
        <v>16.34</v>
      </c>
      <c r="O2353" s="4"/>
      <c r="P2353" s="4"/>
      <c r="Q2353" s="4"/>
      <c r="R2353" s="4"/>
      <c r="S2353" s="4"/>
      <c r="T2353" s="4"/>
      <c r="U2353" s="4"/>
      <c r="V2353" s="4"/>
      <c r="W2353" s="4"/>
      <c r="X2353" s="4"/>
      <c r="Y2353" s="4"/>
    </row>
    <row r="2354" spans="1:25" ht="15" customHeight="1">
      <c r="A2354" s="4"/>
      <c r="B2354" s="57" t="s">
        <v>1254</v>
      </c>
      <c r="C2354" s="78" t="s">
        <v>2100</v>
      </c>
      <c r="D2354" s="57" t="s">
        <v>47</v>
      </c>
      <c r="E2354" s="57" t="s">
        <v>2101</v>
      </c>
      <c r="F2354" s="305" t="s">
        <v>1258</v>
      </c>
      <c r="G2354" s="305"/>
      <c r="H2354" s="77" t="s">
        <v>49</v>
      </c>
      <c r="I2354" s="80">
        <v>3</v>
      </c>
      <c r="J2354" s="79">
        <v>2.4300000000000002</v>
      </c>
      <c r="K2354" s="79">
        <v>7.29</v>
      </c>
      <c r="O2354" s="4"/>
      <c r="P2354" s="4"/>
      <c r="Q2354" s="4"/>
      <c r="R2354" s="4"/>
      <c r="S2354" s="4"/>
      <c r="T2354" s="4"/>
      <c r="U2354" s="4"/>
      <c r="V2354" s="4"/>
      <c r="W2354" s="4"/>
      <c r="X2354" s="4"/>
      <c r="Y2354" s="4"/>
    </row>
    <row r="2355" spans="1:25" ht="15" customHeight="1">
      <c r="A2355" s="4"/>
      <c r="B2355" s="57" t="s">
        <v>1254</v>
      </c>
      <c r="C2355" s="78" t="s">
        <v>2083</v>
      </c>
      <c r="D2355" s="57" t="s">
        <v>47</v>
      </c>
      <c r="E2355" s="57" t="s">
        <v>2084</v>
      </c>
      <c r="F2355" s="305" t="s">
        <v>1258</v>
      </c>
      <c r="G2355" s="305"/>
      <c r="H2355" s="77" t="s">
        <v>49</v>
      </c>
      <c r="I2355" s="80">
        <v>0.1125</v>
      </c>
      <c r="J2355" s="79">
        <v>26.55</v>
      </c>
      <c r="K2355" s="79">
        <v>2.98</v>
      </c>
      <c r="O2355" s="4"/>
      <c r="P2355" s="4"/>
      <c r="Q2355" s="4"/>
      <c r="R2355" s="4"/>
      <c r="S2355" s="4"/>
      <c r="T2355" s="4"/>
      <c r="U2355" s="4"/>
      <c r="V2355" s="4"/>
      <c r="W2355" s="4"/>
      <c r="X2355" s="4"/>
      <c r="Y2355" s="4"/>
    </row>
    <row r="2356" spans="1:25" ht="15" customHeight="1">
      <c r="A2356" s="4"/>
      <c r="B2356" s="60"/>
      <c r="C2356" s="60"/>
      <c r="D2356" s="60"/>
      <c r="E2356" s="60"/>
      <c r="F2356" s="60" t="s">
        <v>1260</v>
      </c>
      <c r="G2356" s="82">
        <v>7.21</v>
      </c>
      <c r="H2356" s="60" t="s">
        <v>1261</v>
      </c>
      <c r="I2356" s="82">
        <v>0</v>
      </c>
      <c r="J2356" s="60" t="s">
        <v>1262</v>
      </c>
      <c r="K2356" s="82">
        <v>7.21</v>
      </c>
      <c r="O2356" s="4"/>
      <c r="P2356" s="4"/>
      <c r="Q2356" s="4"/>
      <c r="R2356" s="4"/>
      <c r="S2356" s="4"/>
      <c r="T2356" s="4"/>
      <c r="U2356" s="4"/>
      <c r="V2356" s="4"/>
      <c r="W2356" s="4"/>
      <c r="X2356" s="4"/>
      <c r="Y2356" s="4"/>
    </row>
    <row r="2357" spans="1:25" ht="15" customHeight="1" thickBot="1">
      <c r="A2357" s="4"/>
      <c r="B2357" s="60"/>
      <c r="C2357" s="60"/>
      <c r="D2357" s="60"/>
      <c r="E2357" s="60"/>
      <c r="F2357" s="60" t="s">
        <v>1263</v>
      </c>
      <c r="G2357" s="82">
        <v>6.77</v>
      </c>
      <c r="H2357" s="60"/>
      <c r="I2357" s="306" t="s">
        <v>1264</v>
      </c>
      <c r="J2357" s="306"/>
      <c r="K2357" s="82">
        <v>42.58</v>
      </c>
      <c r="O2357" s="4"/>
      <c r="P2357" s="4"/>
      <c r="Q2357" s="4"/>
      <c r="R2357" s="4"/>
      <c r="S2357" s="4"/>
      <c r="T2357" s="4"/>
      <c r="U2357" s="4"/>
      <c r="V2357" s="4"/>
      <c r="W2357" s="4"/>
      <c r="X2357" s="4"/>
      <c r="Y2357" s="4"/>
    </row>
    <row r="2358" spans="1:25" ht="15" customHeight="1" thickTop="1">
      <c r="A2358" s="4"/>
      <c r="B2358" s="72"/>
      <c r="C2358" s="72"/>
      <c r="D2358" s="72"/>
      <c r="E2358" s="72"/>
      <c r="F2358" s="72"/>
      <c r="G2358" s="72"/>
      <c r="H2358" s="72"/>
      <c r="I2358" s="72"/>
      <c r="J2358" s="72"/>
      <c r="K2358" s="72"/>
      <c r="O2358" s="4"/>
      <c r="P2358" s="4"/>
      <c r="Q2358" s="4"/>
      <c r="R2358" s="4"/>
      <c r="S2358" s="4"/>
      <c r="T2358" s="4"/>
      <c r="U2358" s="4"/>
      <c r="V2358" s="4"/>
      <c r="W2358" s="4"/>
      <c r="X2358" s="4"/>
      <c r="Y2358" s="4"/>
    </row>
    <row r="2359" spans="1:25" ht="15" customHeight="1">
      <c r="A2359" s="4"/>
      <c r="B2359" s="61" t="s">
        <v>770</v>
      </c>
      <c r="C2359" s="62" t="s">
        <v>19</v>
      </c>
      <c r="D2359" s="61" t="s">
        <v>20</v>
      </c>
      <c r="E2359" s="61" t="s">
        <v>21</v>
      </c>
      <c r="F2359" s="303" t="s">
        <v>1242</v>
      </c>
      <c r="G2359" s="303"/>
      <c r="H2359" s="67" t="s">
        <v>22</v>
      </c>
      <c r="I2359" s="62" t="s">
        <v>23</v>
      </c>
      <c r="J2359" s="62" t="s">
        <v>24</v>
      </c>
      <c r="K2359" s="62" t="s">
        <v>17</v>
      </c>
      <c r="O2359" s="4"/>
      <c r="P2359" s="4"/>
      <c r="Q2359" s="4"/>
      <c r="R2359" s="4"/>
      <c r="S2359" s="4"/>
      <c r="T2359" s="4"/>
      <c r="U2359" s="4"/>
      <c r="V2359" s="4"/>
      <c r="W2359" s="4"/>
      <c r="X2359" s="4"/>
      <c r="Y2359" s="4"/>
    </row>
    <row r="2360" spans="1:25" ht="15" customHeight="1">
      <c r="A2360" s="4"/>
      <c r="B2360" s="58" t="s">
        <v>1243</v>
      </c>
      <c r="C2360" s="69" t="s">
        <v>771</v>
      </c>
      <c r="D2360" s="58" t="s">
        <v>31</v>
      </c>
      <c r="E2360" s="58" t="s">
        <v>772</v>
      </c>
      <c r="F2360" s="304" t="s">
        <v>1878</v>
      </c>
      <c r="G2360" s="304"/>
      <c r="H2360" s="68" t="s">
        <v>773</v>
      </c>
      <c r="I2360" s="71">
        <v>1</v>
      </c>
      <c r="J2360" s="70">
        <v>762.21</v>
      </c>
      <c r="K2360" s="70">
        <v>762.21</v>
      </c>
      <c r="O2360" s="4"/>
      <c r="P2360" s="4"/>
      <c r="Q2360" s="4"/>
      <c r="R2360" s="4"/>
      <c r="S2360" s="4"/>
      <c r="T2360" s="4"/>
      <c r="U2360" s="4"/>
      <c r="V2360" s="4"/>
      <c r="W2360" s="4"/>
      <c r="X2360" s="4"/>
      <c r="Y2360" s="4"/>
    </row>
    <row r="2361" spans="1:25" ht="15" customHeight="1">
      <c r="A2361" s="4"/>
      <c r="B2361" s="59" t="s">
        <v>1245</v>
      </c>
      <c r="C2361" s="74" t="s">
        <v>658</v>
      </c>
      <c r="D2361" s="59" t="s">
        <v>47</v>
      </c>
      <c r="E2361" s="59" t="s">
        <v>659</v>
      </c>
      <c r="F2361" s="308" t="s">
        <v>2051</v>
      </c>
      <c r="G2361" s="308"/>
      <c r="H2361" s="73" t="s">
        <v>49</v>
      </c>
      <c r="I2361" s="76">
        <v>1</v>
      </c>
      <c r="J2361" s="75">
        <v>580.82000000000005</v>
      </c>
      <c r="K2361" s="75">
        <v>580.82000000000005</v>
      </c>
      <c r="O2361" s="4"/>
      <c r="P2361" s="4"/>
      <c r="Q2361" s="4"/>
      <c r="R2361" s="4"/>
      <c r="S2361" s="4"/>
      <c r="T2361" s="4"/>
      <c r="U2361" s="4"/>
      <c r="V2361" s="4"/>
      <c r="W2361" s="4"/>
      <c r="X2361" s="4"/>
      <c r="Y2361" s="4"/>
    </row>
    <row r="2362" spans="1:25" ht="15" customHeight="1">
      <c r="A2362" s="4"/>
      <c r="B2362" s="57" t="s">
        <v>1254</v>
      </c>
      <c r="C2362" s="78" t="s">
        <v>2179</v>
      </c>
      <c r="D2362" s="57" t="s">
        <v>1546</v>
      </c>
      <c r="E2362" s="57" t="s">
        <v>2180</v>
      </c>
      <c r="F2362" s="305" t="s">
        <v>1258</v>
      </c>
      <c r="G2362" s="305"/>
      <c r="H2362" s="77" t="s">
        <v>773</v>
      </c>
      <c r="I2362" s="80">
        <v>1</v>
      </c>
      <c r="J2362" s="79">
        <v>181.39</v>
      </c>
      <c r="K2362" s="79">
        <v>181.39</v>
      </c>
      <c r="O2362" s="4"/>
      <c r="P2362" s="4"/>
      <c r="Q2362" s="4"/>
      <c r="R2362" s="4"/>
      <c r="S2362" s="4"/>
      <c r="T2362" s="4"/>
      <c r="U2362" s="4"/>
      <c r="V2362" s="4"/>
      <c r="W2362" s="4"/>
      <c r="X2362" s="4"/>
      <c r="Y2362" s="4"/>
    </row>
    <row r="2363" spans="1:25" ht="45.6" customHeight="1">
      <c r="A2363" s="4"/>
      <c r="B2363" s="60"/>
      <c r="C2363" s="60"/>
      <c r="D2363" s="60"/>
      <c r="E2363" s="60"/>
      <c r="F2363" s="60" t="s">
        <v>1260</v>
      </c>
      <c r="G2363" s="82">
        <v>267.49</v>
      </c>
      <c r="H2363" s="60" t="s">
        <v>1261</v>
      </c>
      <c r="I2363" s="82">
        <v>0</v>
      </c>
      <c r="J2363" s="60" t="s">
        <v>1262</v>
      </c>
      <c r="K2363" s="82">
        <v>267.49</v>
      </c>
      <c r="O2363" s="4"/>
      <c r="P2363" s="4"/>
      <c r="Q2363" s="4"/>
      <c r="R2363" s="4"/>
      <c r="S2363" s="4"/>
      <c r="T2363" s="4"/>
      <c r="U2363" s="4"/>
      <c r="V2363" s="4"/>
      <c r="W2363" s="4"/>
      <c r="X2363" s="4"/>
      <c r="Y2363" s="4"/>
    </row>
    <row r="2364" spans="1:25" ht="15" customHeight="1">
      <c r="A2364" s="4"/>
      <c r="B2364" s="60"/>
      <c r="C2364" s="60"/>
      <c r="D2364" s="60"/>
      <c r="E2364" s="60"/>
      <c r="F2364" s="60" t="s">
        <v>1263</v>
      </c>
      <c r="G2364" s="82">
        <v>144.21</v>
      </c>
      <c r="H2364" s="60"/>
      <c r="I2364" s="306" t="s">
        <v>1264</v>
      </c>
      <c r="J2364" s="306"/>
      <c r="K2364" s="82">
        <v>906.42</v>
      </c>
      <c r="O2364" s="4"/>
      <c r="P2364" s="4"/>
      <c r="Q2364" s="4"/>
      <c r="R2364" s="4"/>
      <c r="S2364" s="4"/>
      <c r="T2364" s="4"/>
      <c r="U2364" s="4"/>
      <c r="V2364" s="4"/>
      <c r="W2364" s="4"/>
      <c r="X2364" s="4"/>
      <c r="Y2364" s="4"/>
    </row>
    <row r="2365" spans="1:25" ht="15" customHeight="1">
      <c r="A2365" s="4"/>
      <c r="B2365" s="307" t="s">
        <v>2542</v>
      </c>
      <c r="C2365" s="307"/>
      <c r="D2365" s="307"/>
      <c r="E2365" s="307"/>
      <c r="F2365" s="307"/>
      <c r="G2365" s="307"/>
      <c r="H2365" s="307"/>
      <c r="I2365" s="307"/>
      <c r="J2365" s="307"/>
      <c r="K2365" s="307"/>
      <c r="O2365" s="4"/>
      <c r="P2365" s="4"/>
      <c r="Q2365" s="4"/>
      <c r="R2365" s="4"/>
      <c r="S2365" s="4"/>
      <c r="T2365" s="4"/>
      <c r="U2365" s="4"/>
      <c r="V2365" s="4"/>
      <c r="W2365" s="4"/>
      <c r="X2365" s="4"/>
      <c r="Y2365" s="4"/>
    </row>
    <row r="2366" spans="1:25" ht="15" customHeight="1" thickBot="1">
      <c r="A2366" s="4"/>
      <c r="B2366" s="302" t="s">
        <v>2610</v>
      </c>
      <c r="C2366" s="302"/>
      <c r="D2366" s="302"/>
      <c r="E2366" s="302"/>
      <c r="F2366" s="302"/>
      <c r="G2366" s="302"/>
      <c r="H2366" s="302"/>
      <c r="I2366" s="302"/>
      <c r="J2366" s="302"/>
      <c r="K2366" s="302"/>
      <c r="O2366" s="4"/>
      <c r="P2366" s="4"/>
      <c r="Q2366" s="4"/>
      <c r="R2366" s="4"/>
      <c r="S2366" s="4"/>
      <c r="T2366" s="4"/>
      <c r="U2366" s="4"/>
      <c r="V2366" s="4"/>
      <c r="W2366" s="4"/>
      <c r="X2366" s="4"/>
      <c r="Y2366" s="4"/>
    </row>
    <row r="2367" spans="1:25" ht="15" customHeight="1" thickTop="1">
      <c r="A2367" s="4"/>
      <c r="B2367" s="72"/>
      <c r="C2367" s="72"/>
      <c r="D2367" s="72"/>
      <c r="E2367" s="72"/>
      <c r="F2367" s="72"/>
      <c r="G2367" s="72"/>
      <c r="H2367" s="72"/>
      <c r="I2367" s="72"/>
      <c r="J2367" s="72"/>
      <c r="K2367" s="72"/>
      <c r="O2367" s="4"/>
      <c r="P2367" s="4"/>
      <c r="Q2367" s="4"/>
      <c r="R2367" s="4"/>
      <c r="S2367" s="4"/>
      <c r="T2367" s="4"/>
      <c r="U2367" s="4"/>
      <c r="V2367" s="4"/>
      <c r="W2367" s="4"/>
      <c r="X2367" s="4"/>
      <c r="Y2367" s="4"/>
    </row>
    <row r="2368" spans="1:25" ht="15" customHeight="1">
      <c r="A2368" s="4"/>
      <c r="B2368" s="61" t="s">
        <v>774</v>
      </c>
      <c r="C2368" s="62" t="s">
        <v>19</v>
      </c>
      <c r="D2368" s="61" t="s">
        <v>20</v>
      </c>
      <c r="E2368" s="61" t="s">
        <v>21</v>
      </c>
      <c r="F2368" s="303" t="s">
        <v>1242</v>
      </c>
      <c r="G2368" s="303"/>
      <c r="H2368" s="67" t="s">
        <v>22</v>
      </c>
      <c r="I2368" s="62" t="s">
        <v>23</v>
      </c>
      <c r="J2368" s="62" t="s">
        <v>24</v>
      </c>
      <c r="K2368" s="62" t="s">
        <v>17</v>
      </c>
      <c r="O2368" s="4"/>
      <c r="P2368" s="4"/>
      <c r="Q2368" s="4"/>
      <c r="R2368" s="4"/>
      <c r="S2368" s="4"/>
      <c r="T2368" s="4"/>
      <c r="U2368" s="4"/>
      <c r="V2368" s="4"/>
      <c r="W2368" s="4"/>
      <c r="X2368" s="4"/>
      <c r="Y2368" s="4"/>
    </row>
    <row r="2369" spans="1:25" ht="15" customHeight="1">
      <c r="A2369" s="4"/>
      <c r="B2369" s="58" t="s">
        <v>1243</v>
      </c>
      <c r="C2369" s="69" t="s">
        <v>775</v>
      </c>
      <c r="D2369" s="58" t="s">
        <v>31</v>
      </c>
      <c r="E2369" s="58" t="s">
        <v>776</v>
      </c>
      <c r="F2369" s="304" t="s">
        <v>1878</v>
      </c>
      <c r="G2369" s="304"/>
      <c r="H2369" s="68" t="s">
        <v>49</v>
      </c>
      <c r="I2369" s="71">
        <v>1</v>
      </c>
      <c r="J2369" s="70">
        <v>554.63</v>
      </c>
      <c r="K2369" s="70">
        <v>554.63</v>
      </c>
      <c r="O2369" s="4"/>
      <c r="P2369" s="4"/>
      <c r="Q2369" s="4"/>
      <c r="R2369" s="4"/>
      <c r="S2369" s="4"/>
      <c r="T2369" s="4"/>
      <c r="U2369" s="4"/>
      <c r="V2369" s="4"/>
      <c r="W2369" s="4"/>
      <c r="X2369" s="4"/>
      <c r="Y2369" s="4"/>
    </row>
    <row r="2370" spans="1:25" ht="15" customHeight="1">
      <c r="A2370" s="4"/>
      <c r="B2370" s="59" t="s">
        <v>1245</v>
      </c>
      <c r="C2370" s="74" t="s">
        <v>376</v>
      </c>
      <c r="D2370" s="59" t="s">
        <v>47</v>
      </c>
      <c r="E2370" s="59" t="s">
        <v>377</v>
      </c>
      <c r="F2370" s="308" t="s">
        <v>1768</v>
      </c>
      <c r="G2370" s="308"/>
      <c r="H2370" s="73" t="s">
        <v>37</v>
      </c>
      <c r="I2370" s="76">
        <v>2.4</v>
      </c>
      <c r="J2370" s="75">
        <v>25.78</v>
      </c>
      <c r="K2370" s="75">
        <v>61.87</v>
      </c>
      <c r="O2370" s="4"/>
      <c r="P2370" s="4"/>
      <c r="Q2370" s="4"/>
      <c r="R2370" s="4"/>
      <c r="S2370" s="4"/>
      <c r="T2370" s="4"/>
      <c r="U2370" s="4"/>
      <c r="V2370" s="4"/>
      <c r="W2370" s="4"/>
      <c r="X2370" s="4"/>
      <c r="Y2370" s="4"/>
    </row>
    <row r="2371" spans="1:25" ht="15" customHeight="1">
      <c r="A2371" s="4"/>
      <c r="B2371" s="59" t="s">
        <v>1245</v>
      </c>
      <c r="C2371" s="74" t="s">
        <v>2181</v>
      </c>
      <c r="D2371" s="59" t="s">
        <v>47</v>
      </c>
      <c r="E2371" s="59" t="s">
        <v>2182</v>
      </c>
      <c r="F2371" s="308" t="s">
        <v>1384</v>
      </c>
      <c r="G2371" s="308"/>
      <c r="H2371" s="73" t="s">
        <v>62</v>
      </c>
      <c r="I2371" s="76">
        <v>2.52E-2</v>
      </c>
      <c r="J2371" s="75">
        <v>561.54</v>
      </c>
      <c r="K2371" s="75">
        <v>14.15</v>
      </c>
      <c r="O2371" s="4"/>
      <c r="P2371" s="4"/>
      <c r="Q2371" s="4"/>
      <c r="R2371" s="4"/>
      <c r="S2371" s="4"/>
      <c r="T2371" s="4"/>
      <c r="U2371" s="4"/>
      <c r="V2371" s="4"/>
      <c r="W2371" s="4"/>
      <c r="X2371" s="4"/>
      <c r="Y2371" s="4"/>
    </row>
    <row r="2372" spans="1:25" ht="15" customHeight="1">
      <c r="A2372" s="4"/>
      <c r="B2372" s="59" t="s">
        <v>1245</v>
      </c>
      <c r="C2372" s="74" t="s">
        <v>92</v>
      </c>
      <c r="D2372" s="59" t="s">
        <v>47</v>
      </c>
      <c r="E2372" s="59" t="s">
        <v>93</v>
      </c>
      <c r="F2372" s="308" t="s">
        <v>1435</v>
      </c>
      <c r="G2372" s="308"/>
      <c r="H2372" s="73" t="s">
        <v>62</v>
      </c>
      <c r="I2372" s="76">
        <v>0.70399999999999996</v>
      </c>
      <c r="J2372" s="75">
        <v>89.55</v>
      </c>
      <c r="K2372" s="75">
        <v>63.04</v>
      </c>
      <c r="O2372" s="4"/>
      <c r="P2372" s="4"/>
      <c r="Q2372" s="4"/>
      <c r="R2372" s="4"/>
      <c r="S2372" s="4"/>
      <c r="T2372" s="4"/>
      <c r="U2372" s="4"/>
      <c r="V2372" s="4"/>
      <c r="W2372" s="4"/>
      <c r="X2372" s="4"/>
      <c r="Y2372" s="4"/>
    </row>
    <row r="2373" spans="1:25" ht="15" customHeight="1">
      <c r="A2373" s="4"/>
      <c r="B2373" s="59" t="s">
        <v>1245</v>
      </c>
      <c r="C2373" s="74" t="s">
        <v>2183</v>
      </c>
      <c r="D2373" s="59" t="s">
        <v>47</v>
      </c>
      <c r="E2373" s="59" t="s">
        <v>2184</v>
      </c>
      <c r="F2373" s="308" t="s">
        <v>2185</v>
      </c>
      <c r="G2373" s="308"/>
      <c r="H2373" s="73" t="s">
        <v>37</v>
      </c>
      <c r="I2373" s="76">
        <v>2.8</v>
      </c>
      <c r="J2373" s="75">
        <v>140.38999999999999</v>
      </c>
      <c r="K2373" s="75">
        <v>393.09</v>
      </c>
      <c r="O2373" s="4"/>
      <c r="P2373" s="4"/>
      <c r="Q2373" s="4"/>
      <c r="R2373" s="4"/>
      <c r="S2373" s="4"/>
      <c r="T2373" s="4"/>
      <c r="U2373" s="4"/>
      <c r="V2373" s="4"/>
      <c r="W2373" s="4"/>
      <c r="X2373" s="4"/>
      <c r="Y2373" s="4"/>
    </row>
    <row r="2374" spans="1:25" ht="15" customHeight="1">
      <c r="A2374" s="4"/>
      <c r="B2374" s="59" t="s">
        <v>1245</v>
      </c>
      <c r="C2374" s="74" t="s">
        <v>2186</v>
      </c>
      <c r="D2374" s="59" t="s">
        <v>47</v>
      </c>
      <c r="E2374" s="59" t="s">
        <v>2187</v>
      </c>
      <c r="F2374" s="308" t="s">
        <v>1765</v>
      </c>
      <c r="G2374" s="308"/>
      <c r="H2374" s="73" t="s">
        <v>37</v>
      </c>
      <c r="I2374" s="76">
        <v>2.4</v>
      </c>
      <c r="J2374" s="75">
        <v>9.3699999999999992</v>
      </c>
      <c r="K2374" s="75">
        <v>22.48</v>
      </c>
      <c r="O2374" s="4"/>
      <c r="P2374" s="4"/>
      <c r="Q2374" s="4"/>
      <c r="R2374" s="4"/>
      <c r="S2374" s="4"/>
      <c r="T2374" s="4"/>
      <c r="U2374" s="4"/>
      <c r="V2374" s="4"/>
      <c r="W2374" s="4"/>
      <c r="X2374" s="4"/>
      <c r="Y2374" s="4"/>
    </row>
    <row r="2375" spans="1:25" ht="15" customHeight="1">
      <c r="A2375" s="4"/>
      <c r="B2375" s="60"/>
      <c r="C2375" s="60"/>
      <c r="D2375" s="60"/>
      <c r="E2375" s="60"/>
      <c r="F2375" s="60" t="s">
        <v>1260</v>
      </c>
      <c r="G2375" s="82">
        <v>274.56</v>
      </c>
      <c r="H2375" s="60" t="s">
        <v>1261</v>
      </c>
      <c r="I2375" s="82">
        <v>0</v>
      </c>
      <c r="J2375" s="60" t="s">
        <v>1262</v>
      </c>
      <c r="K2375" s="82">
        <v>274.56</v>
      </c>
      <c r="O2375" s="4"/>
      <c r="P2375" s="4"/>
      <c r="Q2375" s="4"/>
      <c r="R2375" s="4"/>
      <c r="S2375" s="4"/>
      <c r="T2375" s="4"/>
      <c r="U2375" s="4"/>
      <c r="V2375" s="4"/>
      <c r="W2375" s="4"/>
      <c r="X2375" s="4"/>
      <c r="Y2375" s="4"/>
    </row>
    <row r="2376" spans="1:25" ht="15" customHeight="1">
      <c r="A2376" s="4"/>
      <c r="B2376" s="60"/>
      <c r="C2376" s="60"/>
      <c r="D2376" s="60"/>
      <c r="E2376" s="60"/>
      <c r="F2376" s="60" t="s">
        <v>1263</v>
      </c>
      <c r="G2376" s="82">
        <v>104.93</v>
      </c>
      <c r="H2376" s="60"/>
      <c r="I2376" s="306" t="s">
        <v>1264</v>
      </c>
      <c r="J2376" s="306"/>
      <c r="K2376" s="82">
        <v>659.56</v>
      </c>
      <c r="O2376" s="4"/>
      <c r="P2376" s="4"/>
      <c r="Q2376" s="4"/>
      <c r="R2376" s="4"/>
      <c r="S2376" s="4"/>
      <c r="T2376" s="4"/>
      <c r="U2376" s="4"/>
      <c r="V2376" s="4"/>
      <c r="W2376" s="4"/>
      <c r="X2376" s="4"/>
      <c r="Y2376" s="4"/>
    </row>
    <row r="2377" spans="1:25" ht="15" customHeight="1">
      <c r="A2377" s="4"/>
      <c r="B2377" s="307" t="s">
        <v>2542</v>
      </c>
      <c r="C2377" s="307"/>
      <c r="D2377" s="307"/>
      <c r="E2377" s="307"/>
      <c r="F2377" s="307"/>
      <c r="G2377" s="307"/>
      <c r="H2377" s="307"/>
      <c r="I2377" s="307"/>
      <c r="J2377" s="307"/>
      <c r="K2377" s="307"/>
      <c r="O2377" s="4"/>
      <c r="P2377" s="4"/>
      <c r="Q2377" s="4"/>
      <c r="R2377" s="4"/>
      <c r="S2377" s="4"/>
      <c r="T2377" s="4"/>
      <c r="U2377" s="4"/>
      <c r="V2377" s="4"/>
      <c r="W2377" s="4"/>
      <c r="X2377" s="4"/>
      <c r="Y2377" s="4"/>
    </row>
    <row r="2378" spans="1:25" ht="15" customHeight="1" thickBot="1">
      <c r="A2378" s="4"/>
      <c r="B2378" s="302" t="s">
        <v>2611</v>
      </c>
      <c r="C2378" s="302"/>
      <c r="D2378" s="302"/>
      <c r="E2378" s="302"/>
      <c r="F2378" s="302"/>
      <c r="G2378" s="302"/>
      <c r="H2378" s="302"/>
      <c r="I2378" s="302"/>
      <c r="J2378" s="302"/>
      <c r="K2378" s="302"/>
      <c r="O2378" s="4"/>
      <c r="P2378" s="4"/>
      <c r="Q2378" s="4"/>
      <c r="R2378" s="4"/>
      <c r="S2378" s="4"/>
      <c r="T2378" s="4"/>
      <c r="U2378" s="4"/>
      <c r="V2378" s="4"/>
      <c r="W2378" s="4"/>
      <c r="X2378" s="4"/>
      <c r="Y2378" s="4"/>
    </row>
    <row r="2379" spans="1:25" ht="15" customHeight="1" thickTop="1">
      <c r="A2379" s="4"/>
      <c r="B2379" s="72"/>
      <c r="C2379" s="72"/>
      <c r="D2379" s="72"/>
      <c r="E2379" s="72"/>
      <c r="F2379" s="72"/>
      <c r="G2379" s="72"/>
      <c r="H2379" s="72"/>
      <c r="I2379" s="72"/>
      <c r="J2379" s="72"/>
      <c r="K2379" s="72"/>
      <c r="O2379" s="4"/>
      <c r="P2379" s="4"/>
      <c r="Q2379" s="4"/>
      <c r="R2379" s="4"/>
      <c r="S2379" s="4"/>
      <c r="T2379" s="4"/>
      <c r="U2379" s="4"/>
      <c r="V2379" s="4"/>
      <c r="W2379" s="4"/>
      <c r="X2379" s="4"/>
      <c r="Y2379" s="4"/>
    </row>
    <row r="2380" spans="1:25" ht="15" customHeight="1">
      <c r="A2380" s="4"/>
      <c r="B2380" s="61" t="s">
        <v>777</v>
      </c>
      <c r="C2380" s="62" t="s">
        <v>19</v>
      </c>
      <c r="D2380" s="61" t="s">
        <v>20</v>
      </c>
      <c r="E2380" s="61" t="s">
        <v>21</v>
      </c>
      <c r="F2380" s="303" t="s">
        <v>1242</v>
      </c>
      <c r="G2380" s="303"/>
      <c r="H2380" s="67" t="s">
        <v>22</v>
      </c>
      <c r="I2380" s="62" t="s">
        <v>23</v>
      </c>
      <c r="J2380" s="62" t="s">
        <v>24</v>
      </c>
      <c r="K2380" s="62" t="s">
        <v>17</v>
      </c>
      <c r="O2380" s="4"/>
      <c r="P2380" s="4"/>
      <c r="Q2380" s="4"/>
      <c r="R2380" s="4"/>
      <c r="S2380" s="4"/>
      <c r="T2380" s="4"/>
      <c r="U2380" s="4"/>
      <c r="V2380" s="4"/>
      <c r="W2380" s="4"/>
      <c r="X2380" s="4"/>
      <c r="Y2380" s="4"/>
    </row>
    <row r="2381" spans="1:25" ht="15" customHeight="1">
      <c r="A2381" s="4"/>
      <c r="B2381" s="58" t="s">
        <v>1243</v>
      </c>
      <c r="C2381" s="69" t="s">
        <v>778</v>
      </c>
      <c r="D2381" s="58" t="s">
        <v>31</v>
      </c>
      <c r="E2381" s="58" t="s">
        <v>779</v>
      </c>
      <c r="F2381" s="304" t="s">
        <v>1878</v>
      </c>
      <c r="G2381" s="304"/>
      <c r="H2381" s="68" t="s">
        <v>49</v>
      </c>
      <c r="I2381" s="71">
        <v>1</v>
      </c>
      <c r="J2381" s="70">
        <v>71.900000000000006</v>
      </c>
      <c r="K2381" s="70">
        <v>71.900000000000006</v>
      </c>
      <c r="O2381" s="4"/>
      <c r="P2381" s="4"/>
      <c r="Q2381" s="4"/>
      <c r="R2381" s="4"/>
      <c r="S2381" s="4"/>
      <c r="T2381" s="4"/>
      <c r="U2381" s="4"/>
      <c r="V2381" s="4"/>
      <c r="W2381" s="4"/>
      <c r="X2381" s="4"/>
      <c r="Y2381" s="4"/>
    </row>
    <row r="2382" spans="1:25" ht="15" customHeight="1">
      <c r="A2382" s="4"/>
      <c r="B2382" s="59" t="s">
        <v>1245</v>
      </c>
      <c r="C2382" s="74" t="s">
        <v>1301</v>
      </c>
      <c r="D2382" s="59" t="s">
        <v>47</v>
      </c>
      <c r="E2382" s="59" t="s">
        <v>1302</v>
      </c>
      <c r="F2382" s="308" t="s">
        <v>1248</v>
      </c>
      <c r="G2382" s="308"/>
      <c r="H2382" s="73" t="s">
        <v>1249</v>
      </c>
      <c r="I2382" s="76">
        <v>1.2749999999999999</v>
      </c>
      <c r="J2382" s="75">
        <v>30.48</v>
      </c>
      <c r="K2382" s="75">
        <v>38.86</v>
      </c>
      <c r="O2382" s="4"/>
      <c r="P2382" s="4"/>
      <c r="Q2382" s="4"/>
      <c r="R2382" s="4"/>
      <c r="S2382" s="4"/>
      <c r="T2382" s="4"/>
      <c r="U2382" s="4"/>
      <c r="V2382" s="4"/>
      <c r="W2382" s="4"/>
      <c r="X2382" s="4"/>
      <c r="Y2382" s="4"/>
    </row>
    <row r="2383" spans="1:25" ht="15" customHeight="1">
      <c r="A2383" s="4"/>
      <c r="B2383" s="59" t="s">
        <v>1245</v>
      </c>
      <c r="C2383" s="74" t="s">
        <v>1299</v>
      </c>
      <c r="D2383" s="59" t="s">
        <v>47</v>
      </c>
      <c r="E2383" s="59" t="s">
        <v>1300</v>
      </c>
      <c r="F2383" s="308" t="s">
        <v>1248</v>
      </c>
      <c r="G2383" s="308"/>
      <c r="H2383" s="73" t="s">
        <v>1249</v>
      </c>
      <c r="I2383" s="76">
        <v>0.85099999999999998</v>
      </c>
      <c r="J2383" s="75">
        <v>24.48</v>
      </c>
      <c r="K2383" s="75">
        <v>20.83</v>
      </c>
      <c r="O2383" s="4"/>
      <c r="P2383" s="4"/>
      <c r="Q2383" s="4"/>
      <c r="R2383" s="4"/>
      <c r="S2383" s="4"/>
      <c r="T2383" s="4"/>
      <c r="U2383" s="4"/>
      <c r="V2383" s="4"/>
      <c r="W2383" s="4"/>
      <c r="X2383" s="4"/>
      <c r="Y2383" s="4"/>
    </row>
    <row r="2384" spans="1:25" ht="15" customHeight="1">
      <c r="A2384" s="4"/>
      <c r="B2384" s="57" t="s">
        <v>1254</v>
      </c>
      <c r="C2384" s="78" t="s">
        <v>2188</v>
      </c>
      <c r="D2384" s="57" t="s">
        <v>1515</v>
      </c>
      <c r="E2384" s="57" t="s">
        <v>2189</v>
      </c>
      <c r="F2384" s="305" t="s">
        <v>1258</v>
      </c>
      <c r="G2384" s="305"/>
      <c r="H2384" s="77" t="s">
        <v>49</v>
      </c>
      <c r="I2384" s="80">
        <v>1</v>
      </c>
      <c r="J2384" s="79">
        <v>12.21</v>
      </c>
      <c r="K2384" s="79">
        <v>12.21</v>
      </c>
      <c r="O2384" s="4"/>
      <c r="P2384" s="4"/>
      <c r="Q2384" s="4"/>
      <c r="R2384" s="4"/>
      <c r="S2384" s="4"/>
      <c r="T2384" s="4"/>
      <c r="U2384" s="4"/>
      <c r="V2384" s="4"/>
      <c r="W2384" s="4"/>
      <c r="X2384" s="4"/>
      <c r="Y2384" s="4"/>
    </row>
    <row r="2385" spans="1:25" ht="15" customHeight="1">
      <c r="A2385" s="4"/>
      <c r="B2385" s="60"/>
      <c r="C2385" s="60"/>
      <c r="D2385" s="60"/>
      <c r="E2385" s="60"/>
      <c r="F2385" s="60" t="s">
        <v>1260</v>
      </c>
      <c r="G2385" s="82">
        <v>47.08</v>
      </c>
      <c r="H2385" s="60" t="s">
        <v>1261</v>
      </c>
      <c r="I2385" s="82">
        <v>0</v>
      </c>
      <c r="J2385" s="60" t="s">
        <v>1262</v>
      </c>
      <c r="K2385" s="82">
        <v>47.08</v>
      </c>
      <c r="O2385" s="4"/>
      <c r="P2385" s="4"/>
      <c r="Q2385" s="4"/>
      <c r="R2385" s="4"/>
      <c r="S2385" s="4"/>
      <c r="T2385" s="4"/>
      <c r="U2385" s="4"/>
      <c r="V2385" s="4"/>
      <c r="W2385" s="4"/>
      <c r="X2385" s="4"/>
      <c r="Y2385" s="4"/>
    </row>
    <row r="2386" spans="1:25" ht="15" customHeight="1">
      <c r="A2386" s="4"/>
      <c r="B2386" s="60"/>
      <c r="C2386" s="60"/>
      <c r="D2386" s="60"/>
      <c r="E2386" s="60"/>
      <c r="F2386" s="60" t="s">
        <v>1263</v>
      </c>
      <c r="G2386" s="82">
        <v>13.6</v>
      </c>
      <c r="H2386" s="60"/>
      <c r="I2386" s="306" t="s">
        <v>1264</v>
      </c>
      <c r="J2386" s="306"/>
      <c r="K2386" s="82">
        <v>85.5</v>
      </c>
      <c r="O2386" s="4"/>
      <c r="P2386" s="4"/>
      <c r="Q2386" s="4"/>
      <c r="R2386" s="4"/>
      <c r="S2386" s="4"/>
      <c r="T2386" s="4"/>
      <c r="U2386" s="4"/>
      <c r="V2386" s="4"/>
      <c r="W2386" s="4"/>
      <c r="X2386" s="4"/>
      <c r="Y2386" s="4"/>
    </row>
    <row r="2387" spans="1:25" ht="15" customHeight="1">
      <c r="A2387" s="4"/>
      <c r="B2387" s="307" t="s">
        <v>2542</v>
      </c>
      <c r="C2387" s="307"/>
      <c r="D2387" s="307"/>
      <c r="E2387" s="307"/>
      <c r="F2387" s="307"/>
      <c r="G2387" s="307"/>
      <c r="H2387" s="307"/>
      <c r="I2387" s="307"/>
      <c r="J2387" s="307"/>
      <c r="K2387" s="307"/>
      <c r="O2387" s="4"/>
      <c r="P2387" s="4"/>
      <c r="Q2387" s="4"/>
      <c r="R2387" s="4"/>
      <c r="S2387" s="4"/>
      <c r="T2387" s="4"/>
      <c r="U2387" s="4"/>
      <c r="V2387" s="4"/>
      <c r="W2387" s="4"/>
      <c r="X2387" s="4"/>
      <c r="Y2387" s="4"/>
    </row>
    <row r="2388" spans="1:25" ht="15" customHeight="1" thickBot="1">
      <c r="A2388" s="4"/>
      <c r="B2388" s="302" t="s">
        <v>2612</v>
      </c>
      <c r="C2388" s="302"/>
      <c r="D2388" s="302"/>
      <c r="E2388" s="302"/>
      <c r="F2388" s="302"/>
      <c r="G2388" s="302"/>
      <c r="H2388" s="302"/>
      <c r="I2388" s="302"/>
      <c r="J2388" s="302"/>
      <c r="K2388" s="302"/>
      <c r="O2388" s="4"/>
      <c r="P2388" s="4"/>
      <c r="Q2388" s="4"/>
      <c r="R2388" s="4"/>
      <c r="S2388" s="4"/>
      <c r="T2388" s="4"/>
      <c r="U2388" s="4"/>
      <c r="V2388" s="4"/>
      <c r="W2388" s="4"/>
      <c r="X2388" s="4"/>
      <c r="Y2388" s="4"/>
    </row>
    <row r="2389" spans="1:25" ht="15" customHeight="1" thickTop="1">
      <c r="A2389" s="4"/>
      <c r="B2389" s="72"/>
      <c r="C2389" s="72"/>
      <c r="D2389" s="72"/>
      <c r="E2389" s="72"/>
      <c r="F2389" s="72"/>
      <c r="G2389" s="72"/>
      <c r="H2389" s="72"/>
      <c r="I2389" s="72"/>
      <c r="J2389" s="72"/>
      <c r="K2389" s="72"/>
      <c r="O2389" s="4"/>
      <c r="P2389" s="4"/>
      <c r="Q2389" s="4"/>
      <c r="R2389" s="4"/>
      <c r="S2389" s="4"/>
      <c r="T2389" s="4"/>
      <c r="U2389" s="4"/>
      <c r="V2389" s="4"/>
      <c r="W2389" s="4"/>
      <c r="X2389" s="4"/>
      <c r="Y2389" s="4"/>
    </row>
    <row r="2390" spans="1:25" ht="15" customHeight="1">
      <c r="A2390" s="4"/>
      <c r="B2390" s="61" t="s">
        <v>782</v>
      </c>
      <c r="C2390" s="62" t="s">
        <v>19</v>
      </c>
      <c r="D2390" s="61" t="s">
        <v>20</v>
      </c>
      <c r="E2390" s="61" t="s">
        <v>21</v>
      </c>
      <c r="F2390" s="303" t="s">
        <v>1242</v>
      </c>
      <c r="G2390" s="303"/>
      <c r="H2390" s="67" t="s">
        <v>22</v>
      </c>
      <c r="I2390" s="62" t="s">
        <v>23</v>
      </c>
      <c r="J2390" s="62" t="s">
        <v>24</v>
      </c>
      <c r="K2390" s="62" t="s">
        <v>17</v>
      </c>
      <c r="O2390" s="4"/>
      <c r="P2390" s="4"/>
      <c r="Q2390" s="4"/>
      <c r="R2390" s="4"/>
      <c r="S2390" s="4"/>
      <c r="T2390" s="4"/>
      <c r="U2390" s="4"/>
      <c r="V2390" s="4"/>
      <c r="W2390" s="4"/>
      <c r="X2390" s="4"/>
      <c r="Y2390" s="4"/>
    </row>
    <row r="2391" spans="1:25" ht="15" customHeight="1">
      <c r="A2391" s="4"/>
      <c r="B2391" s="58" t="s">
        <v>1243</v>
      </c>
      <c r="C2391" s="69" t="s">
        <v>783</v>
      </c>
      <c r="D2391" s="58" t="s">
        <v>47</v>
      </c>
      <c r="E2391" s="58" t="s">
        <v>784</v>
      </c>
      <c r="F2391" s="304" t="s">
        <v>2085</v>
      </c>
      <c r="G2391" s="304"/>
      <c r="H2391" s="68" t="s">
        <v>49</v>
      </c>
      <c r="I2391" s="71">
        <v>1</v>
      </c>
      <c r="J2391" s="70">
        <v>39.53</v>
      </c>
      <c r="K2391" s="70">
        <v>39.53</v>
      </c>
      <c r="O2391" s="4"/>
      <c r="P2391" s="4"/>
      <c r="Q2391" s="4"/>
      <c r="R2391" s="4"/>
      <c r="S2391" s="4"/>
      <c r="T2391" s="4"/>
      <c r="U2391" s="4"/>
      <c r="V2391" s="4"/>
      <c r="W2391" s="4"/>
      <c r="X2391" s="4"/>
      <c r="Y2391" s="4"/>
    </row>
    <row r="2392" spans="1:25" ht="15" customHeight="1">
      <c r="A2392" s="4"/>
      <c r="B2392" s="59" t="s">
        <v>1245</v>
      </c>
      <c r="C2392" s="74" t="s">
        <v>1299</v>
      </c>
      <c r="D2392" s="59" t="s">
        <v>47</v>
      </c>
      <c r="E2392" s="59" t="s">
        <v>1300</v>
      </c>
      <c r="F2392" s="308" t="s">
        <v>1248</v>
      </c>
      <c r="G2392" s="308"/>
      <c r="H2392" s="73" t="s">
        <v>1249</v>
      </c>
      <c r="I2392" s="76">
        <v>0.16520000000000001</v>
      </c>
      <c r="J2392" s="75">
        <v>24.48</v>
      </c>
      <c r="K2392" s="75">
        <v>4.04</v>
      </c>
      <c r="O2392" s="4"/>
      <c r="P2392" s="4"/>
      <c r="Q2392" s="4"/>
      <c r="R2392" s="4"/>
      <c r="S2392" s="4"/>
      <c r="T2392" s="4"/>
      <c r="U2392" s="4"/>
      <c r="V2392" s="4"/>
      <c r="W2392" s="4"/>
      <c r="X2392" s="4"/>
      <c r="Y2392" s="4"/>
    </row>
    <row r="2393" spans="1:25" ht="15" customHeight="1">
      <c r="A2393" s="4"/>
      <c r="B2393" s="59" t="s">
        <v>1245</v>
      </c>
      <c r="C2393" s="74" t="s">
        <v>1301</v>
      </c>
      <c r="D2393" s="59" t="s">
        <v>47</v>
      </c>
      <c r="E2393" s="59" t="s">
        <v>1302</v>
      </c>
      <c r="F2393" s="308" t="s">
        <v>1248</v>
      </c>
      <c r="G2393" s="308"/>
      <c r="H2393" s="73" t="s">
        <v>1249</v>
      </c>
      <c r="I2393" s="76">
        <v>0.16520000000000001</v>
      </c>
      <c r="J2393" s="75">
        <v>30.48</v>
      </c>
      <c r="K2393" s="75">
        <v>5.03</v>
      </c>
      <c r="O2393" s="4"/>
      <c r="P2393" s="4"/>
      <c r="Q2393" s="4"/>
      <c r="R2393" s="4"/>
      <c r="S2393" s="4"/>
      <c r="T2393" s="4"/>
      <c r="U2393" s="4"/>
      <c r="V2393" s="4"/>
      <c r="W2393" s="4"/>
      <c r="X2393" s="4"/>
      <c r="Y2393" s="4"/>
    </row>
    <row r="2394" spans="1:25" ht="15" customHeight="1">
      <c r="A2394" s="4"/>
      <c r="B2394" s="57" t="s">
        <v>1254</v>
      </c>
      <c r="C2394" s="78" t="s">
        <v>2083</v>
      </c>
      <c r="D2394" s="57" t="s">
        <v>47</v>
      </c>
      <c r="E2394" s="57" t="s">
        <v>2084</v>
      </c>
      <c r="F2394" s="305" t="s">
        <v>1258</v>
      </c>
      <c r="G2394" s="305"/>
      <c r="H2394" s="77" t="s">
        <v>49</v>
      </c>
      <c r="I2394" s="80">
        <v>7.4999999999999997E-2</v>
      </c>
      <c r="J2394" s="79">
        <v>26.55</v>
      </c>
      <c r="K2394" s="79">
        <v>1.99</v>
      </c>
      <c r="O2394" s="4"/>
      <c r="P2394" s="4"/>
      <c r="Q2394" s="4"/>
      <c r="R2394" s="4"/>
      <c r="S2394" s="4"/>
      <c r="T2394" s="4"/>
      <c r="U2394" s="4"/>
      <c r="V2394" s="4"/>
      <c r="W2394" s="4"/>
      <c r="X2394" s="4"/>
      <c r="Y2394" s="4"/>
    </row>
    <row r="2395" spans="1:25" ht="45.6" customHeight="1">
      <c r="A2395" s="4"/>
      <c r="B2395" s="57" t="s">
        <v>1254</v>
      </c>
      <c r="C2395" s="78" t="s">
        <v>2100</v>
      </c>
      <c r="D2395" s="57" t="s">
        <v>47</v>
      </c>
      <c r="E2395" s="57" t="s">
        <v>2101</v>
      </c>
      <c r="F2395" s="305" t="s">
        <v>1258</v>
      </c>
      <c r="G2395" s="305"/>
      <c r="H2395" s="77" t="s">
        <v>49</v>
      </c>
      <c r="I2395" s="80">
        <v>2</v>
      </c>
      <c r="J2395" s="79">
        <v>2.4300000000000002</v>
      </c>
      <c r="K2395" s="79">
        <v>4.8600000000000003</v>
      </c>
      <c r="O2395" s="4"/>
      <c r="P2395" s="4"/>
      <c r="Q2395" s="4"/>
      <c r="R2395" s="4"/>
      <c r="S2395" s="4"/>
      <c r="T2395" s="4"/>
      <c r="U2395" s="4"/>
      <c r="V2395" s="4"/>
      <c r="W2395" s="4"/>
      <c r="X2395" s="4"/>
      <c r="Y2395" s="4"/>
    </row>
    <row r="2396" spans="1:25" ht="15" customHeight="1">
      <c r="A2396" s="4"/>
      <c r="B2396" s="57" t="s">
        <v>1254</v>
      </c>
      <c r="C2396" s="78" t="s">
        <v>2190</v>
      </c>
      <c r="D2396" s="57" t="s">
        <v>47</v>
      </c>
      <c r="E2396" s="57" t="s">
        <v>2191</v>
      </c>
      <c r="F2396" s="305" t="s">
        <v>1258</v>
      </c>
      <c r="G2396" s="305"/>
      <c r="H2396" s="77" t="s">
        <v>49</v>
      </c>
      <c r="I2396" s="80">
        <v>1</v>
      </c>
      <c r="J2396" s="79">
        <v>23.61</v>
      </c>
      <c r="K2396" s="79">
        <v>23.61</v>
      </c>
      <c r="O2396" s="4"/>
      <c r="P2396" s="4"/>
      <c r="Q2396" s="4"/>
      <c r="R2396" s="4"/>
      <c r="S2396" s="4"/>
      <c r="T2396" s="4"/>
      <c r="U2396" s="4"/>
      <c r="V2396" s="4"/>
      <c r="W2396" s="4"/>
      <c r="X2396" s="4"/>
      <c r="Y2396" s="4"/>
    </row>
    <row r="2397" spans="1:25" ht="15" customHeight="1">
      <c r="A2397" s="4"/>
      <c r="B2397" s="60"/>
      <c r="C2397" s="60"/>
      <c r="D2397" s="60"/>
      <c r="E2397" s="60"/>
      <c r="F2397" s="60" t="s">
        <v>1260</v>
      </c>
      <c r="G2397" s="82">
        <v>7.11</v>
      </c>
      <c r="H2397" s="60" t="s">
        <v>1261</v>
      </c>
      <c r="I2397" s="82">
        <v>0</v>
      </c>
      <c r="J2397" s="60" t="s">
        <v>1262</v>
      </c>
      <c r="K2397" s="82">
        <v>7.11</v>
      </c>
      <c r="O2397" s="4"/>
      <c r="P2397" s="4"/>
      <c r="Q2397" s="4"/>
      <c r="R2397" s="4"/>
      <c r="S2397" s="4"/>
      <c r="T2397" s="4"/>
      <c r="U2397" s="4"/>
      <c r="V2397" s="4"/>
      <c r="W2397" s="4"/>
      <c r="X2397" s="4"/>
      <c r="Y2397" s="4"/>
    </row>
    <row r="2398" spans="1:25" ht="15" customHeight="1" thickBot="1">
      <c r="A2398" s="4"/>
      <c r="B2398" s="60"/>
      <c r="C2398" s="60"/>
      <c r="D2398" s="60"/>
      <c r="E2398" s="60"/>
      <c r="F2398" s="60" t="s">
        <v>1263</v>
      </c>
      <c r="G2398" s="82">
        <v>7.47</v>
      </c>
      <c r="H2398" s="60"/>
      <c r="I2398" s="306" t="s">
        <v>1264</v>
      </c>
      <c r="J2398" s="306"/>
      <c r="K2398" s="82">
        <v>47</v>
      </c>
      <c r="O2398" s="4"/>
      <c r="P2398" s="4"/>
      <c r="Q2398" s="4"/>
      <c r="R2398" s="4"/>
      <c r="S2398" s="4"/>
      <c r="T2398" s="4"/>
      <c r="U2398" s="4"/>
      <c r="V2398" s="4"/>
      <c r="W2398" s="4"/>
      <c r="X2398" s="4"/>
      <c r="Y2398" s="4"/>
    </row>
    <row r="2399" spans="1:25" ht="15" customHeight="1" thickTop="1">
      <c r="A2399" s="4"/>
      <c r="B2399" s="72"/>
      <c r="C2399" s="72"/>
      <c r="D2399" s="72"/>
      <c r="E2399" s="72"/>
      <c r="F2399" s="72"/>
      <c r="G2399" s="72"/>
      <c r="H2399" s="72"/>
      <c r="I2399" s="72"/>
      <c r="J2399" s="72"/>
      <c r="K2399" s="72"/>
      <c r="O2399" s="4"/>
      <c r="P2399" s="4"/>
      <c r="Q2399" s="4"/>
      <c r="R2399" s="4"/>
      <c r="S2399" s="4"/>
      <c r="T2399" s="4"/>
      <c r="U2399" s="4"/>
      <c r="V2399" s="4"/>
      <c r="W2399" s="4"/>
      <c r="X2399" s="4"/>
      <c r="Y2399" s="4"/>
    </row>
    <row r="2400" spans="1:25" ht="15" customHeight="1">
      <c r="A2400" s="4"/>
      <c r="B2400" s="61" t="s">
        <v>785</v>
      </c>
      <c r="C2400" s="62" t="s">
        <v>19</v>
      </c>
      <c r="D2400" s="61" t="s">
        <v>20</v>
      </c>
      <c r="E2400" s="61" t="s">
        <v>21</v>
      </c>
      <c r="F2400" s="303" t="s">
        <v>1242</v>
      </c>
      <c r="G2400" s="303"/>
      <c r="H2400" s="67" t="s">
        <v>22</v>
      </c>
      <c r="I2400" s="62" t="s">
        <v>23</v>
      </c>
      <c r="J2400" s="62" t="s">
        <v>24</v>
      </c>
      <c r="K2400" s="62" t="s">
        <v>17</v>
      </c>
      <c r="O2400" s="4"/>
      <c r="P2400" s="4"/>
      <c r="Q2400" s="4"/>
      <c r="R2400" s="4"/>
      <c r="S2400" s="4"/>
      <c r="T2400" s="4"/>
      <c r="U2400" s="4"/>
      <c r="V2400" s="4"/>
      <c r="W2400" s="4"/>
      <c r="X2400" s="4"/>
      <c r="Y2400" s="4"/>
    </row>
    <row r="2401" spans="1:25" ht="15" customHeight="1">
      <c r="A2401" s="4"/>
      <c r="B2401" s="58" t="s">
        <v>1243</v>
      </c>
      <c r="C2401" s="69" t="s">
        <v>786</v>
      </c>
      <c r="D2401" s="58" t="s">
        <v>47</v>
      </c>
      <c r="E2401" s="58" t="s">
        <v>787</v>
      </c>
      <c r="F2401" s="304" t="s">
        <v>2085</v>
      </c>
      <c r="G2401" s="304"/>
      <c r="H2401" s="68" t="s">
        <v>49</v>
      </c>
      <c r="I2401" s="71">
        <v>1</v>
      </c>
      <c r="J2401" s="70">
        <v>51.1</v>
      </c>
      <c r="K2401" s="70">
        <v>51.1</v>
      </c>
      <c r="O2401" s="4"/>
      <c r="P2401" s="4"/>
      <c r="Q2401" s="4"/>
      <c r="R2401" s="4"/>
      <c r="S2401" s="4"/>
      <c r="T2401" s="4"/>
      <c r="U2401" s="4"/>
      <c r="V2401" s="4"/>
      <c r="W2401" s="4"/>
      <c r="X2401" s="4"/>
      <c r="Y2401" s="4"/>
    </row>
    <row r="2402" spans="1:25" ht="15" customHeight="1">
      <c r="A2402" s="4"/>
      <c r="B2402" s="59" t="s">
        <v>1245</v>
      </c>
      <c r="C2402" s="74" t="s">
        <v>1299</v>
      </c>
      <c r="D2402" s="59" t="s">
        <v>47</v>
      </c>
      <c r="E2402" s="59" t="s">
        <v>1300</v>
      </c>
      <c r="F2402" s="308" t="s">
        <v>1248</v>
      </c>
      <c r="G2402" s="308"/>
      <c r="H2402" s="73" t="s">
        <v>1249</v>
      </c>
      <c r="I2402" s="76">
        <v>0.25679999999999997</v>
      </c>
      <c r="J2402" s="75">
        <v>24.48</v>
      </c>
      <c r="K2402" s="75">
        <v>6.28</v>
      </c>
      <c r="O2402" s="4"/>
      <c r="P2402" s="4"/>
      <c r="Q2402" s="4"/>
      <c r="R2402" s="4"/>
      <c r="S2402" s="4"/>
      <c r="T2402" s="4"/>
      <c r="U2402" s="4"/>
      <c r="V2402" s="4"/>
      <c r="W2402" s="4"/>
      <c r="X2402" s="4"/>
      <c r="Y2402" s="4"/>
    </row>
    <row r="2403" spans="1:25" ht="15" customHeight="1">
      <c r="A2403" s="4"/>
      <c r="B2403" s="59" t="s">
        <v>1245</v>
      </c>
      <c r="C2403" s="74" t="s">
        <v>1301</v>
      </c>
      <c r="D2403" s="59" t="s">
        <v>47</v>
      </c>
      <c r="E2403" s="59" t="s">
        <v>1302</v>
      </c>
      <c r="F2403" s="308" t="s">
        <v>1248</v>
      </c>
      <c r="G2403" s="308"/>
      <c r="H2403" s="73" t="s">
        <v>1249</v>
      </c>
      <c r="I2403" s="76">
        <v>0.25679999999999997</v>
      </c>
      <c r="J2403" s="75">
        <v>30.48</v>
      </c>
      <c r="K2403" s="75">
        <v>7.82</v>
      </c>
      <c r="O2403" s="4"/>
      <c r="P2403" s="4"/>
      <c r="Q2403" s="4"/>
      <c r="R2403" s="4"/>
      <c r="S2403" s="4"/>
      <c r="T2403" s="4"/>
      <c r="U2403" s="4"/>
      <c r="V2403" s="4"/>
      <c r="W2403" s="4"/>
      <c r="X2403" s="4"/>
      <c r="Y2403" s="4"/>
    </row>
    <row r="2404" spans="1:25" ht="15" customHeight="1">
      <c r="A2404" s="4"/>
      <c r="B2404" s="57" t="s">
        <v>1254</v>
      </c>
      <c r="C2404" s="78" t="s">
        <v>2083</v>
      </c>
      <c r="D2404" s="57" t="s">
        <v>47</v>
      </c>
      <c r="E2404" s="57" t="s">
        <v>2084</v>
      </c>
      <c r="F2404" s="305" t="s">
        <v>1258</v>
      </c>
      <c r="G2404" s="305"/>
      <c r="H2404" s="77" t="s">
        <v>49</v>
      </c>
      <c r="I2404" s="80">
        <v>0.17249999999999999</v>
      </c>
      <c r="J2404" s="79">
        <v>26.55</v>
      </c>
      <c r="K2404" s="79">
        <v>4.57</v>
      </c>
      <c r="O2404" s="4"/>
      <c r="P2404" s="4"/>
      <c r="Q2404" s="4"/>
      <c r="R2404" s="4"/>
      <c r="S2404" s="4"/>
      <c r="T2404" s="4"/>
      <c r="U2404" s="4"/>
      <c r="V2404" s="4"/>
      <c r="W2404" s="4"/>
      <c r="X2404" s="4"/>
      <c r="Y2404" s="4"/>
    </row>
    <row r="2405" spans="1:25" ht="15" customHeight="1">
      <c r="A2405" s="4"/>
      <c r="B2405" s="57" t="s">
        <v>1254</v>
      </c>
      <c r="C2405" s="78" t="s">
        <v>2088</v>
      </c>
      <c r="D2405" s="57" t="s">
        <v>47</v>
      </c>
      <c r="E2405" s="57" t="s">
        <v>2089</v>
      </c>
      <c r="F2405" s="305" t="s">
        <v>1258</v>
      </c>
      <c r="G2405" s="305"/>
      <c r="H2405" s="77" t="s">
        <v>49</v>
      </c>
      <c r="I2405" s="80">
        <v>3</v>
      </c>
      <c r="J2405" s="79">
        <v>2.93</v>
      </c>
      <c r="K2405" s="79">
        <v>8.7899999999999991</v>
      </c>
      <c r="O2405" s="4"/>
      <c r="P2405" s="4"/>
      <c r="Q2405" s="4"/>
      <c r="R2405" s="4"/>
      <c r="S2405" s="4"/>
      <c r="T2405" s="4"/>
      <c r="U2405" s="4"/>
      <c r="V2405" s="4"/>
      <c r="W2405" s="4"/>
      <c r="X2405" s="4"/>
      <c r="Y2405" s="4"/>
    </row>
    <row r="2406" spans="1:25" ht="15" customHeight="1">
      <c r="A2406" s="4"/>
      <c r="B2406" s="57" t="s">
        <v>1254</v>
      </c>
      <c r="C2406" s="78" t="s">
        <v>2192</v>
      </c>
      <c r="D2406" s="57" t="s">
        <v>47</v>
      </c>
      <c r="E2406" s="57" t="s">
        <v>2193</v>
      </c>
      <c r="F2406" s="305" t="s">
        <v>1258</v>
      </c>
      <c r="G2406" s="305"/>
      <c r="H2406" s="77" t="s">
        <v>49</v>
      </c>
      <c r="I2406" s="80">
        <v>1</v>
      </c>
      <c r="J2406" s="79">
        <v>23.64</v>
      </c>
      <c r="K2406" s="79">
        <v>23.64</v>
      </c>
      <c r="O2406" s="4"/>
      <c r="P2406" s="4"/>
      <c r="Q2406" s="4"/>
      <c r="R2406" s="4"/>
      <c r="S2406" s="4"/>
      <c r="T2406" s="4"/>
      <c r="U2406" s="4"/>
      <c r="V2406" s="4"/>
      <c r="W2406" s="4"/>
      <c r="X2406" s="4"/>
      <c r="Y2406" s="4"/>
    </row>
    <row r="2407" spans="1:25" ht="15" customHeight="1">
      <c r="A2407" s="4"/>
      <c r="B2407" s="60"/>
      <c r="C2407" s="60"/>
      <c r="D2407" s="60"/>
      <c r="E2407" s="60"/>
      <c r="F2407" s="60" t="s">
        <v>1260</v>
      </c>
      <c r="G2407" s="82">
        <v>11.06</v>
      </c>
      <c r="H2407" s="60" t="s">
        <v>1261</v>
      </c>
      <c r="I2407" s="82">
        <v>0</v>
      </c>
      <c r="J2407" s="60" t="s">
        <v>1262</v>
      </c>
      <c r="K2407" s="82">
        <v>11.06</v>
      </c>
      <c r="O2407" s="4"/>
      <c r="P2407" s="4"/>
      <c r="Q2407" s="4"/>
      <c r="R2407" s="4"/>
      <c r="S2407" s="4"/>
      <c r="T2407" s="4"/>
      <c r="U2407" s="4"/>
      <c r="V2407" s="4"/>
      <c r="W2407" s="4"/>
      <c r="X2407" s="4"/>
      <c r="Y2407" s="4"/>
    </row>
    <row r="2408" spans="1:25" ht="15" customHeight="1" thickBot="1">
      <c r="A2408" s="4"/>
      <c r="B2408" s="60"/>
      <c r="C2408" s="60"/>
      <c r="D2408" s="60"/>
      <c r="E2408" s="60"/>
      <c r="F2408" s="60" t="s">
        <v>1263</v>
      </c>
      <c r="G2408" s="82">
        <v>9.66</v>
      </c>
      <c r="H2408" s="60"/>
      <c r="I2408" s="306" t="s">
        <v>1264</v>
      </c>
      <c r="J2408" s="306"/>
      <c r="K2408" s="82">
        <v>60.76</v>
      </c>
      <c r="O2408" s="4"/>
      <c r="P2408" s="4"/>
      <c r="Q2408" s="4"/>
      <c r="R2408" s="4"/>
      <c r="S2408" s="4"/>
      <c r="T2408" s="4"/>
      <c r="U2408" s="4"/>
      <c r="V2408" s="4"/>
      <c r="W2408" s="4"/>
      <c r="X2408" s="4"/>
      <c r="Y2408" s="4"/>
    </row>
    <row r="2409" spans="1:25" ht="15" customHeight="1" thickTop="1">
      <c r="A2409" s="4"/>
      <c r="B2409" s="72"/>
      <c r="C2409" s="72"/>
      <c r="D2409" s="72"/>
      <c r="E2409" s="72"/>
      <c r="F2409" s="72"/>
      <c r="G2409" s="72"/>
      <c r="H2409" s="72"/>
      <c r="I2409" s="72"/>
      <c r="J2409" s="72"/>
      <c r="K2409" s="72"/>
      <c r="O2409" s="4"/>
      <c r="P2409" s="4"/>
      <c r="Q2409" s="4"/>
      <c r="R2409" s="4"/>
      <c r="S2409" s="4"/>
      <c r="T2409" s="4"/>
      <c r="U2409" s="4"/>
      <c r="V2409" s="4"/>
      <c r="W2409" s="4"/>
      <c r="X2409" s="4"/>
      <c r="Y2409" s="4"/>
    </row>
    <row r="2410" spans="1:25" ht="15" customHeight="1">
      <c r="A2410" s="4"/>
      <c r="B2410" s="61" t="s">
        <v>788</v>
      </c>
      <c r="C2410" s="62" t="s">
        <v>19</v>
      </c>
      <c r="D2410" s="61" t="s">
        <v>20</v>
      </c>
      <c r="E2410" s="61" t="s">
        <v>21</v>
      </c>
      <c r="F2410" s="303" t="s">
        <v>1242</v>
      </c>
      <c r="G2410" s="303"/>
      <c r="H2410" s="67" t="s">
        <v>22</v>
      </c>
      <c r="I2410" s="62" t="s">
        <v>23</v>
      </c>
      <c r="J2410" s="62" t="s">
        <v>24</v>
      </c>
      <c r="K2410" s="62" t="s">
        <v>17</v>
      </c>
      <c r="O2410" s="4"/>
      <c r="P2410" s="4"/>
      <c r="Q2410" s="4"/>
      <c r="R2410" s="4"/>
      <c r="S2410" s="4"/>
      <c r="T2410" s="4"/>
      <c r="U2410" s="4"/>
      <c r="V2410" s="4"/>
      <c r="W2410" s="4"/>
      <c r="X2410" s="4"/>
      <c r="Y2410" s="4"/>
    </row>
    <row r="2411" spans="1:25" ht="15" customHeight="1">
      <c r="A2411" s="4"/>
      <c r="B2411" s="58" t="s">
        <v>1243</v>
      </c>
      <c r="C2411" s="69" t="s">
        <v>789</v>
      </c>
      <c r="D2411" s="58" t="s">
        <v>31</v>
      </c>
      <c r="E2411" s="58" t="s">
        <v>790</v>
      </c>
      <c r="F2411" s="304" t="s">
        <v>1878</v>
      </c>
      <c r="G2411" s="304"/>
      <c r="H2411" s="68" t="s">
        <v>49</v>
      </c>
      <c r="I2411" s="71">
        <v>1</v>
      </c>
      <c r="J2411" s="70">
        <v>96.21</v>
      </c>
      <c r="K2411" s="70">
        <v>96.21</v>
      </c>
      <c r="O2411" s="4"/>
      <c r="P2411" s="4"/>
      <c r="Q2411" s="4"/>
      <c r="R2411" s="4"/>
      <c r="S2411" s="4"/>
      <c r="T2411" s="4"/>
      <c r="U2411" s="4"/>
      <c r="V2411" s="4"/>
      <c r="W2411" s="4"/>
      <c r="X2411" s="4"/>
      <c r="Y2411" s="4"/>
    </row>
    <row r="2412" spans="1:25" ht="15" customHeight="1">
      <c r="A2412" s="4"/>
      <c r="B2412" s="59" t="s">
        <v>1245</v>
      </c>
      <c r="C2412" s="74" t="s">
        <v>1299</v>
      </c>
      <c r="D2412" s="59" t="s">
        <v>47</v>
      </c>
      <c r="E2412" s="59" t="s">
        <v>1300</v>
      </c>
      <c r="F2412" s="308" t="s">
        <v>1248</v>
      </c>
      <c r="G2412" s="308"/>
      <c r="H2412" s="73" t="s">
        <v>1249</v>
      </c>
      <c r="I2412" s="76">
        <v>0.97</v>
      </c>
      <c r="J2412" s="75">
        <v>24.48</v>
      </c>
      <c r="K2412" s="75">
        <v>23.74</v>
      </c>
      <c r="O2412" s="4"/>
      <c r="P2412" s="4"/>
      <c r="Q2412" s="4"/>
      <c r="R2412" s="4"/>
      <c r="S2412" s="4"/>
      <c r="T2412" s="4"/>
      <c r="U2412" s="4"/>
      <c r="V2412" s="4"/>
      <c r="W2412" s="4"/>
      <c r="X2412" s="4"/>
      <c r="Y2412" s="4"/>
    </row>
    <row r="2413" spans="1:25" ht="15" customHeight="1">
      <c r="A2413" s="4"/>
      <c r="B2413" s="59" t="s">
        <v>1245</v>
      </c>
      <c r="C2413" s="74" t="s">
        <v>1301</v>
      </c>
      <c r="D2413" s="59" t="s">
        <v>47</v>
      </c>
      <c r="E2413" s="59" t="s">
        <v>1302</v>
      </c>
      <c r="F2413" s="308" t="s">
        <v>1248</v>
      </c>
      <c r="G2413" s="308"/>
      <c r="H2413" s="73" t="s">
        <v>1249</v>
      </c>
      <c r="I2413" s="76">
        <v>0.97</v>
      </c>
      <c r="J2413" s="75">
        <v>30.48</v>
      </c>
      <c r="K2413" s="75">
        <v>29.56</v>
      </c>
      <c r="O2413" s="4"/>
      <c r="P2413" s="4"/>
      <c r="Q2413" s="4"/>
      <c r="R2413" s="4"/>
      <c r="S2413" s="4"/>
      <c r="T2413" s="4"/>
      <c r="U2413" s="4"/>
      <c r="V2413" s="4"/>
      <c r="W2413" s="4"/>
      <c r="X2413" s="4"/>
      <c r="Y2413" s="4"/>
    </row>
    <row r="2414" spans="1:25" ht="15" customHeight="1">
      <c r="A2414" s="4"/>
      <c r="B2414" s="57" t="s">
        <v>1254</v>
      </c>
      <c r="C2414" s="78" t="s">
        <v>2194</v>
      </c>
      <c r="D2414" s="57" t="s">
        <v>1515</v>
      </c>
      <c r="E2414" s="57" t="s">
        <v>2195</v>
      </c>
      <c r="F2414" s="305" t="s">
        <v>1258</v>
      </c>
      <c r="G2414" s="305"/>
      <c r="H2414" s="77" t="s">
        <v>49</v>
      </c>
      <c r="I2414" s="80">
        <v>1</v>
      </c>
      <c r="J2414" s="79">
        <v>14.59</v>
      </c>
      <c r="K2414" s="79">
        <v>14.59</v>
      </c>
      <c r="O2414" s="4"/>
      <c r="P2414" s="4"/>
      <c r="Q2414" s="4"/>
      <c r="R2414" s="4"/>
      <c r="S2414" s="4"/>
      <c r="T2414" s="4"/>
      <c r="U2414" s="4"/>
      <c r="V2414" s="4"/>
      <c r="W2414" s="4"/>
      <c r="X2414" s="4"/>
      <c r="Y2414" s="4"/>
    </row>
    <row r="2415" spans="1:25" ht="15" customHeight="1">
      <c r="A2415" s="4"/>
      <c r="B2415" s="57" t="s">
        <v>1254</v>
      </c>
      <c r="C2415" s="78" t="s">
        <v>1923</v>
      </c>
      <c r="D2415" s="57" t="s">
        <v>1515</v>
      </c>
      <c r="E2415" s="57" t="s">
        <v>1924</v>
      </c>
      <c r="F2415" s="305" t="s">
        <v>1258</v>
      </c>
      <c r="G2415" s="305"/>
      <c r="H2415" s="77" t="s">
        <v>49</v>
      </c>
      <c r="I2415" s="80">
        <v>0.66600000000000004</v>
      </c>
      <c r="J2415" s="79">
        <v>26.05</v>
      </c>
      <c r="K2415" s="79">
        <v>17.34</v>
      </c>
      <c r="O2415" s="4"/>
      <c r="P2415" s="4"/>
      <c r="Q2415" s="4"/>
      <c r="R2415" s="4"/>
      <c r="S2415" s="4"/>
      <c r="T2415" s="4"/>
      <c r="U2415" s="4"/>
      <c r="V2415" s="4"/>
      <c r="W2415" s="4"/>
      <c r="X2415" s="4"/>
      <c r="Y2415" s="4"/>
    </row>
    <row r="2416" spans="1:25" ht="15" customHeight="1">
      <c r="A2416" s="4"/>
      <c r="B2416" s="57" t="s">
        <v>1254</v>
      </c>
      <c r="C2416" s="78" t="s">
        <v>1305</v>
      </c>
      <c r="D2416" s="57" t="s">
        <v>47</v>
      </c>
      <c r="E2416" s="57" t="s">
        <v>1306</v>
      </c>
      <c r="F2416" s="305" t="s">
        <v>1258</v>
      </c>
      <c r="G2416" s="305"/>
      <c r="H2416" s="77" t="s">
        <v>49</v>
      </c>
      <c r="I2416" s="80">
        <v>0.33300000000000002</v>
      </c>
      <c r="J2416" s="79">
        <v>32.979999999999997</v>
      </c>
      <c r="K2416" s="79">
        <v>10.98</v>
      </c>
      <c r="O2416" s="4"/>
      <c r="P2416" s="4"/>
      <c r="Q2416" s="4"/>
      <c r="R2416" s="4"/>
      <c r="S2416" s="4"/>
      <c r="T2416" s="4"/>
      <c r="U2416" s="4"/>
      <c r="V2416" s="4"/>
      <c r="W2416" s="4"/>
      <c r="X2416" s="4"/>
      <c r="Y2416" s="4"/>
    </row>
    <row r="2417" spans="1:25" ht="15" customHeight="1">
      <c r="A2417" s="4"/>
      <c r="B2417" s="60"/>
      <c r="C2417" s="60"/>
      <c r="D2417" s="60"/>
      <c r="E2417" s="60"/>
      <c r="F2417" s="60" t="s">
        <v>1260</v>
      </c>
      <c r="G2417" s="82">
        <v>41.8</v>
      </c>
      <c r="H2417" s="60" t="s">
        <v>1261</v>
      </c>
      <c r="I2417" s="82">
        <v>0</v>
      </c>
      <c r="J2417" s="60" t="s">
        <v>1262</v>
      </c>
      <c r="K2417" s="82">
        <v>41.8</v>
      </c>
      <c r="O2417" s="4"/>
      <c r="P2417" s="4"/>
      <c r="Q2417" s="4"/>
      <c r="R2417" s="4"/>
      <c r="S2417" s="4"/>
      <c r="T2417" s="4"/>
      <c r="U2417" s="4"/>
      <c r="V2417" s="4"/>
      <c r="W2417" s="4"/>
      <c r="X2417" s="4"/>
      <c r="Y2417" s="4"/>
    </row>
    <row r="2418" spans="1:25" ht="15" customHeight="1">
      <c r="A2418" s="4"/>
      <c r="B2418" s="60"/>
      <c r="C2418" s="60"/>
      <c r="D2418" s="60"/>
      <c r="E2418" s="60"/>
      <c r="F2418" s="60" t="s">
        <v>1263</v>
      </c>
      <c r="G2418" s="82">
        <v>18.2</v>
      </c>
      <c r="H2418" s="60"/>
      <c r="I2418" s="306" t="s">
        <v>1264</v>
      </c>
      <c r="J2418" s="306"/>
      <c r="K2418" s="82">
        <v>114.41</v>
      </c>
      <c r="O2418" s="4"/>
      <c r="P2418" s="4"/>
      <c r="Q2418" s="4"/>
      <c r="R2418" s="4"/>
      <c r="S2418" s="4"/>
      <c r="T2418" s="4"/>
      <c r="U2418" s="4"/>
      <c r="V2418" s="4"/>
      <c r="W2418" s="4"/>
      <c r="X2418" s="4"/>
      <c r="Y2418" s="4"/>
    </row>
    <row r="2419" spans="1:25" ht="15" customHeight="1">
      <c r="A2419" s="4"/>
      <c r="B2419" s="307" t="s">
        <v>2542</v>
      </c>
      <c r="C2419" s="307"/>
      <c r="D2419" s="307"/>
      <c r="E2419" s="307"/>
      <c r="F2419" s="307"/>
      <c r="G2419" s="307"/>
      <c r="H2419" s="307"/>
      <c r="I2419" s="307"/>
      <c r="J2419" s="307"/>
      <c r="K2419" s="307"/>
      <c r="O2419" s="4"/>
      <c r="P2419" s="4"/>
      <c r="Q2419" s="4"/>
      <c r="R2419" s="4"/>
      <c r="S2419" s="4"/>
      <c r="T2419" s="4"/>
      <c r="U2419" s="4"/>
      <c r="V2419" s="4"/>
      <c r="W2419" s="4"/>
      <c r="X2419" s="4"/>
      <c r="Y2419" s="4"/>
    </row>
    <row r="2420" spans="1:25" ht="15" customHeight="1" thickBot="1">
      <c r="A2420" s="4"/>
      <c r="B2420" s="302" t="s">
        <v>2613</v>
      </c>
      <c r="C2420" s="302"/>
      <c r="D2420" s="302"/>
      <c r="E2420" s="302"/>
      <c r="F2420" s="302"/>
      <c r="G2420" s="302"/>
      <c r="H2420" s="302"/>
      <c r="I2420" s="302"/>
      <c r="J2420" s="302"/>
      <c r="K2420" s="302"/>
      <c r="O2420" s="4"/>
      <c r="P2420" s="4"/>
      <c r="Q2420" s="4"/>
      <c r="R2420" s="4"/>
      <c r="S2420" s="4"/>
      <c r="T2420" s="4"/>
      <c r="U2420" s="4"/>
      <c r="V2420" s="4"/>
      <c r="W2420" s="4"/>
      <c r="X2420" s="4"/>
      <c r="Y2420" s="4"/>
    </row>
    <row r="2421" spans="1:25" ht="15" customHeight="1" thickTop="1">
      <c r="A2421" s="4"/>
      <c r="B2421" s="72"/>
      <c r="C2421" s="72"/>
      <c r="D2421" s="72"/>
      <c r="E2421" s="72"/>
      <c r="F2421" s="72"/>
      <c r="G2421" s="72"/>
      <c r="H2421" s="72"/>
      <c r="I2421" s="72"/>
      <c r="J2421" s="72"/>
      <c r="K2421" s="72"/>
      <c r="O2421" s="4"/>
      <c r="P2421" s="4"/>
      <c r="Q2421" s="4"/>
      <c r="R2421" s="4"/>
      <c r="S2421" s="4"/>
      <c r="T2421" s="4"/>
      <c r="U2421" s="4"/>
      <c r="V2421" s="4"/>
      <c r="W2421" s="4"/>
      <c r="X2421" s="4"/>
      <c r="Y2421" s="4"/>
    </row>
    <row r="2422" spans="1:25" ht="15" customHeight="1">
      <c r="A2422" s="4"/>
      <c r="B2422" s="61" t="s">
        <v>791</v>
      </c>
      <c r="C2422" s="62" t="s">
        <v>19</v>
      </c>
      <c r="D2422" s="61" t="s">
        <v>20</v>
      </c>
      <c r="E2422" s="61" t="s">
        <v>21</v>
      </c>
      <c r="F2422" s="303" t="s">
        <v>1242</v>
      </c>
      <c r="G2422" s="303"/>
      <c r="H2422" s="67" t="s">
        <v>22</v>
      </c>
      <c r="I2422" s="62" t="s">
        <v>23</v>
      </c>
      <c r="J2422" s="62" t="s">
        <v>24</v>
      </c>
      <c r="K2422" s="62" t="s">
        <v>17</v>
      </c>
      <c r="O2422" s="4"/>
      <c r="P2422" s="4"/>
      <c r="Q2422" s="4"/>
      <c r="R2422" s="4"/>
      <c r="S2422" s="4"/>
      <c r="T2422" s="4"/>
      <c r="U2422" s="4"/>
      <c r="V2422" s="4"/>
      <c r="W2422" s="4"/>
      <c r="X2422" s="4"/>
      <c r="Y2422" s="4"/>
    </row>
    <row r="2423" spans="1:25" ht="15" customHeight="1">
      <c r="A2423" s="4"/>
      <c r="B2423" s="58" t="s">
        <v>1243</v>
      </c>
      <c r="C2423" s="69" t="s">
        <v>792</v>
      </c>
      <c r="D2423" s="58" t="s">
        <v>47</v>
      </c>
      <c r="E2423" s="58" t="s">
        <v>793</v>
      </c>
      <c r="F2423" s="304" t="s">
        <v>2114</v>
      </c>
      <c r="G2423" s="304"/>
      <c r="H2423" s="68" t="s">
        <v>49</v>
      </c>
      <c r="I2423" s="71">
        <v>1</v>
      </c>
      <c r="J2423" s="70">
        <v>24.66</v>
      </c>
      <c r="K2423" s="70">
        <v>24.66</v>
      </c>
      <c r="O2423" s="4"/>
      <c r="P2423" s="4"/>
      <c r="Q2423" s="4"/>
      <c r="R2423" s="4"/>
      <c r="S2423" s="4"/>
      <c r="T2423" s="4"/>
      <c r="U2423" s="4"/>
      <c r="V2423" s="4"/>
      <c r="W2423" s="4"/>
      <c r="X2423" s="4"/>
      <c r="Y2423" s="4"/>
    </row>
    <row r="2424" spans="1:25" ht="15" customHeight="1">
      <c r="A2424" s="4"/>
      <c r="B2424" s="59" t="s">
        <v>1245</v>
      </c>
      <c r="C2424" s="74" t="s">
        <v>1299</v>
      </c>
      <c r="D2424" s="59" t="s">
        <v>47</v>
      </c>
      <c r="E2424" s="59" t="s">
        <v>1300</v>
      </c>
      <c r="F2424" s="308" t="s">
        <v>1248</v>
      </c>
      <c r="G2424" s="308"/>
      <c r="H2424" s="73" t="s">
        <v>1249</v>
      </c>
      <c r="I2424" s="76">
        <v>0.1158</v>
      </c>
      <c r="J2424" s="75">
        <v>24.48</v>
      </c>
      <c r="K2424" s="75">
        <v>2.83</v>
      </c>
      <c r="O2424" s="4"/>
      <c r="P2424" s="4"/>
      <c r="Q2424" s="4"/>
      <c r="R2424" s="4"/>
      <c r="S2424" s="4"/>
      <c r="T2424" s="4"/>
      <c r="U2424" s="4"/>
      <c r="V2424" s="4"/>
      <c r="W2424" s="4"/>
      <c r="X2424" s="4"/>
      <c r="Y2424" s="4"/>
    </row>
    <row r="2425" spans="1:25" ht="15" customHeight="1">
      <c r="A2425" s="4"/>
      <c r="B2425" s="59" t="s">
        <v>1245</v>
      </c>
      <c r="C2425" s="74" t="s">
        <v>1301</v>
      </c>
      <c r="D2425" s="59" t="s">
        <v>47</v>
      </c>
      <c r="E2425" s="59" t="s">
        <v>1302</v>
      </c>
      <c r="F2425" s="308" t="s">
        <v>1248</v>
      </c>
      <c r="G2425" s="308"/>
      <c r="H2425" s="73" t="s">
        <v>1249</v>
      </c>
      <c r="I2425" s="76">
        <v>0.1158</v>
      </c>
      <c r="J2425" s="75">
        <v>30.48</v>
      </c>
      <c r="K2425" s="75">
        <v>3.52</v>
      </c>
      <c r="O2425" s="4"/>
      <c r="P2425" s="4"/>
      <c r="Q2425" s="4"/>
      <c r="R2425" s="4"/>
      <c r="S2425" s="4"/>
      <c r="T2425" s="4"/>
      <c r="U2425" s="4"/>
      <c r="V2425" s="4"/>
      <c r="W2425" s="4"/>
      <c r="X2425" s="4"/>
      <c r="Y2425" s="4"/>
    </row>
    <row r="2426" spans="1:25" ht="15" customHeight="1">
      <c r="A2426" s="4"/>
      <c r="B2426" s="57" t="s">
        <v>1254</v>
      </c>
      <c r="C2426" s="78" t="s">
        <v>1947</v>
      </c>
      <c r="D2426" s="57" t="s">
        <v>47</v>
      </c>
      <c r="E2426" s="57" t="s">
        <v>1948</v>
      </c>
      <c r="F2426" s="305" t="s">
        <v>1258</v>
      </c>
      <c r="G2426" s="305"/>
      <c r="H2426" s="77" t="s">
        <v>49</v>
      </c>
      <c r="I2426" s="80">
        <v>1.67E-2</v>
      </c>
      <c r="J2426" s="79">
        <v>64.319999999999993</v>
      </c>
      <c r="K2426" s="79">
        <v>1.07</v>
      </c>
      <c r="O2426" s="4"/>
      <c r="P2426" s="4"/>
      <c r="Q2426" s="4"/>
      <c r="R2426" s="4"/>
      <c r="S2426" s="4"/>
      <c r="T2426" s="4"/>
      <c r="U2426" s="4"/>
      <c r="V2426" s="4"/>
      <c r="W2426" s="4"/>
      <c r="X2426" s="4"/>
      <c r="Y2426" s="4"/>
    </row>
    <row r="2427" spans="1:25" ht="15" customHeight="1">
      <c r="A2427" s="4"/>
      <c r="B2427" s="57" t="s">
        <v>1254</v>
      </c>
      <c r="C2427" s="78" t="s">
        <v>2119</v>
      </c>
      <c r="D2427" s="57" t="s">
        <v>47</v>
      </c>
      <c r="E2427" s="57" t="s">
        <v>2120</v>
      </c>
      <c r="F2427" s="305" t="s">
        <v>1258</v>
      </c>
      <c r="G2427" s="305"/>
      <c r="H2427" s="77" t="s">
        <v>49</v>
      </c>
      <c r="I2427" s="80">
        <v>1</v>
      </c>
      <c r="J2427" s="79">
        <v>2.64</v>
      </c>
      <c r="K2427" s="79">
        <v>2.64</v>
      </c>
      <c r="O2427" s="4"/>
      <c r="P2427" s="4"/>
      <c r="Q2427" s="4"/>
      <c r="R2427" s="4"/>
      <c r="S2427" s="4"/>
      <c r="T2427" s="4"/>
      <c r="U2427" s="4"/>
      <c r="V2427" s="4"/>
      <c r="W2427" s="4"/>
      <c r="X2427" s="4"/>
      <c r="Y2427" s="4"/>
    </row>
    <row r="2428" spans="1:25" ht="15" customHeight="1">
      <c r="A2428" s="4"/>
      <c r="B2428" s="57" t="s">
        <v>1254</v>
      </c>
      <c r="C2428" s="78" t="s">
        <v>2083</v>
      </c>
      <c r="D2428" s="57" t="s">
        <v>47</v>
      </c>
      <c r="E2428" s="57" t="s">
        <v>2084</v>
      </c>
      <c r="F2428" s="305" t="s">
        <v>1258</v>
      </c>
      <c r="G2428" s="305"/>
      <c r="H2428" s="77" t="s">
        <v>49</v>
      </c>
      <c r="I2428" s="80">
        <v>3.7499999999999999E-2</v>
      </c>
      <c r="J2428" s="79">
        <v>26.55</v>
      </c>
      <c r="K2428" s="79">
        <v>0.99</v>
      </c>
      <c r="O2428" s="4"/>
      <c r="P2428" s="4"/>
      <c r="Q2428" s="4"/>
      <c r="R2428" s="4"/>
      <c r="S2428" s="4"/>
      <c r="T2428" s="4"/>
      <c r="U2428" s="4"/>
      <c r="V2428" s="4"/>
      <c r="W2428" s="4"/>
      <c r="X2428" s="4"/>
      <c r="Y2428" s="4"/>
    </row>
    <row r="2429" spans="1:25" ht="45.6" customHeight="1">
      <c r="A2429" s="4"/>
      <c r="B2429" s="57" t="s">
        <v>1254</v>
      </c>
      <c r="C2429" s="78" t="s">
        <v>2196</v>
      </c>
      <c r="D2429" s="57" t="s">
        <v>47</v>
      </c>
      <c r="E2429" s="57" t="s">
        <v>2197</v>
      </c>
      <c r="F2429" s="305" t="s">
        <v>1258</v>
      </c>
      <c r="G2429" s="305"/>
      <c r="H2429" s="77" t="s">
        <v>49</v>
      </c>
      <c r="I2429" s="80">
        <v>1</v>
      </c>
      <c r="J2429" s="79">
        <v>11.64</v>
      </c>
      <c r="K2429" s="79">
        <v>11.64</v>
      </c>
      <c r="O2429" s="4"/>
      <c r="P2429" s="4"/>
      <c r="Q2429" s="4"/>
      <c r="R2429" s="4"/>
      <c r="S2429" s="4"/>
      <c r="T2429" s="4"/>
      <c r="U2429" s="4"/>
      <c r="V2429" s="4"/>
      <c r="W2429" s="4"/>
      <c r="X2429" s="4"/>
      <c r="Y2429" s="4"/>
    </row>
    <row r="2430" spans="1:25" ht="15" customHeight="1">
      <c r="A2430" s="4"/>
      <c r="B2430" s="57" t="s">
        <v>1254</v>
      </c>
      <c r="C2430" s="78" t="s">
        <v>1944</v>
      </c>
      <c r="D2430" s="57" t="s">
        <v>47</v>
      </c>
      <c r="E2430" s="57" t="s">
        <v>1945</v>
      </c>
      <c r="F2430" s="305" t="s">
        <v>1258</v>
      </c>
      <c r="G2430" s="305"/>
      <c r="H2430" s="77" t="s">
        <v>49</v>
      </c>
      <c r="I2430" s="80">
        <v>2.5999999999999999E-2</v>
      </c>
      <c r="J2430" s="79">
        <v>72.87</v>
      </c>
      <c r="K2430" s="79">
        <v>1.89</v>
      </c>
      <c r="O2430" s="4"/>
      <c r="P2430" s="4"/>
      <c r="Q2430" s="4"/>
      <c r="R2430" s="4"/>
      <c r="S2430" s="4"/>
      <c r="T2430" s="4"/>
      <c r="U2430" s="4"/>
      <c r="V2430" s="4"/>
      <c r="W2430" s="4"/>
      <c r="X2430" s="4"/>
      <c r="Y2430" s="4"/>
    </row>
    <row r="2431" spans="1:25" ht="15" customHeight="1">
      <c r="A2431" s="4"/>
      <c r="B2431" s="57" t="s">
        <v>1254</v>
      </c>
      <c r="C2431" s="78" t="s">
        <v>1938</v>
      </c>
      <c r="D2431" s="57" t="s">
        <v>47</v>
      </c>
      <c r="E2431" s="57" t="s">
        <v>1939</v>
      </c>
      <c r="F2431" s="305" t="s">
        <v>1258</v>
      </c>
      <c r="G2431" s="305"/>
      <c r="H2431" s="77" t="s">
        <v>49</v>
      </c>
      <c r="I2431" s="80">
        <v>3.2000000000000001E-2</v>
      </c>
      <c r="J2431" s="79">
        <v>2.61</v>
      </c>
      <c r="K2431" s="79">
        <v>0.08</v>
      </c>
      <c r="O2431" s="4"/>
      <c r="P2431" s="4"/>
      <c r="Q2431" s="4"/>
      <c r="R2431" s="4"/>
      <c r="S2431" s="4"/>
      <c r="T2431" s="4"/>
      <c r="U2431" s="4"/>
      <c r="V2431" s="4"/>
      <c r="W2431" s="4"/>
      <c r="X2431" s="4"/>
      <c r="Y2431" s="4"/>
    </row>
    <row r="2432" spans="1:25" ht="15" customHeight="1">
      <c r="A2432" s="4"/>
      <c r="B2432" s="60"/>
      <c r="C2432" s="60"/>
      <c r="D2432" s="60"/>
      <c r="E2432" s="60"/>
      <c r="F2432" s="60" t="s">
        <v>1260</v>
      </c>
      <c r="G2432" s="82">
        <v>4.9800000000000004</v>
      </c>
      <c r="H2432" s="60" t="s">
        <v>1261</v>
      </c>
      <c r="I2432" s="82">
        <v>0</v>
      </c>
      <c r="J2432" s="60" t="s">
        <v>1262</v>
      </c>
      <c r="K2432" s="82">
        <v>4.9800000000000004</v>
      </c>
      <c r="O2432" s="4"/>
      <c r="P2432" s="4"/>
      <c r="Q2432" s="4"/>
      <c r="R2432" s="4"/>
      <c r="S2432" s="4"/>
      <c r="T2432" s="4"/>
      <c r="U2432" s="4"/>
      <c r="V2432" s="4"/>
      <c r="W2432" s="4"/>
      <c r="X2432" s="4"/>
      <c r="Y2432" s="4"/>
    </row>
    <row r="2433" spans="1:25" ht="15" customHeight="1" thickBot="1">
      <c r="A2433" s="4"/>
      <c r="B2433" s="60"/>
      <c r="C2433" s="60"/>
      <c r="D2433" s="60"/>
      <c r="E2433" s="60"/>
      <c r="F2433" s="60" t="s">
        <v>1263</v>
      </c>
      <c r="G2433" s="82">
        <v>4.66</v>
      </c>
      <c r="H2433" s="60"/>
      <c r="I2433" s="306" t="s">
        <v>1264</v>
      </c>
      <c r="J2433" s="306"/>
      <c r="K2433" s="82">
        <v>29.32</v>
      </c>
      <c r="O2433" s="4"/>
      <c r="P2433" s="4"/>
      <c r="Q2433" s="4"/>
      <c r="R2433" s="4"/>
      <c r="S2433" s="4"/>
      <c r="T2433" s="4"/>
      <c r="U2433" s="4"/>
      <c r="V2433" s="4"/>
      <c r="W2433" s="4"/>
      <c r="X2433" s="4"/>
      <c r="Y2433" s="4"/>
    </row>
    <row r="2434" spans="1:25" ht="15" customHeight="1" thickTop="1">
      <c r="A2434" s="4"/>
      <c r="B2434" s="72"/>
      <c r="C2434" s="72"/>
      <c r="D2434" s="72"/>
      <c r="E2434" s="72"/>
      <c r="F2434" s="72"/>
      <c r="G2434" s="72"/>
      <c r="H2434" s="72"/>
      <c r="I2434" s="72"/>
      <c r="J2434" s="72"/>
      <c r="K2434" s="72"/>
      <c r="O2434" s="4"/>
      <c r="P2434" s="4"/>
      <c r="Q2434" s="4"/>
      <c r="R2434" s="4"/>
      <c r="S2434" s="4"/>
      <c r="T2434" s="4"/>
      <c r="U2434" s="4"/>
      <c r="V2434" s="4"/>
      <c r="W2434" s="4"/>
      <c r="X2434" s="4"/>
      <c r="Y2434" s="4"/>
    </row>
    <row r="2435" spans="1:25" ht="15" customHeight="1">
      <c r="A2435" s="4"/>
      <c r="B2435" s="61" t="s">
        <v>794</v>
      </c>
      <c r="C2435" s="62" t="s">
        <v>19</v>
      </c>
      <c r="D2435" s="61" t="s">
        <v>20</v>
      </c>
      <c r="E2435" s="61" t="s">
        <v>21</v>
      </c>
      <c r="F2435" s="303" t="s">
        <v>1242</v>
      </c>
      <c r="G2435" s="303"/>
      <c r="H2435" s="67" t="s">
        <v>22</v>
      </c>
      <c r="I2435" s="62" t="s">
        <v>23</v>
      </c>
      <c r="J2435" s="62" t="s">
        <v>24</v>
      </c>
      <c r="K2435" s="62" t="s">
        <v>17</v>
      </c>
      <c r="O2435" s="4"/>
      <c r="P2435" s="4"/>
      <c r="Q2435" s="4"/>
      <c r="R2435" s="4"/>
      <c r="S2435" s="4"/>
      <c r="T2435" s="4"/>
      <c r="U2435" s="4"/>
      <c r="V2435" s="4"/>
      <c r="W2435" s="4"/>
      <c r="X2435" s="4"/>
      <c r="Y2435" s="4"/>
    </row>
    <row r="2436" spans="1:25" ht="15" customHeight="1">
      <c r="A2436" s="4"/>
      <c r="B2436" s="58" t="s">
        <v>1243</v>
      </c>
      <c r="C2436" s="69" t="s">
        <v>795</v>
      </c>
      <c r="D2436" s="58" t="s">
        <v>47</v>
      </c>
      <c r="E2436" s="58" t="s">
        <v>796</v>
      </c>
      <c r="F2436" s="304" t="s">
        <v>2114</v>
      </c>
      <c r="G2436" s="304"/>
      <c r="H2436" s="68" t="s">
        <v>49</v>
      </c>
      <c r="I2436" s="71">
        <v>1</v>
      </c>
      <c r="J2436" s="70">
        <v>30.81</v>
      </c>
      <c r="K2436" s="70">
        <v>30.81</v>
      </c>
      <c r="O2436" s="4"/>
      <c r="P2436" s="4"/>
      <c r="Q2436" s="4"/>
      <c r="R2436" s="4"/>
      <c r="S2436" s="4"/>
      <c r="T2436" s="4"/>
      <c r="U2436" s="4"/>
      <c r="V2436" s="4"/>
      <c r="W2436" s="4"/>
      <c r="X2436" s="4"/>
      <c r="Y2436" s="4"/>
    </row>
    <row r="2437" spans="1:25" ht="15" customHeight="1">
      <c r="A2437" s="4"/>
      <c r="B2437" s="59" t="s">
        <v>1245</v>
      </c>
      <c r="C2437" s="74" t="s">
        <v>1301</v>
      </c>
      <c r="D2437" s="59" t="s">
        <v>47</v>
      </c>
      <c r="E2437" s="59" t="s">
        <v>1302</v>
      </c>
      <c r="F2437" s="308" t="s">
        <v>1248</v>
      </c>
      <c r="G2437" s="308"/>
      <c r="H2437" s="73" t="s">
        <v>1249</v>
      </c>
      <c r="I2437" s="76">
        <v>7.4300000000000005E-2</v>
      </c>
      <c r="J2437" s="75">
        <v>30.48</v>
      </c>
      <c r="K2437" s="75">
        <v>2.2599999999999998</v>
      </c>
      <c r="O2437" s="4"/>
      <c r="P2437" s="4"/>
      <c r="Q2437" s="4"/>
      <c r="R2437" s="4"/>
      <c r="S2437" s="4"/>
      <c r="T2437" s="4"/>
      <c r="U2437" s="4"/>
      <c r="V2437" s="4"/>
      <c r="W2437" s="4"/>
      <c r="X2437" s="4"/>
      <c r="Y2437" s="4"/>
    </row>
    <row r="2438" spans="1:25" ht="15" customHeight="1">
      <c r="A2438" s="4"/>
      <c r="B2438" s="59" t="s">
        <v>1245</v>
      </c>
      <c r="C2438" s="74" t="s">
        <v>1299</v>
      </c>
      <c r="D2438" s="59" t="s">
        <v>47</v>
      </c>
      <c r="E2438" s="59" t="s">
        <v>1300</v>
      </c>
      <c r="F2438" s="308" t="s">
        <v>1248</v>
      </c>
      <c r="G2438" s="308"/>
      <c r="H2438" s="73" t="s">
        <v>1249</v>
      </c>
      <c r="I2438" s="76">
        <v>7.4300000000000005E-2</v>
      </c>
      <c r="J2438" s="75">
        <v>24.48</v>
      </c>
      <c r="K2438" s="75">
        <v>1.81</v>
      </c>
      <c r="O2438" s="4"/>
      <c r="P2438" s="4"/>
      <c r="Q2438" s="4"/>
      <c r="R2438" s="4"/>
      <c r="S2438" s="4"/>
      <c r="T2438" s="4"/>
      <c r="U2438" s="4"/>
      <c r="V2438" s="4"/>
      <c r="W2438" s="4"/>
      <c r="X2438" s="4"/>
      <c r="Y2438" s="4"/>
    </row>
    <row r="2439" spans="1:25" ht="45.6" customHeight="1">
      <c r="A2439" s="4"/>
      <c r="B2439" s="57" t="s">
        <v>1254</v>
      </c>
      <c r="C2439" s="78" t="s">
        <v>2083</v>
      </c>
      <c r="D2439" s="57" t="s">
        <v>47</v>
      </c>
      <c r="E2439" s="57" t="s">
        <v>2084</v>
      </c>
      <c r="F2439" s="305" t="s">
        <v>1258</v>
      </c>
      <c r="G2439" s="305"/>
      <c r="H2439" s="77" t="s">
        <v>49</v>
      </c>
      <c r="I2439" s="80">
        <v>9.5000000000000001E-2</v>
      </c>
      <c r="J2439" s="79">
        <v>26.55</v>
      </c>
      <c r="K2439" s="79">
        <v>2.52</v>
      </c>
      <c r="O2439" s="4"/>
      <c r="P2439" s="4"/>
      <c r="Q2439" s="4"/>
      <c r="R2439" s="4"/>
      <c r="S2439" s="4"/>
      <c r="T2439" s="4"/>
      <c r="U2439" s="4"/>
      <c r="V2439" s="4"/>
      <c r="W2439" s="4"/>
      <c r="X2439" s="4"/>
      <c r="Y2439" s="4"/>
    </row>
    <row r="2440" spans="1:25" ht="15" customHeight="1">
      <c r="A2440" s="4"/>
      <c r="B2440" s="57" t="s">
        <v>1254</v>
      </c>
      <c r="C2440" s="78" t="s">
        <v>2121</v>
      </c>
      <c r="D2440" s="57" t="s">
        <v>47</v>
      </c>
      <c r="E2440" s="57" t="s">
        <v>2122</v>
      </c>
      <c r="F2440" s="305" t="s">
        <v>1258</v>
      </c>
      <c r="G2440" s="305"/>
      <c r="H2440" s="77" t="s">
        <v>49</v>
      </c>
      <c r="I2440" s="80">
        <v>1</v>
      </c>
      <c r="J2440" s="79">
        <v>3.44</v>
      </c>
      <c r="K2440" s="79">
        <v>3.44</v>
      </c>
      <c r="O2440" s="4"/>
      <c r="P2440" s="4"/>
      <c r="Q2440" s="4"/>
      <c r="R2440" s="4"/>
      <c r="S2440" s="4"/>
      <c r="T2440" s="4"/>
      <c r="U2440" s="4"/>
      <c r="V2440" s="4"/>
      <c r="W2440" s="4"/>
      <c r="X2440" s="4"/>
      <c r="Y2440" s="4"/>
    </row>
    <row r="2441" spans="1:25" ht="15" customHeight="1">
      <c r="A2441" s="4"/>
      <c r="B2441" s="57" t="s">
        <v>1254</v>
      </c>
      <c r="C2441" s="78" t="s">
        <v>2198</v>
      </c>
      <c r="D2441" s="57" t="s">
        <v>47</v>
      </c>
      <c r="E2441" s="57" t="s">
        <v>2199</v>
      </c>
      <c r="F2441" s="305" t="s">
        <v>1258</v>
      </c>
      <c r="G2441" s="305"/>
      <c r="H2441" s="77" t="s">
        <v>49</v>
      </c>
      <c r="I2441" s="80">
        <v>1</v>
      </c>
      <c r="J2441" s="79">
        <v>18.14</v>
      </c>
      <c r="K2441" s="79">
        <v>18.14</v>
      </c>
      <c r="O2441" s="4"/>
      <c r="P2441" s="4"/>
      <c r="Q2441" s="4"/>
      <c r="R2441" s="4"/>
      <c r="S2441" s="4"/>
      <c r="T2441" s="4"/>
      <c r="U2441" s="4"/>
      <c r="V2441" s="4"/>
      <c r="W2441" s="4"/>
      <c r="X2441" s="4"/>
      <c r="Y2441" s="4"/>
    </row>
    <row r="2442" spans="1:25" ht="15" customHeight="1">
      <c r="A2442" s="4"/>
      <c r="B2442" s="57" t="s">
        <v>1254</v>
      </c>
      <c r="C2442" s="78" t="s">
        <v>2119</v>
      </c>
      <c r="D2442" s="57" t="s">
        <v>47</v>
      </c>
      <c r="E2442" s="57" t="s">
        <v>2120</v>
      </c>
      <c r="F2442" s="305" t="s">
        <v>1258</v>
      </c>
      <c r="G2442" s="305"/>
      <c r="H2442" s="77" t="s">
        <v>49</v>
      </c>
      <c r="I2442" s="80">
        <v>1</v>
      </c>
      <c r="J2442" s="79">
        <v>2.64</v>
      </c>
      <c r="K2442" s="79">
        <v>2.64</v>
      </c>
      <c r="O2442" s="4"/>
      <c r="P2442" s="4"/>
      <c r="Q2442" s="4"/>
      <c r="R2442" s="4"/>
      <c r="S2442" s="4"/>
      <c r="T2442" s="4"/>
      <c r="U2442" s="4"/>
      <c r="V2442" s="4"/>
      <c r="W2442" s="4"/>
      <c r="X2442" s="4"/>
      <c r="Y2442" s="4"/>
    </row>
    <row r="2443" spans="1:25" ht="15" customHeight="1">
      <c r="A2443" s="4"/>
      <c r="B2443" s="60"/>
      <c r="C2443" s="60"/>
      <c r="D2443" s="60"/>
      <c r="E2443" s="60"/>
      <c r="F2443" s="60" t="s">
        <v>1260</v>
      </c>
      <c r="G2443" s="82">
        <v>3.19</v>
      </c>
      <c r="H2443" s="60" t="s">
        <v>1261</v>
      </c>
      <c r="I2443" s="82">
        <v>0</v>
      </c>
      <c r="J2443" s="60" t="s">
        <v>1262</v>
      </c>
      <c r="K2443" s="82">
        <v>3.19</v>
      </c>
      <c r="O2443" s="4"/>
      <c r="P2443" s="4"/>
      <c r="Q2443" s="4"/>
      <c r="R2443" s="4"/>
      <c r="S2443" s="4"/>
      <c r="T2443" s="4"/>
      <c r="U2443" s="4"/>
      <c r="V2443" s="4"/>
      <c r="W2443" s="4"/>
      <c r="X2443" s="4"/>
      <c r="Y2443" s="4"/>
    </row>
    <row r="2444" spans="1:25" ht="15" customHeight="1" thickBot="1">
      <c r="A2444" s="4"/>
      <c r="B2444" s="60"/>
      <c r="C2444" s="60"/>
      <c r="D2444" s="60"/>
      <c r="E2444" s="60"/>
      <c r="F2444" s="60" t="s">
        <v>1263</v>
      </c>
      <c r="G2444" s="82">
        <v>5.82</v>
      </c>
      <c r="H2444" s="60"/>
      <c r="I2444" s="306" t="s">
        <v>1264</v>
      </c>
      <c r="J2444" s="306"/>
      <c r="K2444" s="82">
        <v>36.630000000000003</v>
      </c>
      <c r="O2444" s="4"/>
      <c r="P2444" s="4"/>
      <c r="Q2444" s="4"/>
      <c r="R2444" s="4"/>
      <c r="S2444" s="4"/>
      <c r="T2444" s="4"/>
      <c r="U2444" s="4"/>
      <c r="V2444" s="4"/>
      <c r="W2444" s="4"/>
      <c r="X2444" s="4"/>
      <c r="Y2444" s="4"/>
    </row>
    <row r="2445" spans="1:25" ht="15" customHeight="1" thickTop="1">
      <c r="A2445" s="4"/>
      <c r="B2445" s="72"/>
      <c r="C2445" s="72"/>
      <c r="D2445" s="72"/>
      <c r="E2445" s="72"/>
      <c r="F2445" s="72"/>
      <c r="G2445" s="72"/>
      <c r="H2445" s="72"/>
      <c r="I2445" s="72"/>
      <c r="J2445" s="72"/>
      <c r="K2445" s="72"/>
      <c r="O2445" s="4"/>
      <c r="P2445" s="4"/>
      <c r="Q2445" s="4"/>
      <c r="R2445" s="4"/>
      <c r="S2445" s="4"/>
      <c r="T2445" s="4"/>
      <c r="U2445" s="4"/>
      <c r="V2445" s="4"/>
      <c r="W2445" s="4"/>
      <c r="X2445" s="4"/>
      <c r="Y2445" s="4"/>
    </row>
    <row r="2446" spans="1:25" ht="15" customHeight="1">
      <c r="A2446" s="4"/>
      <c r="B2446" s="61" t="s">
        <v>797</v>
      </c>
      <c r="C2446" s="62" t="s">
        <v>19</v>
      </c>
      <c r="D2446" s="61" t="s">
        <v>20</v>
      </c>
      <c r="E2446" s="61" t="s">
        <v>21</v>
      </c>
      <c r="F2446" s="303" t="s">
        <v>1242</v>
      </c>
      <c r="G2446" s="303"/>
      <c r="H2446" s="67" t="s">
        <v>22</v>
      </c>
      <c r="I2446" s="62" t="s">
        <v>23</v>
      </c>
      <c r="J2446" s="62" t="s">
        <v>24</v>
      </c>
      <c r="K2446" s="62" t="s">
        <v>17</v>
      </c>
      <c r="O2446" s="4"/>
      <c r="P2446" s="4"/>
      <c r="Q2446" s="4"/>
      <c r="R2446" s="4"/>
      <c r="S2446" s="4"/>
      <c r="T2446" s="4"/>
      <c r="U2446" s="4"/>
      <c r="V2446" s="4"/>
      <c r="W2446" s="4"/>
      <c r="X2446" s="4"/>
      <c r="Y2446" s="4"/>
    </row>
    <row r="2447" spans="1:25" ht="15" customHeight="1">
      <c r="A2447" s="4"/>
      <c r="B2447" s="58" t="s">
        <v>1243</v>
      </c>
      <c r="C2447" s="69" t="s">
        <v>798</v>
      </c>
      <c r="D2447" s="58" t="s">
        <v>31</v>
      </c>
      <c r="E2447" s="58" t="s">
        <v>799</v>
      </c>
      <c r="F2447" s="304" t="s">
        <v>1878</v>
      </c>
      <c r="G2447" s="304"/>
      <c r="H2447" s="68" t="s">
        <v>87</v>
      </c>
      <c r="I2447" s="71">
        <v>1</v>
      </c>
      <c r="J2447" s="70">
        <v>52.97</v>
      </c>
      <c r="K2447" s="70">
        <v>52.97</v>
      </c>
      <c r="O2447" s="4"/>
      <c r="P2447" s="4"/>
      <c r="Q2447" s="4"/>
      <c r="R2447" s="4"/>
      <c r="S2447" s="4"/>
      <c r="T2447" s="4"/>
      <c r="U2447" s="4"/>
      <c r="V2447" s="4"/>
      <c r="W2447" s="4"/>
      <c r="X2447" s="4"/>
      <c r="Y2447" s="4"/>
    </row>
    <row r="2448" spans="1:25" ht="15" customHeight="1">
      <c r="A2448" s="4"/>
      <c r="B2448" s="59" t="s">
        <v>1245</v>
      </c>
      <c r="C2448" s="74" t="s">
        <v>1299</v>
      </c>
      <c r="D2448" s="59" t="s">
        <v>47</v>
      </c>
      <c r="E2448" s="59" t="s">
        <v>1300</v>
      </c>
      <c r="F2448" s="308" t="s">
        <v>1248</v>
      </c>
      <c r="G2448" s="308"/>
      <c r="H2448" s="73" t="s">
        <v>1249</v>
      </c>
      <c r="I2448" s="76">
        <v>0.5</v>
      </c>
      <c r="J2448" s="75">
        <v>24.48</v>
      </c>
      <c r="K2448" s="75">
        <v>12.24</v>
      </c>
      <c r="O2448" s="4"/>
      <c r="P2448" s="4"/>
      <c r="Q2448" s="4"/>
      <c r="R2448" s="4"/>
      <c r="S2448" s="4"/>
      <c r="T2448" s="4"/>
      <c r="U2448" s="4"/>
      <c r="V2448" s="4"/>
      <c r="W2448" s="4"/>
      <c r="X2448" s="4"/>
      <c r="Y2448" s="4"/>
    </row>
    <row r="2449" spans="1:25" ht="15" customHeight="1">
      <c r="A2449" s="4"/>
      <c r="B2449" s="59" t="s">
        <v>1245</v>
      </c>
      <c r="C2449" s="74" t="s">
        <v>1301</v>
      </c>
      <c r="D2449" s="59" t="s">
        <v>47</v>
      </c>
      <c r="E2449" s="59" t="s">
        <v>1302</v>
      </c>
      <c r="F2449" s="308" t="s">
        <v>1248</v>
      </c>
      <c r="G2449" s="308"/>
      <c r="H2449" s="73" t="s">
        <v>1249</v>
      </c>
      <c r="I2449" s="76">
        <v>0.5</v>
      </c>
      <c r="J2449" s="75">
        <v>30.48</v>
      </c>
      <c r="K2449" s="75">
        <v>15.24</v>
      </c>
      <c r="O2449" s="4"/>
      <c r="P2449" s="4"/>
      <c r="Q2449" s="4"/>
      <c r="R2449" s="4"/>
      <c r="S2449" s="4"/>
      <c r="T2449" s="4"/>
      <c r="U2449" s="4"/>
      <c r="V2449" s="4"/>
      <c r="W2449" s="4"/>
      <c r="X2449" s="4"/>
      <c r="Y2449" s="4"/>
    </row>
    <row r="2450" spans="1:25" ht="15" customHeight="1">
      <c r="A2450" s="4"/>
      <c r="B2450" s="57" t="s">
        <v>1254</v>
      </c>
      <c r="C2450" s="78" t="s">
        <v>2200</v>
      </c>
      <c r="D2450" s="57" t="s">
        <v>1256</v>
      </c>
      <c r="E2450" s="57" t="s">
        <v>2201</v>
      </c>
      <c r="F2450" s="305" t="s">
        <v>1258</v>
      </c>
      <c r="G2450" s="305"/>
      <c r="H2450" s="77" t="s">
        <v>1791</v>
      </c>
      <c r="I2450" s="80">
        <v>1.05</v>
      </c>
      <c r="J2450" s="79">
        <v>24.28</v>
      </c>
      <c r="K2450" s="79">
        <v>25.49</v>
      </c>
      <c r="O2450" s="4"/>
      <c r="P2450" s="4"/>
      <c r="Q2450" s="4"/>
      <c r="R2450" s="4"/>
      <c r="S2450" s="4"/>
      <c r="T2450" s="4"/>
      <c r="U2450" s="4"/>
      <c r="V2450" s="4"/>
      <c r="W2450" s="4"/>
      <c r="X2450" s="4"/>
      <c r="Y2450" s="4"/>
    </row>
    <row r="2451" spans="1:25" ht="15" customHeight="1">
      <c r="A2451" s="4"/>
      <c r="B2451" s="60"/>
      <c r="C2451" s="60"/>
      <c r="D2451" s="60"/>
      <c r="E2451" s="60"/>
      <c r="F2451" s="60" t="s">
        <v>1260</v>
      </c>
      <c r="G2451" s="82">
        <v>21.54</v>
      </c>
      <c r="H2451" s="60" t="s">
        <v>1261</v>
      </c>
      <c r="I2451" s="82">
        <v>0</v>
      </c>
      <c r="J2451" s="60" t="s">
        <v>1262</v>
      </c>
      <c r="K2451" s="82">
        <v>21.54</v>
      </c>
      <c r="O2451" s="4"/>
      <c r="P2451" s="4"/>
      <c r="Q2451" s="4"/>
      <c r="R2451" s="4"/>
      <c r="S2451" s="4"/>
      <c r="T2451" s="4"/>
      <c r="U2451" s="4"/>
      <c r="V2451" s="4"/>
      <c r="W2451" s="4"/>
      <c r="X2451" s="4"/>
      <c r="Y2451" s="4"/>
    </row>
    <row r="2452" spans="1:25" ht="45.6" customHeight="1">
      <c r="A2452" s="4"/>
      <c r="B2452" s="60"/>
      <c r="C2452" s="60"/>
      <c r="D2452" s="60"/>
      <c r="E2452" s="60"/>
      <c r="F2452" s="60" t="s">
        <v>1263</v>
      </c>
      <c r="G2452" s="82">
        <v>10.02</v>
      </c>
      <c r="H2452" s="60"/>
      <c r="I2452" s="306" t="s">
        <v>1264</v>
      </c>
      <c r="J2452" s="306"/>
      <c r="K2452" s="82">
        <v>62.99</v>
      </c>
      <c r="O2452" s="4"/>
      <c r="P2452" s="4"/>
      <c r="Q2452" s="4"/>
      <c r="R2452" s="4"/>
      <c r="S2452" s="4"/>
      <c r="T2452" s="4"/>
      <c r="U2452" s="4"/>
      <c r="V2452" s="4"/>
      <c r="W2452" s="4"/>
      <c r="X2452" s="4"/>
      <c r="Y2452" s="4"/>
    </row>
    <row r="2453" spans="1:25" ht="15" customHeight="1">
      <c r="A2453" s="4"/>
      <c r="B2453" s="307" t="s">
        <v>2542</v>
      </c>
      <c r="C2453" s="307"/>
      <c r="D2453" s="307"/>
      <c r="E2453" s="307"/>
      <c r="F2453" s="307"/>
      <c r="G2453" s="307"/>
      <c r="H2453" s="307"/>
      <c r="I2453" s="307"/>
      <c r="J2453" s="307"/>
      <c r="K2453" s="307"/>
      <c r="O2453" s="4"/>
      <c r="P2453" s="4"/>
      <c r="Q2453" s="4"/>
      <c r="R2453" s="4"/>
      <c r="S2453" s="4"/>
      <c r="T2453" s="4"/>
      <c r="U2453" s="4"/>
      <c r="V2453" s="4"/>
      <c r="W2453" s="4"/>
      <c r="X2453" s="4"/>
      <c r="Y2453" s="4"/>
    </row>
    <row r="2454" spans="1:25" ht="15" customHeight="1" thickBot="1">
      <c r="A2454" s="4"/>
      <c r="B2454" s="302" t="s">
        <v>2614</v>
      </c>
      <c r="C2454" s="302"/>
      <c r="D2454" s="302"/>
      <c r="E2454" s="302"/>
      <c r="F2454" s="302"/>
      <c r="G2454" s="302"/>
      <c r="H2454" s="302"/>
      <c r="I2454" s="302"/>
      <c r="J2454" s="302"/>
      <c r="K2454" s="302"/>
      <c r="O2454" s="4"/>
      <c r="P2454" s="4"/>
      <c r="Q2454" s="4"/>
      <c r="R2454" s="4"/>
      <c r="S2454" s="4"/>
      <c r="T2454" s="4"/>
      <c r="U2454" s="4"/>
      <c r="V2454" s="4"/>
      <c r="W2454" s="4"/>
      <c r="X2454" s="4"/>
      <c r="Y2454" s="4"/>
    </row>
    <row r="2455" spans="1:25" ht="15" customHeight="1" thickTop="1">
      <c r="A2455" s="4"/>
      <c r="B2455" s="72"/>
      <c r="C2455" s="72"/>
      <c r="D2455" s="72"/>
      <c r="E2455" s="72"/>
      <c r="F2455" s="72"/>
      <c r="G2455" s="72"/>
      <c r="H2455" s="72"/>
      <c r="I2455" s="72"/>
      <c r="J2455" s="72"/>
      <c r="K2455" s="72"/>
      <c r="O2455" s="4"/>
      <c r="P2455" s="4"/>
      <c r="Q2455" s="4"/>
      <c r="R2455" s="4"/>
      <c r="S2455" s="4"/>
      <c r="T2455" s="4"/>
      <c r="U2455" s="4"/>
      <c r="V2455" s="4"/>
      <c r="W2455" s="4"/>
      <c r="X2455" s="4"/>
      <c r="Y2455" s="4"/>
    </row>
    <row r="2456" spans="1:25" ht="15" customHeight="1">
      <c r="A2456" s="4"/>
      <c r="B2456" s="61" t="s">
        <v>800</v>
      </c>
      <c r="C2456" s="62" t="s">
        <v>19</v>
      </c>
      <c r="D2456" s="61" t="s">
        <v>20</v>
      </c>
      <c r="E2456" s="61" t="s">
        <v>21</v>
      </c>
      <c r="F2456" s="303" t="s">
        <v>1242</v>
      </c>
      <c r="G2456" s="303"/>
      <c r="H2456" s="67" t="s">
        <v>22</v>
      </c>
      <c r="I2456" s="62" t="s">
        <v>23</v>
      </c>
      <c r="J2456" s="62" t="s">
        <v>24</v>
      </c>
      <c r="K2456" s="62" t="s">
        <v>17</v>
      </c>
      <c r="O2456" s="4"/>
      <c r="P2456" s="4"/>
      <c r="Q2456" s="4"/>
      <c r="R2456" s="4"/>
      <c r="S2456" s="4"/>
      <c r="T2456" s="4"/>
      <c r="U2456" s="4"/>
      <c r="V2456" s="4"/>
      <c r="W2456" s="4"/>
      <c r="X2456" s="4"/>
      <c r="Y2456" s="4"/>
    </row>
    <row r="2457" spans="1:25" ht="15" customHeight="1">
      <c r="A2457" s="4"/>
      <c r="B2457" s="58" t="s">
        <v>1243</v>
      </c>
      <c r="C2457" s="69" t="s">
        <v>801</v>
      </c>
      <c r="D2457" s="58" t="s">
        <v>31</v>
      </c>
      <c r="E2457" s="58" t="s">
        <v>802</v>
      </c>
      <c r="F2457" s="304" t="s">
        <v>1878</v>
      </c>
      <c r="G2457" s="304"/>
      <c r="H2457" s="68" t="s">
        <v>87</v>
      </c>
      <c r="I2457" s="71">
        <v>1</v>
      </c>
      <c r="J2457" s="70">
        <v>68.7</v>
      </c>
      <c r="K2457" s="70">
        <v>68.7</v>
      </c>
      <c r="O2457" s="4"/>
      <c r="P2457" s="4"/>
      <c r="Q2457" s="4"/>
      <c r="R2457" s="4"/>
      <c r="S2457" s="4"/>
      <c r="T2457" s="4"/>
      <c r="U2457" s="4"/>
      <c r="V2457" s="4"/>
      <c r="W2457" s="4"/>
      <c r="X2457" s="4"/>
      <c r="Y2457" s="4"/>
    </row>
    <row r="2458" spans="1:25" ht="15" customHeight="1">
      <c r="A2458" s="4"/>
      <c r="B2458" s="59" t="s">
        <v>1245</v>
      </c>
      <c r="C2458" s="74" t="s">
        <v>1299</v>
      </c>
      <c r="D2458" s="59" t="s">
        <v>47</v>
      </c>
      <c r="E2458" s="59" t="s">
        <v>1300</v>
      </c>
      <c r="F2458" s="308" t="s">
        <v>1248</v>
      </c>
      <c r="G2458" s="308"/>
      <c r="H2458" s="73" t="s">
        <v>1249</v>
      </c>
      <c r="I2458" s="76">
        <v>0.5</v>
      </c>
      <c r="J2458" s="75">
        <v>24.48</v>
      </c>
      <c r="K2458" s="75">
        <v>12.24</v>
      </c>
      <c r="O2458" s="4"/>
      <c r="P2458" s="4"/>
      <c r="Q2458" s="4"/>
      <c r="R2458" s="4"/>
      <c r="S2458" s="4"/>
      <c r="T2458" s="4"/>
      <c r="U2458" s="4"/>
      <c r="V2458" s="4"/>
      <c r="W2458" s="4"/>
      <c r="X2458" s="4"/>
      <c r="Y2458" s="4"/>
    </row>
    <row r="2459" spans="1:25" ht="15" customHeight="1">
      <c r="A2459" s="4"/>
      <c r="B2459" s="59" t="s">
        <v>1245</v>
      </c>
      <c r="C2459" s="74" t="s">
        <v>1301</v>
      </c>
      <c r="D2459" s="59" t="s">
        <v>47</v>
      </c>
      <c r="E2459" s="59" t="s">
        <v>1302</v>
      </c>
      <c r="F2459" s="308" t="s">
        <v>1248</v>
      </c>
      <c r="G2459" s="308"/>
      <c r="H2459" s="73" t="s">
        <v>1249</v>
      </c>
      <c r="I2459" s="76">
        <v>0.25</v>
      </c>
      <c r="J2459" s="75">
        <v>30.48</v>
      </c>
      <c r="K2459" s="75">
        <v>7.62</v>
      </c>
      <c r="O2459" s="4"/>
      <c r="P2459" s="4"/>
      <c r="Q2459" s="4"/>
      <c r="R2459" s="4"/>
      <c r="S2459" s="4"/>
      <c r="T2459" s="4"/>
      <c r="U2459" s="4"/>
      <c r="V2459" s="4"/>
      <c r="W2459" s="4"/>
      <c r="X2459" s="4"/>
      <c r="Y2459" s="4"/>
    </row>
    <row r="2460" spans="1:25" ht="15" customHeight="1">
      <c r="A2460" s="4"/>
      <c r="B2460" s="57" t="s">
        <v>1254</v>
      </c>
      <c r="C2460" s="78" t="s">
        <v>2202</v>
      </c>
      <c r="D2460" s="57" t="s">
        <v>1256</v>
      </c>
      <c r="E2460" s="57" t="s">
        <v>2203</v>
      </c>
      <c r="F2460" s="305" t="s">
        <v>1258</v>
      </c>
      <c r="G2460" s="305"/>
      <c r="H2460" s="77" t="s">
        <v>1791</v>
      </c>
      <c r="I2460" s="80">
        <v>1.05</v>
      </c>
      <c r="J2460" s="79">
        <v>46.52</v>
      </c>
      <c r="K2460" s="79">
        <v>48.84</v>
      </c>
      <c r="O2460" s="4"/>
      <c r="P2460" s="4"/>
      <c r="Q2460" s="4"/>
      <c r="R2460" s="4"/>
      <c r="S2460" s="4"/>
      <c r="T2460" s="4"/>
      <c r="U2460" s="4"/>
      <c r="V2460" s="4"/>
      <c r="W2460" s="4"/>
      <c r="X2460" s="4"/>
      <c r="Y2460" s="4"/>
    </row>
    <row r="2461" spans="1:25" ht="15" customHeight="1">
      <c r="A2461" s="4"/>
      <c r="B2461" s="60"/>
      <c r="C2461" s="60"/>
      <c r="D2461" s="60"/>
      <c r="E2461" s="60"/>
      <c r="F2461" s="60" t="s">
        <v>1260</v>
      </c>
      <c r="G2461" s="82">
        <v>15.4</v>
      </c>
      <c r="H2461" s="60" t="s">
        <v>1261</v>
      </c>
      <c r="I2461" s="82">
        <v>0</v>
      </c>
      <c r="J2461" s="60" t="s">
        <v>1262</v>
      </c>
      <c r="K2461" s="82">
        <v>15.4</v>
      </c>
      <c r="O2461" s="4"/>
      <c r="P2461" s="4"/>
      <c r="Q2461" s="4"/>
      <c r="R2461" s="4"/>
      <c r="S2461" s="4"/>
      <c r="T2461" s="4"/>
      <c r="U2461" s="4"/>
      <c r="V2461" s="4"/>
      <c r="W2461" s="4"/>
      <c r="X2461" s="4"/>
      <c r="Y2461" s="4"/>
    </row>
    <row r="2462" spans="1:25" ht="15" customHeight="1">
      <c r="A2462" s="4"/>
      <c r="B2462" s="60"/>
      <c r="C2462" s="60"/>
      <c r="D2462" s="60"/>
      <c r="E2462" s="60"/>
      <c r="F2462" s="60" t="s">
        <v>1263</v>
      </c>
      <c r="G2462" s="82">
        <v>12.99</v>
      </c>
      <c r="H2462" s="60"/>
      <c r="I2462" s="306" t="s">
        <v>1264</v>
      </c>
      <c r="J2462" s="306"/>
      <c r="K2462" s="82">
        <v>81.69</v>
      </c>
      <c r="O2462" s="4"/>
      <c r="P2462" s="4"/>
      <c r="Q2462" s="4"/>
      <c r="R2462" s="4"/>
      <c r="S2462" s="4"/>
      <c r="T2462" s="4"/>
      <c r="U2462" s="4"/>
      <c r="V2462" s="4"/>
      <c r="W2462" s="4"/>
      <c r="X2462" s="4"/>
      <c r="Y2462" s="4"/>
    </row>
    <row r="2463" spans="1:25" ht="15" customHeight="1">
      <c r="A2463" s="4"/>
      <c r="B2463" s="307" t="s">
        <v>2542</v>
      </c>
      <c r="C2463" s="307"/>
      <c r="D2463" s="307"/>
      <c r="E2463" s="307"/>
      <c r="F2463" s="307"/>
      <c r="G2463" s="307"/>
      <c r="H2463" s="307"/>
      <c r="I2463" s="307"/>
      <c r="J2463" s="307"/>
      <c r="K2463" s="307"/>
      <c r="O2463" s="4"/>
      <c r="P2463" s="4"/>
      <c r="Q2463" s="4"/>
      <c r="R2463" s="4"/>
      <c r="S2463" s="4"/>
      <c r="T2463" s="4"/>
      <c r="U2463" s="4"/>
      <c r="V2463" s="4"/>
      <c r="W2463" s="4"/>
      <c r="X2463" s="4"/>
      <c r="Y2463" s="4"/>
    </row>
    <row r="2464" spans="1:25" ht="45.6" customHeight="1" thickBot="1">
      <c r="A2464" s="4"/>
      <c r="B2464" s="302" t="s">
        <v>2615</v>
      </c>
      <c r="C2464" s="302"/>
      <c r="D2464" s="302"/>
      <c r="E2464" s="302"/>
      <c r="F2464" s="302"/>
      <c r="G2464" s="302"/>
      <c r="H2464" s="302"/>
      <c r="I2464" s="302"/>
      <c r="J2464" s="302"/>
      <c r="K2464" s="302"/>
      <c r="O2464" s="4"/>
      <c r="P2464" s="4"/>
      <c r="Q2464" s="4"/>
      <c r="R2464" s="4"/>
      <c r="S2464" s="4"/>
      <c r="T2464" s="4"/>
      <c r="U2464" s="4"/>
      <c r="V2464" s="4"/>
      <c r="W2464" s="4"/>
      <c r="X2464" s="4"/>
      <c r="Y2464" s="4"/>
    </row>
    <row r="2465" spans="1:25" ht="15" customHeight="1" thickTop="1">
      <c r="A2465" s="4"/>
      <c r="B2465" s="72"/>
      <c r="C2465" s="72"/>
      <c r="D2465" s="72"/>
      <c r="E2465" s="72"/>
      <c r="F2465" s="72"/>
      <c r="G2465" s="72"/>
      <c r="H2465" s="72"/>
      <c r="I2465" s="72"/>
      <c r="J2465" s="72"/>
      <c r="K2465" s="72"/>
      <c r="O2465" s="4"/>
      <c r="P2465" s="4"/>
      <c r="Q2465" s="4"/>
      <c r="R2465" s="4"/>
      <c r="S2465" s="4"/>
      <c r="T2465" s="4"/>
      <c r="U2465" s="4"/>
      <c r="V2465" s="4"/>
      <c r="W2465" s="4"/>
      <c r="X2465" s="4"/>
      <c r="Y2465" s="4"/>
    </row>
    <row r="2466" spans="1:25" ht="15" customHeight="1">
      <c r="A2466" s="4"/>
      <c r="B2466" s="61" t="s">
        <v>803</v>
      </c>
      <c r="C2466" s="62" t="s">
        <v>19</v>
      </c>
      <c r="D2466" s="61" t="s">
        <v>20</v>
      </c>
      <c r="E2466" s="61" t="s">
        <v>21</v>
      </c>
      <c r="F2466" s="303" t="s">
        <v>1242</v>
      </c>
      <c r="G2466" s="303"/>
      <c r="H2466" s="67" t="s">
        <v>22</v>
      </c>
      <c r="I2466" s="62" t="s">
        <v>23</v>
      </c>
      <c r="J2466" s="62" t="s">
        <v>24</v>
      </c>
      <c r="K2466" s="62" t="s">
        <v>17</v>
      </c>
      <c r="O2466" s="4"/>
      <c r="P2466" s="4"/>
      <c r="Q2466" s="4"/>
      <c r="R2466" s="4"/>
      <c r="S2466" s="4"/>
      <c r="T2466" s="4"/>
      <c r="U2466" s="4"/>
      <c r="V2466" s="4"/>
      <c r="W2466" s="4"/>
      <c r="X2466" s="4"/>
      <c r="Y2466" s="4"/>
    </row>
    <row r="2467" spans="1:25" ht="15" customHeight="1">
      <c r="A2467" s="4"/>
      <c r="B2467" s="58" t="s">
        <v>1243</v>
      </c>
      <c r="C2467" s="69" t="s">
        <v>804</v>
      </c>
      <c r="D2467" s="58" t="s">
        <v>31</v>
      </c>
      <c r="E2467" s="58" t="s">
        <v>805</v>
      </c>
      <c r="F2467" s="304" t="s">
        <v>1878</v>
      </c>
      <c r="G2467" s="304"/>
      <c r="H2467" s="68" t="s">
        <v>87</v>
      </c>
      <c r="I2467" s="71">
        <v>1</v>
      </c>
      <c r="J2467" s="70">
        <v>110.36</v>
      </c>
      <c r="K2467" s="70">
        <v>110.36</v>
      </c>
      <c r="O2467" s="4"/>
      <c r="P2467" s="4"/>
      <c r="Q2467" s="4"/>
      <c r="R2467" s="4"/>
      <c r="S2467" s="4"/>
      <c r="T2467" s="4"/>
      <c r="U2467" s="4"/>
      <c r="V2467" s="4"/>
      <c r="W2467" s="4"/>
      <c r="X2467" s="4"/>
      <c r="Y2467" s="4"/>
    </row>
    <row r="2468" spans="1:25" ht="15" customHeight="1">
      <c r="A2468" s="4"/>
      <c r="B2468" s="59" t="s">
        <v>1245</v>
      </c>
      <c r="C2468" s="74" t="s">
        <v>1299</v>
      </c>
      <c r="D2468" s="59" t="s">
        <v>47</v>
      </c>
      <c r="E2468" s="59" t="s">
        <v>1300</v>
      </c>
      <c r="F2468" s="308" t="s">
        <v>1248</v>
      </c>
      <c r="G2468" s="308"/>
      <c r="H2468" s="73" t="s">
        <v>1249</v>
      </c>
      <c r="I2468" s="76">
        <v>0.9</v>
      </c>
      <c r="J2468" s="75">
        <v>24.48</v>
      </c>
      <c r="K2468" s="75">
        <v>22.03</v>
      </c>
      <c r="O2468" s="4"/>
      <c r="P2468" s="4"/>
      <c r="Q2468" s="4"/>
      <c r="R2468" s="4"/>
      <c r="S2468" s="4"/>
      <c r="T2468" s="4"/>
      <c r="U2468" s="4"/>
      <c r="V2468" s="4"/>
      <c r="W2468" s="4"/>
      <c r="X2468" s="4"/>
      <c r="Y2468" s="4"/>
    </row>
    <row r="2469" spans="1:25" ht="15" customHeight="1">
      <c r="A2469" s="4"/>
      <c r="B2469" s="59" t="s">
        <v>1245</v>
      </c>
      <c r="C2469" s="74" t="s">
        <v>1301</v>
      </c>
      <c r="D2469" s="59" t="s">
        <v>47</v>
      </c>
      <c r="E2469" s="59" t="s">
        <v>1302</v>
      </c>
      <c r="F2469" s="308" t="s">
        <v>1248</v>
      </c>
      <c r="G2469" s="308"/>
      <c r="H2469" s="73" t="s">
        <v>1249</v>
      </c>
      <c r="I2469" s="76">
        <v>0.9</v>
      </c>
      <c r="J2469" s="75">
        <v>30.48</v>
      </c>
      <c r="K2469" s="75">
        <v>27.43</v>
      </c>
      <c r="O2469" s="4"/>
      <c r="P2469" s="4"/>
      <c r="Q2469" s="4"/>
      <c r="R2469" s="4"/>
      <c r="S2469" s="4"/>
      <c r="T2469" s="4"/>
      <c r="U2469" s="4"/>
      <c r="V2469" s="4"/>
      <c r="W2469" s="4"/>
      <c r="X2469" s="4"/>
      <c r="Y2469" s="4"/>
    </row>
    <row r="2470" spans="1:25" ht="15" customHeight="1">
      <c r="A2470" s="4"/>
      <c r="B2470" s="57" t="s">
        <v>1254</v>
      </c>
      <c r="C2470" s="78" t="s">
        <v>2136</v>
      </c>
      <c r="D2470" s="57" t="s">
        <v>1256</v>
      </c>
      <c r="E2470" s="57" t="s">
        <v>2137</v>
      </c>
      <c r="F2470" s="305" t="s">
        <v>1258</v>
      </c>
      <c r="G2470" s="305"/>
      <c r="H2470" s="77" t="s">
        <v>2127</v>
      </c>
      <c r="I2470" s="80">
        <v>1.7000000000000001E-2</v>
      </c>
      <c r="J2470" s="79">
        <v>74.739999999999995</v>
      </c>
      <c r="K2470" s="79">
        <v>1.27</v>
      </c>
      <c r="O2470" s="4"/>
      <c r="P2470" s="4"/>
      <c r="Q2470" s="4"/>
      <c r="R2470" s="4"/>
      <c r="S2470" s="4"/>
      <c r="T2470" s="4"/>
      <c r="U2470" s="4"/>
      <c r="V2470" s="4"/>
      <c r="W2470" s="4"/>
      <c r="X2470" s="4"/>
      <c r="Y2470" s="4"/>
    </row>
    <row r="2471" spans="1:25" ht="15" customHeight="1">
      <c r="A2471" s="4"/>
      <c r="B2471" s="57" t="s">
        <v>1254</v>
      </c>
      <c r="C2471" s="78" t="s">
        <v>2123</v>
      </c>
      <c r="D2471" s="57" t="s">
        <v>1256</v>
      </c>
      <c r="E2471" s="57" t="s">
        <v>2124</v>
      </c>
      <c r="F2471" s="305" t="s">
        <v>1258</v>
      </c>
      <c r="G2471" s="305"/>
      <c r="H2471" s="77" t="s">
        <v>2036</v>
      </c>
      <c r="I2471" s="80">
        <v>2.5999999999999999E-2</v>
      </c>
      <c r="J2471" s="79">
        <v>47.63</v>
      </c>
      <c r="K2471" s="79">
        <v>1.23</v>
      </c>
      <c r="O2471" s="4"/>
      <c r="P2471" s="4"/>
      <c r="Q2471" s="4"/>
      <c r="R2471" s="4"/>
      <c r="S2471" s="4"/>
      <c r="T2471" s="4"/>
      <c r="U2471" s="4"/>
      <c r="V2471" s="4"/>
      <c r="W2471" s="4"/>
      <c r="X2471" s="4"/>
      <c r="Y2471" s="4"/>
    </row>
    <row r="2472" spans="1:25" ht="15" customHeight="1">
      <c r="A2472" s="4"/>
      <c r="B2472" s="57" t="s">
        <v>1254</v>
      </c>
      <c r="C2472" s="78" t="s">
        <v>2204</v>
      </c>
      <c r="D2472" s="57" t="s">
        <v>1256</v>
      </c>
      <c r="E2472" s="57" t="s">
        <v>2205</v>
      </c>
      <c r="F2472" s="305" t="s">
        <v>1258</v>
      </c>
      <c r="G2472" s="305"/>
      <c r="H2472" s="77" t="s">
        <v>1791</v>
      </c>
      <c r="I2472" s="80">
        <v>1.4</v>
      </c>
      <c r="J2472" s="79">
        <v>41.53</v>
      </c>
      <c r="K2472" s="79">
        <v>58.14</v>
      </c>
      <c r="O2472" s="4"/>
      <c r="P2472" s="4"/>
      <c r="Q2472" s="4"/>
      <c r="R2472" s="4"/>
      <c r="S2472" s="4"/>
      <c r="T2472" s="4"/>
      <c r="U2472" s="4"/>
      <c r="V2472" s="4"/>
      <c r="W2472" s="4"/>
      <c r="X2472" s="4"/>
      <c r="Y2472" s="4"/>
    </row>
    <row r="2473" spans="1:25" ht="15" customHeight="1">
      <c r="A2473" s="4"/>
      <c r="B2473" s="57" t="s">
        <v>1254</v>
      </c>
      <c r="C2473" s="78" t="s">
        <v>1938</v>
      </c>
      <c r="D2473" s="57" t="s">
        <v>47</v>
      </c>
      <c r="E2473" s="57" t="s">
        <v>1939</v>
      </c>
      <c r="F2473" s="305" t="s">
        <v>1258</v>
      </c>
      <c r="G2473" s="305"/>
      <c r="H2473" s="77" t="s">
        <v>49</v>
      </c>
      <c r="I2473" s="80">
        <v>0.1</v>
      </c>
      <c r="J2473" s="79">
        <v>2.61</v>
      </c>
      <c r="K2473" s="79">
        <v>0.26</v>
      </c>
      <c r="O2473" s="4"/>
      <c r="P2473" s="4"/>
      <c r="Q2473" s="4"/>
      <c r="R2473" s="4"/>
      <c r="S2473" s="4"/>
      <c r="T2473" s="4"/>
      <c r="U2473" s="4"/>
      <c r="V2473" s="4"/>
      <c r="W2473" s="4"/>
      <c r="X2473" s="4"/>
      <c r="Y2473" s="4"/>
    </row>
    <row r="2474" spans="1:25" ht="15" customHeight="1">
      <c r="A2474" s="4"/>
      <c r="B2474" s="60"/>
      <c r="C2474" s="60"/>
      <c r="D2474" s="60"/>
      <c r="E2474" s="60"/>
      <c r="F2474" s="60" t="s">
        <v>1260</v>
      </c>
      <c r="G2474" s="82">
        <v>38.78</v>
      </c>
      <c r="H2474" s="60" t="s">
        <v>1261</v>
      </c>
      <c r="I2474" s="82">
        <v>0</v>
      </c>
      <c r="J2474" s="60" t="s">
        <v>1262</v>
      </c>
      <c r="K2474" s="82">
        <v>38.78</v>
      </c>
      <c r="O2474" s="4"/>
      <c r="P2474" s="4"/>
      <c r="Q2474" s="4"/>
      <c r="R2474" s="4"/>
      <c r="S2474" s="4"/>
      <c r="T2474" s="4"/>
      <c r="U2474" s="4"/>
      <c r="V2474" s="4"/>
      <c r="W2474" s="4"/>
      <c r="X2474" s="4"/>
      <c r="Y2474" s="4"/>
    </row>
    <row r="2475" spans="1:25" ht="15" customHeight="1">
      <c r="A2475" s="4"/>
      <c r="B2475" s="60"/>
      <c r="C2475" s="60"/>
      <c r="D2475" s="60"/>
      <c r="E2475" s="60"/>
      <c r="F2475" s="60" t="s">
        <v>1263</v>
      </c>
      <c r="G2475" s="82">
        <v>20.88</v>
      </c>
      <c r="H2475" s="60"/>
      <c r="I2475" s="306" t="s">
        <v>1264</v>
      </c>
      <c r="J2475" s="306"/>
      <c r="K2475" s="82">
        <v>131.24</v>
      </c>
      <c r="O2475" s="4"/>
      <c r="P2475" s="4"/>
      <c r="Q2475" s="4"/>
      <c r="R2475" s="4"/>
      <c r="S2475" s="4"/>
      <c r="T2475" s="4"/>
      <c r="U2475" s="4"/>
      <c r="V2475" s="4"/>
      <c r="W2475" s="4"/>
      <c r="X2475" s="4"/>
      <c r="Y2475" s="4"/>
    </row>
    <row r="2476" spans="1:25" ht="15" customHeight="1">
      <c r="A2476" s="4"/>
      <c r="B2476" s="307" t="s">
        <v>2542</v>
      </c>
      <c r="C2476" s="307"/>
      <c r="D2476" s="307"/>
      <c r="E2476" s="307"/>
      <c r="F2476" s="307"/>
      <c r="G2476" s="307"/>
      <c r="H2476" s="307"/>
      <c r="I2476" s="307"/>
      <c r="J2476" s="307"/>
      <c r="K2476" s="307"/>
      <c r="O2476" s="4"/>
      <c r="P2476" s="4"/>
      <c r="Q2476" s="4"/>
      <c r="R2476" s="4"/>
      <c r="S2476" s="4"/>
      <c r="T2476" s="4"/>
      <c r="U2476" s="4"/>
      <c r="V2476" s="4"/>
      <c r="W2476" s="4"/>
      <c r="X2476" s="4"/>
      <c r="Y2476" s="4"/>
    </row>
    <row r="2477" spans="1:25" ht="15" customHeight="1" thickBot="1">
      <c r="A2477" s="4"/>
      <c r="B2477" s="302" t="s">
        <v>2616</v>
      </c>
      <c r="C2477" s="302"/>
      <c r="D2477" s="302"/>
      <c r="E2477" s="302"/>
      <c r="F2477" s="302"/>
      <c r="G2477" s="302"/>
      <c r="H2477" s="302"/>
      <c r="I2477" s="302"/>
      <c r="J2477" s="302"/>
      <c r="K2477" s="302"/>
      <c r="O2477" s="4"/>
      <c r="P2477" s="4"/>
      <c r="Q2477" s="4"/>
      <c r="R2477" s="4"/>
      <c r="S2477" s="4"/>
      <c r="T2477" s="4"/>
      <c r="U2477" s="4"/>
      <c r="V2477" s="4"/>
      <c r="W2477" s="4"/>
      <c r="X2477" s="4"/>
      <c r="Y2477" s="4"/>
    </row>
    <row r="2478" spans="1:25" ht="15" customHeight="1" thickTop="1">
      <c r="A2478" s="4"/>
      <c r="B2478" s="72"/>
      <c r="C2478" s="72"/>
      <c r="D2478" s="72"/>
      <c r="E2478" s="72"/>
      <c r="F2478" s="72"/>
      <c r="G2478" s="72"/>
      <c r="H2478" s="72"/>
      <c r="I2478" s="72"/>
      <c r="J2478" s="72"/>
      <c r="K2478" s="72"/>
      <c r="O2478" s="4"/>
      <c r="P2478" s="4"/>
      <c r="Q2478" s="4"/>
      <c r="R2478" s="4"/>
      <c r="S2478" s="4"/>
      <c r="T2478" s="4"/>
      <c r="U2478" s="4"/>
      <c r="V2478" s="4"/>
      <c r="W2478" s="4"/>
      <c r="X2478" s="4"/>
      <c r="Y2478" s="4"/>
    </row>
    <row r="2479" spans="1:25" ht="15" customHeight="1">
      <c r="A2479" s="4"/>
      <c r="B2479" s="61" t="s">
        <v>806</v>
      </c>
      <c r="C2479" s="62" t="s">
        <v>19</v>
      </c>
      <c r="D2479" s="61" t="s">
        <v>20</v>
      </c>
      <c r="E2479" s="61" t="s">
        <v>21</v>
      </c>
      <c r="F2479" s="303" t="s">
        <v>1242</v>
      </c>
      <c r="G2479" s="303"/>
      <c r="H2479" s="67" t="s">
        <v>22</v>
      </c>
      <c r="I2479" s="62" t="s">
        <v>23</v>
      </c>
      <c r="J2479" s="62" t="s">
        <v>24</v>
      </c>
      <c r="K2479" s="62" t="s">
        <v>17</v>
      </c>
      <c r="O2479" s="4"/>
      <c r="P2479" s="4"/>
      <c r="Q2479" s="4"/>
      <c r="R2479" s="4"/>
      <c r="S2479" s="4"/>
      <c r="T2479" s="4"/>
      <c r="U2479" s="4"/>
      <c r="V2479" s="4"/>
      <c r="W2479" s="4"/>
      <c r="X2479" s="4"/>
      <c r="Y2479" s="4"/>
    </row>
    <row r="2480" spans="1:25" ht="15" customHeight="1">
      <c r="A2480" s="4"/>
      <c r="B2480" s="58" t="s">
        <v>1243</v>
      </c>
      <c r="C2480" s="69" t="s">
        <v>807</v>
      </c>
      <c r="D2480" s="58" t="s">
        <v>31</v>
      </c>
      <c r="E2480" s="58" t="s">
        <v>808</v>
      </c>
      <c r="F2480" s="304" t="s">
        <v>1419</v>
      </c>
      <c r="G2480" s="304"/>
      <c r="H2480" s="68" t="s">
        <v>49</v>
      </c>
      <c r="I2480" s="71">
        <v>1</v>
      </c>
      <c r="J2480" s="70">
        <v>383.86</v>
      </c>
      <c r="K2480" s="70">
        <v>383.86</v>
      </c>
      <c r="O2480" s="4"/>
      <c r="P2480" s="4"/>
      <c r="Q2480" s="4"/>
      <c r="R2480" s="4"/>
      <c r="S2480" s="4"/>
      <c r="T2480" s="4"/>
      <c r="U2480" s="4"/>
      <c r="V2480" s="4"/>
      <c r="W2480" s="4"/>
      <c r="X2480" s="4"/>
      <c r="Y2480" s="4"/>
    </row>
    <row r="2481" spans="1:25" ht="15" customHeight="1">
      <c r="A2481" s="4"/>
      <c r="B2481" s="59" t="s">
        <v>1245</v>
      </c>
      <c r="C2481" s="74" t="s">
        <v>1301</v>
      </c>
      <c r="D2481" s="59" t="s">
        <v>47</v>
      </c>
      <c r="E2481" s="59" t="s">
        <v>1302</v>
      </c>
      <c r="F2481" s="308" t="s">
        <v>1248</v>
      </c>
      <c r="G2481" s="308"/>
      <c r="H2481" s="73" t="s">
        <v>1249</v>
      </c>
      <c r="I2481" s="76">
        <v>0.7</v>
      </c>
      <c r="J2481" s="75">
        <v>30.48</v>
      </c>
      <c r="K2481" s="75">
        <v>21.33</v>
      </c>
      <c r="O2481" s="4"/>
      <c r="P2481" s="4"/>
      <c r="Q2481" s="4"/>
      <c r="R2481" s="4"/>
      <c r="S2481" s="4"/>
      <c r="T2481" s="4"/>
      <c r="U2481" s="4"/>
      <c r="V2481" s="4"/>
      <c r="W2481" s="4"/>
      <c r="X2481" s="4"/>
      <c r="Y2481" s="4"/>
    </row>
    <row r="2482" spans="1:25" ht="45.6" customHeight="1">
      <c r="A2482" s="4"/>
      <c r="B2482" s="59" t="s">
        <v>1245</v>
      </c>
      <c r="C2482" s="74" t="s">
        <v>1299</v>
      </c>
      <c r="D2482" s="59" t="s">
        <v>47</v>
      </c>
      <c r="E2482" s="59" t="s">
        <v>1300</v>
      </c>
      <c r="F2482" s="308" t="s">
        <v>1248</v>
      </c>
      <c r="G2482" s="308"/>
      <c r="H2482" s="73" t="s">
        <v>1249</v>
      </c>
      <c r="I2482" s="76">
        <v>0.7</v>
      </c>
      <c r="J2482" s="75">
        <v>24.48</v>
      </c>
      <c r="K2482" s="75">
        <v>17.13</v>
      </c>
      <c r="O2482" s="4"/>
      <c r="P2482" s="4"/>
      <c r="Q2482" s="4"/>
      <c r="R2482" s="4"/>
      <c r="S2482" s="4"/>
      <c r="T2482" s="4"/>
      <c r="U2482" s="4"/>
      <c r="V2482" s="4"/>
      <c r="W2482" s="4"/>
      <c r="X2482" s="4"/>
      <c r="Y2482" s="4"/>
    </row>
    <row r="2483" spans="1:25" ht="15" customHeight="1">
      <c r="A2483" s="4"/>
      <c r="B2483" s="57" t="s">
        <v>1254</v>
      </c>
      <c r="C2483" s="78" t="s">
        <v>2083</v>
      </c>
      <c r="D2483" s="57" t="s">
        <v>47</v>
      </c>
      <c r="E2483" s="57" t="s">
        <v>2084</v>
      </c>
      <c r="F2483" s="305" t="s">
        <v>1258</v>
      </c>
      <c r="G2483" s="305"/>
      <c r="H2483" s="77" t="s">
        <v>49</v>
      </c>
      <c r="I2483" s="80">
        <v>8.7499999999999994E-2</v>
      </c>
      <c r="J2483" s="79">
        <v>26.55</v>
      </c>
      <c r="K2483" s="79">
        <v>2.3199999999999998</v>
      </c>
      <c r="O2483" s="4"/>
      <c r="P2483" s="4"/>
      <c r="Q2483" s="4"/>
      <c r="R2483" s="4"/>
      <c r="S2483" s="4"/>
      <c r="T2483" s="4"/>
      <c r="U2483" s="4"/>
      <c r="V2483" s="4"/>
      <c r="W2483" s="4"/>
      <c r="X2483" s="4"/>
      <c r="Y2483" s="4"/>
    </row>
    <row r="2484" spans="1:25" ht="15" customHeight="1">
      <c r="A2484" s="4"/>
      <c r="B2484" s="57" t="s">
        <v>1254</v>
      </c>
      <c r="C2484" s="78" t="s">
        <v>2206</v>
      </c>
      <c r="D2484" s="57" t="s">
        <v>1546</v>
      </c>
      <c r="E2484" s="57" t="s">
        <v>2207</v>
      </c>
      <c r="F2484" s="305" t="s">
        <v>1258</v>
      </c>
      <c r="G2484" s="305"/>
      <c r="H2484" s="77" t="s">
        <v>773</v>
      </c>
      <c r="I2484" s="80">
        <v>1</v>
      </c>
      <c r="J2484" s="79">
        <v>312.12</v>
      </c>
      <c r="K2484" s="79">
        <v>312.12</v>
      </c>
      <c r="O2484" s="4"/>
      <c r="P2484" s="4"/>
      <c r="Q2484" s="4"/>
      <c r="R2484" s="4"/>
      <c r="S2484" s="4"/>
      <c r="T2484" s="4"/>
      <c r="U2484" s="4"/>
      <c r="V2484" s="4"/>
      <c r="W2484" s="4"/>
      <c r="X2484" s="4"/>
      <c r="Y2484" s="4"/>
    </row>
    <row r="2485" spans="1:25" ht="15" customHeight="1">
      <c r="A2485" s="4"/>
      <c r="B2485" s="57" t="s">
        <v>1254</v>
      </c>
      <c r="C2485" s="78" t="s">
        <v>2208</v>
      </c>
      <c r="D2485" s="57" t="s">
        <v>47</v>
      </c>
      <c r="E2485" s="57" t="s">
        <v>2209</v>
      </c>
      <c r="F2485" s="305" t="s">
        <v>1258</v>
      </c>
      <c r="G2485" s="305"/>
      <c r="H2485" s="77" t="s">
        <v>49</v>
      </c>
      <c r="I2485" s="80">
        <v>2</v>
      </c>
      <c r="J2485" s="79">
        <v>15.48</v>
      </c>
      <c r="K2485" s="79">
        <v>30.96</v>
      </c>
      <c r="O2485" s="4"/>
      <c r="P2485" s="4"/>
      <c r="Q2485" s="4"/>
      <c r="R2485" s="4"/>
      <c r="S2485" s="4"/>
      <c r="T2485" s="4"/>
      <c r="U2485" s="4"/>
      <c r="V2485" s="4"/>
      <c r="W2485" s="4"/>
      <c r="X2485" s="4"/>
      <c r="Y2485" s="4"/>
    </row>
    <row r="2486" spans="1:25" ht="15" customHeight="1">
      <c r="A2486" s="4"/>
      <c r="B2486" s="60"/>
      <c r="C2486" s="60"/>
      <c r="D2486" s="60"/>
      <c r="E2486" s="60"/>
      <c r="F2486" s="60" t="s">
        <v>1260</v>
      </c>
      <c r="G2486" s="82">
        <v>30.16</v>
      </c>
      <c r="H2486" s="60" t="s">
        <v>1261</v>
      </c>
      <c r="I2486" s="82">
        <v>0</v>
      </c>
      <c r="J2486" s="60" t="s">
        <v>1262</v>
      </c>
      <c r="K2486" s="82">
        <v>30.16</v>
      </c>
      <c r="O2486" s="4"/>
      <c r="P2486" s="4"/>
      <c r="Q2486" s="4"/>
      <c r="R2486" s="4"/>
      <c r="S2486" s="4"/>
      <c r="T2486" s="4"/>
      <c r="U2486" s="4"/>
      <c r="V2486" s="4"/>
      <c r="W2486" s="4"/>
      <c r="X2486" s="4"/>
      <c r="Y2486" s="4"/>
    </row>
    <row r="2487" spans="1:25" ht="15" customHeight="1">
      <c r="A2487" s="4"/>
      <c r="B2487" s="60"/>
      <c r="C2487" s="60"/>
      <c r="D2487" s="60"/>
      <c r="E2487" s="60"/>
      <c r="F2487" s="60" t="s">
        <v>1263</v>
      </c>
      <c r="G2487" s="82">
        <v>72.62</v>
      </c>
      <c r="H2487" s="60"/>
      <c r="I2487" s="306" t="s">
        <v>1264</v>
      </c>
      <c r="J2487" s="306"/>
      <c r="K2487" s="82">
        <v>456.48</v>
      </c>
      <c r="O2487" s="4"/>
      <c r="P2487" s="4"/>
      <c r="Q2487" s="4"/>
      <c r="R2487" s="4"/>
      <c r="S2487" s="4"/>
      <c r="T2487" s="4"/>
      <c r="U2487" s="4"/>
      <c r="V2487" s="4"/>
      <c r="W2487" s="4"/>
      <c r="X2487" s="4"/>
      <c r="Y2487" s="4"/>
    </row>
    <row r="2488" spans="1:25" ht="15" customHeight="1">
      <c r="A2488" s="4"/>
      <c r="B2488" s="307" t="s">
        <v>2542</v>
      </c>
      <c r="C2488" s="307"/>
      <c r="D2488" s="307"/>
      <c r="E2488" s="307"/>
      <c r="F2488" s="307"/>
      <c r="G2488" s="307"/>
      <c r="H2488" s="307"/>
      <c r="I2488" s="307"/>
      <c r="J2488" s="307"/>
      <c r="K2488" s="307"/>
      <c r="O2488" s="4"/>
      <c r="P2488" s="4"/>
      <c r="Q2488" s="4"/>
      <c r="R2488" s="4"/>
      <c r="S2488" s="4"/>
      <c r="T2488" s="4"/>
      <c r="U2488" s="4"/>
      <c r="V2488" s="4"/>
      <c r="W2488" s="4"/>
      <c r="X2488" s="4"/>
      <c r="Y2488" s="4"/>
    </row>
    <row r="2489" spans="1:25" ht="15" customHeight="1" thickBot="1">
      <c r="A2489" s="4"/>
      <c r="B2489" s="302" t="s">
        <v>2617</v>
      </c>
      <c r="C2489" s="302"/>
      <c r="D2489" s="302"/>
      <c r="E2489" s="302"/>
      <c r="F2489" s="302"/>
      <c r="G2489" s="302"/>
      <c r="H2489" s="302"/>
      <c r="I2489" s="302"/>
      <c r="J2489" s="302"/>
      <c r="K2489" s="302"/>
      <c r="O2489" s="4"/>
      <c r="P2489" s="4"/>
      <c r="Q2489" s="4"/>
      <c r="R2489" s="4"/>
      <c r="S2489" s="4"/>
      <c r="T2489" s="4"/>
      <c r="U2489" s="4"/>
      <c r="V2489" s="4"/>
      <c r="W2489" s="4"/>
      <c r="X2489" s="4"/>
      <c r="Y2489" s="4"/>
    </row>
    <row r="2490" spans="1:25" ht="15" customHeight="1" thickTop="1">
      <c r="A2490" s="4"/>
      <c r="B2490" s="72"/>
      <c r="C2490" s="72"/>
      <c r="D2490" s="72"/>
      <c r="E2490" s="72"/>
      <c r="F2490" s="72"/>
      <c r="G2490" s="72"/>
      <c r="H2490" s="72"/>
      <c r="I2490" s="72"/>
      <c r="J2490" s="72"/>
      <c r="K2490" s="72"/>
      <c r="O2490" s="4"/>
      <c r="P2490" s="4"/>
      <c r="Q2490" s="4"/>
      <c r="R2490" s="4"/>
      <c r="S2490" s="4"/>
      <c r="T2490" s="4"/>
      <c r="U2490" s="4"/>
      <c r="V2490" s="4"/>
      <c r="W2490" s="4"/>
      <c r="X2490" s="4"/>
      <c r="Y2490" s="4"/>
    </row>
    <row r="2491" spans="1:25" ht="15" customHeight="1">
      <c r="A2491" s="4"/>
      <c r="B2491" s="61" t="s">
        <v>809</v>
      </c>
      <c r="C2491" s="62" t="s">
        <v>19</v>
      </c>
      <c r="D2491" s="61" t="s">
        <v>20</v>
      </c>
      <c r="E2491" s="61" t="s">
        <v>21</v>
      </c>
      <c r="F2491" s="303" t="s">
        <v>1242</v>
      </c>
      <c r="G2491" s="303"/>
      <c r="H2491" s="67" t="s">
        <v>22</v>
      </c>
      <c r="I2491" s="62" t="s">
        <v>23</v>
      </c>
      <c r="J2491" s="62" t="s">
        <v>24</v>
      </c>
      <c r="K2491" s="62" t="s">
        <v>17</v>
      </c>
      <c r="O2491" s="4"/>
      <c r="P2491" s="4"/>
      <c r="Q2491" s="4"/>
      <c r="R2491" s="4"/>
      <c r="S2491" s="4"/>
      <c r="T2491" s="4"/>
      <c r="U2491" s="4"/>
      <c r="V2491" s="4"/>
      <c r="W2491" s="4"/>
      <c r="X2491" s="4"/>
      <c r="Y2491" s="4"/>
    </row>
    <row r="2492" spans="1:25" ht="15" customHeight="1">
      <c r="A2492" s="4"/>
      <c r="B2492" s="58" t="s">
        <v>1243</v>
      </c>
      <c r="C2492" s="69" t="s">
        <v>810</v>
      </c>
      <c r="D2492" s="58" t="s">
        <v>47</v>
      </c>
      <c r="E2492" s="58" t="s">
        <v>811</v>
      </c>
      <c r="F2492" s="304" t="s">
        <v>2210</v>
      </c>
      <c r="G2492" s="304"/>
      <c r="H2492" s="68" t="s">
        <v>87</v>
      </c>
      <c r="I2492" s="71">
        <v>1</v>
      </c>
      <c r="J2492" s="70">
        <v>143.37</v>
      </c>
      <c r="K2492" s="70">
        <v>143.37</v>
      </c>
      <c r="O2492" s="4"/>
      <c r="P2492" s="4"/>
      <c r="Q2492" s="4"/>
      <c r="R2492" s="4"/>
      <c r="S2492" s="4"/>
      <c r="T2492" s="4"/>
      <c r="U2492" s="4"/>
      <c r="V2492" s="4"/>
      <c r="W2492" s="4"/>
      <c r="X2492" s="4"/>
      <c r="Y2492" s="4"/>
    </row>
    <row r="2493" spans="1:25" ht="15" customHeight="1">
      <c r="A2493" s="4"/>
      <c r="B2493" s="59" t="s">
        <v>1245</v>
      </c>
      <c r="C2493" s="74" t="s">
        <v>1246</v>
      </c>
      <c r="D2493" s="59" t="s">
        <v>47</v>
      </c>
      <c r="E2493" s="59" t="s">
        <v>1247</v>
      </c>
      <c r="F2493" s="308" t="s">
        <v>1248</v>
      </c>
      <c r="G2493" s="308"/>
      <c r="H2493" s="73" t="s">
        <v>1249</v>
      </c>
      <c r="I2493" s="76">
        <v>0.10299999999999999</v>
      </c>
      <c r="J2493" s="75">
        <v>22.64</v>
      </c>
      <c r="K2493" s="75">
        <v>2.33</v>
      </c>
      <c r="O2493" s="4"/>
      <c r="P2493" s="4"/>
      <c r="Q2493" s="4"/>
      <c r="R2493" s="4"/>
      <c r="S2493" s="4"/>
      <c r="T2493" s="4"/>
      <c r="U2493" s="4"/>
      <c r="V2493" s="4"/>
      <c r="W2493" s="4"/>
      <c r="X2493" s="4"/>
      <c r="Y2493" s="4"/>
    </row>
    <row r="2494" spans="1:25" ht="15" customHeight="1">
      <c r="A2494" s="4"/>
      <c r="B2494" s="59" t="s">
        <v>1245</v>
      </c>
      <c r="C2494" s="74" t="s">
        <v>2077</v>
      </c>
      <c r="D2494" s="59" t="s">
        <v>47</v>
      </c>
      <c r="E2494" s="59" t="s">
        <v>2078</v>
      </c>
      <c r="F2494" s="308" t="s">
        <v>1248</v>
      </c>
      <c r="G2494" s="308"/>
      <c r="H2494" s="73" t="s">
        <v>1249</v>
      </c>
      <c r="I2494" s="76">
        <v>0.10299999999999999</v>
      </c>
      <c r="J2494" s="75">
        <v>23.77</v>
      </c>
      <c r="K2494" s="75">
        <v>2.44</v>
      </c>
      <c r="O2494" s="4"/>
      <c r="P2494" s="4"/>
      <c r="Q2494" s="4"/>
      <c r="R2494" s="4"/>
      <c r="S2494" s="4"/>
      <c r="T2494" s="4"/>
      <c r="U2494" s="4"/>
      <c r="V2494" s="4"/>
      <c r="W2494" s="4"/>
      <c r="X2494" s="4"/>
      <c r="Y2494" s="4"/>
    </row>
    <row r="2495" spans="1:25" ht="15" customHeight="1">
      <c r="A2495" s="4"/>
      <c r="B2495" s="57" t="s">
        <v>1254</v>
      </c>
      <c r="C2495" s="78" t="s">
        <v>2083</v>
      </c>
      <c r="D2495" s="57" t="s">
        <v>47</v>
      </c>
      <c r="E2495" s="57" t="s">
        <v>2084</v>
      </c>
      <c r="F2495" s="305" t="s">
        <v>1258</v>
      </c>
      <c r="G2495" s="305"/>
      <c r="H2495" s="77" t="s">
        <v>49</v>
      </c>
      <c r="I2495" s="80">
        <v>1.67E-2</v>
      </c>
      <c r="J2495" s="79">
        <v>26.55</v>
      </c>
      <c r="K2495" s="79">
        <v>0.44</v>
      </c>
      <c r="O2495" s="4"/>
      <c r="P2495" s="4"/>
      <c r="Q2495" s="4"/>
      <c r="R2495" s="4"/>
      <c r="S2495" s="4"/>
      <c r="T2495" s="4"/>
      <c r="U2495" s="4"/>
      <c r="V2495" s="4"/>
      <c r="W2495" s="4"/>
      <c r="X2495" s="4"/>
      <c r="Y2495" s="4"/>
    </row>
    <row r="2496" spans="1:25" ht="15" customHeight="1">
      <c r="A2496" s="4"/>
      <c r="B2496" s="57" t="s">
        <v>1254</v>
      </c>
      <c r="C2496" s="78" t="s">
        <v>2211</v>
      </c>
      <c r="D2496" s="57" t="s">
        <v>47</v>
      </c>
      <c r="E2496" s="57" t="s">
        <v>2212</v>
      </c>
      <c r="F2496" s="305" t="s">
        <v>1258</v>
      </c>
      <c r="G2496" s="305"/>
      <c r="H2496" s="77" t="s">
        <v>87</v>
      </c>
      <c r="I2496" s="80">
        <v>1.05</v>
      </c>
      <c r="J2496" s="79">
        <v>131.59</v>
      </c>
      <c r="K2496" s="79">
        <v>138.16</v>
      </c>
      <c r="O2496" s="4"/>
      <c r="P2496" s="4"/>
      <c r="Q2496" s="4"/>
      <c r="R2496" s="4"/>
      <c r="S2496" s="4"/>
      <c r="T2496" s="4"/>
      <c r="U2496" s="4"/>
      <c r="V2496" s="4"/>
      <c r="W2496" s="4"/>
      <c r="X2496" s="4"/>
      <c r="Y2496" s="4"/>
    </row>
    <row r="2497" spans="1:25" ht="15" customHeight="1">
      <c r="A2497" s="4"/>
      <c r="B2497" s="60"/>
      <c r="C2497" s="60"/>
      <c r="D2497" s="60"/>
      <c r="E2497" s="60"/>
      <c r="F2497" s="60" t="s">
        <v>1260</v>
      </c>
      <c r="G2497" s="82">
        <v>3.55</v>
      </c>
      <c r="H2497" s="60" t="s">
        <v>1261</v>
      </c>
      <c r="I2497" s="82">
        <v>0</v>
      </c>
      <c r="J2497" s="60" t="s">
        <v>1262</v>
      </c>
      <c r="K2497" s="82">
        <v>3.55</v>
      </c>
      <c r="O2497" s="4"/>
      <c r="P2497" s="4"/>
      <c r="Q2497" s="4"/>
      <c r="R2497" s="4"/>
      <c r="S2497" s="4"/>
      <c r="T2497" s="4"/>
      <c r="U2497" s="4"/>
      <c r="V2497" s="4"/>
      <c r="W2497" s="4"/>
      <c r="X2497" s="4"/>
      <c r="Y2497" s="4"/>
    </row>
    <row r="2498" spans="1:25" ht="15" customHeight="1" thickBot="1">
      <c r="A2498" s="4"/>
      <c r="B2498" s="60"/>
      <c r="C2498" s="60"/>
      <c r="D2498" s="60"/>
      <c r="E2498" s="60"/>
      <c r="F2498" s="60" t="s">
        <v>1263</v>
      </c>
      <c r="G2498" s="82">
        <v>27.12</v>
      </c>
      <c r="H2498" s="60"/>
      <c r="I2498" s="306" t="s">
        <v>1264</v>
      </c>
      <c r="J2498" s="306"/>
      <c r="K2498" s="82">
        <v>170.49</v>
      </c>
      <c r="O2498" s="4"/>
      <c r="P2498" s="4"/>
      <c r="Q2498" s="4"/>
      <c r="R2498" s="4"/>
      <c r="S2498" s="4"/>
      <c r="T2498" s="4"/>
      <c r="U2498" s="4"/>
      <c r="V2498" s="4"/>
      <c r="W2498" s="4"/>
      <c r="X2498" s="4"/>
      <c r="Y2498" s="4"/>
    </row>
    <row r="2499" spans="1:25" ht="15" customHeight="1" thickTop="1">
      <c r="A2499" s="4"/>
      <c r="B2499" s="72"/>
      <c r="C2499" s="72"/>
      <c r="D2499" s="72"/>
      <c r="E2499" s="72"/>
      <c r="F2499" s="72"/>
      <c r="G2499" s="72"/>
      <c r="H2499" s="72"/>
      <c r="I2499" s="72"/>
      <c r="J2499" s="72"/>
      <c r="K2499" s="72"/>
      <c r="O2499" s="4"/>
      <c r="P2499" s="4"/>
      <c r="Q2499" s="4"/>
      <c r="R2499" s="4"/>
      <c r="S2499" s="4"/>
      <c r="T2499" s="4"/>
      <c r="U2499" s="4"/>
      <c r="V2499" s="4"/>
      <c r="W2499" s="4"/>
      <c r="X2499" s="4"/>
      <c r="Y2499" s="4"/>
    </row>
    <row r="2500" spans="1:25" ht="45.6" customHeight="1">
      <c r="A2500" s="4"/>
      <c r="B2500" s="61" t="s">
        <v>817</v>
      </c>
      <c r="C2500" s="62" t="s">
        <v>19</v>
      </c>
      <c r="D2500" s="61" t="s">
        <v>20</v>
      </c>
      <c r="E2500" s="61" t="s">
        <v>21</v>
      </c>
      <c r="F2500" s="303" t="s">
        <v>1242</v>
      </c>
      <c r="G2500" s="303"/>
      <c r="H2500" s="67" t="s">
        <v>22</v>
      </c>
      <c r="I2500" s="62" t="s">
        <v>23</v>
      </c>
      <c r="J2500" s="62" t="s">
        <v>24</v>
      </c>
      <c r="K2500" s="62" t="s">
        <v>17</v>
      </c>
      <c r="O2500" s="4"/>
      <c r="P2500" s="4"/>
      <c r="Q2500" s="4"/>
      <c r="R2500" s="4"/>
      <c r="S2500" s="4"/>
      <c r="T2500" s="4"/>
      <c r="U2500" s="4"/>
      <c r="V2500" s="4"/>
      <c r="W2500" s="4"/>
      <c r="X2500" s="4"/>
      <c r="Y2500" s="4"/>
    </row>
    <row r="2501" spans="1:25" ht="15" customHeight="1">
      <c r="A2501" s="4"/>
      <c r="B2501" s="58" t="s">
        <v>1243</v>
      </c>
      <c r="C2501" s="69" t="s">
        <v>818</v>
      </c>
      <c r="D2501" s="58" t="s">
        <v>31</v>
      </c>
      <c r="E2501" s="58" t="s">
        <v>819</v>
      </c>
      <c r="F2501" s="304" t="s">
        <v>1878</v>
      </c>
      <c r="G2501" s="304"/>
      <c r="H2501" s="68" t="s">
        <v>49</v>
      </c>
      <c r="I2501" s="71">
        <v>1</v>
      </c>
      <c r="J2501" s="70">
        <v>18.93</v>
      </c>
      <c r="K2501" s="70">
        <v>18.93</v>
      </c>
      <c r="O2501" s="4"/>
      <c r="P2501" s="4"/>
      <c r="Q2501" s="4"/>
      <c r="R2501" s="4"/>
      <c r="S2501" s="4"/>
      <c r="T2501" s="4"/>
      <c r="U2501" s="4"/>
      <c r="V2501" s="4"/>
      <c r="W2501" s="4"/>
      <c r="X2501" s="4"/>
      <c r="Y2501" s="4"/>
    </row>
    <row r="2502" spans="1:25" ht="15" customHeight="1">
      <c r="A2502" s="4"/>
      <c r="B2502" s="59" t="s">
        <v>1245</v>
      </c>
      <c r="C2502" s="74" t="s">
        <v>1246</v>
      </c>
      <c r="D2502" s="59" t="s">
        <v>47</v>
      </c>
      <c r="E2502" s="59" t="s">
        <v>1247</v>
      </c>
      <c r="F2502" s="308" t="s">
        <v>1248</v>
      </c>
      <c r="G2502" s="308"/>
      <c r="H2502" s="73" t="s">
        <v>1249</v>
      </c>
      <c r="I2502" s="76">
        <v>0.2</v>
      </c>
      <c r="J2502" s="75">
        <v>22.64</v>
      </c>
      <c r="K2502" s="75">
        <v>4.5199999999999996</v>
      </c>
      <c r="O2502" s="4"/>
      <c r="P2502" s="4"/>
      <c r="Q2502" s="4"/>
      <c r="R2502" s="4"/>
      <c r="S2502" s="4"/>
      <c r="T2502" s="4"/>
      <c r="U2502" s="4"/>
      <c r="V2502" s="4"/>
      <c r="W2502" s="4"/>
      <c r="X2502" s="4"/>
      <c r="Y2502" s="4"/>
    </row>
    <row r="2503" spans="1:25" ht="15" customHeight="1">
      <c r="A2503" s="4"/>
      <c r="B2503" s="57" t="s">
        <v>1254</v>
      </c>
      <c r="C2503" s="78" t="s">
        <v>2213</v>
      </c>
      <c r="D2503" s="57" t="s">
        <v>1546</v>
      </c>
      <c r="E2503" s="57" t="s">
        <v>2214</v>
      </c>
      <c r="F2503" s="305" t="s">
        <v>1258</v>
      </c>
      <c r="G2503" s="305"/>
      <c r="H2503" s="77" t="s">
        <v>773</v>
      </c>
      <c r="I2503" s="80">
        <v>1</v>
      </c>
      <c r="J2503" s="79">
        <v>14.41</v>
      </c>
      <c r="K2503" s="79">
        <v>14.41</v>
      </c>
      <c r="O2503" s="4"/>
      <c r="P2503" s="4"/>
      <c r="Q2503" s="4"/>
      <c r="R2503" s="4"/>
      <c r="S2503" s="4"/>
      <c r="T2503" s="4"/>
      <c r="U2503" s="4"/>
      <c r="V2503" s="4"/>
      <c r="W2503" s="4"/>
      <c r="X2503" s="4"/>
      <c r="Y2503" s="4"/>
    </row>
    <row r="2504" spans="1:25" ht="15" customHeight="1">
      <c r="A2504" s="4"/>
      <c r="B2504" s="60"/>
      <c r="C2504" s="60"/>
      <c r="D2504" s="60"/>
      <c r="E2504" s="60"/>
      <c r="F2504" s="60" t="s">
        <v>1260</v>
      </c>
      <c r="G2504" s="82">
        <v>3.23</v>
      </c>
      <c r="H2504" s="60" t="s">
        <v>1261</v>
      </c>
      <c r="I2504" s="82">
        <v>0</v>
      </c>
      <c r="J2504" s="60" t="s">
        <v>1262</v>
      </c>
      <c r="K2504" s="82">
        <v>3.23</v>
      </c>
      <c r="O2504" s="4"/>
      <c r="P2504" s="4"/>
      <c r="Q2504" s="4"/>
      <c r="R2504" s="4"/>
      <c r="S2504" s="4"/>
      <c r="T2504" s="4"/>
      <c r="U2504" s="4"/>
      <c r="V2504" s="4"/>
      <c r="W2504" s="4"/>
      <c r="X2504" s="4"/>
      <c r="Y2504" s="4"/>
    </row>
    <row r="2505" spans="1:25" ht="15" customHeight="1">
      <c r="A2505" s="4"/>
      <c r="B2505" s="60"/>
      <c r="C2505" s="60"/>
      <c r="D2505" s="60"/>
      <c r="E2505" s="60"/>
      <c r="F2505" s="60" t="s">
        <v>1263</v>
      </c>
      <c r="G2505" s="82">
        <v>3.58</v>
      </c>
      <c r="H2505" s="60"/>
      <c r="I2505" s="306" t="s">
        <v>1264</v>
      </c>
      <c r="J2505" s="306"/>
      <c r="K2505" s="82">
        <v>22.51</v>
      </c>
      <c r="O2505" s="4"/>
      <c r="P2505" s="4"/>
      <c r="Q2505" s="4"/>
      <c r="R2505" s="4"/>
      <c r="S2505" s="4"/>
      <c r="T2505" s="4"/>
      <c r="U2505" s="4"/>
      <c r="V2505" s="4"/>
      <c r="W2505" s="4"/>
      <c r="X2505" s="4"/>
      <c r="Y2505" s="4"/>
    </row>
    <row r="2506" spans="1:25" ht="15" customHeight="1">
      <c r="A2506" s="4"/>
      <c r="B2506" s="307" t="s">
        <v>2542</v>
      </c>
      <c r="C2506" s="307"/>
      <c r="D2506" s="307"/>
      <c r="E2506" s="307"/>
      <c r="F2506" s="307"/>
      <c r="G2506" s="307"/>
      <c r="H2506" s="307"/>
      <c r="I2506" s="307"/>
      <c r="J2506" s="307"/>
      <c r="K2506" s="307"/>
      <c r="O2506" s="4"/>
      <c r="P2506" s="4"/>
      <c r="Q2506" s="4"/>
      <c r="R2506" s="4"/>
      <c r="S2506" s="4"/>
      <c r="T2506" s="4"/>
      <c r="U2506" s="4"/>
      <c r="V2506" s="4"/>
      <c r="W2506" s="4"/>
      <c r="X2506" s="4"/>
      <c r="Y2506" s="4"/>
    </row>
    <row r="2507" spans="1:25" ht="15" customHeight="1" thickBot="1">
      <c r="A2507" s="4"/>
      <c r="B2507" s="302" t="s">
        <v>2618</v>
      </c>
      <c r="C2507" s="302"/>
      <c r="D2507" s="302"/>
      <c r="E2507" s="302"/>
      <c r="F2507" s="302"/>
      <c r="G2507" s="302"/>
      <c r="H2507" s="302"/>
      <c r="I2507" s="302"/>
      <c r="J2507" s="302"/>
      <c r="K2507" s="302"/>
      <c r="O2507" s="4"/>
      <c r="P2507" s="4"/>
      <c r="Q2507" s="4"/>
      <c r="R2507" s="4"/>
      <c r="S2507" s="4"/>
      <c r="T2507" s="4"/>
      <c r="U2507" s="4"/>
      <c r="V2507" s="4"/>
      <c r="W2507" s="4"/>
      <c r="X2507" s="4"/>
      <c r="Y2507" s="4"/>
    </row>
    <row r="2508" spans="1:25" ht="15" customHeight="1" thickTop="1">
      <c r="A2508" s="4"/>
      <c r="B2508" s="72"/>
      <c r="C2508" s="72"/>
      <c r="D2508" s="72"/>
      <c r="E2508" s="72"/>
      <c r="F2508" s="72"/>
      <c r="G2508" s="72"/>
      <c r="H2508" s="72"/>
      <c r="I2508" s="72"/>
      <c r="J2508" s="72"/>
      <c r="K2508" s="72"/>
      <c r="O2508" s="4"/>
      <c r="P2508" s="4"/>
      <c r="Q2508" s="4"/>
      <c r="R2508" s="4"/>
      <c r="S2508" s="4"/>
      <c r="T2508" s="4"/>
      <c r="U2508" s="4"/>
      <c r="V2508" s="4"/>
      <c r="W2508" s="4"/>
      <c r="X2508" s="4"/>
      <c r="Y2508" s="4"/>
    </row>
    <row r="2509" spans="1:25" ht="15" customHeight="1">
      <c r="A2509" s="4"/>
      <c r="B2509" s="61" t="s">
        <v>820</v>
      </c>
      <c r="C2509" s="62" t="s">
        <v>19</v>
      </c>
      <c r="D2509" s="61" t="s">
        <v>20</v>
      </c>
      <c r="E2509" s="61" t="s">
        <v>21</v>
      </c>
      <c r="F2509" s="303" t="s">
        <v>1242</v>
      </c>
      <c r="G2509" s="303"/>
      <c r="H2509" s="67" t="s">
        <v>22</v>
      </c>
      <c r="I2509" s="62" t="s">
        <v>23</v>
      </c>
      <c r="J2509" s="62" t="s">
        <v>24</v>
      </c>
      <c r="K2509" s="62" t="s">
        <v>17</v>
      </c>
      <c r="O2509" s="4"/>
      <c r="P2509" s="4"/>
      <c r="Q2509" s="4"/>
      <c r="R2509" s="4"/>
      <c r="S2509" s="4"/>
      <c r="T2509" s="4"/>
      <c r="U2509" s="4"/>
      <c r="V2509" s="4"/>
      <c r="W2509" s="4"/>
      <c r="X2509" s="4"/>
      <c r="Y2509" s="4"/>
    </row>
    <row r="2510" spans="1:25" ht="45.6" customHeight="1">
      <c r="A2510" s="4"/>
      <c r="B2510" s="58" t="s">
        <v>1243</v>
      </c>
      <c r="C2510" s="69" t="s">
        <v>821</v>
      </c>
      <c r="D2510" s="58" t="s">
        <v>47</v>
      </c>
      <c r="E2510" s="58" t="s">
        <v>822</v>
      </c>
      <c r="F2510" s="304" t="s">
        <v>1968</v>
      </c>
      <c r="G2510" s="304"/>
      <c r="H2510" s="68" t="s">
        <v>49</v>
      </c>
      <c r="I2510" s="71">
        <v>1</v>
      </c>
      <c r="J2510" s="70">
        <v>244.4</v>
      </c>
      <c r="K2510" s="70">
        <v>244.4</v>
      </c>
      <c r="O2510" s="4"/>
      <c r="P2510" s="4"/>
      <c r="Q2510" s="4"/>
      <c r="R2510" s="4"/>
      <c r="S2510" s="4"/>
      <c r="T2510" s="4"/>
      <c r="U2510" s="4"/>
      <c r="V2510" s="4"/>
      <c r="W2510" s="4"/>
      <c r="X2510" s="4"/>
      <c r="Y2510" s="4"/>
    </row>
    <row r="2511" spans="1:25" ht="15" customHeight="1">
      <c r="A2511" s="4"/>
      <c r="B2511" s="59" t="s">
        <v>1245</v>
      </c>
      <c r="C2511" s="74" t="s">
        <v>1301</v>
      </c>
      <c r="D2511" s="59" t="s">
        <v>47</v>
      </c>
      <c r="E2511" s="59" t="s">
        <v>1302</v>
      </c>
      <c r="F2511" s="308" t="s">
        <v>1248</v>
      </c>
      <c r="G2511" s="308"/>
      <c r="H2511" s="73" t="s">
        <v>1249</v>
      </c>
      <c r="I2511" s="76">
        <v>0.45739999999999997</v>
      </c>
      <c r="J2511" s="75">
        <v>30.48</v>
      </c>
      <c r="K2511" s="75">
        <v>13.94</v>
      </c>
      <c r="O2511" s="4"/>
      <c r="P2511" s="4"/>
      <c r="Q2511" s="4"/>
      <c r="R2511" s="4"/>
      <c r="S2511" s="4"/>
      <c r="T2511" s="4"/>
      <c r="U2511" s="4"/>
      <c r="V2511" s="4"/>
      <c r="W2511" s="4"/>
      <c r="X2511" s="4"/>
      <c r="Y2511" s="4"/>
    </row>
    <row r="2512" spans="1:25" ht="15" customHeight="1">
      <c r="A2512" s="4"/>
      <c r="B2512" s="59" t="s">
        <v>1245</v>
      </c>
      <c r="C2512" s="74" t="s">
        <v>1299</v>
      </c>
      <c r="D2512" s="59" t="s">
        <v>47</v>
      </c>
      <c r="E2512" s="59" t="s">
        <v>1300</v>
      </c>
      <c r="F2512" s="308" t="s">
        <v>1248</v>
      </c>
      <c r="G2512" s="308"/>
      <c r="H2512" s="73" t="s">
        <v>1249</v>
      </c>
      <c r="I2512" s="76">
        <v>0.45739999999999997</v>
      </c>
      <c r="J2512" s="75">
        <v>24.48</v>
      </c>
      <c r="K2512" s="75">
        <v>11.19</v>
      </c>
      <c r="O2512" s="4"/>
      <c r="P2512" s="4"/>
      <c r="Q2512" s="4"/>
      <c r="R2512" s="4"/>
      <c r="S2512" s="4"/>
      <c r="T2512" s="4"/>
      <c r="U2512" s="4"/>
      <c r="V2512" s="4"/>
      <c r="W2512" s="4"/>
      <c r="X2512" s="4"/>
      <c r="Y2512" s="4"/>
    </row>
    <row r="2513" spans="1:25" ht="15" customHeight="1">
      <c r="A2513" s="4"/>
      <c r="B2513" s="57" t="s">
        <v>1254</v>
      </c>
      <c r="C2513" s="78" t="s">
        <v>2215</v>
      </c>
      <c r="D2513" s="57" t="s">
        <v>47</v>
      </c>
      <c r="E2513" s="57" t="s">
        <v>2216</v>
      </c>
      <c r="F2513" s="305" t="s">
        <v>1258</v>
      </c>
      <c r="G2513" s="305"/>
      <c r="H2513" s="77" t="s">
        <v>49</v>
      </c>
      <c r="I2513" s="80">
        <v>2</v>
      </c>
      <c r="J2513" s="79">
        <v>0.84</v>
      </c>
      <c r="K2513" s="79">
        <v>1.68</v>
      </c>
      <c r="O2513" s="4"/>
      <c r="P2513" s="4"/>
      <c r="Q2513" s="4"/>
      <c r="R2513" s="4"/>
      <c r="S2513" s="4"/>
      <c r="T2513" s="4"/>
      <c r="U2513" s="4"/>
      <c r="V2513" s="4"/>
      <c r="W2513" s="4"/>
      <c r="X2513" s="4"/>
      <c r="Y2513" s="4"/>
    </row>
    <row r="2514" spans="1:25" ht="15" customHeight="1">
      <c r="A2514" s="4"/>
      <c r="B2514" s="57" t="s">
        <v>1254</v>
      </c>
      <c r="C2514" s="78" t="s">
        <v>2217</v>
      </c>
      <c r="D2514" s="57" t="s">
        <v>47</v>
      </c>
      <c r="E2514" s="57" t="s">
        <v>2218</v>
      </c>
      <c r="F2514" s="305" t="s">
        <v>1258</v>
      </c>
      <c r="G2514" s="305"/>
      <c r="H2514" s="77" t="s">
        <v>49</v>
      </c>
      <c r="I2514" s="80">
        <v>1</v>
      </c>
      <c r="J2514" s="79">
        <v>217.59</v>
      </c>
      <c r="K2514" s="79">
        <v>217.59</v>
      </c>
      <c r="O2514" s="4"/>
      <c r="P2514" s="4"/>
      <c r="Q2514" s="4"/>
      <c r="R2514" s="4"/>
      <c r="S2514" s="4"/>
      <c r="T2514" s="4"/>
      <c r="U2514" s="4"/>
      <c r="V2514" s="4"/>
      <c r="W2514" s="4"/>
      <c r="X2514" s="4"/>
      <c r="Y2514" s="4"/>
    </row>
    <row r="2515" spans="1:25" ht="15" customHeight="1">
      <c r="A2515" s="4"/>
      <c r="B2515" s="60"/>
      <c r="C2515" s="60"/>
      <c r="D2515" s="60"/>
      <c r="E2515" s="60"/>
      <c r="F2515" s="60" t="s">
        <v>1260</v>
      </c>
      <c r="G2515" s="82">
        <v>19.7</v>
      </c>
      <c r="H2515" s="60" t="s">
        <v>1261</v>
      </c>
      <c r="I2515" s="82">
        <v>0</v>
      </c>
      <c r="J2515" s="60" t="s">
        <v>1262</v>
      </c>
      <c r="K2515" s="82">
        <v>19.7</v>
      </c>
      <c r="O2515" s="4"/>
      <c r="P2515" s="4"/>
      <c r="Q2515" s="4"/>
      <c r="R2515" s="4"/>
      <c r="S2515" s="4"/>
      <c r="T2515" s="4"/>
      <c r="U2515" s="4"/>
      <c r="V2515" s="4"/>
      <c r="W2515" s="4"/>
      <c r="X2515" s="4"/>
      <c r="Y2515" s="4"/>
    </row>
    <row r="2516" spans="1:25" ht="15" customHeight="1" thickBot="1">
      <c r="A2516" s="4"/>
      <c r="B2516" s="60"/>
      <c r="C2516" s="60"/>
      <c r="D2516" s="60"/>
      <c r="E2516" s="60"/>
      <c r="F2516" s="60" t="s">
        <v>1263</v>
      </c>
      <c r="G2516" s="82">
        <v>46.24</v>
      </c>
      <c r="H2516" s="60"/>
      <c r="I2516" s="306" t="s">
        <v>1264</v>
      </c>
      <c r="J2516" s="306"/>
      <c r="K2516" s="82">
        <v>290.64</v>
      </c>
      <c r="O2516" s="4"/>
      <c r="P2516" s="4"/>
      <c r="Q2516" s="4"/>
      <c r="R2516" s="4"/>
      <c r="S2516" s="4"/>
      <c r="T2516" s="4"/>
      <c r="U2516" s="4"/>
      <c r="V2516" s="4"/>
      <c r="W2516" s="4"/>
      <c r="X2516" s="4"/>
      <c r="Y2516" s="4"/>
    </row>
    <row r="2517" spans="1:25" ht="15" customHeight="1" thickTop="1">
      <c r="A2517" s="4"/>
      <c r="B2517" s="72"/>
      <c r="C2517" s="72"/>
      <c r="D2517" s="72"/>
      <c r="E2517" s="72"/>
      <c r="F2517" s="72"/>
      <c r="G2517" s="72"/>
      <c r="H2517" s="72"/>
      <c r="I2517" s="72"/>
      <c r="J2517" s="72"/>
      <c r="K2517" s="72"/>
      <c r="O2517" s="4"/>
      <c r="P2517" s="4"/>
      <c r="Q2517" s="4"/>
      <c r="R2517" s="4"/>
      <c r="S2517" s="4"/>
      <c r="T2517" s="4"/>
      <c r="U2517" s="4"/>
      <c r="V2517" s="4"/>
      <c r="W2517" s="4"/>
      <c r="X2517" s="4"/>
      <c r="Y2517" s="4"/>
    </row>
    <row r="2518" spans="1:25" ht="45.6" customHeight="1">
      <c r="A2518" s="4"/>
      <c r="B2518" s="61" t="s">
        <v>823</v>
      </c>
      <c r="C2518" s="62" t="s">
        <v>19</v>
      </c>
      <c r="D2518" s="61" t="s">
        <v>20</v>
      </c>
      <c r="E2518" s="61" t="s">
        <v>21</v>
      </c>
      <c r="F2518" s="303" t="s">
        <v>1242</v>
      </c>
      <c r="G2518" s="303"/>
      <c r="H2518" s="67" t="s">
        <v>22</v>
      </c>
      <c r="I2518" s="62" t="s">
        <v>23</v>
      </c>
      <c r="J2518" s="62" t="s">
        <v>24</v>
      </c>
      <c r="K2518" s="62" t="s">
        <v>17</v>
      </c>
      <c r="O2518" s="4"/>
      <c r="P2518" s="4"/>
      <c r="Q2518" s="4"/>
      <c r="R2518" s="4"/>
      <c r="S2518" s="4"/>
      <c r="T2518" s="4"/>
      <c r="U2518" s="4"/>
      <c r="V2518" s="4"/>
      <c r="W2518" s="4"/>
      <c r="X2518" s="4"/>
      <c r="Y2518" s="4"/>
    </row>
    <row r="2519" spans="1:25" ht="15" customHeight="1">
      <c r="A2519" s="4"/>
      <c r="B2519" s="58" t="s">
        <v>1243</v>
      </c>
      <c r="C2519" s="69" t="s">
        <v>824</v>
      </c>
      <c r="D2519" s="58" t="s">
        <v>31</v>
      </c>
      <c r="E2519" s="58" t="s">
        <v>825</v>
      </c>
      <c r="F2519" s="304" t="s">
        <v>1419</v>
      </c>
      <c r="G2519" s="304"/>
      <c r="H2519" s="68" t="s">
        <v>49</v>
      </c>
      <c r="I2519" s="71">
        <v>1</v>
      </c>
      <c r="J2519" s="70">
        <v>17.57</v>
      </c>
      <c r="K2519" s="70">
        <v>17.57</v>
      </c>
      <c r="O2519" s="4"/>
      <c r="P2519" s="4"/>
      <c r="Q2519" s="4"/>
      <c r="R2519" s="4"/>
      <c r="S2519" s="4"/>
      <c r="T2519" s="4"/>
      <c r="U2519" s="4"/>
      <c r="V2519" s="4"/>
      <c r="W2519" s="4"/>
      <c r="X2519" s="4"/>
      <c r="Y2519" s="4"/>
    </row>
    <row r="2520" spans="1:25" ht="15" customHeight="1">
      <c r="A2520" s="4"/>
      <c r="B2520" s="59" t="s">
        <v>1245</v>
      </c>
      <c r="C2520" s="74" t="s">
        <v>1246</v>
      </c>
      <c r="D2520" s="59" t="s">
        <v>47</v>
      </c>
      <c r="E2520" s="59" t="s">
        <v>1247</v>
      </c>
      <c r="F2520" s="308" t="s">
        <v>1248</v>
      </c>
      <c r="G2520" s="308"/>
      <c r="H2520" s="73" t="s">
        <v>1249</v>
      </c>
      <c r="I2520" s="76">
        <v>0.2</v>
      </c>
      <c r="J2520" s="75">
        <v>22.64</v>
      </c>
      <c r="K2520" s="75">
        <v>4.5199999999999996</v>
      </c>
      <c r="O2520" s="4"/>
      <c r="P2520" s="4"/>
      <c r="Q2520" s="4"/>
      <c r="R2520" s="4"/>
      <c r="S2520" s="4"/>
      <c r="T2520" s="4"/>
      <c r="U2520" s="4"/>
      <c r="V2520" s="4"/>
      <c r="W2520" s="4"/>
      <c r="X2520" s="4"/>
      <c r="Y2520" s="4"/>
    </row>
    <row r="2521" spans="1:25" ht="15" customHeight="1">
      <c r="A2521" s="4"/>
      <c r="B2521" s="57" t="s">
        <v>1254</v>
      </c>
      <c r="C2521" s="78" t="s">
        <v>2219</v>
      </c>
      <c r="D2521" s="57" t="s">
        <v>1546</v>
      </c>
      <c r="E2521" s="57" t="s">
        <v>2220</v>
      </c>
      <c r="F2521" s="305" t="s">
        <v>1258</v>
      </c>
      <c r="G2521" s="305"/>
      <c r="H2521" s="77" t="s">
        <v>773</v>
      </c>
      <c r="I2521" s="80">
        <v>1</v>
      </c>
      <c r="J2521" s="79">
        <v>13.05</v>
      </c>
      <c r="K2521" s="79">
        <v>13.05</v>
      </c>
      <c r="O2521" s="4"/>
      <c r="P2521" s="4"/>
      <c r="Q2521" s="4"/>
      <c r="R2521" s="4"/>
      <c r="S2521" s="4"/>
      <c r="T2521" s="4"/>
      <c r="U2521" s="4"/>
      <c r="V2521" s="4"/>
      <c r="W2521" s="4"/>
      <c r="X2521" s="4"/>
      <c r="Y2521" s="4"/>
    </row>
    <row r="2522" spans="1:25" ht="15" customHeight="1">
      <c r="A2522" s="4"/>
      <c r="B2522" s="60"/>
      <c r="C2522" s="60"/>
      <c r="D2522" s="60"/>
      <c r="E2522" s="60"/>
      <c r="F2522" s="60" t="s">
        <v>1260</v>
      </c>
      <c r="G2522" s="82">
        <v>3.23</v>
      </c>
      <c r="H2522" s="60" t="s">
        <v>1261</v>
      </c>
      <c r="I2522" s="82">
        <v>0</v>
      </c>
      <c r="J2522" s="60" t="s">
        <v>1262</v>
      </c>
      <c r="K2522" s="82">
        <v>3.23</v>
      </c>
      <c r="O2522" s="4"/>
      <c r="P2522" s="4"/>
      <c r="Q2522" s="4"/>
      <c r="R2522" s="4"/>
      <c r="S2522" s="4"/>
      <c r="T2522" s="4"/>
      <c r="U2522" s="4"/>
      <c r="V2522" s="4"/>
      <c r="W2522" s="4"/>
      <c r="X2522" s="4"/>
      <c r="Y2522" s="4"/>
    </row>
    <row r="2523" spans="1:25" ht="15" customHeight="1">
      <c r="A2523" s="4"/>
      <c r="B2523" s="60"/>
      <c r="C2523" s="60"/>
      <c r="D2523" s="60"/>
      <c r="E2523" s="60"/>
      <c r="F2523" s="60" t="s">
        <v>1263</v>
      </c>
      <c r="G2523" s="82">
        <v>3.32</v>
      </c>
      <c r="H2523" s="60"/>
      <c r="I2523" s="306" t="s">
        <v>1264</v>
      </c>
      <c r="J2523" s="306"/>
      <c r="K2523" s="82">
        <v>20.89</v>
      </c>
      <c r="O2523" s="4"/>
      <c r="P2523" s="4"/>
      <c r="Q2523" s="4"/>
      <c r="R2523" s="4"/>
      <c r="S2523" s="4"/>
      <c r="T2523" s="4"/>
      <c r="U2523" s="4"/>
      <c r="V2523" s="4"/>
      <c r="W2523" s="4"/>
      <c r="X2523" s="4"/>
      <c r="Y2523" s="4"/>
    </row>
    <row r="2524" spans="1:25" ht="15" customHeight="1">
      <c r="A2524" s="4"/>
      <c r="B2524" s="307" t="s">
        <v>2542</v>
      </c>
      <c r="C2524" s="307"/>
      <c r="D2524" s="307"/>
      <c r="E2524" s="307"/>
      <c r="F2524" s="307"/>
      <c r="G2524" s="307"/>
      <c r="H2524" s="307"/>
      <c r="I2524" s="307"/>
      <c r="J2524" s="307"/>
      <c r="K2524" s="307"/>
      <c r="O2524" s="4"/>
      <c r="P2524" s="4"/>
      <c r="Q2524" s="4"/>
      <c r="R2524" s="4"/>
      <c r="S2524" s="4"/>
      <c r="T2524" s="4"/>
      <c r="U2524" s="4"/>
      <c r="V2524" s="4"/>
      <c r="W2524" s="4"/>
      <c r="X2524" s="4"/>
      <c r="Y2524" s="4"/>
    </row>
    <row r="2525" spans="1:25" ht="15" customHeight="1" thickBot="1">
      <c r="A2525" s="4"/>
      <c r="B2525" s="302" t="s">
        <v>2619</v>
      </c>
      <c r="C2525" s="302"/>
      <c r="D2525" s="302"/>
      <c r="E2525" s="302"/>
      <c r="F2525" s="302"/>
      <c r="G2525" s="302"/>
      <c r="H2525" s="302"/>
      <c r="I2525" s="302"/>
      <c r="J2525" s="302"/>
      <c r="K2525" s="302"/>
      <c r="O2525" s="4"/>
      <c r="P2525" s="4"/>
      <c r="Q2525" s="4"/>
      <c r="R2525" s="4"/>
      <c r="S2525" s="4"/>
      <c r="T2525" s="4"/>
      <c r="U2525" s="4"/>
      <c r="V2525" s="4"/>
      <c r="W2525" s="4"/>
      <c r="X2525" s="4"/>
      <c r="Y2525" s="4"/>
    </row>
    <row r="2526" spans="1:25" ht="15" customHeight="1" thickTop="1">
      <c r="A2526" s="4"/>
      <c r="B2526" s="72"/>
      <c r="C2526" s="72"/>
      <c r="D2526" s="72"/>
      <c r="E2526" s="72"/>
      <c r="F2526" s="72"/>
      <c r="G2526" s="72"/>
      <c r="H2526" s="72"/>
      <c r="I2526" s="72"/>
      <c r="J2526" s="72"/>
      <c r="K2526" s="72"/>
      <c r="O2526" s="4"/>
      <c r="P2526" s="4"/>
      <c r="Q2526" s="4"/>
      <c r="R2526" s="4"/>
      <c r="S2526" s="4"/>
      <c r="T2526" s="4"/>
      <c r="U2526" s="4"/>
      <c r="V2526" s="4"/>
      <c r="W2526" s="4"/>
      <c r="X2526" s="4"/>
      <c r="Y2526" s="4"/>
    </row>
    <row r="2527" spans="1:25" ht="15" customHeight="1">
      <c r="A2527" s="4"/>
      <c r="B2527" s="61" t="s">
        <v>826</v>
      </c>
      <c r="C2527" s="62" t="s">
        <v>19</v>
      </c>
      <c r="D2527" s="61" t="s">
        <v>20</v>
      </c>
      <c r="E2527" s="61" t="s">
        <v>21</v>
      </c>
      <c r="F2527" s="303" t="s">
        <v>1242</v>
      </c>
      <c r="G2527" s="303"/>
      <c r="H2527" s="67" t="s">
        <v>22</v>
      </c>
      <c r="I2527" s="62" t="s">
        <v>23</v>
      </c>
      <c r="J2527" s="62" t="s">
        <v>24</v>
      </c>
      <c r="K2527" s="62" t="s">
        <v>17</v>
      </c>
      <c r="O2527" s="4"/>
      <c r="P2527" s="4"/>
      <c r="Q2527" s="4"/>
      <c r="R2527" s="4"/>
      <c r="S2527" s="4"/>
      <c r="T2527" s="4"/>
      <c r="U2527" s="4"/>
      <c r="V2527" s="4"/>
      <c r="W2527" s="4"/>
      <c r="X2527" s="4"/>
      <c r="Y2527" s="4"/>
    </row>
    <row r="2528" spans="1:25" ht="45.6" customHeight="1">
      <c r="A2528" s="4"/>
      <c r="B2528" s="58" t="s">
        <v>1243</v>
      </c>
      <c r="C2528" s="69" t="s">
        <v>827</v>
      </c>
      <c r="D2528" s="58" t="s">
        <v>31</v>
      </c>
      <c r="E2528" s="58" t="s">
        <v>828</v>
      </c>
      <c r="F2528" s="304" t="s">
        <v>1419</v>
      </c>
      <c r="G2528" s="304"/>
      <c r="H2528" s="68" t="s">
        <v>49</v>
      </c>
      <c r="I2528" s="71">
        <v>1</v>
      </c>
      <c r="J2528" s="70">
        <v>214.48</v>
      </c>
      <c r="K2528" s="70">
        <v>214.48</v>
      </c>
      <c r="O2528" s="4"/>
      <c r="P2528" s="4"/>
      <c r="Q2528" s="4"/>
      <c r="R2528" s="4"/>
      <c r="S2528" s="4"/>
      <c r="T2528" s="4"/>
      <c r="U2528" s="4"/>
      <c r="V2528" s="4"/>
      <c r="W2528" s="4"/>
      <c r="X2528" s="4"/>
      <c r="Y2528" s="4"/>
    </row>
    <row r="2529" spans="1:25" ht="15" customHeight="1">
      <c r="A2529" s="4"/>
      <c r="B2529" s="59" t="s">
        <v>1245</v>
      </c>
      <c r="C2529" s="74" t="s">
        <v>1443</v>
      </c>
      <c r="D2529" s="59" t="s">
        <v>47</v>
      </c>
      <c r="E2529" s="59" t="s">
        <v>1444</v>
      </c>
      <c r="F2529" s="308" t="s">
        <v>1248</v>
      </c>
      <c r="G2529" s="308"/>
      <c r="H2529" s="73" t="s">
        <v>1249</v>
      </c>
      <c r="I2529" s="76">
        <v>0.15</v>
      </c>
      <c r="J2529" s="75">
        <v>31.21</v>
      </c>
      <c r="K2529" s="75">
        <v>4.68</v>
      </c>
      <c r="O2529" s="4"/>
      <c r="P2529" s="4"/>
      <c r="Q2529" s="4"/>
      <c r="R2529" s="4"/>
      <c r="S2529" s="4"/>
      <c r="T2529" s="4"/>
      <c r="U2529" s="4"/>
      <c r="V2529" s="4"/>
      <c r="W2529" s="4"/>
      <c r="X2529" s="4"/>
      <c r="Y2529" s="4"/>
    </row>
    <row r="2530" spans="1:25" ht="15" customHeight="1">
      <c r="A2530" s="4"/>
      <c r="B2530" s="57" t="s">
        <v>1254</v>
      </c>
      <c r="C2530" s="78" t="s">
        <v>2221</v>
      </c>
      <c r="D2530" s="57" t="s">
        <v>1256</v>
      </c>
      <c r="E2530" s="57" t="s">
        <v>2222</v>
      </c>
      <c r="F2530" s="305" t="s">
        <v>1258</v>
      </c>
      <c r="G2530" s="305"/>
      <c r="H2530" s="77" t="s">
        <v>773</v>
      </c>
      <c r="I2530" s="80">
        <v>6</v>
      </c>
      <c r="J2530" s="79">
        <v>0.05</v>
      </c>
      <c r="K2530" s="79">
        <v>0.3</v>
      </c>
      <c r="O2530" s="4"/>
      <c r="P2530" s="4"/>
      <c r="Q2530" s="4"/>
      <c r="R2530" s="4"/>
      <c r="S2530" s="4"/>
      <c r="T2530" s="4"/>
      <c r="U2530" s="4"/>
      <c r="V2530" s="4"/>
      <c r="W2530" s="4"/>
      <c r="X2530" s="4"/>
      <c r="Y2530" s="4"/>
    </row>
    <row r="2531" spans="1:25" ht="15" customHeight="1">
      <c r="A2531" s="4"/>
      <c r="B2531" s="57" t="s">
        <v>1254</v>
      </c>
      <c r="C2531" s="78" t="s">
        <v>2223</v>
      </c>
      <c r="D2531" s="57" t="s">
        <v>1256</v>
      </c>
      <c r="E2531" s="57" t="s">
        <v>2224</v>
      </c>
      <c r="F2531" s="305" t="s">
        <v>1258</v>
      </c>
      <c r="G2531" s="305"/>
      <c r="H2531" s="77" t="s">
        <v>773</v>
      </c>
      <c r="I2531" s="80">
        <v>1</v>
      </c>
      <c r="J2531" s="79">
        <v>209.5</v>
      </c>
      <c r="K2531" s="79">
        <v>209.5</v>
      </c>
      <c r="O2531" s="4"/>
      <c r="P2531" s="4"/>
      <c r="Q2531" s="4"/>
      <c r="R2531" s="4"/>
      <c r="S2531" s="4"/>
      <c r="T2531" s="4"/>
      <c r="U2531" s="4"/>
      <c r="V2531" s="4"/>
      <c r="W2531" s="4"/>
      <c r="X2531" s="4"/>
      <c r="Y2531" s="4"/>
    </row>
    <row r="2532" spans="1:25" ht="15" customHeight="1">
      <c r="A2532" s="4"/>
      <c r="B2532" s="60"/>
      <c r="C2532" s="60"/>
      <c r="D2532" s="60"/>
      <c r="E2532" s="60"/>
      <c r="F2532" s="60" t="s">
        <v>1260</v>
      </c>
      <c r="G2532" s="82">
        <v>3.69</v>
      </c>
      <c r="H2532" s="60" t="s">
        <v>1261</v>
      </c>
      <c r="I2532" s="82">
        <v>0</v>
      </c>
      <c r="J2532" s="60" t="s">
        <v>1262</v>
      </c>
      <c r="K2532" s="82">
        <v>3.69</v>
      </c>
      <c r="O2532" s="4"/>
      <c r="P2532" s="4"/>
      <c r="Q2532" s="4"/>
      <c r="R2532" s="4"/>
      <c r="S2532" s="4"/>
      <c r="T2532" s="4"/>
      <c r="U2532" s="4"/>
      <c r="V2532" s="4"/>
      <c r="W2532" s="4"/>
      <c r="X2532" s="4"/>
      <c r="Y2532" s="4"/>
    </row>
    <row r="2533" spans="1:25" ht="15" customHeight="1">
      <c r="A2533" s="4"/>
      <c r="B2533" s="60"/>
      <c r="C2533" s="60"/>
      <c r="D2533" s="60"/>
      <c r="E2533" s="60"/>
      <c r="F2533" s="60" t="s">
        <v>1263</v>
      </c>
      <c r="G2533" s="82">
        <v>40.57</v>
      </c>
      <c r="H2533" s="60"/>
      <c r="I2533" s="306" t="s">
        <v>1264</v>
      </c>
      <c r="J2533" s="306"/>
      <c r="K2533" s="82">
        <v>255.05</v>
      </c>
      <c r="O2533" s="4"/>
      <c r="P2533" s="4"/>
      <c r="Q2533" s="4"/>
      <c r="R2533" s="4"/>
      <c r="S2533" s="4"/>
      <c r="T2533" s="4"/>
      <c r="U2533" s="4"/>
      <c r="V2533" s="4"/>
      <c r="W2533" s="4"/>
      <c r="X2533" s="4"/>
      <c r="Y2533" s="4"/>
    </row>
    <row r="2534" spans="1:25" ht="15" customHeight="1">
      <c r="A2534" s="4"/>
      <c r="B2534" s="307" t="s">
        <v>2542</v>
      </c>
      <c r="C2534" s="307"/>
      <c r="D2534" s="307"/>
      <c r="E2534" s="307"/>
      <c r="F2534" s="307"/>
      <c r="G2534" s="307"/>
      <c r="H2534" s="307"/>
      <c r="I2534" s="307"/>
      <c r="J2534" s="307"/>
      <c r="K2534" s="307"/>
      <c r="O2534" s="4"/>
      <c r="P2534" s="4"/>
      <c r="Q2534" s="4"/>
      <c r="R2534" s="4"/>
      <c r="S2534" s="4"/>
      <c r="T2534" s="4"/>
      <c r="U2534" s="4"/>
      <c r="V2534" s="4"/>
      <c r="W2534" s="4"/>
      <c r="X2534" s="4"/>
      <c r="Y2534" s="4"/>
    </row>
    <row r="2535" spans="1:25" ht="15" customHeight="1" thickBot="1">
      <c r="A2535" s="4"/>
      <c r="B2535" s="302" t="s">
        <v>2620</v>
      </c>
      <c r="C2535" s="302"/>
      <c r="D2535" s="302"/>
      <c r="E2535" s="302"/>
      <c r="F2535" s="302"/>
      <c r="G2535" s="302"/>
      <c r="H2535" s="302"/>
      <c r="I2535" s="302"/>
      <c r="J2535" s="302"/>
      <c r="K2535" s="302"/>
      <c r="O2535" s="4"/>
      <c r="P2535" s="4"/>
      <c r="Q2535" s="4"/>
      <c r="R2535" s="4"/>
      <c r="S2535" s="4"/>
      <c r="T2535" s="4"/>
      <c r="U2535" s="4"/>
      <c r="V2535" s="4"/>
      <c r="W2535" s="4"/>
      <c r="X2535" s="4"/>
      <c r="Y2535" s="4"/>
    </row>
    <row r="2536" spans="1:25" ht="15" customHeight="1" thickTop="1">
      <c r="A2536" s="4"/>
      <c r="B2536" s="72"/>
      <c r="C2536" s="72"/>
      <c r="D2536" s="72"/>
      <c r="E2536" s="72"/>
      <c r="F2536" s="72"/>
      <c r="G2536" s="72"/>
      <c r="H2536" s="72"/>
      <c r="I2536" s="72"/>
      <c r="J2536" s="72"/>
      <c r="K2536" s="72"/>
      <c r="O2536" s="4"/>
      <c r="P2536" s="4"/>
      <c r="Q2536" s="4"/>
      <c r="R2536" s="4"/>
      <c r="S2536" s="4"/>
      <c r="T2536" s="4"/>
      <c r="U2536" s="4"/>
      <c r="V2536" s="4"/>
      <c r="W2536" s="4"/>
      <c r="X2536" s="4"/>
      <c r="Y2536" s="4"/>
    </row>
    <row r="2537" spans="1:25" ht="45.6" customHeight="1">
      <c r="A2537" s="4"/>
      <c r="B2537" s="61" t="s">
        <v>829</v>
      </c>
      <c r="C2537" s="62" t="s">
        <v>19</v>
      </c>
      <c r="D2537" s="61" t="s">
        <v>20</v>
      </c>
      <c r="E2537" s="61" t="s">
        <v>21</v>
      </c>
      <c r="F2537" s="303" t="s">
        <v>1242</v>
      </c>
      <c r="G2537" s="303"/>
      <c r="H2537" s="67" t="s">
        <v>22</v>
      </c>
      <c r="I2537" s="62" t="s">
        <v>23</v>
      </c>
      <c r="J2537" s="62" t="s">
        <v>24</v>
      </c>
      <c r="K2537" s="62" t="s">
        <v>17</v>
      </c>
      <c r="O2537" s="4"/>
      <c r="P2537" s="4"/>
      <c r="Q2537" s="4"/>
      <c r="R2537" s="4"/>
      <c r="S2537" s="4"/>
      <c r="T2537" s="4"/>
      <c r="U2537" s="4"/>
      <c r="V2537" s="4"/>
      <c r="W2537" s="4"/>
      <c r="X2537" s="4"/>
      <c r="Y2537" s="4"/>
    </row>
    <row r="2538" spans="1:25" ht="15" customHeight="1">
      <c r="A2538" s="4"/>
      <c r="B2538" s="58" t="s">
        <v>1243</v>
      </c>
      <c r="C2538" s="69" t="s">
        <v>830</v>
      </c>
      <c r="D2538" s="58" t="s">
        <v>31</v>
      </c>
      <c r="E2538" s="58" t="s">
        <v>831</v>
      </c>
      <c r="F2538" s="304" t="s">
        <v>1513</v>
      </c>
      <c r="G2538" s="304"/>
      <c r="H2538" s="68" t="s">
        <v>49</v>
      </c>
      <c r="I2538" s="71">
        <v>1</v>
      </c>
      <c r="J2538" s="70">
        <v>18.64</v>
      </c>
      <c r="K2538" s="70">
        <v>18.64</v>
      </c>
      <c r="O2538" s="4"/>
      <c r="P2538" s="4"/>
      <c r="Q2538" s="4"/>
      <c r="R2538" s="4"/>
      <c r="S2538" s="4"/>
      <c r="T2538" s="4"/>
      <c r="U2538" s="4"/>
      <c r="V2538" s="4"/>
      <c r="W2538" s="4"/>
      <c r="X2538" s="4"/>
      <c r="Y2538" s="4"/>
    </row>
    <row r="2539" spans="1:25" ht="15" customHeight="1">
      <c r="A2539" s="4"/>
      <c r="B2539" s="57" t="s">
        <v>1254</v>
      </c>
      <c r="C2539" s="78" t="s">
        <v>2225</v>
      </c>
      <c r="D2539" s="57" t="s">
        <v>47</v>
      </c>
      <c r="E2539" s="57" t="s">
        <v>2226</v>
      </c>
      <c r="F2539" s="305" t="s">
        <v>1258</v>
      </c>
      <c r="G2539" s="305"/>
      <c r="H2539" s="77" t="s">
        <v>49</v>
      </c>
      <c r="I2539" s="80">
        <v>1</v>
      </c>
      <c r="J2539" s="79">
        <v>18.64</v>
      </c>
      <c r="K2539" s="79">
        <v>18.64</v>
      </c>
      <c r="O2539" s="4"/>
      <c r="P2539" s="4"/>
      <c r="Q2539" s="4"/>
      <c r="R2539" s="4"/>
      <c r="S2539" s="4"/>
      <c r="T2539" s="4"/>
      <c r="U2539" s="4"/>
      <c r="V2539" s="4"/>
      <c r="W2539" s="4"/>
      <c r="X2539" s="4"/>
      <c r="Y2539" s="4"/>
    </row>
    <row r="2540" spans="1:25" ht="15" customHeight="1">
      <c r="A2540" s="4"/>
      <c r="B2540" s="60"/>
      <c r="C2540" s="60"/>
      <c r="D2540" s="60"/>
      <c r="E2540" s="60"/>
      <c r="F2540" s="60" t="s">
        <v>1260</v>
      </c>
      <c r="G2540" s="82">
        <v>0</v>
      </c>
      <c r="H2540" s="60" t="s">
        <v>1261</v>
      </c>
      <c r="I2540" s="82">
        <v>0</v>
      </c>
      <c r="J2540" s="60" t="s">
        <v>1262</v>
      </c>
      <c r="K2540" s="82">
        <v>0</v>
      </c>
      <c r="O2540" s="4"/>
      <c r="P2540" s="4"/>
      <c r="Q2540" s="4"/>
      <c r="R2540" s="4"/>
      <c r="S2540" s="4"/>
      <c r="T2540" s="4"/>
      <c r="U2540" s="4"/>
      <c r="V2540" s="4"/>
      <c r="W2540" s="4"/>
      <c r="X2540" s="4"/>
      <c r="Y2540" s="4"/>
    </row>
    <row r="2541" spans="1:25" ht="15" customHeight="1">
      <c r="A2541" s="4"/>
      <c r="B2541" s="60"/>
      <c r="C2541" s="60"/>
      <c r="D2541" s="60"/>
      <c r="E2541" s="60"/>
      <c r="F2541" s="60" t="s">
        <v>1263</v>
      </c>
      <c r="G2541" s="82">
        <v>3.52</v>
      </c>
      <c r="H2541" s="60"/>
      <c r="I2541" s="306" t="s">
        <v>1264</v>
      </c>
      <c r="J2541" s="306"/>
      <c r="K2541" s="82">
        <v>22.16</v>
      </c>
      <c r="O2541" s="4"/>
      <c r="P2541" s="4"/>
      <c r="Q2541" s="4"/>
      <c r="R2541" s="4"/>
      <c r="S2541" s="4"/>
      <c r="T2541" s="4"/>
      <c r="U2541" s="4"/>
      <c r="V2541" s="4"/>
      <c r="W2541" s="4"/>
      <c r="X2541" s="4"/>
      <c r="Y2541" s="4"/>
    </row>
    <row r="2542" spans="1:25" ht="15" customHeight="1">
      <c r="A2542" s="4"/>
      <c r="B2542" s="307" t="s">
        <v>2542</v>
      </c>
      <c r="C2542" s="307"/>
      <c r="D2542" s="307"/>
      <c r="E2542" s="307"/>
      <c r="F2542" s="307"/>
      <c r="G2542" s="307"/>
      <c r="H2542" s="307"/>
      <c r="I2542" s="307"/>
      <c r="J2542" s="307"/>
      <c r="K2542" s="307"/>
      <c r="O2542" s="4"/>
      <c r="P2542" s="4"/>
      <c r="Q2542" s="4"/>
      <c r="R2542" s="4"/>
      <c r="S2542" s="4"/>
      <c r="T2542" s="4"/>
      <c r="U2542" s="4"/>
      <c r="V2542" s="4"/>
      <c r="W2542" s="4"/>
      <c r="X2542" s="4"/>
      <c r="Y2542" s="4"/>
    </row>
    <row r="2543" spans="1:25" ht="15" customHeight="1" thickBot="1">
      <c r="A2543" s="4"/>
      <c r="B2543" s="302" t="s">
        <v>2621</v>
      </c>
      <c r="C2543" s="302"/>
      <c r="D2543" s="302"/>
      <c r="E2543" s="302"/>
      <c r="F2543" s="302"/>
      <c r="G2543" s="302"/>
      <c r="H2543" s="302"/>
      <c r="I2543" s="302"/>
      <c r="J2543" s="302"/>
      <c r="K2543" s="302"/>
      <c r="O2543" s="4"/>
      <c r="P2543" s="4"/>
      <c r="Q2543" s="4"/>
      <c r="R2543" s="4"/>
      <c r="S2543" s="4"/>
      <c r="T2543" s="4"/>
      <c r="U2543" s="4"/>
      <c r="V2543" s="4"/>
      <c r="W2543" s="4"/>
      <c r="X2543" s="4"/>
      <c r="Y2543" s="4"/>
    </row>
    <row r="2544" spans="1:25" ht="15" customHeight="1" thickTop="1">
      <c r="A2544" s="4"/>
      <c r="B2544" s="72"/>
      <c r="C2544" s="72"/>
      <c r="D2544" s="72"/>
      <c r="E2544" s="72"/>
      <c r="F2544" s="72"/>
      <c r="G2544" s="72"/>
      <c r="H2544" s="72"/>
      <c r="I2544" s="72"/>
      <c r="J2544" s="72"/>
      <c r="K2544" s="72"/>
      <c r="O2544" s="4"/>
      <c r="P2544" s="4"/>
      <c r="Q2544" s="4"/>
      <c r="R2544" s="4"/>
      <c r="S2544" s="4"/>
      <c r="T2544" s="4"/>
      <c r="U2544" s="4"/>
      <c r="V2544" s="4"/>
      <c r="W2544" s="4"/>
      <c r="X2544" s="4"/>
      <c r="Y2544" s="4"/>
    </row>
    <row r="2545" spans="1:25" ht="15" customHeight="1">
      <c r="A2545" s="4"/>
      <c r="B2545" s="61" t="s">
        <v>832</v>
      </c>
      <c r="C2545" s="62" t="s">
        <v>19</v>
      </c>
      <c r="D2545" s="61" t="s">
        <v>20</v>
      </c>
      <c r="E2545" s="61" t="s">
        <v>21</v>
      </c>
      <c r="F2545" s="303" t="s">
        <v>1242</v>
      </c>
      <c r="G2545" s="303"/>
      <c r="H2545" s="67" t="s">
        <v>22</v>
      </c>
      <c r="I2545" s="62" t="s">
        <v>23</v>
      </c>
      <c r="J2545" s="62" t="s">
        <v>24</v>
      </c>
      <c r="K2545" s="62" t="s">
        <v>17</v>
      </c>
      <c r="O2545" s="4"/>
      <c r="P2545" s="4"/>
      <c r="Q2545" s="4"/>
      <c r="R2545" s="4"/>
      <c r="S2545" s="4"/>
      <c r="T2545" s="4"/>
      <c r="U2545" s="4"/>
      <c r="V2545" s="4"/>
      <c r="W2545" s="4"/>
      <c r="X2545" s="4"/>
      <c r="Y2545" s="4"/>
    </row>
    <row r="2546" spans="1:25" ht="15" customHeight="1">
      <c r="A2546" s="4"/>
      <c r="B2546" s="58" t="s">
        <v>1243</v>
      </c>
      <c r="C2546" s="69" t="s">
        <v>833</v>
      </c>
      <c r="D2546" s="58" t="s">
        <v>31</v>
      </c>
      <c r="E2546" s="58" t="s">
        <v>834</v>
      </c>
      <c r="F2546" s="304" t="s">
        <v>1419</v>
      </c>
      <c r="G2546" s="304"/>
      <c r="H2546" s="68" t="s">
        <v>49</v>
      </c>
      <c r="I2546" s="71">
        <v>1</v>
      </c>
      <c r="J2546" s="70">
        <v>16.5</v>
      </c>
      <c r="K2546" s="70">
        <v>16.5</v>
      </c>
      <c r="O2546" s="4"/>
      <c r="P2546" s="4"/>
      <c r="Q2546" s="4"/>
      <c r="R2546" s="4"/>
      <c r="S2546" s="4"/>
      <c r="T2546" s="4"/>
      <c r="U2546" s="4"/>
      <c r="V2546" s="4"/>
      <c r="W2546" s="4"/>
      <c r="X2546" s="4"/>
      <c r="Y2546" s="4"/>
    </row>
    <row r="2547" spans="1:25" ht="45.6" customHeight="1">
      <c r="A2547" s="4"/>
      <c r="B2547" s="59" t="s">
        <v>1245</v>
      </c>
      <c r="C2547" s="74" t="s">
        <v>1246</v>
      </c>
      <c r="D2547" s="59" t="s">
        <v>47</v>
      </c>
      <c r="E2547" s="59" t="s">
        <v>1247</v>
      </c>
      <c r="F2547" s="308" t="s">
        <v>1248</v>
      </c>
      <c r="G2547" s="308"/>
      <c r="H2547" s="73" t="s">
        <v>1249</v>
      </c>
      <c r="I2547" s="76">
        <v>0.2</v>
      </c>
      <c r="J2547" s="75">
        <v>22.64</v>
      </c>
      <c r="K2547" s="75">
        <v>4.5199999999999996</v>
      </c>
      <c r="O2547" s="4"/>
      <c r="P2547" s="4"/>
      <c r="Q2547" s="4"/>
      <c r="R2547" s="4"/>
      <c r="S2547" s="4"/>
      <c r="T2547" s="4"/>
      <c r="U2547" s="4"/>
      <c r="V2547" s="4"/>
      <c r="W2547" s="4"/>
      <c r="X2547" s="4"/>
      <c r="Y2547" s="4"/>
    </row>
    <row r="2548" spans="1:25" ht="15" customHeight="1">
      <c r="A2548" s="4"/>
      <c r="B2548" s="59" t="s">
        <v>1245</v>
      </c>
      <c r="C2548" s="74" t="s">
        <v>1443</v>
      </c>
      <c r="D2548" s="59" t="s">
        <v>47</v>
      </c>
      <c r="E2548" s="59" t="s">
        <v>1444</v>
      </c>
      <c r="F2548" s="308" t="s">
        <v>1248</v>
      </c>
      <c r="G2548" s="308"/>
      <c r="H2548" s="73" t="s">
        <v>1249</v>
      </c>
      <c r="I2548" s="76">
        <v>0.1</v>
      </c>
      <c r="J2548" s="75">
        <v>31.21</v>
      </c>
      <c r="K2548" s="75">
        <v>3.12</v>
      </c>
      <c r="O2548" s="4"/>
      <c r="P2548" s="4"/>
      <c r="Q2548" s="4"/>
      <c r="R2548" s="4"/>
      <c r="S2548" s="4"/>
      <c r="T2548" s="4"/>
      <c r="U2548" s="4"/>
      <c r="V2548" s="4"/>
      <c r="W2548" s="4"/>
      <c r="X2548" s="4"/>
      <c r="Y2548" s="4"/>
    </row>
    <row r="2549" spans="1:25" ht="15" customHeight="1">
      <c r="A2549" s="4"/>
      <c r="B2549" s="57" t="s">
        <v>1254</v>
      </c>
      <c r="C2549" s="78" t="s">
        <v>2227</v>
      </c>
      <c r="D2549" s="57" t="s">
        <v>1256</v>
      </c>
      <c r="E2549" s="57" t="s">
        <v>2228</v>
      </c>
      <c r="F2549" s="305" t="s">
        <v>1258</v>
      </c>
      <c r="G2549" s="305"/>
      <c r="H2549" s="77" t="s">
        <v>773</v>
      </c>
      <c r="I2549" s="80">
        <v>1</v>
      </c>
      <c r="J2549" s="79">
        <v>8.86</v>
      </c>
      <c r="K2549" s="79">
        <v>8.86</v>
      </c>
      <c r="O2549" s="4"/>
      <c r="P2549" s="4"/>
      <c r="Q2549" s="4"/>
      <c r="R2549" s="4"/>
      <c r="S2549" s="4"/>
      <c r="T2549" s="4"/>
      <c r="U2549" s="4"/>
      <c r="V2549" s="4"/>
      <c r="W2549" s="4"/>
      <c r="X2549" s="4"/>
      <c r="Y2549" s="4"/>
    </row>
    <row r="2550" spans="1:25" ht="15" customHeight="1">
      <c r="A2550" s="4"/>
      <c r="B2550" s="60"/>
      <c r="C2550" s="60"/>
      <c r="D2550" s="60"/>
      <c r="E2550" s="60"/>
      <c r="F2550" s="60" t="s">
        <v>1260</v>
      </c>
      <c r="G2550" s="82">
        <v>5.69</v>
      </c>
      <c r="H2550" s="60" t="s">
        <v>1261</v>
      </c>
      <c r="I2550" s="82">
        <v>0</v>
      </c>
      <c r="J2550" s="60" t="s">
        <v>1262</v>
      </c>
      <c r="K2550" s="82">
        <v>5.69</v>
      </c>
      <c r="O2550" s="4"/>
      <c r="P2550" s="4"/>
      <c r="Q2550" s="4"/>
      <c r="R2550" s="4"/>
      <c r="S2550" s="4"/>
      <c r="T2550" s="4"/>
      <c r="U2550" s="4"/>
      <c r="V2550" s="4"/>
      <c r="W2550" s="4"/>
      <c r="X2550" s="4"/>
      <c r="Y2550" s="4"/>
    </row>
    <row r="2551" spans="1:25" ht="15" customHeight="1">
      <c r="A2551" s="4"/>
      <c r="B2551" s="60"/>
      <c r="C2551" s="60"/>
      <c r="D2551" s="60"/>
      <c r="E2551" s="60"/>
      <c r="F2551" s="60" t="s">
        <v>1263</v>
      </c>
      <c r="G2551" s="82">
        <v>3.12</v>
      </c>
      <c r="H2551" s="60"/>
      <c r="I2551" s="306" t="s">
        <v>1264</v>
      </c>
      <c r="J2551" s="306"/>
      <c r="K2551" s="82">
        <v>19.62</v>
      </c>
      <c r="O2551" s="4"/>
      <c r="P2551" s="4"/>
      <c r="Q2551" s="4"/>
      <c r="R2551" s="4"/>
      <c r="S2551" s="4"/>
      <c r="T2551" s="4"/>
      <c r="U2551" s="4"/>
      <c r="V2551" s="4"/>
      <c r="W2551" s="4"/>
      <c r="X2551" s="4"/>
      <c r="Y2551" s="4"/>
    </row>
    <row r="2552" spans="1:25" ht="15" customHeight="1">
      <c r="A2552" s="4"/>
      <c r="B2552" s="307" t="s">
        <v>2542</v>
      </c>
      <c r="C2552" s="307"/>
      <c r="D2552" s="307"/>
      <c r="E2552" s="307"/>
      <c r="F2552" s="307"/>
      <c r="G2552" s="307"/>
      <c r="H2552" s="307"/>
      <c r="I2552" s="307"/>
      <c r="J2552" s="307"/>
      <c r="K2552" s="307"/>
      <c r="O2552" s="4"/>
      <c r="P2552" s="4"/>
      <c r="Q2552" s="4"/>
      <c r="R2552" s="4"/>
      <c r="S2552" s="4"/>
      <c r="T2552" s="4"/>
      <c r="U2552" s="4"/>
      <c r="V2552" s="4"/>
      <c r="W2552" s="4"/>
      <c r="X2552" s="4"/>
      <c r="Y2552" s="4"/>
    </row>
    <row r="2553" spans="1:25" ht="15" customHeight="1" thickBot="1">
      <c r="A2553" s="4"/>
      <c r="B2553" s="302" t="s">
        <v>2622</v>
      </c>
      <c r="C2553" s="302"/>
      <c r="D2553" s="302"/>
      <c r="E2553" s="302"/>
      <c r="F2553" s="302"/>
      <c r="G2553" s="302"/>
      <c r="H2553" s="302"/>
      <c r="I2553" s="302"/>
      <c r="J2553" s="302"/>
      <c r="K2553" s="302"/>
      <c r="O2553" s="4"/>
      <c r="P2553" s="4"/>
      <c r="Q2553" s="4"/>
      <c r="R2553" s="4"/>
      <c r="S2553" s="4"/>
      <c r="T2553" s="4"/>
      <c r="U2553" s="4"/>
      <c r="V2553" s="4"/>
      <c r="W2553" s="4"/>
      <c r="X2553" s="4"/>
      <c r="Y2553" s="4"/>
    </row>
    <row r="2554" spans="1:25" ht="15" customHeight="1" thickTop="1">
      <c r="A2554" s="4"/>
      <c r="B2554" s="72"/>
      <c r="C2554" s="72"/>
      <c r="D2554" s="72"/>
      <c r="E2554" s="72"/>
      <c r="F2554" s="72"/>
      <c r="G2554" s="72"/>
      <c r="H2554" s="72"/>
      <c r="I2554" s="72"/>
      <c r="J2554" s="72"/>
      <c r="K2554" s="72"/>
      <c r="O2554" s="4"/>
      <c r="P2554" s="4"/>
      <c r="Q2554" s="4"/>
      <c r="R2554" s="4"/>
      <c r="S2554" s="4"/>
      <c r="T2554" s="4"/>
      <c r="U2554" s="4"/>
      <c r="V2554" s="4"/>
      <c r="W2554" s="4"/>
      <c r="X2554" s="4"/>
      <c r="Y2554" s="4"/>
    </row>
    <row r="2555" spans="1:25" ht="15" customHeight="1">
      <c r="A2555" s="4"/>
      <c r="B2555" s="61" t="s">
        <v>835</v>
      </c>
      <c r="C2555" s="62" t="s">
        <v>19</v>
      </c>
      <c r="D2555" s="61" t="s">
        <v>20</v>
      </c>
      <c r="E2555" s="61" t="s">
        <v>21</v>
      </c>
      <c r="F2555" s="303" t="s">
        <v>1242</v>
      </c>
      <c r="G2555" s="303"/>
      <c r="H2555" s="67" t="s">
        <v>22</v>
      </c>
      <c r="I2555" s="62" t="s">
        <v>23</v>
      </c>
      <c r="J2555" s="62" t="s">
        <v>24</v>
      </c>
      <c r="K2555" s="62" t="s">
        <v>17</v>
      </c>
      <c r="O2555" s="4"/>
      <c r="P2555" s="4"/>
      <c r="Q2555" s="4"/>
      <c r="R2555" s="4"/>
      <c r="S2555" s="4"/>
      <c r="T2555" s="4"/>
      <c r="U2555" s="4"/>
      <c r="V2555" s="4"/>
      <c r="W2555" s="4"/>
      <c r="X2555" s="4"/>
      <c r="Y2555" s="4"/>
    </row>
    <row r="2556" spans="1:25" ht="15" customHeight="1">
      <c r="A2556" s="4"/>
      <c r="B2556" s="58" t="s">
        <v>1243</v>
      </c>
      <c r="C2556" s="69" t="s">
        <v>836</v>
      </c>
      <c r="D2556" s="58" t="s">
        <v>31</v>
      </c>
      <c r="E2556" s="58" t="s">
        <v>837</v>
      </c>
      <c r="F2556" s="304" t="s">
        <v>1513</v>
      </c>
      <c r="G2556" s="304"/>
      <c r="H2556" s="68" t="s">
        <v>49</v>
      </c>
      <c r="I2556" s="71">
        <v>1</v>
      </c>
      <c r="J2556" s="70">
        <v>24.71</v>
      </c>
      <c r="K2556" s="70">
        <v>24.71</v>
      </c>
      <c r="O2556" s="4"/>
      <c r="P2556" s="4"/>
      <c r="Q2556" s="4"/>
      <c r="R2556" s="4"/>
      <c r="S2556" s="4"/>
      <c r="T2556" s="4"/>
      <c r="U2556" s="4"/>
      <c r="V2556" s="4"/>
      <c r="W2556" s="4"/>
      <c r="X2556" s="4"/>
      <c r="Y2556" s="4"/>
    </row>
    <row r="2557" spans="1:25" ht="45.6" customHeight="1">
      <c r="A2557" s="4"/>
      <c r="B2557" s="59" t="s">
        <v>1245</v>
      </c>
      <c r="C2557" s="74" t="s">
        <v>1246</v>
      </c>
      <c r="D2557" s="59" t="s">
        <v>47</v>
      </c>
      <c r="E2557" s="59" t="s">
        <v>1247</v>
      </c>
      <c r="F2557" s="308" t="s">
        <v>1248</v>
      </c>
      <c r="G2557" s="308"/>
      <c r="H2557" s="73" t="s">
        <v>1249</v>
      </c>
      <c r="I2557" s="76">
        <v>0.2</v>
      </c>
      <c r="J2557" s="75">
        <v>22.64</v>
      </c>
      <c r="K2557" s="75">
        <v>4.5199999999999996</v>
      </c>
      <c r="O2557" s="4"/>
      <c r="P2557" s="4"/>
      <c r="Q2557" s="4"/>
      <c r="R2557" s="4"/>
      <c r="S2557" s="4"/>
      <c r="T2557" s="4"/>
      <c r="U2557" s="4"/>
      <c r="V2557" s="4"/>
      <c r="W2557" s="4"/>
      <c r="X2557" s="4"/>
      <c r="Y2557" s="4"/>
    </row>
    <row r="2558" spans="1:25" ht="15" customHeight="1">
      <c r="A2558" s="4"/>
      <c r="B2558" s="57" t="s">
        <v>1254</v>
      </c>
      <c r="C2558" s="78" t="s">
        <v>2229</v>
      </c>
      <c r="D2558" s="57" t="s">
        <v>1546</v>
      </c>
      <c r="E2558" s="57" t="s">
        <v>2230</v>
      </c>
      <c r="F2558" s="305" t="s">
        <v>1258</v>
      </c>
      <c r="G2558" s="305"/>
      <c r="H2558" s="77" t="s">
        <v>773</v>
      </c>
      <c r="I2558" s="80">
        <v>1</v>
      </c>
      <c r="J2558" s="79">
        <v>20.190000000000001</v>
      </c>
      <c r="K2558" s="79">
        <v>20.190000000000001</v>
      </c>
      <c r="O2558" s="4"/>
      <c r="P2558" s="4"/>
      <c r="Q2558" s="4"/>
      <c r="R2558" s="4"/>
      <c r="S2558" s="4"/>
      <c r="T2558" s="4"/>
      <c r="U2558" s="4"/>
      <c r="V2558" s="4"/>
      <c r="W2558" s="4"/>
      <c r="X2558" s="4"/>
      <c r="Y2558" s="4"/>
    </row>
    <row r="2559" spans="1:25" ht="15" customHeight="1">
      <c r="A2559" s="4"/>
      <c r="B2559" s="60"/>
      <c r="C2559" s="60"/>
      <c r="D2559" s="60"/>
      <c r="E2559" s="60"/>
      <c r="F2559" s="60" t="s">
        <v>1260</v>
      </c>
      <c r="G2559" s="82">
        <v>3.23</v>
      </c>
      <c r="H2559" s="60" t="s">
        <v>1261</v>
      </c>
      <c r="I2559" s="82">
        <v>0</v>
      </c>
      <c r="J2559" s="60" t="s">
        <v>1262</v>
      </c>
      <c r="K2559" s="82">
        <v>3.23</v>
      </c>
      <c r="O2559" s="4"/>
      <c r="P2559" s="4"/>
      <c r="Q2559" s="4"/>
      <c r="R2559" s="4"/>
      <c r="S2559" s="4"/>
      <c r="T2559" s="4"/>
      <c r="U2559" s="4"/>
      <c r="V2559" s="4"/>
      <c r="W2559" s="4"/>
      <c r="X2559" s="4"/>
      <c r="Y2559" s="4"/>
    </row>
    <row r="2560" spans="1:25" ht="15" customHeight="1">
      <c r="A2560" s="4"/>
      <c r="B2560" s="60"/>
      <c r="C2560" s="60"/>
      <c r="D2560" s="60"/>
      <c r="E2560" s="60"/>
      <c r="F2560" s="60" t="s">
        <v>1263</v>
      </c>
      <c r="G2560" s="82">
        <v>4.67</v>
      </c>
      <c r="H2560" s="60"/>
      <c r="I2560" s="306" t="s">
        <v>1264</v>
      </c>
      <c r="J2560" s="306"/>
      <c r="K2560" s="82">
        <v>29.38</v>
      </c>
      <c r="O2560" s="4"/>
      <c r="P2560" s="4"/>
      <c r="Q2560" s="4"/>
      <c r="R2560" s="4"/>
      <c r="S2560" s="4"/>
      <c r="T2560" s="4"/>
      <c r="U2560" s="4"/>
      <c r="V2560" s="4"/>
      <c r="W2560" s="4"/>
      <c r="X2560" s="4"/>
      <c r="Y2560" s="4"/>
    </row>
    <row r="2561" spans="1:25" ht="15" customHeight="1">
      <c r="A2561" s="4"/>
      <c r="B2561" s="307" t="s">
        <v>2542</v>
      </c>
      <c r="C2561" s="307"/>
      <c r="D2561" s="307"/>
      <c r="E2561" s="307"/>
      <c r="F2561" s="307"/>
      <c r="G2561" s="307"/>
      <c r="H2561" s="307"/>
      <c r="I2561" s="307"/>
      <c r="J2561" s="307"/>
      <c r="K2561" s="307"/>
      <c r="O2561" s="4"/>
      <c r="P2561" s="4"/>
      <c r="Q2561" s="4"/>
      <c r="R2561" s="4"/>
      <c r="S2561" s="4"/>
      <c r="T2561" s="4"/>
      <c r="U2561" s="4"/>
      <c r="V2561" s="4"/>
      <c r="W2561" s="4"/>
      <c r="X2561" s="4"/>
      <c r="Y2561" s="4"/>
    </row>
    <row r="2562" spans="1:25" ht="15" customHeight="1" thickBot="1">
      <c r="A2562" s="4"/>
      <c r="B2562" s="302" t="s">
        <v>2623</v>
      </c>
      <c r="C2562" s="302"/>
      <c r="D2562" s="302"/>
      <c r="E2562" s="302"/>
      <c r="F2562" s="302"/>
      <c r="G2562" s="302"/>
      <c r="H2562" s="302"/>
      <c r="I2562" s="302"/>
      <c r="J2562" s="302"/>
      <c r="K2562" s="302"/>
      <c r="O2562" s="4"/>
      <c r="P2562" s="4"/>
      <c r="Q2562" s="4"/>
      <c r="R2562" s="4"/>
      <c r="S2562" s="4"/>
      <c r="T2562" s="4"/>
      <c r="U2562" s="4"/>
      <c r="V2562" s="4"/>
      <c r="W2562" s="4"/>
      <c r="X2562" s="4"/>
      <c r="Y2562" s="4"/>
    </row>
    <row r="2563" spans="1:25" ht="15" customHeight="1" thickTop="1">
      <c r="A2563" s="4"/>
      <c r="B2563" s="72"/>
      <c r="C2563" s="72"/>
      <c r="D2563" s="72"/>
      <c r="E2563" s="72"/>
      <c r="F2563" s="72"/>
      <c r="G2563" s="72"/>
      <c r="H2563" s="72"/>
      <c r="I2563" s="72"/>
      <c r="J2563" s="72"/>
      <c r="K2563" s="72"/>
      <c r="O2563" s="4"/>
      <c r="P2563" s="4"/>
      <c r="Q2563" s="4"/>
      <c r="R2563" s="4"/>
      <c r="S2563" s="4"/>
      <c r="T2563" s="4"/>
      <c r="U2563" s="4"/>
      <c r="V2563" s="4"/>
      <c r="W2563" s="4"/>
      <c r="X2563" s="4"/>
      <c r="Y2563" s="4"/>
    </row>
    <row r="2564" spans="1:25" ht="15" customHeight="1">
      <c r="A2564" s="4"/>
      <c r="B2564" s="61" t="s">
        <v>838</v>
      </c>
      <c r="C2564" s="62" t="s">
        <v>19</v>
      </c>
      <c r="D2564" s="61" t="s">
        <v>20</v>
      </c>
      <c r="E2564" s="61" t="s">
        <v>21</v>
      </c>
      <c r="F2564" s="303" t="s">
        <v>1242</v>
      </c>
      <c r="G2564" s="303"/>
      <c r="H2564" s="67" t="s">
        <v>22</v>
      </c>
      <c r="I2564" s="62" t="s">
        <v>23</v>
      </c>
      <c r="J2564" s="62" t="s">
        <v>24</v>
      </c>
      <c r="K2564" s="62" t="s">
        <v>17</v>
      </c>
      <c r="O2564" s="4"/>
      <c r="P2564" s="4"/>
      <c r="Q2564" s="4"/>
      <c r="R2564" s="4"/>
      <c r="S2564" s="4"/>
      <c r="T2564" s="4"/>
      <c r="U2564" s="4"/>
      <c r="V2564" s="4"/>
      <c r="W2564" s="4"/>
      <c r="X2564" s="4"/>
      <c r="Y2564" s="4"/>
    </row>
    <row r="2565" spans="1:25" ht="15" customHeight="1">
      <c r="A2565" s="4"/>
      <c r="B2565" s="58" t="s">
        <v>1243</v>
      </c>
      <c r="C2565" s="69" t="s">
        <v>839</v>
      </c>
      <c r="D2565" s="58" t="s">
        <v>31</v>
      </c>
      <c r="E2565" s="58" t="s">
        <v>840</v>
      </c>
      <c r="F2565" s="304" t="s">
        <v>2231</v>
      </c>
      <c r="G2565" s="304"/>
      <c r="H2565" s="68" t="s">
        <v>49</v>
      </c>
      <c r="I2565" s="71">
        <v>1</v>
      </c>
      <c r="J2565" s="70">
        <v>229.86</v>
      </c>
      <c r="K2565" s="70">
        <v>229.86</v>
      </c>
      <c r="O2565" s="4"/>
      <c r="P2565" s="4"/>
      <c r="Q2565" s="4"/>
      <c r="R2565" s="4"/>
      <c r="S2565" s="4"/>
      <c r="T2565" s="4"/>
      <c r="U2565" s="4"/>
      <c r="V2565" s="4"/>
      <c r="W2565" s="4"/>
      <c r="X2565" s="4"/>
      <c r="Y2565" s="4"/>
    </row>
    <row r="2566" spans="1:25" ht="15" customHeight="1">
      <c r="A2566" s="4"/>
      <c r="B2566" s="59" t="s">
        <v>1245</v>
      </c>
      <c r="C2566" s="74" t="s">
        <v>1252</v>
      </c>
      <c r="D2566" s="59" t="s">
        <v>47</v>
      </c>
      <c r="E2566" s="59" t="s">
        <v>1253</v>
      </c>
      <c r="F2566" s="308" t="s">
        <v>1248</v>
      </c>
      <c r="G2566" s="308"/>
      <c r="H2566" s="73" t="s">
        <v>1249</v>
      </c>
      <c r="I2566" s="76">
        <v>0.4</v>
      </c>
      <c r="J2566" s="75">
        <v>31.63</v>
      </c>
      <c r="K2566" s="75">
        <v>12.65</v>
      </c>
      <c r="O2566" s="4"/>
      <c r="P2566" s="4"/>
      <c r="Q2566" s="4"/>
      <c r="R2566" s="4"/>
      <c r="S2566" s="4"/>
      <c r="T2566" s="4"/>
      <c r="U2566" s="4"/>
      <c r="V2566" s="4"/>
      <c r="W2566" s="4"/>
      <c r="X2566" s="4"/>
      <c r="Y2566" s="4"/>
    </row>
    <row r="2567" spans="1:25" ht="15" customHeight="1">
      <c r="A2567" s="4"/>
      <c r="B2567" s="59" t="s">
        <v>1245</v>
      </c>
      <c r="C2567" s="74" t="s">
        <v>1250</v>
      </c>
      <c r="D2567" s="59" t="s">
        <v>47</v>
      </c>
      <c r="E2567" s="59" t="s">
        <v>1251</v>
      </c>
      <c r="F2567" s="308" t="s">
        <v>1248</v>
      </c>
      <c r="G2567" s="308"/>
      <c r="H2567" s="73" t="s">
        <v>1249</v>
      </c>
      <c r="I2567" s="76">
        <v>0.2</v>
      </c>
      <c r="J2567" s="75">
        <v>25.52</v>
      </c>
      <c r="K2567" s="75">
        <v>5.0999999999999996</v>
      </c>
      <c r="O2567" s="4"/>
      <c r="P2567" s="4"/>
      <c r="Q2567" s="4"/>
      <c r="R2567" s="4"/>
      <c r="S2567" s="4"/>
      <c r="T2567" s="4"/>
      <c r="U2567" s="4"/>
      <c r="V2567" s="4"/>
      <c r="W2567" s="4"/>
      <c r="X2567" s="4"/>
      <c r="Y2567" s="4"/>
    </row>
    <row r="2568" spans="1:25" ht="45.6" customHeight="1">
      <c r="A2568" s="4"/>
      <c r="B2568" s="57" t="s">
        <v>1254</v>
      </c>
      <c r="C2568" s="78" t="s">
        <v>2232</v>
      </c>
      <c r="D2568" s="57" t="s">
        <v>1256</v>
      </c>
      <c r="E2568" s="57" t="s">
        <v>2233</v>
      </c>
      <c r="F2568" s="305" t="s">
        <v>1258</v>
      </c>
      <c r="G2568" s="305"/>
      <c r="H2568" s="77" t="s">
        <v>773</v>
      </c>
      <c r="I2568" s="80">
        <v>1</v>
      </c>
      <c r="J2568" s="79">
        <v>212.11</v>
      </c>
      <c r="K2568" s="79">
        <v>212.11</v>
      </c>
      <c r="O2568" s="4"/>
      <c r="P2568" s="4"/>
      <c r="Q2568" s="4"/>
      <c r="R2568" s="4"/>
      <c r="S2568" s="4"/>
      <c r="T2568" s="4"/>
      <c r="U2568" s="4"/>
      <c r="V2568" s="4"/>
      <c r="W2568" s="4"/>
      <c r="X2568" s="4"/>
      <c r="Y2568" s="4"/>
    </row>
    <row r="2569" spans="1:25" ht="15" customHeight="1">
      <c r="A2569" s="4"/>
      <c r="B2569" s="60"/>
      <c r="C2569" s="60"/>
      <c r="D2569" s="60"/>
      <c r="E2569" s="60"/>
      <c r="F2569" s="60" t="s">
        <v>1260</v>
      </c>
      <c r="G2569" s="82">
        <v>13.78</v>
      </c>
      <c r="H2569" s="60" t="s">
        <v>1261</v>
      </c>
      <c r="I2569" s="82">
        <v>0</v>
      </c>
      <c r="J2569" s="60" t="s">
        <v>1262</v>
      </c>
      <c r="K2569" s="82">
        <v>13.78</v>
      </c>
      <c r="O2569" s="4"/>
      <c r="P2569" s="4"/>
      <c r="Q2569" s="4"/>
      <c r="R2569" s="4"/>
      <c r="S2569" s="4"/>
      <c r="T2569" s="4"/>
      <c r="U2569" s="4"/>
      <c r="V2569" s="4"/>
      <c r="W2569" s="4"/>
      <c r="X2569" s="4"/>
      <c r="Y2569" s="4"/>
    </row>
    <row r="2570" spans="1:25" ht="15" customHeight="1">
      <c r="A2570" s="4"/>
      <c r="B2570" s="60"/>
      <c r="C2570" s="60"/>
      <c r="D2570" s="60"/>
      <c r="E2570" s="60"/>
      <c r="F2570" s="60" t="s">
        <v>1263</v>
      </c>
      <c r="G2570" s="82">
        <v>43.48</v>
      </c>
      <c r="H2570" s="60"/>
      <c r="I2570" s="306" t="s">
        <v>1264</v>
      </c>
      <c r="J2570" s="306"/>
      <c r="K2570" s="82">
        <v>273.33999999999997</v>
      </c>
      <c r="O2570" s="4"/>
      <c r="P2570" s="4"/>
      <c r="Q2570" s="4"/>
      <c r="R2570" s="4"/>
      <c r="S2570" s="4"/>
      <c r="T2570" s="4"/>
      <c r="U2570" s="4"/>
      <c r="V2570" s="4"/>
      <c r="W2570" s="4"/>
      <c r="X2570" s="4"/>
      <c r="Y2570" s="4"/>
    </row>
    <row r="2571" spans="1:25" ht="15" customHeight="1">
      <c r="A2571" s="4"/>
      <c r="B2571" s="307" t="s">
        <v>2542</v>
      </c>
      <c r="C2571" s="307"/>
      <c r="D2571" s="307"/>
      <c r="E2571" s="307"/>
      <c r="F2571" s="307"/>
      <c r="G2571" s="307"/>
      <c r="H2571" s="307"/>
      <c r="I2571" s="307"/>
      <c r="J2571" s="307"/>
      <c r="K2571" s="307"/>
      <c r="O2571" s="4"/>
      <c r="P2571" s="4"/>
      <c r="Q2571" s="4"/>
      <c r="R2571" s="4"/>
      <c r="S2571" s="4"/>
      <c r="T2571" s="4"/>
      <c r="U2571" s="4"/>
      <c r="V2571" s="4"/>
      <c r="W2571" s="4"/>
      <c r="X2571" s="4"/>
      <c r="Y2571" s="4"/>
    </row>
    <row r="2572" spans="1:25" ht="15" customHeight="1" thickBot="1">
      <c r="A2572" s="4"/>
      <c r="B2572" s="302" t="s">
        <v>2624</v>
      </c>
      <c r="C2572" s="302"/>
      <c r="D2572" s="302"/>
      <c r="E2572" s="302"/>
      <c r="F2572" s="302"/>
      <c r="G2572" s="302"/>
      <c r="H2572" s="302"/>
      <c r="I2572" s="302"/>
      <c r="J2572" s="302"/>
      <c r="K2572" s="302"/>
      <c r="O2572" s="4"/>
      <c r="P2572" s="4"/>
      <c r="Q2572" s="4"/>
      <c r="R2572" s="4"/>
      <c r="S2572" s="4"/>
      <c r="T2572" s="4"/>
      <c r="U2572" s="4"/>
      <c r="V2572" s="4"/>
      <c r="W2572" s="4"/>
      <c r="X2572" s="4"/>
      <c r="Y2572" s="4"/>
    </row>
    <row r="2573" spans="1:25" ht="15" customHeight="1" thickTop="1">
      <c r="A2573" s="4"/>
      <c r="B2573" s="72"/>
      <c r="C2573" s="72"/>
      <c r="D2573" s="72"/>
      <c r="E2573" s="72"/>
      <c r="F2573" s="72"/>
      <c r="G2573" s="72"/>
      <c r="H2573" s="72"/>
      <c r="I2573" s="72"/>
      <c r="J2573" s="72"/>
      <c r="K2573" s="72"/>
      <c r="O2573" s="4"/>
      <c r="P2573" s="4"/>
      <c r="Q2573" s="4"/>
      <c r="R2573" s="4"/>
      <c r="S2573" s="4"/>
      <c r="T2573" s="4"/>
      <c r="U2573" s="4"/>
      <c r="V2573" s="4"/>
      <c r="W2573" s="4"/>
      <c r="X2573" s="4"/>
      <c r="Y2573" s="4"/>
    </row>
    <row r="2574" spans="1:25" ht="15" customHeight="1">
      <c r="A2574" s="4"/>
      <c r="B2574" s="61" t="s">
        <v>841</v>
      </c>
      <c r="C2574" s="62" t="s">
        <v>19</v>
      </c>
      <c r="D2574" s="61" t="s">
        <v>20</v>
      </c>
      <c r="E2574" s="61" t="s">
        <v>21</v>
      </c>
      <c r="F2574" s="303" t="s">
        <v>1242</v>
      </c>
      <c r="G2574" s="303"/>
      <c r="H2574" s="67" t="s">
        <v>22</v>
      </c>
      <c r="I2574" s="62" t="s">
        <v>23</v>
      </c>
      <c r="J2574" s="62" t="s">
        <v>24</v>
      </c>
      <c r="K2574" s="62" t="s">
        <v>17</v>
      </c>
      <c r="O2574" s="4"/>
      <c r="P2574" s="4"/>
      <c r="Q2574" s="4"/>
      <c r="R2574" s="4"/>
      <c r="S2574" s="4"/>
      <c r="T2574" s="4"/>
      <c r="U2574" s="4"/>
      <c r="V2574" s="4"/>
      <c r="W2574" s="4"/>
      <c r="X2574" s="4"/>
      <c r="Y2574" s="4"/>
    </row>
    <row r="2575" spans="1:25" ht="15" customHeight="1">
      <c r="A2575" s="4"/>
      <c r="B2575" s="58" t="s">
        <v>1243</v>
      </c>
      <c r="C2575" s="69" t="s">
        <v>842</v>
      </c>
      <c r="D2575" s="58" t="s">
        <v>31</v>
      </c>
      <c r="E2575" s="58" t="s">
        <v>843</v>
      </c>
      <c r="F2575" s="304" t="s">
        <v>1513</v>
      </c>
      <c r="G2575" s="304"/>
      <c r="H2575" s="68" t="s">
        <v>49</v>
      </c>
      <c r="I2575" s="71">
        <v>1</v>
      </c>
      <c r="J2575" s="70">
        <v>476.31</v>
      </c>
      <c r="K2575" s="70">
        <v>476.31</v>
      </c>
      <c r="O2575" s="4"/>
      <c r="P2575" s="4"/>
      <c r="Q2575" s="4"/>
      <c r="R2575" s="4"/>
      <c r="S2575" s="4"/>
      <c r="T2575" s="4"/>
      <c r="U2575" s="4"/>
      <c r="V2575" s="4"/>
      <c r="W2575" s="4"/>
      <c r="X2575" s="4"/>
      <c r="Y2575" s="4"/>
    </row>
    <row r="2576" spans="1:25" ht="15" customHeight="1">
      <c r="A2576" s="4"/>
      <c r="B2576" s="59" t="s">
        <v>1245</v>
      </c>
      <c r="C2576" s="74" t="s">
        <v>1443</v>
      </c>
      <c r="D2576" s="59" t="s">
        <v>47</v>
      </c>
      <c r="E2576" s="59" t="s">
        <v>1444</v>
      </c>
      <c r="F2576" s="308" t="s">
        <v>1248</v>
      </c>
      <c r="G2576" s="308"/>
      <c r="H2576" s="73" t="s">
        <v>1249</v>
      </c>
      <c r="I2576" s="76">
        <v>1</v>
      </c>
      <c r="J2576" s="75">
        <v>31.21</v>
      </c>
      <c r="K2576" s="75">
        <v>31.21</v>
      </c>
      <c r="O2576" s="4"/>
      <c r="P2576" s="4"/>
      <c r="Q2576" s="4"/>
      <c r="R2576" s="4"/>
      <c r="S2576" s="4"/>
      <c r="T2576" s="4"/>
      <c r="U2576" s="4"/>
      <c r="V2576" s="4"/>
      <c r="W2576" s="4"/>
      <c r="X2576" s="4"/>
      <c r="Y2576" s="4"/>
    </row>
    <row r="2577" spans="1:25" ht="45.6" customHeight="1">
      <c r="A2577" s="4"/>
      <c r="B2577" s="59" t="s">
        <v>1245</v>
      </c>
      <c r="C2577" s="74" t="s">
        <v>1246</v>
      </c>
      <c r="D2577" s="59" t="s">
        <v>47</v>
      </c>
      <c r="E2577" s="59" t="s">
        <v>1247</v>
      </c>
      <c r="F2577" s="308" t="s">
        <v>1248</v>
      </c>
      <c r="G2577" s="308"/>
      <c r="H2577" s="73" t="s">
        <v>1249</v>
      </c>
      <c r="I2577" s="76">
        <v>1</v>
      </c>
      <c r="J2577" s="75">
        <v>22.64</v>
      </c>
      <c r="K2577" s="75">
        <v>22.64</v>
      </c>
      <c r="O2577" s="4"/>
      <c r="P2577" s="4"/>
      <c r="Q2577" s="4"/>
      <c r="R2577" s="4"/>
      <c r="S2577" s="4"/>
      <c r="T2577" s="4"/>
      <c r="U2577" s="4"/>
      <c r="V2577" s="4"/>
      <c r="W2577" s="4"/>
      <c r="X2577" s="4"/>
      <c r="Y2577" s="4"/>
    </row>
    <row r="2578" spans="1:25" ht="15" customHeight="1">
      <c r="A2578" s="4"/>
      <c r="B2578" s="57" t="s">
        <v>1254</v>
      </c>
      <c r="C2578" s="78" t="s">
        <v>2234</v>
      </c>
      <c r="D2578" s="57" t="s">
        <v>1546</v>
      </c>
      <c r="E2578" s="57" t="s">
        <v>2235</v>
      </c>
      <c r="F2578" s="305" t="s">
        <v>1258</v>
      </c>
      <c r="G2578" s="305"/>
      <c r="H2578" s="77" t="s">
        <v>773</v>
      </c>
      <c r="I2578" s="80">
        <v>1</v>
      </c>
      <c r="J2578" s="79">
        <v>422.46</v>
      </c>
      <c r="K2578" s="79">
        <v>422.46</v>
      </c>
      <c r="O2578" s="4"/>
      <c r="P2578" s="4"/>
      <c r="Q2578" s="4"/>
      <c r="R2578" s="4"/>
      <c r="S2578" s="4"/>
      <c r="T2578" s="4"/>
      <c r="U2578" s="4"/>
      <c r="V2578" s="4"/>
      <c r="W2578" s="4"/>
      <c r="X2578" s="4"/>
      <c r="Y2578" s="4"/>
    </row>
    <row r="2579" spans="1:25" ht="15" customHeight="1">
      <c r="A2579" s="4"/>
      <c r="B2579" s="60"/>
      <c r="C2579" s="60"/>
      <c r="D2579" s="60"/>
      <c r="E2579" s="60"/>
      <c r="F2579" s="60" t="s">
        <v>1260</v>
      </c>
      <c r="G2579" s="82">
        <v>40.78</v>
      </c>
      <c r="H2579" s="60" t="s">
        <v>1261</v>
      </c>
      <c r="I2579" s="82">
        <v>0</v>
      </c>
      <c r="J2579" s="60" t="s">
        <v>1262</v>
      </c>
      <c r="K2579" s="82">
        <v>40.78</v>
      </c>
      <c r="O2579" s="4"/>
      <c r="P2579" s="4"/>
      <c r="Q2579" s="4"/>
      <c r="R2579" s="4"/>
      <c r="S2579" s="4"/>
      <c r="T2579" s="4"/>
      <c r="U2579" s="4"/>
      <c r="V2579" s="4"/>
      <c r="W2579" s="4"/>
      <c r="X2579" s="4"/>
      <c r="Y2579" s="4"/>
    </row>
    <row r="2580" spans="1:25" ht="15" customHeight="1">
      <c r="A2580" s="4"/>
      <c r="B2580" s="60"/>
      <c r="C2580" s="60"/>
      <c r="D2580" s="60"/>
      <c r="E2580" s="60"/>
      <c r="F2580" s="60" t="s">
        <v>1263</v>
      </c>
      <c r="G2580" s="82">
        <v>90.11</v>
      </c>
      <c r="H2580" s="60"/>
      <c r="I2580" s="306" t="s">
        <v>1264</v>
      </c>
      <c r="J2580" s="306"/>
      <c r="K2580" s="82">
        <v>566.41999999999996</v>
      </c>
      <c r="O2580" s="4"/>
      <c r="P2580" s="4"/>
      <c r="Q2580" s="4"/>
      <c r="R2580" s="4"/>
      <c r="S2580" s="4"/>
      <c r="T2580" s="4"/>
      <c r="U2580" s="4"/>
      <c r="V2580" s="4"/>
      <c r="W2580" s="4"/>
      <c r="X2580" s="4"/>
      <c r="Y2580" s="4"/>
    </row>
    <row r="2581" spans="1:25" ht="15" customHeight="1">
      <c r="A2581" s="4"/>
      <c r="B2581" s="307" t="s">
        <v>2542</v>
      </c>
      <c r="C2581" s="307"/>
      <c r="D2581" s="307"/>
      <c r="E2581" s="307"/>
      <c r="F2581" s="307"/>
      <c r="G2581" s="307"/>
      <c r="H2581" s="307"/>
      <c r="I2581" s="307"/>
      <c r="J2581" s="307"/>
      <c r="K2581" s="307"/>
      <c r="O2581" s="4"/>
      <c r="P2581" s="4"/>
      <c r="Q2581" s="4"/>
      <c r="R2581" s="4"/>
      <c r="S2581" s="4"/>
      <c r="T2581" s="4"/>
      <c r="U2581" s="4"/>
      <c r="V2581" s="4"/>
      <c r="W2581" s="4"/>
      <c r="X2581" s="4"/>
      <c r="Y2581" s="4"/>
    </row>
    <row r="2582" spans="1:25" ht="15" customHeight="1" thickBot="1">
      <c r="A2582" s="4"/>
      <c r="B2582" s="302" t="s">
        <v>2625</v>
      </c>
      <c r="C2582" s="302"/>
      <c r="D2582" s="302"/>
      <c r="E2582" s="302"/>
      <c r="F2582" s="302"/>
      <c r="G2582" s="302"/>
      <c r="H2582" s="302"/>
      <c r="I2582" s="302"/>
      <c r="J2582" s="302"/>
      <c r="K2582" s="302"/>
      <c r="O2582" s="4"/>
      <c r="P2582" s="4"/>
      <c r="Q2582" s="4"/>
      <c r="R2582" s="4"/>
      <c r="S2582" s="4"/>
      <c r="T2582" s="4"/>
      <c r="U2582" s="4"/>
      <c r="V2582" s="4"/>
      <c r="W2582" s="4"/>
      <c r="X2582" s="4"/>
      <c r="Y2582" s="4"/>
    </row>
    <row r="2583" spans="1:25" ht="15" customHeight="1" thickTop="1">
      <c r="A2583" s="4"/>
      <c r="B2583" s="72"/>
      <c r="C2583" s="72"/>
      <c r="D2583" s="72"/>
      <c r="E2583" s="72"/>
      <c r="F2583" s="72"/>
      <c r="G2583" s="72"/>
      <c r="H2583" s="72"/>
      <c r="I2583" s="72"/>
      <c r="J2583" s="72"/>
      <c r="K2583" s="72"/>
      <c r="O2583" s="4"/>
      <c r="P2583" s="4"/>
      <c r="Q2583" s="4"/>
      <c r="R2583" s="4"/>
      <c r="S2583" s="4"/>
      <c r="T2583" s="4"/>
      <c r="U2583" s="4"/>
      <c r="V2583" s="4"/>
      <c r="W2583" s="4"/>
      <c r="X2583" s="4"/>
      <c r="Y2583" s="4"/>
    </row>
    <row r="2584" spans="1:25" ht="15" customHeight="1">
      <c r="A2584" s="4"/>
      <c r="B2584" s="61" t="s">
        <v>844</v>
      </c>
      <c r="C2584" s="62" t="s">
        <v>19</v>
      </c>
      <c r="D2584" s="61" t="s">
        <v>20</v>
      </c>
      <c r="E2584" s="61" t="s">
        <v>21</v>
      </c>
      <c r="F2584" s="303" t="s">
        <v>1242</v>
      </c>
      <c r="G2584" s="303"/>
      <c r="H2584" s="67" t="s">
        <v>22</v>
      </c>
      <c r="I2584" s="62" t="s">
        <v>23</v>
      </c>
      <c r="J2584" s="62" t="s">
        <v>24</v>
      </c>
      <c r="K2584" s="62" t="s">
        <v>17</v>
      </c>
      <c r="O2584" s="4"/>
      <c r="P2584" s="4"/>
      <c r="Q2584" s="4"/>
      <c r="R2584" s="4"/>
      <c r="S2584" s="4"/>
      <c r="T2584" s="4"/>
      <c r="U2584" s="4"/>
      <c r="V2584" s="4"/>
      <c r="W2584" s="4"/>
      <c r="X2584" s="4"/>
      <c r="Y2584" s="4"/>
    </row>
    <row r="2585" spans="1:25" ht="15" customHeight="1">
      <c r="A2585" s="4"/>
      <c r="B2585" s="58" t="s">
        <v>1243</v>
      </c>
      <c r="C2585" s="69" t="s">
        <v>845</v>
      </c>
      <c r="D2585" s="58" t="s">
        <v>31</v>
      </c>
      <c r="E2585" s="58" t="s">
        <v>846</v>
      </c>
      <c r="F2585" s="304" t="s">
        <v>1513</v>
      </c>
      <c r="G2585" s="304"/>
      <c r="H2585" s="68" t="s">
        <v>49</v>
      </c>
      <c r="I2585" s="71">
        <v>1</v>
      </c>
      <c r="J2585" s="70">
        <v>30.89</v>
      </c>
      <c r="K2585" s="70">
        <v>30.89</v>
      </c>
      <c r="O2585" s="4"/>
      <c r="P2585" s="4"/>
      <c r="Q2585" s="4"/>
      <c r="R2585" s="4"/>
      <c r="S2585" s="4"/>
      <c r="T2585" s="4"/>
      <c r="U2585" s="4"/>
      <c r="V2585" s="4"/>
      <c r="W2585" s="4"/>
      <c r="X2585" s="4"/>
      <c r="Y2585" s="4"/>
    </row>
    <row r="2586" spans="1:25" ht="15" customHeight="1">
      <c r="A2586" s="4"/>
      <c r="B2586" s="59" t="s">
        <v>1245</v>
      </c>
      <c r="C2586" s="74" t="s">
        <v>1246</v>
      </c>
      <c r="D2586" s="59" t="s">
        <v>47</v>
      </c>
      <c r="E2586" s="59" t="s">
        <v>1247</v>
      </c>
      <c r="F2586" s="308" t="s">
        <v>1248</v>
      </c>
      <c r="G2586" s="308"/>
      <c r="H2586" s="73" t="s">
        <v>1249</v>
      </c>
      <c r="I2586" s="76">
        <v>0.3</v>
      </c>
      <c r="J2586" s="75">
        <v>22.64</v>
      </c>
      <c r="K2586" s="75">
        <v>6.79</v>
      </c>
      <c r="O2586" s="4"/>
      <c r="P2586" s="4"/>
      <c r="Q2586" s="4"/>
      <c r="R2586" s="4"/>
      <c r="S2586" s="4"/>
      <c r="T2586" s="4"/>
      <c r="U2586" s="4"/>
      <c r="V2586" s="4"/>
      <c r="W2586" s="4"/>
      <c r="X2586" s="4"/>
      <c r="Y2586" s="4"/>
    </row>
    <row r="2587" spans="1:25" ht="15" customHeight="1">
      <c r="A2587" s="4"/>
      <c r="B2587" s="59" t="s">
        <v>1245</v>
      </c>
      <c r="C2587" s="74" t="s">
        <v>1443</v>
      </c>
      <c r="D2587" s="59" t="s">
        <v>47</v>
      </c>
      <c r="E2587" s="59" t="s">
        <v>1444</v>
      </c>
      <c r="F2587" s="308" t="s">
        <v>1248</v>
      </c>
      <c r="G2587" s="308"/>
      <c r="H2587" s="73" t="s">
        <v>1249</v>
      </c>
      <c r="I2587" s="76">
        <v>0.3</v>
      </c>
      <c r="J2587" s="75">
        <v>31.21</v>
      </c>
      <c r="K2587" s="75">
        <v>9.36</v>
      </c>
      <c r="O2587" s="4"/>
      <c r="P2587" s="4"/>
      <c r="Q2587" s="4"/>
      <c r="R2587" s="4"/>
      <c r="S2587" s="4"/>
      <c r="T2587" s="4"/>
      <c r="U2587" s="4"/>
      <c r="V2587" s="4"/>
      <c r="W2587" s="4"/>
      <c r="X2587" s="4"/>
      <c r="Y2587" s="4"/>
    </row>
    <row r="2588" spans="1:25" ht="45.6" customHeight="1">
      <c r="A2588" s="4"/>
      <c r="B2588" s="57" t="s">
        <v>1254</v>
      </c>
      <c r="C2588" s="78" t="s">
        <v>2236</v>
      </c>
      <c r="D2588" s="57" t="s">
        <v>1862</v>
      </c>
      <c r="E2588" s="57" t="s">
        <v>2237</v>
      </c>
      <c r="F2588" s="305" t="s">
        <v>1258</v>
      </c>
      <c r="G2588" s="305"/>
      <c r="H2588" s="77" t="s">
        <v>49</v>
      </c>
      <c r="I2588" s="80">
        <v>1</v>
      </c>
      <c r="J2588" s="79">
        <v>14.22</v>
      </c>
      <c r="K2588" s="79">
        <v>14.22</v>
      </c>
      <c r="O2588" s="4"/>
      <c r="P2588" s="4"/>
      <c r="Q2588" s="4"/>
      <c r="R2588" s="4"/>
      <c r="S2588" s="4"/>
      <c r="T2588" s="4"/>
      <c r="U2588" s="4"/>
      <c r="V2588" s="4"/>
      <c r="W2588" s="4"/>
      <c r="X2588" s="4"/>
      <c r="Y2588" s="4"/>
    </row>
    <row r="2589" spans="1:25" ht="15" customHeight="1">
      <c r="A2589" s="4"/>
      <c r="B2589" s="57" t="s">
        <v>1254</v>
      </c>
      <c r="C2589" s="78" t="s">
        <v>2238</v>
      </c>
      <c r="D2589" s="57" t="s">
        <v>1862</v>
      </c>
      <c r="E2589" s="57" t="s">
        <v>2239</v>
      </c>
      <c r="F2589" s="305" t="s">
        <v>1258</v>
      </c>
      <c r="G2589" s="305"/>
      <c r="H2589" s="77" t="s">
        <v>49</v>
      </c>
      <c r="I2589" s="80">
        <v>2</v>
      </c>
      <c r="J2589" s="79">
        <v>0.26</v>
      </c>
      <c r="K2589" s="79">
        <v>0.52</v>
      </c>
      <c r="O2589" s="4"/>
      <c r="P2589" s="4"/>
      <c r="Q2589" s="4"/>
      <c r="R2589" s="4"/>
      <c r="S2589" s="4"/>
      <c r="T2589" s="4"/>
      <c r="U2589" s="4"/>
      <c r="V2589" s="4"/>
      <c r="W2589" s="4"/>
      <c r="X2589" s="4"/>
      <c r="Y2589" s="4"/>
    </row>
    <row r="2590" spans="1:25" ht="15" customHeight="1">
      <c r="A2590" s="4"/>
      <c r="B2590" s="60"/>
      <c r="C2590" s="60"/>
      <c r="D2590" s="60"/>
      <c r="E2590" s="60"/>
      <c r="F2590" s="60" t="s">
        <v>1260</v>
      </c>
      <c r="G2590" s="82">
        <v>12.22</v>
      </c>
      <c r="H2590" s="60" t="s">
        <v>1261</v>
      </c>
      <c r="I2590" s="82">
        <v>0</v>
      </c>
      <c r="J2590" s="60" t="s">
        <v>1262</v>
      </c>
      <c r="K2590" s="82">
        <v>12.22</v>
      </c>
      <c r="O2590" s="4"/>
      <c r="P2590" s="4"/>
      <c r="Q2590" s="4"/>
      <c r="R2590" s="4"/>
      <c r="S2590" s="4"/>
      <c r="T2590" s="4"/>
      <c r="U2590" s="4"/>
      <c r="V2590" s="4"/>
      <c r="W2590" s="4"/>
      <c r="X2590" s="4"/>
      <c r="Y2590" s="4"/>
    </row>
    <row r="2591" spans="1:25" ht="15" customHeight="1">
      <c r="A2591" s="4"/>
      <c r="B2591" s="60"/>
      <c r="C2591" s="60"/>
      <c r="D2591" s="60"/>
      <c r="E2591" s="60"/>
      <c r="F2591" s="60" t="s">
        <v>1263</v>
      </c>
      <c r="G2591" s="82">
        <v>5.84</v>
      </c>
      <c r="H2591" s="60"/>
      <c r="I2591" s="306" t="s">
        <v>1264</v>
      </c>
      <c r="J2591" s="306"/>
      <c r="K2591" s="82">
        <v>36.729999999999997</v>
      </c>
      <c r="O2591" s="4"/>
      <c r="P2591" s="4"/>
      <c r="Q2591" s="4"/>
      <c r="R2591" s="4"/>
      <c r="S2591" s="4"/>
      <c r="T2591" s="4"/>
      <c r="U2591" s="4"/>
      <c r="V2591" s="4"/>
      <c r="W2591" s="4"/>
      <c r="X2591" s="4"/>
      <c r="Y2591" s="4"/>
    </row>
    <row r="2592" spans="1:25" ht="15" customHeight="1">
      <c r="A2592" s="4"/>
      <c r="B2592" s="307" t="s">
        <v>2542</v>
      </c>
      <c r="C2592" s="307"/>
      <c r="D2592" s="307"/>
      <c r="E2592" s="307"/>
      <c r="F2592" s="307"/>
      <c r="G2592" s="307"/>
      <c r="H2592" s="307"/>
      <c r="I2592" s="307"/>
      <c r="J2592" s="307"/>
      <c r="K2592" s="307"/>
      <c r="O2592" s="4"/>
      <c r="P2592" s="4"/>
      <c r="Q2592" s="4"/>
      <c r="R2592" s="4"/>
      <c r="S2592" s="4"/>
      <c r="T2592" s="4"/>
      <c r="U2592" s="4"/>
      <c r="V2592" s="4"/>
      <c r="W2592" s="4"/>
      <c r="X2592" s="4"/>
      <c r="Y2592" s="4"/>
    </row>
    <row r="2593" spans="1:25" ht="15" customHeight="1" thickBot="1">
      <c r="A2593" s="4"/>
      <c r="B2593" s="302" t="s">
        <v>2626</v>
      </c>
      <c r="C2593" s="302"/>
      <c r="D2593" s="302"/>
      <c r="E2593" s="302"/>
      <c r="F2593" s="302"/>
      <c r="G2593" s="302"/>
      <c r="H2593" s="302"/>
      <c r="I2593" s="302"/>
      <c r="J2593" s="302"/>
      <c r="K2593" s="302"/>
      <c r="O2593" s="4"/>
      <c r="P2593" s="4"/>
      <c r="Q2593" s="4"/>
      <c r="R2593" s="4"/>
      <c r="S2593" s="4"/>
      <c r="T2593" s="4"/>
      <c r="U2593" s="4"/>
      <c r="V2593" s="4"/>
      <c r="W2593" s="4"/>
      <c r="X2593" s="4"/>
      <c r="Y2593" s="4"/>
    </row>
    <row r="2594" spans="1:25" ht="15" customHeight="1" thickTop="1">
      <c r="A2594" s="4"/>
      <c r="B2594" s="72"/>
      <c r="C2594" s="72"/>
      <c r="D2594" s="72"/>
      <c r="E2594" s="72"/>
      <c r="F2594" s="72"/>
      <c r="G2594" s="72"/>
      <c r="H2594" s="72"/>
      <c r="I2594" s="72"/>
      <c r="J2594" s="72"/>
      <c r="K2594" s="72"/>
      <c r="O2594" s="4"/>
      <c r="P2594" s="4"/>
      <c r="Q2594" s="4"/>
      <c r="R2594" s="4"/>
      <c r="S2594" s="4"/>
      <c r="T2594" s="4"/>
      <c r="U2594" s="4"/>
      <c r="V2594" s="4"/>
      <c r="W2594" s="4"/>
      <c r="X2594" s="4"/>
      <c r="Y2594" s="4"/>
    </row>
    <row r="2595" spans="1:25" ht="15" customHeight="1">
      <c r="A2595" s="4"/>
      <c r="B2595" s="61" t="s">
        <v>847</v>
      </c>
      <c r="C2595" s="62" t="s">
        <v>19</v>
      </c>
      <c r="D2595" s="61" t="s">
        <v>20</v>
      </c>
      <c r="E2595" s="61" t="s">
        <v>21</v>
      </c>
      <c r="F2595" s="303" t="s">
        <v>1242</v>
      </c>
      <c r="G2595" s="303"/>
      <c r="H2595" s="67" t="s">
        <v>22</v>
      </c>
      <c r="I2595" s="62" t="s">
        <v>23</v>
      </c>
      <c r="J2595" s="62" t="s">
        <v>24</v>
      </c>
      <c r="K2595" s="62" t="s">
        <v>17</v>
      </c>
      <c r="O2595" s="4"/>
      <c r="P2595" s="4"/>
      <c r="Q2595" s="4"/>
      <c r="R2595" s="4"/>
      <c r="S2595" s="4"/>
      <c r="T2595" s="4"/>
      <c r="U2595" s="4"/>
      <c r="V2595" s="4"/>
      <c r="W2595" s="4"/>
      <c r="X2595" s="4"/>
      <c r="Y2595" s="4"/>
    </row>
    <row r="2596" spans="1:25" ht="15" customHeight="1">
      <c r="A2596" s="4"/>
      <c r="B2596" s="58" t="s">
        <v>1243</v>
      </c>
      <c r="C2596" s="69" t="s">
        <v>848</v>
      </c>
      <c r="D2596" s="58" t="s">
        <v>31</v>
      </c>
      <c r="E2596" s="58" t="s">
        <v>849</v>
      </c>
      <c r="F2596" s="304" t="s">
        <v>1419</v>
      </c>
      <c r="G2596" s="304"/>
      <c r="H2596" s="68" t="s">
        <v>49</v>
      </c>
      <c r="I2596" s="71">
        <v>1</v>
      </c>
      <c r="J2596" s="70">
        <v>12.47</v>
      </c>
      <c r="K2596" s="70">
        <v>12.47</v>
      </c>
      <c r="O2596" s="4"/>
      <c r="P2596" s="4"/>
      <c r="Q2596" s="4"/>
      <c r="R2596" s="4"/>
      <c r="S2596" s="4"/>
      <c r="T2596" s="4"/>
      <c r="U2596" s="4"/>
      <c r="V2596" s="4"/>
      <c r="W2596" s="4"/>
      <c r="X2596" s="4"/>
      <c r="Y2596" s="4"/>
    </row>
    <row r="2597" spans="1:25" ht="15" customHeight="1">
      <c r="A2597" s="4"/>
      <c r="B2597" s="59" t="s">
        <v>1245</v>
      </c>
      <c r="C2597" s="74" t="s">
        <v>1443</v>
      </c>
      <c r="D2597" s="59" t="s">
        <v>47</v>
      </c>
      <c r="E2597" s="59" t="s">
        <v>1444</v>
      </c>
      <c r="F2597" s="308" t="s">
        <v>1248</v>
      </c>
      <c r="G2597" s="308"/>
      <c r="H2597" s="73" t="s">
        <v>1249</v>
      </c>
      <c r="I2597" s="76">
        <v>0.2</v>
      </c>
      <c r="J2597" s="75">
        <v>31.21</v>
      </c>
      <c r="K2597" s="75">
        <v>6.24</v>
      </c>
      <c r="O2597" s="4"/>
      <c r="P2597" s="4"/>
      <c r="Q2597" s="4"/>
      <c r="R2597" s="4"/>
      <c r="S2597" s="4"/>
      <c r="T2597" s="4"/>
      <c r="U2597" s="4"/>
      <c r="V2597" s="4"/>
      <c r="W2597" s="4"/>
      <c r="X2597" s="4"/>
      <c r="Y2597" s="4"/>
    </row>
    <row r="2598" spans="1:25" ht="15" customHeight="1">
      <c r="A2598" s="4"/>
      <c r="B2598" s="57" t="s">
        <v>1254</v>
      </c>
      <c r="C2598" s="78" t="s">
        <v>2240</v>
      </c>
      <c r="D2598" s="57" t="s">
        <v>1730</v>
      </c>
      <c r="E2598" s="57" t="s">
        <v>2241</v>
      </c>
      <c r="F2598" s="305" t="s">
        <v>1258</v>
      </c>
      <c r="G2598" s="305"/>
      <c r="H2598" s="77" t="s">
        <v>49</v>
      </c>
      <c r="I2598" s="80">
        <v>1</v>
      </c>
      <c r="J2598" s="79">
        <v>6.23</v>
      </c>
      <c r="K2598" s="79">
        <v>6.23</v>
      </c>
      <c r="O2598" s="4"/>
      <c r="P2598" s="4"/>
      <c r="Q2598" s="4"/>
      <c r="R2598" s="4"/>
      <c r="S2598" s="4"/>
      <c r="T2598" s="4"/>
      <c r="U2598" s="4"/>
      <c r="V2598" s="4"/>
      <c r="W2598" s="4"/>
      <c r="X2598" s="4"/>
      <c r="Y2598" s="4"/>
    </row>
    <row r="2599" spans="1:25" ht="15" customHeight="1">
      <c r="A2599" s="4"/>
      <c r="B2599" s="60"/>
      <c r="C2599" s="60"/>
      <c r="D2599" s="60"/>
      <c r="E2599" s="60"/>
      <c r="F2599" s="60" t="s">
        <v>1260</v>
      </c>
      <c r="G2599" s="82">
        <v>4.92</v>
      </c>
      <c r="H2599" s="60" t="s">
        <v>1261</v>
      </c>
      <c r="I2599" s="82">
        <v>0</v>
      </c>
      <c r="J2599" s="60" t="s">
        <v>1262</v>
      </c>
      <c r="K2599" s="82">
        <v>4.92</v>
      </c>
      <c r="O2599" s="4"/>
      <c r="P2599" s="4"/>
      <c r="Q2599" s="4"/>
      <c r="R2599" s="4"/>
      <c r="S2599" s="4"/>
      <c r="T2599" s="4"/>
      <c r="U2599" s="4"/>
      <c r="V2599" s="4"/>
      <c r="W2599" s="4"/>
      <c r="X2599" s="4"/>
      <c r="Y2599" s="4"/>
    </row>
    <row r="2600" spans="1:25" ht="15" customHeight="1">
      <c r="A2600" s="4"/>
      <c r="B2600" s="60"/>
      <c r="C2600" s="60"/>
      <c r="D2600" s="60"/>
      <c r="E2600" s="60"/>
      <c r="F2600" s="60" t="s">
        <v>1263</v>
      </c>
      <c r="G2600" s="82">
        <v>2.35</v>
      </c>
      <c r="H2600" s="60"/>
      <c r="I2600" s="306" t="s">
        <v>1264</v>
      </c>
      <c r="J2600" s="306"/>
      <c r="K2600" s="82">
        <v>14.82</v>
      </c>
      <c r="O2600" s="4"/>
      <c r="P2600" s="4"/>
      <c r="Q2600" s="4"/>
      <c r="R2600" s="4"/>
      <c r="S2600" s="4"/>
      <c r="T2600" s="4"/>
      <c r="U2600" s="4"/>
      <c r="V2600" s="4"/>
      <c r="W2600" s="4"/>
      <c r="X2600" s="4"/>
      <c r="Y2600" s="4"/>
    </row>
    <row r="2601" spans="1:25" ht="15" customHeight="1">
      <c r="A2601" s="4"/>
      <c r="B2601" s="307" t="s">
        <v>2542</v>
      </c>
      <c r="C2601" s="307"/>
      <c r="D2601" s="307"/>
      <c r="E2601" s="307"/>
      <c r="F2601" s="307"/>
      <c r="G2601" s="307"/>
      <c r="H2601" s="307"/>
      <c r="I2601" s="307"/>
      <c r="J2601" s="307"/>
      <c r="K2601" s="307"/>
      <c r="O2601" s="4"/>
      <c r="P2601" s="4"/>
      <c r="Q2601" s="4"/>
      <c r="R2601" s="4"/>
      <c r="S2601" s="4"/>
      <c r="T2601" s="4"/>
      <c r="U2601" s="4"/>
      <c r="V2601" s="4"/>
      <c r="W2601" s="4"/>
      <c r="X2601" s="4"/>
      <c r="Y2601" s="4"/>
    </row>
    <row r="2602" spans="1:25" ht="15" customHeight="1" thickBot="1">
      <c r="A2602" s="4"/>
      <c r="B2602" s="302" t="s">
        <v>2627</v>
      </c>
      <c r="C2602" s="302"/>
      <c r="D2602" s="302"/>
      <c r="E2602" s="302"/>
      <c r="F2602" s="302"/>
      <c r="G2602" s="302"/>
      <c r="H2602" s="302"/>
      <c r="I2602" s="302"/>
      <c r="J2602" s="302"/>
      <c r="K2602" s="302"/>
      <c r="O2602" s="4"/>
      <c r="P2602" s="4"/>
      <c r="Q2602" s="4"/>
      <c r="R2602" s="4"/>
      <c r="S2602" s="4"/>
      <c r="T2602" s="4"/>
      <c r="U2602" s="4"/>
      <c r="V2602" s="4"/>
      <c r="W2602" s="4"/>
      <c r="X2602" s="4"/>
      <c r="Y2602" s="4"/>
    </row>
    <row r="2603" spans="1:25" ht="15" customHeight="1" thickTop="1">
      <c r="A2603" s="4"/>
      <c r="B2603" s="72"/>
      <c r="C2603" s="72"/>
      <c r="D2603" s="72"/>
      <c r="E2603" s="72"/>
      <c r="F2603" s="72"/>
      <c r="G2603" s="72"/>
      <c r="H2603" s="72"/>
      <c r="I2603" s="72"/>
      <c r="J2603" s="72"/>
      <c r="K2603" s="72"/>
      <c r="O2603" s="4"/>
      <c r="P2603" s="4"/>
      <c r="Q2603" s="4"/>
      <c r="R2603" s="4"/>
      <c r="S2603" s="4"/>
      <c r="T2603" s="4"/>
      <c r="U2603" s="4"/>
      <c r="V2603" s="4"/>
      <c r="W2603" s="4"/>
      <c r="X2603" s="4"/>
      <c r="Y2603" s="4"/>
    </row>
    <row r="2604" spans="1:25" ht="15" customHeight="1">
      <c r="A2604" s="4"/>
      <c r="B2604" s="61" t="s">
        <v>853</v>
      </c>
      <c r="C2604" s="62" t="s">
        <v>19</v>
      </c>
      <c r="D2604" s="61" t="s">
        <v>20</v>
      </c>
      <c r="E2604" s="61" t="s">
        <v>21</v>
      </c>
      <c r="F2604" s="303" t="s">
        <v>1242</v>
      </c>
      <c r="G2604" s="303"/>
      <c r="H2604" s="67" t="s">
        <v>22</v>
      </c>
      <c r="I2604" s="62" t="s">
        <v>23</v>
      </c>
      <c r="J2604" s="62" t="s">
        <v>24</v>
      </c>
      <c r="K2604" s="62" t="s">
        <v>17</v>
      </c>
      <c r="O2604" s="4"/>
      <c r="P2604" s="4"/>
      <c r="Q2604" s="4"/>
      <c r="R2604" s="4"/>
      <c r="S2604" s="4"/>
      <c r="T2604" s="4"/>
      <c r="U2604" s="4"/>
      <c r="V2604" s="4"/>
      <c r="W2604" s="4"/>
      <c r="X2604" s="4"/>
      <c r="Y2604" s="4"/>
    </row>
    <row r="2605" spans="1:25" ht="15" customHeight="1">
      <c r="A2605" s="4"/>
      <c r="B2605" s="58" t="s">
        <v>1243</v>
      </c>
      <c r="C2605" s="69" t="s">
        <v>854</v>
      </c>
      <c r="D2605" s="58" t="s">
        <v>31</v>
      </c>
      <c r="E2605" s="58" t="s">
        <v>855</v>
      </c>
      <c r="F2605" s="304" t="s">
        <v>1419</v>
      </c>
      <c r="G2605" s="304"/>
      <c r="H2605" s="68" t="s">
        <v>49</v>
      </c>
      <c r="I2605" s="71">
        <v>1</v>
      </c>
      <c r="J2605" s="70">
        <v>2.12</v>
      </c>
      <c r="K2605" s="70">
        <v>2.12</v>
      </c>
      <c r="O2605" s="4"/>
      <c r="P2605" s="4"/>
      <c r="Q2605" s="4"/>
      <c r="R2605" s="4"/>
      <c r="S2605" s="4"/>
      <c r="T2605" s="4"/>
      <c r="U2605" s="4"/>
      <c r="V2605" s="4"/>
      <c r="W2605" s="4"/>
      <c r="X2605" s="4"/>
      <c r="Y2605" s="4"/>
    </row>
    <row r="2606" spans="1:25" ht="15" customHeight="1">
      <c r="A2606" s="4"/>
      <c r="B2606" s="59" t="s">
        <v>1245</v>
      </c>
      <c r="C2606" s="74" t="s">
        <v>1252</v>
      </c>
      <c r="D2606" s="59" t="s">
        <v>47</v>
      </c>
      <c r="E2606" s="59" t="s">
        <v>1253</v>
      </c>
      <c r="F2606" s="308" t="s">
        <v>1248</v>
      </c>
      <c r="G2606" s="308"/>
      <c r="H2606" s="73" t="s">
        <v>1249</v>
      </c>
      <c r="I2606" s="76">
        <v>0.01</v>
      </c>
      <c r="J2606" s="75">
        <v>31.63</v>
      </c>
      <c r="K2606" s="75">
        <v>0.31</v>
      </c>
      <c r="O2606" s="4"/>
      <c r="P2606" s="4"/>
      <c r="Q2606" s="4"/>
      <c r="R2606" s="4"/>
      <c r="S2606" s="4"/>
      <c r="T2606" s="4"/>
      <c r="U2606" s="4"/>
      <c r="V2606" s="4"/>
      <c r="W2606" s="4"/>
      <c r="X2606" s="4"/>
      <c r="Y2606" s="4"/>
    </row>
    <row r="2607" spans="1:25" ht="15" customHeight="1">
      <c r="A2607" s="4"/>
      <c r="B2607" s="59" t="s">
        <v>1245</v>
      </c>
      <c r="C2607" s="74" t="s">
        <v>1246</v>
      </c>
      <c r="D2607" s="59" t="s">
        <v>47</v>
      </c>
      <c r="E2607" s="59" t="s">
        <v>1247</v>
      </c>
      <c r="F2607" s="308" t="s">
        <v>1248</v>
      </c>
      <c r="G2607" s="308"/>
      <c r="H2607" s="73" t="s">
        <v>1249</v>
      </c>
      <c r="I2607" s="76">
        <v>0.01</v>
      </c>
      <c r="J2607" s="75">
        <v>22.64</v>
      </c>
      <c r="K2607" s="75">
        <v>0.22</v>
      </c>
      <c r="O2607" s="4"/>
      <c r="P2607" s="4"/>
      <c r="Q2607" s="4"/>
      <c r="R2607" s="4"/>
      <c r="S2607" s="4"/>
      <c r="T2607" s="4"/>
      <c r="U2607" s="4"/>
      <c r="V2607" s="4"/>
      <c r="W2607" s="4"/>
      <c r="X2607" s="4"/>
      <c r="Y2607" s="4"/>
    </row>
    <row r="2608" spans="1:25" ht="15" customHeight="1">
      <c r="A2608" s="4"/>
      <c r="B2608" s="57" t="s">
        <v>1254</v>
      </c>
      <c r="C2608" s="78" t="s">
        <v>2242</v>
      </c>
      <c r="D2608" s="57" t="s">
        <v>1546</v>
      </c>
      <c r="E2608" s="57" t="s">
        <v>2243</v>
      </c>
      <c r="F2608" s="305" t="s">
        <v>1258</v>
      </c>
      <c r="G2608" s="305"/>
      <c r="H2608" s="77" t="s">
        <v>773</v>
      </c>
      <c r="I2608" s="80">
        <v>1</v>
      </c>
      <c r="J2608" s="79">
        <v>0.8</v>
      </c>
      <c r="K2608" s="79">
        <v>0.8</v>
      </c>
      <c r="O2608" s="4"/>
      <c r="P2608" s="4"/>
      <c r="Q2608" s="4"/>
      <c r="R2608" s="4"/>
      <c r="S2608" s="4"/>
      <c r="T2608" s="4"/>
      <c r="U2608" s="4"/>
      <c r="V2608" s="4"/>
      <c r="W2608" s="4"/>
      <c r="X2608" s="4"/>
      <c r="Y2608" s="4"/>
    </row>
    <row r="2609" spans="1:25" ht="15" customHeight="1">
      <c r="A2609" s="4"/>
      <c r="B2609" s="57" t="s">
        <v>1254</v>
      </c>
      <c r="C2609" s="78" t="s">
        <v>2244</v>
      </c>
      <c r="D2609" s="57" t="s">
        <v>1546</v>
      </c>
      <c r="E2609" s="57" t="s">
        <v>2245</v>
      </c>
      <c r="F2609" s="305" t="s">
        <v>1258</v>
      </c>
      <c r="G2609" s="305"/>
      <c r="H2609" s="77" t="s">
        <v>773</v>
      </c>
      <c r="I2609" s="80">
        <v>1</v>
      </c>
      <c r="J2609" s="79">
        <v>0.79</v>
      </c>
      <c r="K2609" s="79">
        <v>0.79</v>
      </c>
      <c r="O2609" s="4"/>
      <c r="P2609" s="4"/>
      <c r="Q2609" s="4"/>
      <c r="R2609" s="4"/>
      <c r="S2609" s="4"/>
      <c r="T2609" s="4"/>
      <c r="U2609" s="4"/>
      <c r="V2609" s="4"/>
      <c r="W2609" s="4"/>
      <c r="X2609" s="4"/>
      <c r="Y2609" s="4"/>
    </row>
    <row r="2610" spans="1:25" ht="15" customHeight="1">
      <c r="A2610" s="4"/>
      <c r="B2610" s="60"/>
      <c r="C2610" s="60"/>
      <c r="D2610" s="60"/>
      <c r="E2610" s="60"/>
      <c r="F2610" s="60" t="s">
        <v>1260</v>
      </c>
      <c r="G2610" s="82">
        <v>0.41</v>
      </c>
      <c r="H2610" s="60" t="s">
        <v>1261</v>
      </c>
      <c r="I2610" s="82">
        <v>0</v>
      </c>
      <c r="J2610" s="60" t="s">
        <v>1262</v>
      </c>
      <c r="K2610" s="82">
        <v>0.41</v>
      </c>
      <c r="O2610" s="4"/>
      <c r="P2610" s="4"/>
      <c r="Q2610" s="4"/>
      <c r="R2610" s="4"/>
      <c r="S2610" s="4"/>
      <c r="T2610" s="4"/>
      <c r="U2610" s="4"/>
      <c r="V2610" s="4"/>
      <c r="W2610" s="4"/>
      <c r="X2610" s="4"/>
      <c r="Y2610" s="4"/>
    </row>
    <row r="2611" spans="1:25" ht="15" customHeight="1">
      <c r="A2611" s="4"/>
      <c r="B2611" s="60"/>
      <c r="C2611" s="60"/>
      <c r="D2611" s="60"/>
      <c r="E2611" s="60"/>
      <c r="F2611" s="60" t="s">
        <v>1263</v>
      </c>
      <c r="G2611" s="82">
        <v>0.4</v>
      </c>
      <c r="H2611" s="60"/>
      <c r="I2611" s="306" t="s">
        <v>1264</v>
      </c>
      <c r="J2611" s="306"/>
      <c r="K2611" s="82">
        <v>2.52</v>
      </c>
      <c r="O2611" s="4"/>
      <c r="P2611" s="4"/>
      <c r="Q2611" s="4"/>
      <c r="R2611" s="4"/>
      <c r="S2611" s="4"/>
      <c r="T2611" s="4"/>
      <c r="U2611" s="4"/>
      <c r="V2611" s="4"/>
      <c r="W2611" s="4"/>
      <c r="X2611" s="4"/>
      <c r="Y2611" s="4"/>
    </row>
    <row r="2612" spans="1:25" ht="15" customHeight="1">
      <c r="A2612" s="4"/>
      <c r="B2612" s="307" t="s">
        <v>2542</v>
      </c>
      <c r="C2612" s="307"/>
      <c r="D2612" s="307"/>
      <c r="E2612" s="307"/>
      <c r="F2612" s="307"/>
      <c r="G2612" s="307"/>
      <c r="H2612" s="307"/>
      <c r="I2612" s="307"/>
      <c r="J2612" s="307"/>
      <c r="K2612" s="307"/>
      <c r="O2612" s="4"/>
      <c r="P2612" s="4"/>
      <c r="Q2612" s="4"/>
      <c r="R2612" s="4"/>
      <c r="S2612" s="4"/>
      <c r="T2612" s="4"/>
      <c r="U2612" s="4"/>
      <c r="V2612" s="4"/>
      <c r="W2612" s="4"/>
      <c r="X2612" s="4"/>
      <c r="Y2612" s="4"/>
    </row>
    <row r="2613" spans="1:25" ht="15" customHeight="1" thickBot="1">
      <c r="A2613" s="4"/>
      <c r="B2613" s="302" t="s">
        <v>2628</v>
      </c>
      <c r="C2613" s="302"/>
      <c r="D2613" s="302"/>
      <c r="E2613" s="302"/>
      <c r="F2613" s="302"/>
      <c r="G2613" s="302"/>
      <c r="H2613" s="302"/>
      <c r="I2613" s="302"/>
      <c r="J2613" s="302"/>
      <c r="K2613" s="302"/>
      <c r="O2613" s="4"/>
      <c r="P2613" s="4"/>
      <c r="Q2613" s="4"/>
      <c r="R2613" s="4"/>
      <c r="S2613" s="4"/>
      <c r="T2613" s="4"/>
      <c r="U2613" s="4"/>
      <c r="V2613" s="4"/>
      <c r="W2613" s="4"/>
      <c r="X2613" s="4"/>
      <c r="Y2613" s="4"/>
    </row>
    <row r="2614" spans="1:25" ht="15" customHeight="1" thickTop="1">
      <c r="A2614" s="4"/>
      <c r="B2614" s="72"/>
      <c r="C2614" s="72"/>
      <c r="D2614" s="72"/>
      <c r="E2614" s="72"/>
      <c r="F2614" s="72"/>
      <c r="G2614" s="72"/>
      <c r="H2614" s="72"/>
      <c r="I2614" s="72"/>
      <c r="J2614" s="72"/>
      <c r="K2614" s="72"/>
      <c r="O2614" s="4"/>
      <c r="P2614" s="4"/>
      <c r="Q2614" s="4"/>
      <c r="R2614" s="4"/>
      <c r="S2614" s="4"/>
      <c r="T2614" s="4"/>
      <c r="U2614" s="4"/>
      <c r="V2614" s="4"/>
      <c r="W2614" s="4"/>
      <c r="X2614" s="4"/>
      <c r="Y2614" s="4"/>
    </row>
    <row r="2615" spans="1:25" ht="15" customHeight="1">
      <c r="A2615" s="4"/>
      <c r="B2615" s="61" t="s">
        <v>856</v>
      </c>
      <c r="C2615" s="62" t="s">
        <v>19</v>
      </c>
      <c r="D2615" s="61" t="s">
        <v>20</v>
      </c>
      <c r="E2615" s="61" t="s">
        <v>21</v>
      </c>
      <c r="F2615" s="303" t="s">
        <v>1242</v>
      </c>
      <c r="G2615" s="303"/>
      <c r="H2615" s="67" t="s">
        <v>22</v>
      </c>
      <c r="I2615" s="62" t="s">
        <v>23</v>
      </c>
      <c r="J2615" s="62" t="s">
        <v>24</v>
      </c>
      <c r="K2615" s="62" t="s">
        <v>17</v>
      </c>
      <c r="O2615" s="4"/>
      <c r="P2615" s="4"/>
      <c r="Q2615" s="4"/>
      <c r="R2615" s="4"/>
      <c r="S2615" s="4"/>
      <c r="T2615" s="4"/>
      <c r="U2615" s="4"/>
      <c r="V2615" s="4"/>
      <c r="W2615" s="4"/>
      <c r="X2615" s="4"/>
      <c r="Y2615" s="4"/>
    </row>
    <row r="2616" spans="1:25" ht="15" customHeight="1">
      <c r="A2616" s="4"/>
      <c r="B2616" s="58" t="s">
        <v>1243</v>
      </c>
      <c r="C2616" s="69" t="s">
        <v>857</v>
      </c>
      <c r="D2616" s="58" t="s">
        <v>47</v>
      </c>
      <c r="E2616" s="58" t="s">
        <v>858</v>
      </c>
      <c r="F2616" s="304" t="s">
        <v>1332</v>
      </c>
      <c r="G2616" s="304"/>
      <c r="H2616" s="68" t="s">
        <v>49</v>
      </c>
      <c r="I2616" s="71">
        <v>1</v>
      </c>
      <c r="J2616" s="70">
        <v>20.170000000000002</v>
      </c>
      <c r="K2616" s="70">
        <v>20.170000000000002</v>
      </c>
      <c r="O2616" s="4"/>
      <c r="P2616" s="4"/>
      <c r="Q2616" s="4"/>
      <c r="R2616" s="4"/>
      <c r="S2616" s="4"/>
      <c r="T2616" s="4"/>
      <c r="U2616" s="4"/>
      <c r="V2616" s="4"/>
      <c r="W2616" s="4"/>
      <c r="X2616" s="4"/>
      <c r="Y2616" s="4"/>
    </row>
    <row r="2617" spans="1:25" ht="15" customHeight="1">
      <c r="A2617" s="4"/>
      <c r="B2617" s="59" t="s">
        <v>1245</v>
      </c>
      <c r="C2617" s="74" t="s">
        <v>1250</v>
      </c>
      <c r="D2617" s="59" t="s">
        <v>47</v>
      </c>
      <c r="E2617" s="59" t="s">
        <v>1251</v>
      </c>
      <c r="F2617" s="308" t="s">
        <v>1248</v>
      </c>
      <c r="G2617" s="308"/>
      <c r="H2617" s="73" t="s">
        <v>1249</v>
      </c>
      <c r="I2617" s="76">
        <v>0.29099999999999998</v>
      </c>
      <c r="J2617" s="75">
        <v>25.52</v>
      </c>
      <c r="K2617" s="75">
        <v>7.42</v>
      </c>
      <c r="O2617" s="4"/>
      <c r="P2617" s="4"/>
      <c r="Q2617" s="4"/>
      <c r="R2617" s="4"/>
      <c r="S2617" s="4"/>
      <c r="T2617" s="4"/>
      <c r="U2617" s="4"/>
      <c r="V2617" s="4"/>
      <c r="W2617" s="4"/>
      <c r="X2617" s="4"/>
      <c r="Y2617" s="4"/>
    </row>
    <row r="2618" spans="1:25" ht="15" customHeight="1">
      <c r="A2618" s="4"/>
      <c r="B2618" s="59" t="s">
        <v>1245</v>
      </c>
      <c r="C2618" s="74" t="s">
        <v>1252</v>
      </c>
      <c r="D2618" s="59" t="s">
        <v>47</v>
      </c>
      <c r="E2618" s="59" t="s">
        <v>1253</v>
      </c>
      <c r="F2618" s="308" t="s">
        <v>1248</v>
      </c>
      <c r="G2618" s="308"/>
      <c r="H2618" s="73" t="s">
        <v>1249</v>
      </c>
      <c r="I2618" s="76">
        <v>0.29099999999999998</v>
      </c>
      <c r="J2618" s="75">
        <v>31.63</v>
      </c>
      <c r="K2618" s="75">
        <v>9.1999999999999993</v>
      </c>
      <c r="O2618" s="4"/>
      <c r="P2618" s="4"/>
      <c r="Q2618" s="4"/>
      <c r="R2618" s="4"/>
      <c r="S2618" s="4"/>
      <c r="T2618" s="4"/>
      <c r="U2618" s="4"/>
      <c r="V2618" s="4"/>
      <c r="W2618" s="4"/>
      <c r="X2618" s="4"/>
      <c r="Y2618" s="4"/>
    </row>
    <row r="2619" spans="1:25" ht="15" customHeight="1">
      <c r="A2619" s="4"/>
      <c r="B2619" s="59" t="s">
        <v>1245</v>
      </c>
      <c r="C2619" s="74" t="s">
        <v>2246</v>
      </c>
      <c r="D2619" s="59" t="s">
        <v>47</v>
      </c>
      <c r="E2619" s="59" t="s">
        <v>2247</v>
      </c>
      <c r="F2619" s="308" t="s">
        <v>1337</v>
      </c>
      <c r="G2619" s="308"/>
      <c r="H2619" s="73" t="s">
        <v>62</v>
      </c>
      <c r="I2619" s="76">
        <v>8.9999999999999998E-4</v>
      </c>
      <c r="J2619" s="75">
        <v>737.61</v>
      </c>
      <c r="K2619" s="75">
        <v>0.66</v>
      </c>
      <c r="O2619" s="4"/>
      <c r="P2619" s="4"/>
      <c r="Q2619" s="4"/>
      <c r="R2619" s="4"/>
      <c r="S2619" s="4"/>
      <c r="T2619" s="4"/>
      <c r="U2619" s="4"/>
      <c r="V2619" s="4"/>
      <c r="W2619" s="4"/>
      <c r="X2619" s="4"/>
      <c r="Y2619" s="4"/>
    </row>
    <row r="2620" spans="1:25" ht="15" customHeight="1">
      <c r="A2620" s="4"/>
      <c r="B2620" s="57" t="s">
        <v>1254</v>
      </c>
      <c r="C2620" s="78" t="s">
        <v>2248</v>
      </c>
      <c r="D2620" s="57" t="s">
        <v>47</v>
      </c>
      <c r="E2620" s="57" t="s">
        <v>2249</v>
      </c>
      <c r="F2620" s="305" t="s">
        <v>1258</v>
      </c>
      <c r="G2620" s="305"/>
      <c r="H2620" s="77" t="s">
        <v>49</v>
      </c>
      <c r="I2620" s="80">
        <v>1</v>
      </c>
      <c r="J2620" s="79">
        <v>2.89</v>
      </c>
      <c r="K2620" s="79">
        <v>2.89</v>
      </c>
      <c r="O2620" s="4"/>
      <c r="P2620" s="4"/>
      <c r="Q2620" s="4"/>
      <c r="R2620" s="4"/>
      <c r="S2620" s="4"/>
      <c r="T2620" s="4"/>
      <c r="U2620" s="4"/>
      <c r="V2620" s="4"/>
      <c r="W2620" s="4"/>
      <c r="X2620" s="4"/>
      <c r="Y2620" s="4"/>
    </row>
    <row r="2621" spans="1:25" ht="15" customHeight="1">
      <c r="A2621" s="4"/>
      <c r="B2621" s="60"/>
      <c r="C2621" s="60"/>
      <c r="D2621" s="60"/>
      <c r="E2621" s="60"/>
      <c r="F2621" s="60" t="s">
        <v>1260</v>
      </c>
      <c r="G2621" s="82">
        <v>12.9</v>
      </c>
      <c r="H2621" s="60" t="s">
        <v>1261</v>
      </c>
      <c r="I2621" s="82">
        <v>0</v>
      </c>
      <c r="J2621" s="60" t="s">
        <v>1262</v>
      </c>
      <c r="K2621" s="82">
        <v>12.9</v>
      </c>
      <c r="O2621" s="4"/>
      <c r="P2621" s="4"/>
      <c r="Q2621" s="4"/>
      <c r="R2621" s="4"/>
      <c r="S2621" s="4"/>
      <c r="T2621" s="4"/>
      <c r="U2621" s="4"/>
      <c r="V2621" s="4"/>
      <c r="W2621" s="4"/>
      <c r="X2621" s="4"/>
      <c r="Y2621" s="4"/>
    </row>
    <row r="2622" spans="1:25" ht="15" customHeight="1" thickBot="1">
      <c r="A2622" s="4"/>
      <c r="B2622" s="60"/>
      <c r="C2622" s="60"/>
      <c r="D2622" s="60"/>
      <c r="E2622" s="60"/>
      <c r="F2622" s="60" t="s">
        <v>1263</v>
      </c>
      <c r="G2622" s="82">
        <v>3.81</v>
      </c>
      <c r="H2622" s="60"/>
      <c r="I2622" s="306" t="s">
        <v>1264</v>
      </c>
      <c r="J2622" s="306"/>
      <c r="K2622" s="82">
        <v>23.98</v>
      </c>
      <c r="O2622" s="4"/>
      <c r="P2622" s="4"/>
      <c r="Q2622" s="4"/>
      <c r="R2622" s="4"/>
      <c r="S2622" s="4"/>
      <c r="T2622" s="4"/>
      <c r="U2622" s="4"/>
      <c r="V2622" s="4"/>
      <c r="W2622" s="4"/>
      <c r="X2622" s="4"/>
      <c r="Y2622" s="4"/>
    </row>
    <row r="2623" spans="1:25" ht="15" customHeight="1" thickTop="1">
      <c r="A2623" s="4"/>
      <c r="B2623" s="72"/>
      <c r="C2623" s="72"/>
      <c r="D2623" s="72"/>
      <c r="E2623" s="72"/>
      <c r="F2623" s="72"/>
      <c r="G2623" s="72"/>
      <c r="H2623" s="72"/>
      <c r="I2623" s="72"/>
      <c r="J2623" s="72"/>
      <c r="K2623" s="72"/>
      <c r="O2623" s="4"/>
      <c r="P2623" s="4"/>
      <c r="Q2623" s="4"/>
      <c r="R2623" s="4"/>
      <c r="S2623" s="4"/>
      <c r="T2623" s="4"/>
      <c r="U2623" s="4"/>
      <c r="V2623" s="4"/>
      <c r="W2623" s="4"/>
      <c r="X2623" s="4"/>
      <c r="Y2623" s="4"/>
    </row>
    <row r="2624" spans="1:25" ht="15" customHeight="1">
      <c r="A2624" s="4"/>
      <c r="B2624" s="61" t="s">
        <v>859</v>
      </c>
      <c r="C2624" s="62" t="s">
        <v>19</v>
      </c>
      <c r="D2624" s="61" t="s">
        <v>20</v>
      </c>
      <c r="E2624" s="61" t="s">
        <v>21</v>
      </c>
      <c r="F2624" s="303" t="s">
        <v>1242</v>
      </c>
      <c r="G2624" s="303"/>
      <c r="H2624" s="67" t="s">
        <v>22</v>
      </c>
      <c r="I2624" s="62" t="s">
        <v>23</v>
      </c>
      <c r="J2624" s="62" t="s">
        <v>24</v>
      </c>
      <c r="K2624" s="62" t="s">
        <v>17</v>
      </c>
      <c r="O2624" s="4"/>
      <c r="P2624" s="4"/>
      <c r="Q2624" s="4"/>
      <c r="R2624" s="4"/>
      <c r="S2624" s="4"/>
      <c r="T2624" s="4"/>
      <c r="U2624" s="4"/>
      <c r="V2624" s="4"/>
      <c r="W2624" s="4"/>
      <c r="X2624" s="4"/>
      <c r="Y2624" s="4"/>
    </row>
    <row r="2625" spans="1:25" ht="15" customHeight="1">
      <c r="A2625" s="4"/>
      <c r="B2625" s="58" t="s">
        <v>1243</v>
      </c>
      <c r="C2625" s="69" t="s">
        <v>860</v>
      </c>
      <c r="D2625" s="58" t="s">
        <v>47</v>
      </c>
      <c r="E2625" s="58" t="s">
        <v>861</v>
      </c>
      <c r="F2625" s="304" t="s">
        <v>1332</v>
      </c>
      <c r="G2625" s="304"/>
      <c r="H2625" s="68" t="s">
        <v>49</v>
      </c>
      <c r="I2625" s="71">
        <v>1</v>
      </c>
      <c r="J2625" s="70">
        <v>17.86</v>
      </c>
      <c r="K2625" s="70">
        <v>17.86</v>
      </c>
      <c r="O2625" s="4"/>
      <c r="P2625" s="4"/>
      <c r="Q2625" s="4"/>
      <c r="R2625" s="4"/>
      <c r="S2625" s="4"/>
      <c r="T2625" s="4"/>
      <c r="U2625" s="4"/>
      <c r="V2625" s="4"/>
      <c r="W2625" s="4"/>
      <c r="X2625" s="4"/>
      <c r="Y2625" s="4"/>
    </row>
    <row r="2626" spans="1:25" ht="15" customHeight="1">
      <c r="A2626" s="4"/>
      <c r="B2626" s="59" t="s">
        <v>1245</v>
      </c>
      <c r="C2626" s="74" t="s">
        <v>1252</v>
      </c>
      <c r="D2626" s="59" t="s">
        <v>47</v>
      </c>
      <c r="E2626" s="59" t="s">
        <v>1253</v>
      </c>
      <c r="F2626" s="308" t="s">
        <v>1248</v>
      </c>
      <c r="G2626" s="308"/>
      <c r="H2626" s="73" t="s">
        <v>1249</v>
      </c>
      <c r="I2626" s="76">
        <v>0.222</v>
      </c>
      <c r="J2626" s="75">
        <v>31.63</v>
      </c>
      <c r="K2626" s="75">
        <v>7.02</v>
      </c>
      <c r="O2626" s="4"/>
      <c r="P2626" s="4"/>
      <c r="Q2626" s="4"/>
      <c r="R2626" s="4"/>
      <c r="S2626" s="4"/>
      <c r="T2626" s="4"/>
      <c r="U2626" s="4"/>
      <c r="V2626" s="4"/>
      <c r="W2626" s="4"/>
      <c r="X2626" s="4"/>
      <c r="Y2626" s="4"/>
    </row>
    <row r="2627" spans="1:25" ht="15" customHeight="1">
      <c r="A2627" s="4"/>
      <c r="B2627" s="59" t="s">
        <v>1245</v>
      </c>
      <c r="C2627" s="74" t="s">
        <v>1250</v>
      </c>
      <c r="D2627" s="59" t="s">
        <v>47</v>
      </c>
      <c r="E2627" s="59" t="s">
        <v>1251</v>
      </c>
      <c r="F2627" s="308" t="s">
        <v>1248</v>
      </c>
      <c r="G2627" s="308"/>
      <c r="H2627" s="73" t="s">
        <v>1249</v>
      </c>
      <c r="I2627" s="76">
        <v>0.222</v>
      </c>
      <c r="J2627" s="75">
        <v>25.52</v>
      </c>
      <c r="K2627" s="75">
        <v>5.66</v>
      </c>
      <c r="O2627" s="4"/>
      <c r="P2627" s="4"/>
      <c r="Q2627" s="4"/>
      <c r="R2627" s="4"/>
      <c r="S2627" s="4"/>
      <c r="T2627" s="4"/>
      <c r="U2627" s="4"/>
      <c r="V2627" s="4"/>
      <c r="W2627" s="4"/>
      <c r="X2627" s="4"/>
      <c r="Y2627" s="4"/>
    </row>
    <row r="2628" spans="1:25" ht="15" customHeight="1">
      <c r="A2628" s="4"/>
      <c r="B2628" s="57" t="s">
        <v>1254</v>
      </c>
      <c r="C2628" s="78" t="s">
        <v>2250</v>
      </c>
      <c r="D2628" s="57" t="s">
        <v>47</v>
      </c>
      <c r="E2628" s="57" t="s">
        <v>2251</v>
      </c>
      <c r="F2628" s="305" t="s">
        <v>1258</v>
      </c>
      <c r="G2628" s="305"/>
      <c r="H2628" s="77" t="s">
        <v>49</v>
      </c>
      <c r="I2628" s="80">
        <v>1</v>
      </c>
      <c r="J2628" s="79">
        <v>5.18</v>
      </c>
      <c r="K2628" s="79">
        <v>5.18</v>
      </c>
      <c r="O2628" s="4"/>
      <c r="P2628" s="4"/>
      <c r="Q2628" s="4"/>
      <c r="R2628" s="4"/>
      <c r="S2628" s="4"/>
      <c r="T2628" s="4"/>
      <c r="U2628" s="4"/>
      <c r="V2628" s="4"/>
      <c r="W2628" s="4"/>
      <c r="X2628" s="4"/>
      <c r="Y2628" s="4"/>
    </row>
    <row r="2629" spans="1:25" ht="15" customHeight="1">
      <c r="A2629" s="4"/>
      <c r="B2629" s="60"/>
      <c r="C2629" s="60"/>
      <c r="D2629" s="60"/>
      <c r="E2629" s="60"/>
      <c r="F2629" s="60" t="s">
        <v>1260</v>
      </c>
      <c r="G2629" s="82">
        <v>9.74</v>
      </c>
      <c r="H2629" s="60" t="s">
        <v>1261</v>
      </c>
      <c r="I2629" s="82">
        <v>0</v>
      </c>
      <c r="J2629" s="60" t="s">
        <v>1262</v>
      </c>
      <c r="K2629" s="82">
        <v>9.74</v>
      </c>
      <c r="O2629" s="4"/>
      <c r="P2629" s="4"/>
      <c r="Q2629" s="4"/>
      <c r="R2629" s="4"/>
      <c r="S2629" s="4"/>
      <c r="T2629" s="4"/>
      <c r="U2629" s="4"/>
      <c r="V2629" s="4"/>
      <c r="W2629" s="4"/>
      <c r="X2629" s="4"/>
      <c r="Y2629" s="4"/>
    </row>
    <row r="2630" spans="1:25" ht="15" customHeight="1" thickBot="1">
      <c r="A2630" s="4"/>
      <c r="B2630" s="60"/>
      <c r="C2630" s="60"/>
      <c r="D2630" s="60"/>
      <c r="E2630" s="60"/>
      <c r="F2630" s="60" t="s">
        <v>1263</v>
      </c>
      <c r="G2630" s="82">
        <v>3.37</v>
      </c>
      <c r="H2630" s="60"/>
      <c r="I2630" s="306" t="s">
        <v>1264</v>
      </c>
      <c r="J2630" s="306"/>
      <c r="K2630" s="82">
        <v>21.23</v>
      </c>
      <c r="O2630" s="4"/>
      <c r="P2630" s="4"/>
      <c r="Q2630" s="4"/>
      <c r="R2630" s="4"/>
      <c r="S2630" s="4"/>
      <c r="T2630" s="4"/>
      <c r="U2630" s="4"/>
      <c r="V2630" s="4"/>
      <c r="W2630" s="4"/>
      <c r="X2630" s="4"/>
      <c r="Y2630" s="4"/>
    </row>
    <row r="2631" spans="1:25" ht="15" customHeight="1" thickTop="1">
      <c r="A2631" s="4"/>
      <c r="B2631" s="72"/>
      <c r="C2631" s="72"/>
      <c r="D2631" s="72"/>
      <c r="E2631" s="72"/>
      <c r="F2631" s="72"/>
      <c r="G2631" s="72"/>
      <c r="H2631" s="72"/>
      <c r="I2631" s="72"/>
      <c r="J2631" s="72"/>
      <c r="K2631" s="72"/>
      <c r="O2631" s="4"/>
      <c r="P2631" s="4"/>
      <c r="Q2631" s="4"/>
      <c r="R2631" s="4"/>
      <c r="S2631" s="4"/>
      <c r="T2631" s="4"/>
      <c r="U2631" s="4"/>
      <c r="V2631" s="4"/>
      <c r="W2631" s="4"/>
      <c r="X2631" s="4"/>
      <c r="Y2631" s="4"/>
    </row>
    <row r="2632" spans="1:25" ht="45.6" customHeight="1">
      <c r="A2632" s="4"/>
      <c r="B2632" s="61" t="s">
        <v>862</v>
      </c>
      <c r="C2632" s="62" t="s">
        <v>19</v>
      </c>
      <c r="D2632" s="61" t="s">
        <v>20</v>
      </c>
      <c r="E2632" s="61" t="s">
        <v>21</v>
      </c>
      <c r="F2632" s="303" t="s">
        <v>1242</v>
      </c>
      <c r="G2632" s="303"/>
      <c r="H2632" s="67" t="s">
        <v>22</v>
      </c>
      <c r="I2632" s="62" t="s">
        <v>23</v>
      </c>
      <c r="J2632" s="62" t="s">
        <v>24</v>
      </c>
      <c r="K2632" s="62" t="s">
        <v>17</v>
      </c>
      <c r="O2632" s="4"/>
      <c r="P2632" s="4"/>
      <c r="Q2632" s="4"/>
      <c r="R2632" s="4"/>
      <c r="S2632" s="4"/>
      <c r="T2632" s="4"/>
      <c r="U2632" s="4"/>
      <c r="V2632" s="4"/>
      <c r="W2632" s="4"/>
      <c r="X2632" s="4"/>
      <c r="Y2632" s="4"/>
    </row>
    <row r="2633" spans="1:25" ht="15" customHeight="1">
      <c r="A2633" s="4"/>
      <c r="B2633" s="58" t="s">
        <v>1243</v>
      </c>
      <c r="C2633" s="69" t="s">
        <v>863</v>
      </c>
      <c r="D2633" s="58" t="s">
        <v>47</v>
      </c>
      <c r="E2633" s="58" t="s">
        <v>864</v>
      </c>
      <c r="F2633" s="304" t="s">
        <v>1332</v>
      </c>
      <c r="G2633" s="304"/>
      <c r="H2633" s="68" t="s">
        <v>49</v>
      </c>
      <c r="I2633" s="71">
        <v>1</v>
      </c>
      <c r="J2633" s="70">
        <v>18.920000000000002</v>
      </c>
      <c r="K2633" s="70">
        <v>18.920000000000002</v>
      </c>
      <c r="O2633" s="4"/>
      <c r="P2633" s="4"/>
      <c r="Q2633" s="4"/>
      <c r="R2633" s="4"/>
      <c r="S2633" s="4"/>
      <c r="T2633" s="4"/>
      <c r="U2633" s="4"/>
      <c r="V2633" s="4"/>
      <c r="W2633" s="4"/>
      <c r="X2633" s="4"/>
      <c r="Y2633" s="4"/>
    </row>
    <row r="2634" spans="1:25" ht="15" customHeight="1">
      <c r="A2634" s="4"/>
      <c r="B2634" s="59" t="s">
        <v>1245</v>
      </c>
      <c r="C2634" s="74" t="s">
        <v>1250</v>
      </c>
      <c r="D2634" s="59" t="s">
        <v>47</v>
      </c>
      <c r="E2634" s="59" t="s">
        <v>1251</v>
      </c>
      <c r="F2634" s="308" t="s">
        <v>1248</v>
      </c>
      <c r="G2634" s="308"/>
      <c r="H2634" s="73" t="s">
        <v>1249</v>
      </c>
      <c r="I2634" s="76">
        <v>0.29099999999999998</v>
      </c>
      <c r="J2634" s="75">
        <v>25.52</v>
      </c>
      <c r="K2634" s="75">
        <v>7.42</v>
      </c>
      <c r="O2634" s="4"/>
      <c r="P2634" s="4"/>
      <c r="Q2634" s="4"/>
      <c r="R2634" s="4"/>
      <c r="S2634" s="4"/>
      <c r="T2634" s="4"/>
      <c r="U2634" s="4"/>
      <c r="V2634" s="4"/>
      <c r="W2634" s="4"/>
      <c r="X2634" s="4"/>
      <c r="Y2634" s="4"/>
    </row>
    <row r="2635" spans="1:25" ht="15" customHeight="1">
      <c r="A2635" s="4"/>
      <c r="B2635" s="59" t="s">
        <v>1245</v>
      </c>
      <c r="C2635" s="74" t="s">
        <v>1252</v>
      </c>
      <c r="D2635" s="59" t="s">
        <v>47</v>
      </c>
      <c r="E2635" s="59" t="s">
        <v>1253</v>
      </c>
      <c r="F2635" s="308" t="s">
        <v>1248</v>
      </c>
      <c r="G2635" s="308"/>
      <c r="H2635" s="73" t="s">
        <v>1249</v>
      </c>
      <c r="I2635" s="76">
        <v>0.29099999999999998</v>
      </c>
      <c r="J2635" s="75">
        <v>31.63</v>
      </c>
      <c r="K2635" s="75">
        <v>9.1999999999999993</v>
      </c>
      <c r="O2635" s="4"/>
      <c r="P2635" s="4"/>
      <c r="Q2635" s="4"/>
      <c r="R2635" s="4"/>
      <c r="S2635" s="4"/>
      <c r="T2635" s="4"/>
      <c r="U2635" s="4"/>
      <c r="V2635" s="4"/>
      <c r="W2635" s="4"/>
      <c r="X2635" s="4"/>
      <c r="Y2635" s="4"/>
    </row>
    <row r="2636" spans="1:25" ht="15" customHeight="1">
      <c r="A2636" s="4"/>
      <c r="B2636" s="59" t="s">
        <v>1245</v>
      </c>
      <c r="C2636" s="74" t="s">
        <v>2246</v>
      </c>
      <c r="D2636" s="59" t="s">
        <v>47</v>
      </c>
      <c r="E2636" s="59" t="s">
        <v>2247</v>
      </c>
      <c r="F2636" s="308" t="s">
        <v>1337</v>
      </c>
      <c r="G2636" s="308"/>
      <c r="H2636" s="73" t="s">
        <v>62</v>
      </c>
      <c r="I2636" s="76">
        <v>8.9999999999999998E-4</v>
      </c>
      <c r="J2636" s="75">
        <v>737.61</v>
      </c>
      <c r="K2636" s="75">
        <v>0.66</v>
      </c>
      <c r="O2636" s="4"/>
      <c r="P2636" s="4"/>
      <c r="Q2636" s="4"/>
      <c r="R2636" s="4"/>
      <c r="S2636" s="4"/>
      <c r="T2636" s="4"/>
      <c r="U2636" s="4"/>
      <c r="V2636" s="4"/>
      <c r="W2636" s="4"/>
      <c r="X2636" s="4"/>
      <c r="Y2636" s="4"/>
    </row>
    <row r="2637" spans="1:25" ht="15" customHeight="1">
      <c r="A2637" s="4"/>
      <c r="B2637" s="57" t="s">
        <v>1254</v>
      </c>
      <c r="C2637" s="78" t="s">
        <v>2252</v>
      </c>
      <c r="D2637" s="57" t="s">
        <v>47</v>
      </c>
      <c r="E2637" s="57" t="s">
        <v>2253</v>
      </c>
      <c r="F2637" s="305" t="s">
        <v>1258</v>
      </c>
      <c r="G2637" s="305"/>
      <c r="H2637" s="77" t="s">
        <v>49</v>
      </c>
      <c r="I2637" s="80">
        <v>1</v>
      </c>
      <c r="J2637" s="79">
        <v>1.64</v>
      </c>
      <c r="K2637" s="79">
        <v>1.64</v>
      </c>
      <c r="O2637" s="4"/>
      <c r="P2637" s="4"/>
      <c r="Q2637" s="4"/>
      <c r="R2637" s="4"/>
      <c r="S2637" s="4"/>
      <c r="T2637" s="4"/>
      <c r="U2637" s="4"/>
      <c r="V2637" s="4"/>
      <c r="W2637" s="4"/>
      <c r="X2637" s="4"/>
      <c r="Y2637" s="4"/>
    </row>
    <row r="2638" spans="1:25" ht="15" customHeight="1">
      <c r="A2638" s="4"/>
      <c r="B2638" s="60"/>
      <c r="C2638" s="60"/>
      <c r="D2638" s="60"/>
      <c r="E2638" s="60"/>
      <c r="F2638" s="60" t="s">
        <v>1260</v>
      </c>
      <c r="G2638" s="82">
        <v>12.9</v>
      </c>
      <c r="H2638" s="60" t="s">
        <v>1261</v>
      </c>
      <c r="I2638" s="82">
        <v>0</v>
      </c>
      <c r="J2638" s="60" t="s">
        <v>1262</v>
      </c>
      <c r="K2638" s="82">
        <v>12.9</v>
      </c>
      <c r="O2638" s="4"/>
      <c r="P2638" s="4"/>
      <c r="Q2638" s="4"/>
      <c r="R2638" s="4"/>
      <c r="S2638" s="4"/>
      <c r="T2638" s="4"/>
      <c r="U2638" s="4"/>
      <c r="V2638" s="4"/>
      <c r="W2638" s="4"/>
      <c r="X2638" s="4"/>
      <c r="Y2638" s="4"/>
    </row>
    <row r="2639" spans="1:25" ht="15" customHeight="1" thickBot="1">
      <c r="A2639" s="4"/>
      <c r="B2639" s="60"/>
      <c r="C2639" s="60"/>
      <c r="D2639" s="60"/>
      <c r="E2639" s="60"/>
      <c r="F2639" s="60" t="s">
        <v>1263</v>
      </c>
      <c r="G2639" s="82">
        <v>3.57</v>
      </c>
      <c r="H2639" s="60"/>
      <c r="I2639" s="306" t="s">
        <v>1264</v>
      </c>
      <c r="J2639" s="306"/>
      <c r="K2639" s="82">
        <v>22.49</v>
      </c>
      <c r="O2639" s="4"/>
      <c r="P2639" s="4"/>
      <c r="Q2639" s="4"/>
      <c r="R2639" s="4"/>
      <c r="S2639" s="4"/>
      <c r="T2639" s="4"/>
      <c r="U2639" s="4"/>
      <c r="V2639" s="4"/>
      <c r="W2639" s="4"/>
      <c r="X2639" s="4"/>
      <c r="Y2639" s="4"/>
    </row>
    <row r="2640" spans="1:25" ht="15" customHeight="1" thickTop="1">
      <c r="A2640" s="4"/>
      <c r="B2640" s="72"/>
      <c r="C2640" s="72"/>
      <c r="D2640" s="72"/>
      <c r="E2640" s="72"/>
      <c r="F2640" s="72"/>
      <c r="G2640" s="72"/>
      <c r="H2640" s="72"/>
      <c r="I2640" s="72"/>
      <c r="J2640" s="72"/>
      <c r="K2640" s="72"/>
      <c r="O2640" s="4"/>
      <c r="P2640" s="4"/>
      <c r="Q2640" s="4"/>
      <c r="R2640" s="4"/>
      <c r="S2640" s="4"/>
      <c r="T2640" s="4"/>
      <c r="U2640" s="4"/>
      <c r="V2640" s="4"/>
      <c r="W2640" s="4"/>
      <c r="X2640" s="4"/>
      <c r="Y2640" s="4"/>
    </row>
    <row r="2641" spans="1:25" ht="15" customHeight="1">
      <c r="A2641" s="4"/>
      <c r="B2641" s="61" t="s">
        <v>865</v>
      </c>
      <c r="C2641" s="62" t="s">
        <v>19</v>
      </c>
      <c r="D2641" s="61" t="s">
        <v>20</v>
      </c>
      <c r="E2641" s="61" t="s">
        <v>21</v>
      </c>
      <c r="F2641" s="303" t="s">
        <v>1242</v>
      </c>
      <c r="G2641" s="303"/>
      <c r="H2641" s="67" t="s">
        <v>22</v>
      </c>
      <c r="I2641" s="62" t="s">
        <v>23</v>
      </c>
      <c r="J2641" s="62" t="s">
        <v>24</v>
      </c>
      <c r="K2641" s="62" t="s">
        <v>17</v>
      </c>
      <c r="O2641" s="4"/>
      <c r="P2641" s="4"/>
      <c r="Q2641" s="4"/>
      <c r="R2641" s="4"/>
      <c r="S2641" s="4"/>
      <c r="T2641" s="4"/>
      <c r="U2641" s="4"/>
      <c r="V2641" s="4"/>
      <c r="W2641" s="4"/>
      <c r="X2641" s="4"/>
      <c r="Y2641" s="4"/>
    </row>
    <row r="2642" spans="1:25" ht="15" customHeight="1">
      <c r="A2642" s="4"/>
      <c r="B2642" s="58" t="s">
        <v>1243</v>
      </c>
      <c r="C2642" s="69" t="s">
        <v>866</v>
      </c>
      <c r="D2642" s="58" t="s">
        <v>47</v>
      </c>
      <c r="E2642" s="58" t="s">
        <v>867</v>
      </c>
      <c r="F2642" s="304" t="s">
        <v>1332</v>
      </c>
      <c r="G2642" s="304"/>
      <c r="H2642" s="68" t="s">
        <v>49</v>
      </c>
      <c r="I2642" s="71">
        <v>1</v>
      </c>
      <c r="J2642" s="70">
        <v>26.58</v>
      </c>
      <c r="K2642" s="70">
        <v>26.58</v>
      </c>
      <c r="O2642" s="4"/>
      <c r="P2642" s="4"/>
      <c r="Q2642" s="4"/>
      <c r="R2642" s="4"/>
      <c r="S2642" s="4"/>
      <c r="T2642" s="4"/>
      <c r="U2642" s="4"/>
      <c r="V2642" s="4"/>
      <c r="W2642" s="4"/>
      <c r="X2642" s="4"/>
      <c r="Y2642" s="4"/>
    </row>
    <row r="2643" spans="1:25" ht="45.6" customHeight="1">
      <c r="A2643" s="4"/>
      <c r="B2643" s="59" t="s">
        <v>1245</v>
      </c>
      <c r="C2643" s="74" t="s">
        <v>1250</v>
      </c>
      <c r="D2643" s="59" t="s">
        <v>47</v>
      </c>
      <c r="E2643" s="59" t="s">
        <v>1251</v>
      </c>
      <c r="F2643" s="308" t="s">
        <v>1248</v>
      </c>
      <c r="G2643" s="308"/>
      <c r="H2643" s="73" t="s">
        <v>1249</v>
      </c>
      <c r="I2643" s="76">
        <v>0.36499999999999999</v>
      </c>
      <c r="J2643" s="75">
        <v>25.52</v>
      </c>
      <c r="K2643" s="75">
        <v>9.31</v>
      </c>
      <c r="O2643" s="4"/>
      <c r="P2643" s="4"/>
      <c r="Q2643" s="4"/>
      <c r="R2643" s="4"/>
      <c r="S2643" s="4"/>
      <c r="T2643" s="4"/>
      <c r="U2643" s="4"/>
      <c r="V2643" s="4"/>
      <c r="W2643" s="4"/>
      <c r="X2643" s="4"/>
      <c r="Y2643" s="4"/>
    </row>
    <row r="2644" spans="1:25" ht="15" customHeight="1">
      <c r="A2644" s="4"/>
      <c r="B2644" s="59" t="s">
        <v>1245</v>
      </c>
      <c r="C2644" s="74" t="s">
        <v>1252</v>
      </c>
      <c r="D2644" s="59" t="s">
        <v>47</v>
      </c>
      <c r="E2644" s="59" t="s">
        <v>1253</v>
      </c>
      <c r="F2644" s="308" t="s">
        <v>1248</v>
      </c>
      <c r="G2644" s="308"/>
      <c r="H2644" s="73" t="s">
        <v>1249</v>
      </c>
      <c r="I2644" s="76">
        <v>0.36499999999999999</v>
      </c>
      <c r="J2644" s="75">
        <v>31.63</v>
      </c>
      <c r="K2644" s="75">
        <v>11.54</v>
      </c>
      <c r="O2644" s="4"/>
      <c r="P2644" s="4"/>
      <c r="Q2644" s="4"/>
      <c r="R2644" s="4"/>
      <c r="S2644" s="4"/>
      <c r="T2644" s="4"/>
      <c r="U2644" s="4"/>
      <c r="V2644" s="4"/>
      <c r="W2644" s="4"/>
      <c r="X2644" s="4"/>
      <c r="Y2644" s="4"/>
    </row>
    <row r="2645" spans="1:25" ht="15" customHeight="1">
      <c r="A2645" s="4"/>
      <c r="B2645" s="57" t="s">
        <v>1254</v>
      </c>
      <c r="C2645" s="78" t="s">
        <v>2254</v>
      </c>
      <c r="D2645" s="57" t="s">
        <v>47</v>
      </c>
      <c r="E2645" s="57" t="s">
        <v>2255</v>
      </c>
      <c r="F2645" s="305" t="s">
        <v>1258</v>
      </c>
      <c r="G2645" s="305"/>
      <c r="H2645" s="77" t="s">
        <v>49</v>
      </c>
      <c r="I2645" s="80">
        <v>1</v>
      </c>
      <c r="J2645" s="79">
        <v>5.73</v>
      </c>
      <c r="K2645" s="79">
        <v>5.73</v>
      </c>
      <c r="O2645" s="4"/>
      <c r="P2645" s="4"/>
      <c r="Q2645" s="4"/>
      <c r="R2645" s="4"/>
      <c r="S2645" s="4"/>
      <c r="T2645" s="4"/>
      <c r="U2645" s="4"/>
      <c r="V2645" s="4"/>
      <c r="W2645" s="4"/>
      <c r="X2645" s="4"/>
      <c r="Y2645" s="4"/>
    </row>
    <row r="2646" spans="1:25" ht="15" customHeight="1">
      <c r="A2646" s="4"/>
      <c r="B2646" s="60"/>
      <c r="C2646" s="60"/>
      <c r="D2646" s="60"/>
      <c r="E2646" s="60"/>
      <c r="F2646" s="60" t="s">
        <v>1260</v>
      </c>
      <c r="G2646" s="82">
        <v>16.03</v>
      </c>
      <c r="H2646" s="60" t="s">
        <v>1261</v>
      </c>
      <c r="I2646" s="82">
        <v>0</v>
      </c>
      <c r="J2646" s="60" t="s">
        <v>1262</v>
      </c>
      <c r="K2646" s="82">
        <v>16.03</v>
      </c>
      <c r="O2646" s="4"/>
      <c r="P2646" s="4"/>
      <c r="Q2646" s="4"/>
      <c r="R2646" s="4"/>
      <c r="S2646" s="4"/>
      <c r="T2646" s="4"/>
      <c r="U2646" s="4"/>
      <c r="V2646" s="4"/>
      <c r="W2646" s="4"/>
      <c r="X2646" s="4"/>
      <c r="Y2646" s="4"/>
    </row>
    <row r="2647" spans="1:25" ht="15" customHeight="1" thickBot="1">
      <c r="A2647" s="4"/>
      <c r="B2647" s="60"/>
      <c r="C2647" s="60"/>
      <c r="D2647" s="60"/>
      <c r="E2647" s="60"/>
      <c r="F2647" s="60" t="s">
        <v>1263</v>
      </c>
      <c r="G2647" s="82">
        <v>5.0199999999999996</v>
      </c>
      <c r="H2647" s="60"/>
      <c r="I2647" s="306" t="s">
        <v>1264</v>
      </c>
      <c r="J2647" s="306"/>
      <c r="K2647" s="82">
        <v>31.6</v>
      </c>
      <c r="O2647" s="4"/>
      <c r="P2647" s="4"/>
      <c r="Q2647" s="4"/>
      <c r="R2647" s="4"/>
      <c r="S2647" s="4"/>
      <c r="T2647" s="4"/>
      <c r="U2647" s="4"/>
      <c r="V2647" s="4"/>
      <c r="W2647" s="4"/>
      <c r="X2647" s="4"/>
      <c r="Y2647" s="4"/>
    </row>
    <row r="2648" spans="1:25" ht="15" customHeight="1" thickTop="1">
      <c r="A2648" s="4"/>
      <c r="B2648" s="72"/>
      <c r="C2648" s="72"/>
      <c r="D2648" s="72"/>
      <c r="E2648" s="72"/>
      <c r="F2648" s="72"/>
      <c r="G2648" s="72"/>
      <c r="H2648" s="72"/>
      <c r="I2648" s="72"/>
      <c r="J2648" s="72"/>
      <c r="K2648" s="72"/>
      <c r="O2648" s="4"/>
      <c r="P2648" s="4"/>
      <c r="Q2648" s="4"/>
      <c r="R2648" s="4"/>
      <c r="S2648" s="4"/>
      <c r="T2648" s="4"/>
      <c r="U2648" s="4"/>
      <c r="V2648" s="4"/>
      <c r="W2648" s="4"/>
      <c r="X2648" s="4"/>
      <c r="Y2648" s="4"/>
    </row>
    <row r="2649" spans="1:25" ht="15" customHeight="1">
      <c r="A2649" s="4"/>
      <c r="B2649" s="61" t="s">
        <v>868</v>
      </c>
      <c r="C2649" s="62" t="s">
        <v>19</v>
      </c>
      <c r="D2649" s="61" t="s">
        <v>20</v>
      </c>
      <c r="E2649" s="61" t="s">
        <v>21</v>
      </c>
      <c r="F2649" s="303" t="s">
        <v>1242</v>
      </c>
      <c r="G2649" s="303"/>
      <c r="H2649" s="67" t="s">
        <v>22</v>
      </c>
      <c r="I2649" s="62" t="s">
        <v>23</v>
      </c>
      <c r="J2649" s="62" t="s">
        <v>24</v>
      </c>
      <c r="K2649" s="62" t="s">
        <v>17</v>
      </c>
      <c r="O2649" s="4"/>
      <c r="P2649" s="4"/>
      <c r="Q2649" s="4"/>
      <c r="R2649" s="4"/>
      <c r="S2649" s="4"/>
      <c r="T2649" s="4"/>
      <c r="U2649" s="4"/>
      <c r="V2649" s="4"/>
      <c r="W2649" s="4"/>
      <c r="X2649" s="4"/>
      <c r="Y2649" s="4"/>
    </row>
    <row r="2650" spans="1:25" ht="15" customHeight="1">
      <c r="A2650" s="4"/>
      <c r="B2650" s="58" t="s">
        <v>1243</v>
      </c>
      <c r="C2650" s="69" t="s">
        <v>869</v>
      </c>
      <c r="D2650" s="58" t="s">
        <v>31</v>
      </c>
      <c r="E2650" s="58" t="s">
        <v>870</v>
      </c>
      <c r="F2650" s="304" t="s">
        <v>1419</v>
      </c>
      <c r="G2650" s="304"/>
      <c r="H2650" s="68" t="s">
        <v>49</v>
      </c>
      <c r="I2650" s="71">
        <v>1</v>
      </c>
      <c r="J2650" s="70">
        <v>0.57999999999999996</v>
      </c>
      <c r="K2650" s="70">
        <v>0.57999999999999996</v>
      </c>
      <c r="O2650" s="4"/>
      <c r="P2650" s="4"/>
      <c r="Q2650" s="4"/>
      <c r="R2650" s="4"/>
      <c r="S2650" s="4"/>
      <c r="T2650" s="4"/>
      <c r="U2650" s="4"/>
      <c r="V2650" s="4"/>
      <c r="W2650" s="4"/>
      <c r="X2650" s="4"/>
      <c r="Y2650" s="4"/>
    </row>
    <row r="2651" spans="1:25" ht="15" customHeight="1">
      <c r="A2651" s="4"/>
      <c r="B2651" s="59" t="s">
        <v>1245</v>
      </c>
      <c r="C2651" s="74" t="s">
        <v>1252</v>
      </c>
      <c r="D2651" s="59" t="s">
        <v>47</v>
      </c>
      <c r="E2651" s="59" t="s">
        <v>1253</v>
      </c>
      <c r="F2651" s="308" t="s">
        <v>1248</v>
      </c>
      <c r="G2651" s="308"/>
      <c r="H2651" s="73" t="s">
        <v>1249</v>
      </c>
      <c r="I2651" s="76">
        <v>0.01</v>
      </c>
      <c r="J2651" s="75">
        <v>31.63</v>
      </c>
      <c r="K2651" s="75">
        <v>0.31</v>
      </c>
      <c r="O2651" s="4"/>
      <c r="P2651" s="4"/>
      <c r="Q2651" s="4"/>
      <c r="R2651" s="4"/>
      <c r="S2651" s="4"/>
      <c r="T2651" s="4"/>
      <c r="U2651" s="4"/>
      <c r="V2651" s="4"/>
      <c r="W2651" s="4"/>
      <c r="X2651" s="4"/>
      <c r="Y2651" s="4"/>
    </row>
    <row r="2652" spans="1:25" ht="15" customHeight="1">
      <c r="A2652" s="4"/>
      <c r="B2652" s="59" t="s">
        <v>1245</v>
      </c>
      <c r="C2652" s="74" t="s">
        <v>1246</v>
      </c>
      <c r="D2652" s="59" t="s">
        <v>47</v>
      </c>
      <c r="E2652" s="59" t="s">
        <v>1247</v>
      </c>
      <c r="F2652" s="308" t="s">
        <v>1248</v>
      </c>
      <c r="G2652" s="308"/>
      <c r="H2652" s="73" t="s">
        <v>1249</v>
      </c>
      <c r="I2652" s="76">
        <v>0.01</v>
      </c>
      <c r="J2652" s="75">
        <v>22.64</v>
      </c>
      <c r="K2652" s="75">
        <v>0.22</v>
      </c>
      <c r="O2652" s="4"/>
      <c r="P2652" s="4"/>
      <c r="Q2652" s="4"/>
      <c r="R2652" s="4"/>
      <c r="S2652" s="4"/>
      <c r="T2652" s="4"/>
      <c r="U2652" s="4"/>
      <c r="V2652" s="4"/>
      <c r="W2652" s="4"/>
      <c r="X2652" s="4"/>
      <c r="Y2652" s="4"/>
    </row>
    <row r="2653" spans="1:25" ht="45.6" customHeight="1">
      <c r="A2653" s="4"/>
      <c r="B2653" s="57" t="s">
        <v>1254</v>
      </c>
      <c r="C2653" s="78" t="s">
        <v>2256</v>
      </c>
      <c r="D2653" s="57" t="s">
        <v>1546</v>
      </c>
      <c r="E2653" s="57" t="s">
        <v>2257</v>
      </c>
      <c r="F2653" s="305" t="s">
        <v>1258</v>
      </c>
      <c r="G2653" s="305"/>
      <c r="H2653" s="77" t="s">
        <v>773</v>
      </c>
      <c r="I2653" s="80">
        <v>1</v>
      </c>
      <c r="J2653" s="79">
        <v>0.05</v>
      </c>
      <c r="K2653" s="79">
        <v>0.05</v>
      </c>
      <c r="O2653" s="4"/>
      <c r="P2653" s="4"/>
      <c r="Q2653" s="4"/>
      <c r="R2653" s="4"/>
      <c r="S2653" s="4"/>
      <c r="T2653" s="4"/>
      <c r="U2653" s="4"/>
      <c r="V2653" s="4"/>
      <c r="W2653" s="4"/>
      <c r="X2653" s="4"/>
      <c r="Y2653" s="4"/>
    </row>
    <row r="2654" spans="1:25" ht="15" customHeight="1">
      <c r="A2654" s="4"/>
      <c r="B2654" s="60"/>
      <c r="C2654" s="60"/>
      <c r="D2654" s="60"/>
      <c r="E2654" s="60"/>
      <c r="F2654" s="60" t="s">
        <v>1260</v>
      </c>
      <c r="G2654" s="82">
        <v>0.41</v>
      </c>
      <c r="H2654" s="60" t="s">
        <v>1261</v>
      </c>
      <c r="I2654" s="82">
        <v>0</v>
      </c>
      <c r="J2654" s="60" t="s">
        <v>1262</v>
      </c>
      <c r="K2654" s="82">
        <v>0.41</v>
      </c>
      <c r="O2654" s="4"/>
      <c r="P2654" s="4"/>
      <c r="Q2654" s="4"/>
      <c r="R2654" s="4"/>
      <c r="S2654" s="4"/>
      <c r="T2654" s="4"/>
      <c r="U2654" s="4"/>
      <c r="V2654" s="4"/>
      <c r="W2654" s="4"/>
      <c r="X2654" s="4"/>
      <c r="Y2654" s="4"/>
    </row>
    <row r="2655" spans="1:25" ht="15" customHeight="1">
      <c r="A2655" s="4"/>
      <c r="B2655" s="60"/>
      <c r="C2655" s="60"/>
      <c r="D2655" s="60"/>
      <c r="E2655" s="60"/>
      <c r="F2655" s="60" t="s">
        <v>1263</v>
      </c>
      <c r="G2655" s="82">
        <v>0.1</v>
      </c>
      <c r="H2655" s="60"/>
      <c r="I2655" s="306" t="s">
        <v>1264</v>
      </c>
      <c r="J2655" s="306"/>
      <c r="K2655" s="82">
        <v>0.68</v>
      </c>
      <c r="O2655" s="4"/>
      <c r="P2655" s="4"/>
      <c r="Q2655" s="4"/>
      <c r="R2655" s="4"/>
      <c r="S2655" s="4"/>
      <c r="T2655" s="4"/>
      <c r="U2655" s="4"/>
      <c r="V2655" s="4"/>
      <c r="W2655" s="4"/>
      <c r="X2655" s="4"/>
      <c r="Y2655" s="4"/>
    </row>
    <row r="2656" spans="1:25" ht="15" customHeight="1">
      <c r="A2656" s="4"/>
      <c r="B2656" s="307" t="s">
        <v>2542</v>
      </c>
      <c r="C2656" s="307"/>
      <c r="D2656" s="307"/>
      <c r="E2656" s="307"/>
      <c r="F2656" s="307"/>
      <c r="G2656" s="307"/>
      <c r="H2656" s="307"/>
      <c r="I2656" s="307"/>
      <c r="J2656" s="307"/>
      <c r="K2656" s="307"/>
      <c r="O2656" s="4"/>
      <c r="P2656" s="4"/>
      <c r="Q2656" s="4"/>
      <c r="R2656" s="4"/>
      <c r="S2656" s="4"/>
      <c r="T2656" s="4"/>
      <c r="U2656" s="4"/>
      <c r="V2656" s="4"/>
      <c r="W2656" s="4"/>
      <c r="X2656" s="4"/>
      <c r="Y2656" s="4"/>
    </row>
    <row r="2657" spans="1:25" ht="15" customHeight="1" thickBot="1">
      <c r="A2657" s="4"/>
      <c r="B2657" s="302" t="s">
        <v>2629</v>
      </c>
      <c r="C2657" s="302"/>
      <c r="D2657" s="302"/>
      <c r="E2657" s="302"/>
      <c r="F2657" s="302"/>
      <c r="G2657" s="302"/>
      <c r="H2657" s="302"/>
      <c r="I2657" s="302"/>
      <c r="J2657" s="302"/>
      <c r="K2657" s="302"/>
      <c r="O2657" s="4"/>
      <c r="P2657" s="4"/>
      <c r="Q2657" s="4"/>
      <c r="R2657" s="4"/>
      <c r="S2657" s="4"/>
      <c r="T2657" s="4"/>
      <c r="U2657" s="4"/>
      <c r="V2657" s="4"/>
      <c r="W2657" s="4"/>
      <c r="X2657" s="4"/>
      <c r="Y2657" s="4"/>
    </row>
    <row r="2658" spans="1:25" ht="15" customHeight="1" thickTop="1">
      <c r="A2658" s="4"/>
      <c r="B2658" s="72"/>
      <c r="C2658" s="72"/>
      <c r="D2658" s="72"/>
      <c r="E2658" s="72"/>
      <c r="F2658" s="72"/>
      <c r="G2658" s="72"/>
      <c r="H2658" s="72"/>
      <c r="I2658" s="72"/>
      <c r="J2658" s="72"/>
      <c r="K2658" s="72"/>
      <c r="O2658" s="4"/>
      <c r="P2658" s="4"/>
      <c r="Q2658" s="4"/>
      <c r="R2658" s="4"/>
      <c r="S2658" s="4"/>
      <c r="T2658" s="4"/>
      <c r="U2658" s="4"/>
      <c r="V2658" s="4"/>
      <c r="W2658" s="4"/>
      <c r="X2658" s="4"/>
      <c r="Y2658" s="4"/>
    </row>
    <row r="2659" spans="1:25" ht="15" customHeight="1">
      <c r="A2659" s="4"/>
      <c r="B2659" s="61" t="s">
        <v>871</v>
      </c>
      <c r="C2659" s="62" t="s">
        <v>19</v>
      </c>
      <c r="D2659" s="61" t="s">
        <v>20</v>
      </c>
      <c r="E2659" s="61" t="s">
        <v>21</v>
      </c>
      <c r="F2659" s="303" t="s">
        <v>1242</v>
      </c>
      <c r="G2659" s="303"/>
      <c r="H2659" s="67" t="s">
        <v>22</v>
      </c>
      <c r="I2659" s="62" t="s">
        <v>23</v>
      </c>
      <c r="J2659" s="62" t="s">
        <v>24</v>
      </c>
      <c r="K2659" s="62" t="s">
        <v>17</v>
      </c>
      <c r="O2659" s="4"/>
      <c r="P2659" s="4"/>
      <c r="Q2659" s="4"/>
      <c r="R2659" s="4"/>
      <c r="S2659" s="4"/>
      <c r="T2659" s="4"/>
      <c r="U2659" s="4"/>
      <c r="V2659" s="4"/>
      <c r="W2659" s="4"/>
      <c r="X2659" s="4"/>
      <c r="Y2659" s="4"/>
    </row>
    <row r="2660" spans="1:25" ht="15" customHeight="1">
      <c r="A2660" s="4"/>
      <c r="B2660" s="58" t="s">
        <v>1243</v>
      </c>
      <c r="C2660" s="69" t="s">
        <v>872</v>
      </c>
      <c r="D2660" s="58" t="s">
        <v>31</v>
      </c>
      <c r="E2660" s="58" t="s">
        <v>873</v>
      </c>
      <c r="F2660" s="304" t="s">
        <v>1419</v>
      </c>
      <c r="G2660" s="304"/>
      <c r="H2660" s="68" t="s">
        <v>651</v>
      </c>
      <c r="I2660" s="71">
        <v>1</v>
      </c>
      <c r="J2660" s="70">
        <v>6.67</v>
      </c>
      <c r="K2660" s="70">
        <v>6.67</v>
      </c>
      <c r="O2660" s="4"/>
      <c r="P2660" s="4"/>
      <c r="Q2660" s="4"/>
      <c r="R2660" s="4"/>
      <c r="S2660" s="4"/>
      <c r="T2660" s="4"/>
      <c r="U2660" s="4"/>
      <c r="V2660" s="4"/>
      <c r="W2660" s="4"/>
      <c r="X2660" s="4"/>
      <c r="Y2660" s="4"/>
    </row>
    <row r="2661" spans="1:25" ht="15" customHeight="1">
      <c r="A2661" s="4"/>
      <c r="B2661" s="59" t="s">
        <v>1245</v>
      </c>
      <c r="C2661" s="74" t="s">
        <v>1252</v>
      </c>
      <c r="D2661" s="59" t="s">
        <v>47</v>
      </c>
      <c r="E2661" s="59" t="s">
        <v>1253</v>
      </c>
      <c r="F2661" s="308" t="s">
        <v>1248</v>
      </c>
      <c r="G2661" s="308"/>
      <c r="H2661" s="73" t="s">
        <v>1249</v>
      </c>
      <c r="I2661" s="76">
        <v>0.109</v>
      </c>
      <c r="J2661" s="75">
        <v>31.63</v>
      </c>
      <c r="K2661" s="75">
        <v>3.44</v>
      </c>
      <c r="O2661" s="4"/>
      <c r="P2661" s="4"/>
      <c r="Q2661" s="4"/>
      <c r="R2661" s="4"/>
      <c r="S2661" s="4"/>
      <c r="T2661" s="4"/>
      <c r="U2661" s="4"/>
      <c r="V2661" s="4"/>
      <c r="W2661" s="4"/>
      <c r="X2661" s="4"/>
      <c r="Y2661" s="4"/>
    </row>
    <row r="2662" spans="1:25" ht="15" customHeight="1">
      <c r="A2662" s="4"/>
      <c r="B2662" s="59" t="s">
        <v>1245</v>
      </c>
      <c r="C2662" s="74" t="s">
        <v>1250</v>
      </c>
      <c r="D2662" s="59" t="s">
        <v>47</v>
      </c>
      <c r="E2662" s="59" t="s">
        <v>1251</v>
      </c>
      <c r="F2662" s="308" t="s">
        <v>1248</v>
      </c>
      <c r="G2662" s="308"/>
      <c r="H2662" s="73" t="s">
        <v>1249</v>
      </c>
      <c r="I2662" s="76">
        <v>0.109</v>
      </c>
      <c r="J2662" s="75">
        <v>25.52</v>
      </c>
      <c r="K2662" s="75">
        <v>2.78</v>
      </c>
      <c r="O2662" s="4"/>
      <c r="P2662" s="4"/>
      <c r="Q2662" s="4"/>
      <c r="R2662" s="4"/>
      <c r="S2662" s="4"/>
      <c r="T2662" s="4"/>
      <c r="U2662" s="4"/>
      <c r="V2662" s="4"/>
      <c r="W2662" s="4"/>
      <c r="X2662" s="4"/>
      <c r="Y2662" s="4"/>
    </row>
    <row r="2663" spans="1:25" ht="45.6" customHeight="1">
      <c r="A2663" s="4"/>
      <c r="B2663" s="57" t="s">
        <v>1254</v>
      </c>
      <c r="C2663" s="78" t="s">
        <v>2258</v>
      </c>
      <c r="D2663" s="57" t="s">
        <v>47</v>
      </c>
      <c r="E2663" s="57" t="s">
        <v>2259</v>
      </c>
      <c r="F2663" s="305" t="s">
        <v>1258</v>
      </c>
      <c r="G2663" s="305"/>
      <c r="H2663" s="77" t="s">
        <v>49</v>
      </c>
      <c r="I2663" s="80">
        <v>1</v>
      </c>
      <c r="J2663" s="79">
        <v>0.28999999999999998</v>
      </c>
      <c r="K2663" s="79">
        <v>0.28999999999999998</v>
      </c>
      <c r="O2663" s="4"/>
      <c r="P2663" s="4"/>
      <c r="Q2663" s="4"/>
      <c r="R2663" s="4"/>
      <c r="S2663" s="4"/>
      <c r="T2663" s="4"/>
      <c r="U2663" s="4"/>
      <c r="V2663" s="4"/>
      <c r="W2663" s="4"/>
      <c r="X2663" s="4"/>
      <c r="Y2663" s="4"/>
    </row>
    <row r="2664" spans="1:25" ht="15" customHeight="1">
      <c r="A2664" s="4"/>
      <c r="B2664" s="57" t="s">
        <v>1254</v>
      </c>
      <c r="C2664" s="78" t="s">
        <v>2260</v>
      </c>
      <c r="D2664" s="57" t="s">
        <v>1515</v>
      </c>
      <c r="E2664" s="57" t="s">
        <v>2261</v>
      </c>
      <c r="F2664" s="305" t="s">
        <v>1258</v>
      </c>
      <c r="G2664" s="305"/>
      <c r="H2664" s="77" t="s">
        <v>49</v>
      </c>
      <c r="I2664" s="80">
        <v>1</v>
      </c>
      <c r="J2664" s="79">
        <v>0.16</v>
      </c>
      <c r="K2664" s="79">
        <v>0.16</v>
      </c>
      <c r="O2664" s="4"/>
      <c r="P2664" s="4"/>
      <c r="Q2664" s="4"/>
      <c r="R2664" s="4"/>
      <c r="S2664" s="4"/>
      <c r="T2664" s="4"/>
      <c r="U2664" s="4"/>
      <c r="V2664" s="4"/>
      <c r="W2664" s="4"/>
      <c r="X2664" s="4"/>
      <c r="Y2664" s="4"/>
    </row>
    <row r="2665" spans="1:25" ht="15" customHeight="1">
      <c r="A2665" s="4"/>
      <c r="B2665" s="60"/>
      <c r="C2665" s="60"/>
      <c r="D2665" s="60"/>
      <c r="E2665" s="60"/>
      <c r="F2665" s="60" t="s">
        <v>1260</v>
      </c>
      <c r="G2665" s="82">
        <v>4.78</v>
      </c>
      <c r="H2665" s="60" t="s">
        <v>1261</v>
      </c>
      <c r="I2665" s="82">
        <v>0</v>
      </c>
      <c r="J2665" s="60" t="s">
        <v>1262</v>
      </c>
      <c r="K2665" s="82">
        <v>4.78</v>
      </c>
      <c r="O2665" s="4"/>
      <c r="P2665" s="4"/>
      <c r="Q2665" s="4"/>
      <c r="R2665" s="4"/>
      <c r="S2665" s="4"/>
      <c r="T2665" s="4"/>
      <c r="U2665" s="4"/>
      <c r="V2665" s="4"/>
      <c r="W2665" s="4"/>
      <c r="X2665" s="4"/>
      <c r="Y2665" s="4"/>
    </row>
    <row r="2666" spans="1:25" ht="15" customHeight="1">
      <c r="A2666" s="4"/>
      <c r="B2666" s="60"/>
      <c r="C2666" s="60"/>
      <c r="D2666" s="60"/>
      <c r="E2666" s="60"/>
      <c r="F2666" s="60" t="s">
        <v>1263</v>
      </c>
      <c r="G2666" s="82">
        <v>1.26</v>
      </c>
      <c r="H2666" s="60"/>
      <c r="I2666" s="306" t="s">
        <v>1264</v>
      </c>
      <c r="J2666" s="306"/>
      <c r="K2666" s="82">
        <v>7.93</v>
      </c>
      <c r="O2666" s="4"/>
      <c r="P2666" s="4"/>
      <c r="Q2666" s="4"/>
      <c r="R2666" s="4"/>
      <c r="S2666" s="4"/>
      <c r="T2666" s="4"/>
      <c r="U2666" s="4"/>
      <c r="V2666" s="4"/>
      <c r="W2666" s="4"/>
      <c r="X2666" s="4"/>
      <c r="Y2666" s="4"/>
    </row>
    <row r="2667" spans="1:25" ht="15" customHeight="1">
      <c r="A2667" s="4"/>
      <c r="B2667" s="307" t="s">
        <v>2542</v>
      </c>
      <c r="C2667" s="307"/>
      <c r="D2667" s="307"/>
      <c r="E2667" s="307"/>
      <c r="F2667" s="307"/>
      <c r="G2667" s="307"/>
      <c r="H2667" s="307"/>
      <c r="I2667" s="307"/>
      <c r="J2667" s="307"/>
      <c r="K2667" s="307"/>
      <c r="O2667" s="4"/>
      <c r="P2667" s="4"/>
      <c r="Q2667" s="4"/>
      <c r="R2667" s="4"/>
      <c r="S2667" s="4"/>
      <c r="T2667" s="4"/>
      <c r="U2667" s="4"/>
      <c r="V2667" s="4"/>
      <c r="W2667" s="4"/>
      <c r="X2667" s="4"/>
      <c r="Y2667" s="4"/>
    </row>
    <row r="2668" spans="1:25" ht="15" customHeight="1" thickBot="1">
      <c r="A2668" s="4"/>
      <c r="B2668" s="302" t="s">
        <v>2630</v>
      </c>
      <c r="C2668" s="302"/>
      <c r="D2668" s="302"/>
      <c r="E2668" s="302"/>
      <c r="F2668" s="302"/>
      <c r="G2668" s="302"/>
      <c r="H2668" s="302"/>
      <c r="I2668" s="302"/>
      <c r="J2668" s="302"/>
      <c r="K2668" s="302"/>
      <c r="O2668" s="4"/>
      <c r="P2668" s="4"/>
      <c r="Q2668" s="4"/>
      <c r="R2668" s="4"/>
      <c r="S2668" s="4"/>
      <c r="T2668" s="4"/>
      <c r="U2668" s="4"/>
      <c r="V2668" s="4"/>
      <c r="W2668" s="4"/>
      <c r="X2668" s="4"/>
      <c r="Y2668" s="4"/>
    </row>
    <row r="2669" spans="1:25" ht="15" customHeight="1" thickTop="1">
      <c r="A2669" s="4"/>
      <c r="B2669" s="72"/>
      <c r="C2669" s="72"/>
      <c r="D2669" s="72"/>
      <c r="E2669" s="72"/>
      <c r="F2669" s="72"/>
      <c r="G2669" s="72"/>
      <c r="H2669" s="72"/>
      <c r="I2669" s="72"/>
      <c r="J2669" s="72"/>
      <c r="K2669" s="72"/>
      <c r="O2669" s="4"/>
      <c r="P2669" s="4"/>
      <c r="Q2669" s="4"/>
      <c r="R2669" s="4"/>
      <c r="S2669" s="4"/>
      <c r="T2669" s="4"/>
      <c r="U2669" s="4"/>
      <c r="V2669" s="4"/>
      <c r="W2669" s="4"/>
      <c r="X2669" s="4"/>
      <c r="Y2669" s="4"/>
    </row>
    <row r="2670" spans="1:25" ht="15" customHeight="1">
      <c r="A2670" s="4"/>
      <c r="B2670" s="61" t="s">
        <v>874</v>
      </c>
      <c r="C2670" s="62" t="s">
        <v>19</v>
      </c>
      <c r="D2670" s="61" t="s">
        <v>20</v>
      </c>
      <c r="E2670" s="61" t="s">
        <v>21</v>
      </c>
      <c r="F2670" s="303" t="s">
        <v>1242</v>
      </c>
      <c r="G2670" s="303"/>
      <c r="H2670" s="67" t="s">
        <v>22</v>
      </c>
      <c r="I2670" s="62" t="s">
        <v>23</v>
      </c>
      <c r="J2670" s="62" t="s">
        <v>24</v>
      </c>
      <c r="K2670" s="62" t="s">
        <v>17</v>
      </c>
      <c r="O2670" s="4"/>
      <c r="P2670" s="4"/>
      <c r="Q2670" s="4"/>
      <c r="R2670" s="4"/>
      <c r="S2670" s="4"/>
      <c r="T2670" s="4"/>
      <c r="U2670" s="4"/>
      <c r="V2670" s="4"/>
      <c r="W2670" s="4"/>
      <c r="X2670" s="4"/>
      <c r="Y2670" s="4"/>
    </row>
    <row r="2671" spans="1:25" ht="15" customHeight="1">
      <c r="A2671" s="4"/>
      <c r="B2671" s="58" t="s">
        <v>1243</v>
      </c>
      <c r="C2671" s="69" t="s">
        <v>875</v>
      </c>
      <c r="D2671" s="58" t="s">
        <v>31</v>
      </c>
      <c r="E2671" s="58" t="s">
        <v>876</v>
      </c>
      <c r="F2671" s="304" t="s">
        <v>1419</v>
      </c>
      <c r="G2671" s="304"/>
      <c r="H2671" s="68" t="s">
        <v>49</v>
      </c>
      <c r="I2671" s="71">
        <v>1</v>
      </c>
      <c r="J2671" s="70">
        <v>11.72</v>
      </c>
      <c r="K2671" s="70">
        <v>11.72</v>
      </c>
      <c r="O2671" s="4"/>
      <c r="P2671" s="4"/>
      <c r="Q2671" s="4"/>
      <c r="R2671" s="4"/>
      <c r="S2671" s="4"/>
      <c r="T2671" s="4"/>
      <c r="U2671" s="4"/>
      <c r="V2671" s="4"/>
      <c r="W2671" s="4"/>
      <c r="X2671" s="4"/>
      <c r="Y2671" s="4"/>
    </row>
    <row r="2672" spans="1:25" ht="15" customHeight="1">
      <c r="A2672" s="4"/>
      <c r="B2672" s="59" t="s">
        <v>1245</v>
      </c>
      <c r="C2672" s="74" t="s">
        <v>1250</v>
      </c>
      <c r="D2672" s="59" t="s">
        <v>47</v>
      </c>
      <c r="E2672" s="59" t="s">
        <v>1251</v>
      </c>
      <c r="F2672" s="308" t="s">
        <v>1248</v>
      </c>
      <c r="G2672" s="308"/>
      <c r="H2672" s="73" t="s">
        <v>1249</v>
      </c>
      <c r="I2672" s="76">
        <v>0.10299999999999999</v>
      </c>
      <c r="J2672" s="75">
        <v>25.52</v>
      </c>
      <c r="K2672" s="75">
        <v>2.62</v>
      </c>
      <c r="O2672" s="4"/>
      <c r="P2672" s="4"/>
      <c r="Q2672" s="4"/>
      <c r="R2672" s="4"/>
      <c r="S2672" s="4"/>
      <c r="T2672" s="4"/>
      <c r="U2672" s="4"/>
      <c r="V2672" s="4"/>
      <c r="W2672" s="4"/>
      <c r="X2672" s="4"/>
      <c r="Y2672" s="4"/>
    </row>
    <row r="2673" spans="1:25" ht="45.6" customHeight="1">
      <c r="A2673" s="4"/>
      <c r="B2673" s="59" t="s">
        <v>1245</v>
      </c>
      <c r="C2673" s="74" t="s">
        <v>1252</v>
      </c>
      <c r="D2673" s="59" t="s">
        <v>47</v>
      </c>
      <c r="E2673" s="59" t="s">
        <v>1253</v>
      </c>
      <c r="F2673" s="308" t="s">
        <v>1248</v>
      </c>
      <c r="G2673" s="308"/>
      <c r="H2673" s="73" t="s">
        <v>1249</v>
      </c>
      <c r="I2673" s="76">
        <v>0.20599999999999999</v>
      </c>
      <c r="J2673" s="75">
        <v>31.63</v>
      </c>
      <c r="K2673" s="75">
        <v>6.51</v>
      </c>
      <c r="O2673" s="4"/>
      <c r="P2673" s="4"/>
      <c r="Q2673" s="4"/>
      <c r="R2673" s="4"/>
      <c r="S2673" s="4"/>
      <c r="T2673" s="4"/>
      <c r="U2673" s="4"/>
      <c r="V2673" s="4"/>
      <c r="W2673" s="4"/>
      <c r="X2673" s="4"/>
      <c r="Y2673" s="4"/>
    </row>
    <row r="2674" spans="1:25" ht="15" customHeight="1">
      <c r="A2674" s="4"/>
      <c r="B2674" s="57" t="s">
        <v>1254</v>
      </c>
      <c r="C2674" s="78" t="s">
        <v>2262</v>
      </c>
      <c r="D2674" s="57" t="s">
        <v>1515</v>
      </c>
      <c r="E2674" s="57" t="s">
        <v>2263</v>
      </c>
      <c r="F2674" s="305" t="s">
        <v>1258</v>
      </c>
      <c r="G2674" s="305"/>
      <c r="H2674" s="77" t="s">
        <v>49</v>
      </c>
      <c r="I2674" s="80">
        <v>1</v>
      </c>
      <c r="J2674" s="79">
        <v>2.59</v>
      </c>
      <c r="K2674" s="79">
        <v>2.59</v>
      </c>
      <c r="O2674" s="4"/>
      <c r="P2674" s="4"/>
      <c r="Q2674" s="4"/>
      <c r="R2674" s="4"/>
      <c r="S2674" s="4"/>
      <c r="T2674" s="4"/>
      <c r="U2674" s="4"/>
      <c r="V2674" s="4"/>
      <c r="W2674" s="4"/>
      <c r="X2674" s="4"/>
      <c r="Y2674" s="4"/>
    </row>
    <row r="2675" spans="1:25" ht="15" customHeight="1">
      <c r="A2675" s="4"/>
      <c r="B2675" s="60"/>
      <c r="C2675" s="60"/>
      <c r="D2675" s="60"/>
      <c r="E2675" s="60"/>
      <c r="F2675" s="60" t="s">
        <v>1260</v>
      </c>
      <c r="G2675" s="82">
        <v>7.09</v>
      </c>
      <c r="H2675" s="60" t="s">
        <v>1261</v>
      </c>
      <c r="I2675" s="82">
        <v>0</v>
      </c>
      <c r="J2675" s="60" t="s">
        <v>1262</v>
      </c>
      <c r="K2675" s="82">
        <v>7.09</v>
      </c>
      <c r="O2675" s="4"/>
      <c r="P2675" s="4"/>
      <c r="Q2675" s="4"/>
      <c r="R2675" s="4"/>
      <c r="S2675" s="4"/>
      <c r="T2675" s="4"/>
      <c r="U2675" s="4"/>
      <c r="V2675" s="4"/>
      <c r="W2675" s="4"/>
      <c r="X2675" s="4"/>
      <c r="Y2675" s="4"/>
    </row>
    <row r="2676" spans="1:25" ht="15" customHeight="1">
      <c r="A2676" s="4"/>
      <c r="B2676" s="60"/>
      <c r="C2676" s="60"/>
      <c r="D2676" s="60"/>
      <c r="E2676" s="60"/>
      <c r="F2676" s="60" t="s">
        <v>1263</v>
      </c>
      <c r="G2676" s="82">
        <v>2.21</v>
      </c>
      <c r="H2676" s="60"/>
      <c r="I2676" s="306" t="s">
        <v>1264</v>
      </c>
      <c r="J2676" s="306"/>
      <c r="K2676" s="82">
        <v>13.93</v>
      </c>
      <c r="O2676" s="4"/>
      <c r="P2676" s="4"/>
      <c r="Q2676" s="4"/>
      <c r="R2676" s="4"/>
      <c r="S2676" s="4"/>
      <c r="T2676" s="4"/>
      <c r="U2676" s="4"/>
      <c r="V2676" s="4"/>
      <c r="W2676" s="4"/>
      <c r="X2676" s="4"/>
      <c r="Y2676" s="4"/>
    </row>
    <row r="2677" spans="1:25" ht="15" customHeight="1">
      <c r="A2677" s="4"/>
      <c r="B2677" s="307" t="s">
        <v>2542</v>
      </c>
      <c r="C2677" s="307"/>
      <c r="D2677" s="307"/>
      <c r="E2677" s="307"/>
      <c r="F2677" s="307"/>
      <c r="G2677" s="307"/>
      <c r="H2677" s="307"/>
      <c r="I2677" s="307"/>
      <c r="J2677" s="307"/>
      <c r="K2677" s="307"/>
      <c r="O2677" s="4"/>
      <c r="P2677" s="4"/>
      <c r="Q2677" s="4"/>
      <c r="R2677" s="4"/>
      <c r="S2677" s="4"/>
      <c r="T2677" s="4"/>
      <c r="U2677" s="4"/>
      <c r="V2677" s="4"/>
      <c r="W2677" s="4"/>
      <c r="X2677" s="4"/>
      <c r="Y2677" s="4"/>
    </row>
    <row r="2678" spans="1:25" ht="15" customHeight="1" thickBot="1">
      <c r="A2678" s="4"/>
      <c r="B2678" s="302" t="s">
        <v>2631</v>
      </c>
      <c r="C2678" s="302"/>
      <c r="D2678" s="302"/>
      <c r="E2678" s="302"/>
      <c r="F2678" s="302"/>
      <c r="G2678" s="302"/>
      <c r="H2678" s="302"/>
      <c r="I2678" s="302"/>
      <c r="J2678" s="302"/>
      <c r="K2678" s="302"/>
      <c r="O2678" s="4"/>
      <c r="P2678" s="4"/>
      <c r="Q2678" s="4"/>
      <c r="R2678" s="4"/>
      <c r="S2678" s="4"/>
      <c r="T2678" s="4"/>
      <c r="U2678" s="4"/>
      <c r="V2678" s="4"/>
      <c r="W2678" s="4"/>
      <c r="X2678" s="4"/>
      <c r="Y2678" s="4"/>
    </row>
    <row r="2679" spans="1:25" ht="15" customHeight="1" thickTop="1">
      <c r="A2679" s="4"/>
      <c r="B2679" s="72"/>
      <c r="C2679" s="72"/>
      <c r="D2679" s="72"/>
      <c r="E2679" s="72"/>
      <c r="F2679" s="72"/>
      <c r="G2679" s="72"/>
      <c r="H2679" s="72"/>
      <c r="I2679" s="72"/>
      <c r="J2679" s="72"/>
      <c r="K2679" s="72"/>
      <c r="O2679" s="4"/>
      <c r="P2679" s="4"/>
      <c r="Q2679" s="4"/>
      <c r="R2679" s="4"/>
      <c r="S2679" s="4"/>
      <c r="T2679" s="4"/>
      <c r="U2679" s="4"/>
      <c r="V2679" s="4"/>
      <c r="W2679" s="4"/>
      <c r="X2679" s="4"/>
      <c r="Y2679" s="4"/>
    </row>
    <row r="2680" spans="1:25" ht="15" customHeight="1">
      <c r="A2680" s="4"/>
      <c r="B2680" s="61" t="s">
        <v>877</v>
      </c>
      <c r="C2680" s="62" t="s">
        <v>19</v>
      </c>
      <c r="D2680" s="61" t="s">
        <v>20</v>
      </c>
      <c r="E2680" s="61" t="s">
        <v>21</v>
      </c>
      <c r="F2680" s="303" t="s">
        <v>1242</v>
      </c>
      <c r="G2680" s="303"/>
      <c r="H2680" s="67" t="s">
        <v>22</v>
      </c>
      <c r="I2680" s="62" t="s">
        <v>23</v>
      </c>
      <c r="J2680" s="62" t="s">
        <v>24</v>
      </c>
      <c r="K2680" s="62" t="s">
        <v>17</v>
      </c>
      <c r="O2680" s="4"/>
      <c r="P2680" s="4"/>
      <c r="Q2680" s="4"/>
      <c r="R2680" s="4"/>
      <c r="S2680" s="4"/>
      <c r="T2680" s="4"/>
      <c r="U2680" s="4"/>
      <c r="V2680" s="4"/>
      <c r="W2680" s="4"/>
      <c r="X2680" s="4"/>
      <c r="Y2680" s="4"/>
    </row>
    <row r="2681" spans="1:25" ht="15" customHeight="1">
      <c r="A2681" s="4"/>
      <c r="B2681" s="58" t="s">
        <v>1243</v>
      </c>
      <c r="C2681" s="69" t="s">
        <v>878</v>
      </c>
      <c r="D2681" s="58" t="s">
        <v>31</v>
      </c>
      <c r="E2681" s="58" t="s">
        <v>879</v>
      </c>
      <c r="F2681" s="304" t="s">
        <v>1419</v>
      </c>
      <c r="G2681" s="304"/>
      <c r="H2681" s="68" t="s">
        <v>49</v>
      </c>
      <c r="I2681" s="71">
        <v>1</v>
      </c>
      <c r="J2681" s="70">
        <v>1.68</v>
      </c>
      <c r="K2681" s="70">
        <v>1.68</v>
      </c>
      <c r="O2681" s="4"/>
      <c r="P2681" s="4"/>
      <c r="Q2681" s="4"/>
      <c r="R2681" s="4"/>
      <c r="S2681" s="4"/>
      <c r="T2681" s="4"/>
      <c r="U2681" s="4"/>
      <c r="V2681" s="4"/>
      <c r="W2681" s="4"/>
      <c r="X2681" s="4"/>
      <c r="Y2681" s="4"/>
    </row>
    <row r="2682" spans="1:25" ht="15" customHeight="1">
      <c r="A2682" s="4"/>
      <c r="B2682" s="59" t="s">
        <v>1245</v>
      </c>
      <c r="C2682" s="74" t="s">
        <v>1250</v>
      </c>
      <c r="D2682" s="59" t="s">
        <v>47</v>
      </c>
      <c r="E2682" s="59" t="s">
        <v>1251</v>
      </c>
      <c r="F2682" s="308" t="s">
        <v>1248</v>
      </c>
      <c r="G2682" s="308"/>
      <c r="H2682" s="73" t="s">
        <v>1249</v>
      </c>
      <c r="I2682" s="76">
        <v>1.2999999999999999E-2</v>
      </c>
      <c r="J2682" s="75">
        <v>25.52</v>
      </c>
      <c r="K2682" s="75">
        <v>0.33</v>
      </c>
      <c r="O2682" s="4"/>
      <c r="P2682" s="4"/>
      <c r="Q2682" s="4"/>
      <c r="R2682" s="4"/>
      <c r="S2682" s="4"/>
      <c r="T2682" s="4"/>
      <c r="U2682" s="4"/>
      <c r="V2682" s="4"/>
      <c r="W2682" s="4"/>
      <c r="X2682" s="4"/>
      <c r="Y2682" s="4"/>
    </row>
    <row r="2683" spans="1:25" ht="45.6" customHeight="1">
      <c r="A2683" s="4"/>
      <c r="B2683" s="59" t="s">
        <v>1245</v>
      </c>
      <c r="C2683" s="74" t="s">
        <v>1252</v>
      </c>
      <c r="D2683" s="59" t="s">
        <v>47</v>
      </c>
      <c r="E2683" s="59" t="s">
        <v>1253</v>
      </c>
      <c r="F2683" s="308" t="s">
        <v>1248</v>
      </c>
      <c r="G2683" s="308"/>
      <c r="H2683" s="73" t="s">
        <v>1249</v>
      </c>
      <c r="I2683" s="76">
        <v>1.2999999999999999E-2</v>
      </c>
      <c r="J2683" s="75">
        <v>31.63</v>
      </c>
      <c r="K2683" s="75">
        <v>0.41</v>
      </c>
      <c r="O2683" s="4"/>
      <c r="P2683" s="4"/>
      <c r="Q2683" s="4"/>
      <c r="R2683" s="4"/>
      <c r="S2683" s="4"/>
      <c r="T2683" s="4"/>
      <c r="U2683" s="4"/>
      <c r="V2683" s="4"/>
      <c r="W2683" s="4"/>
      <c r="X2683" s="4"/>
      <c r="Y2683" s="4"/>
    </row>
    <row r="2684" spans="1:25" ht="15" customHeight="1">
      <c r="A2684" s="4"/>
      <c r="B2684" s="57" t="s">
        <v>1254</v>
      </c>
      <c r="C2684" s="78" t="s">
        <v>2264</v>
      </c>
      <c r="D2684" s="57" t="s">
        <v>1515</v>
      </c>
      <c r="E2684" s="57" t="s">
        <v>2265</v>
      </c>
      <c r="F2684" s="305" t="s">
        <v>1258</v>
      </c>
      <c r="G2684" s="305"/>
      <c r="H2684" s="77" t="s">
        <v>49</v>
      </c>
      <c r="I2684" s="80">
        <v>1</v>
      </c>
      <c r="J2684" s="79">
        <v>0.94</v>
      </c>
      <c r="K2684" s="79">
        <v>0.94</v>
      </c>
      <c r="O2684" s="4"/>
      <c r="P2684" s="4"/>
      <c r="Q2684" s="4"/>
      <c r="R2684" s="4"/>
      <c r="S2684" s="4"/>
      <c r="T2684" s="4"/>
      <c r="U2684" s="4"/>
      <c r="V2684" s="4"/>
      <c r="W2684" s="4"/>
      <c r="X2684" s="4"/>
      <c r="Y2684" s="4"/>
    </row>
    <row r="2685" spans="1:25" ht="15" customHeight="1">
      <c r="A2685" s="4"/>
      <c r="B2685" s="60"/>
      <c r="C2685" s="60"/>
      <c r="D2685" s="60"/>
      <c r="E2685" s="60"/>
      <c r="F2685" s="60" t="s">
        <v>1260</v>
      </c>
      <c r="G2685" s="82">
        <v>0.56000000000000005</v>
      </c>
      <c r="H2685" s="60" t="s">
        <v>1261</v>
      </c>
      <c r="I2685" s="82">
        <v>0</v>
      </c>
      <c r="J2685" s="60" t="s">
        <v>1262</v>
      </c>
      <c r="K2685" s="82">
        <v>0.56000000000000005</v>
      </c>
      <c r="O2685" s="4"/>
      <c r="P2685" s="4"/>
      <c r="Q2685" s="4"/>
      <c r="R2685" s="4"/>
      <c r="S2685" s="4"/>
      <c r="T2685" s="4"/>
      <c r="U2685" s="4"/>
      <c r="V2685" s="4"/>
      <c r="W2685" s="4"/>
      <c r="X2685" s="4"/>
      <c r="Y2685" s="4"/>
    </row>
    <row r="2686" spans="1:25" ht="15" customHeight="1">
      <c r="A2686" s="4"/>
      <c r="B2686" s="60"/>
      <c r="C2686" s="60"/>
      <c r="D2686" s="60"/>
      <c r="E2686" s="60"/>
      <c r="F2686" s="60" t="s">
        <v>1263</v>
      </c>
      <c r="G2686" s="82">
        <v>0.31</v>
      </c>
      <c r="H2686" s="60"/>
      <c r="I2686" s="306" t="s">
        <v>1264</v>
      </c>
      <c r="J2686" s="306"/>
      <c r="K2686" s="82">
        <v>1.99</v>
      </c>
      <c r="O2686" s="4"/>
      <c r="P2686" s="4"/>
      <c r="Q2686" s="4"/>
      <c r="R2686" s="4"/>
      <c r="S2686" s="4"/>
      <c r="T2686" s="4"/>
      <c r="U2686" s="4"/>
      <c r="V2686" s="4"/>
      <c r="W2686" s="4"/>
      <c r="X2686" s="4"/>
      <c r="Y2686" s="4"/>
    </row>
    <row r="2687" spans="1:25" ht="15" customHeight="1">
      <c r="A2687" s="4"/>
      <c r="B2687" s="307" t="s">
        <v>2542</v>
      </c>
      <c r="C2687" s="307"/>
      <c r="D2687" s="307"/>
      <c r="E2687" s="307"/>
      <c r="F2687" s="307"/>
      <c r="G2687" s="307"/>
      <c r="H2687" s="307"/>
      <c r="I2687" s="307"/>
      <c r="J2687" s="307"/>
      <c r="K2687" s="307"/>
      <c r="O2687" s="4"/>
      <c r="P2687" s="4"/>
      <c r="Q2687" s="4"/>
      <c r="R2687" s="4"/>
      <c r="S2687" s="4"/>
      <c r="T2687" s="4"/>
      <c r="U2687" s="4"/>
      <c r="V2687" s="4"/>
      <c r="W2687" s="4"/>
      <c r="X2687" s="4"/>
      <c r="Y2687" s="4"/>
    </row>
    <row r="2688" spans="1:25" ht="15" customHeight="1" thickBot="1">
      <c r="A2688" s="4"/>
      <c r="B2688" s="302" t="s">
        <v>2632</v>
      </c>
      <c r="C2688" s="302"/>
      <c r="D2688" s="302"/>
      <c r="E2688" s="302"/>
      <c r="F2688" s="302"/>
      <c r="G2688" s="302"/>
      <c r="H2688" s="302"/>
      <c r="I2688" s="302"/>
      <c r="J2688" s="302"/>
      <c r="K2688" s="302"/>
      <c r="O2688" s="4"/>
      <c r="P2688" s="4"/>
      <c r="Q2688" s="4"/>
      <c r="R2688" s="4"/>
      <c r="S2688" s="4"/>
      <c r="T2688" s="4"/>
      <c r="U2688" s="4"/>
      <c r="V2688" s="4"/>
      <c r="W2688" s="4"/>
      <c r="X2688" s="4"/>
      <c r="Y2688" s="4"/>
    </row>
    <row r="2689" spans="1:25" ht="15" customHeight="1" thickTop="1">
      <c r="A2689" s="4"/>
      <c r="B2689" s="72"/>
      <c r="C2689" s="72"/>
      <c r="D2689" s="72"/>
      <c r="E2689" s="72"/>
      <c r="F2689" s="72"/>
      <c r="G2689" s="72"/>
      <c r="H2689" s="72"/>
      <c r="I2689" s="72"/>
      <c r="J2689" s="72"/>
      <c r="K2689" s="72"/>
      <c r="O2689" s="4"/>
      <c r="P2689" s="4"/>
      <c r="Q2689" s="4"/>
      <c r="R2689" s="4"/>
      <c r="S2689" s="4"/>
      <c r="T2689" s="4"/>
      <c r="U2689" s="4"/>
      <c r="V2689" s="4"/>
      <c r="W2689" s="4"/>
      <c r="X2689" s="4"/>
      <c r="Y2689" s="4"/>
    </row>
    <row r="2690" spans="1:25" ht="15" customHeight="1">
      <c r="A2690" s="4"/>
      <c r="B2690" s="61" t="s">
        <v>880</v>
      </c>
      <c r="C2690" s="62" t="s">
        <v>19</v>
      </c>
      <c r="D2690" s="61" t="s">
        <v>20</v>
      </c>
      <c r="E2690" s="61" t="s">
        <v>21</v>
      </c>
      <c r="F2690" s="303" t="s">
        <v>1242</v>
      </c>
      <c r="G2690" s="303"/>
      <c r="H2690" s="67" t="s">
        <v>22</v>
      </c>
      <c r="I2690" s="62" t="s">
        <v>23</v>
      </c>
      <c r="J2690" s="62" t="s">
        <v>24</v>
      </c>
      <c r="K2690" s="62" t="s">
        <v>17</v>
      </c>
      <c r="O2690" s="4"/>
      <c r="P2690" s="4"/>
      <c r="Q2690" s="4"/>
      <c r="R2690" s="4"/>
      <c r="S2690" s="4"/>
      <c r="T2690" s="4"/>
      <c r="U2690" s="4"/>
      <c r="V2690" s="4"/>
      <c r="W2690" s="4"/>
      <c r="X2690" s="4"/>
      <c r="Y2690" s="4"/>
    </row>
    <row r="2691" spans="1:25" ht="15" customHeight="1">
      <c r="A2691" s="4"/>
      <c r="B2691" s="58" t="s">
        <v>1243</v>
      </c>
      <c r="C2691" s="69" t="s">
        <v>881</v>
      </c>
      <c r="D2691" s="58" t="s">
        <v>31</v>
      </c>
      <c r="E2691" s="58" t="s">
        <v>882</v>
      </c>
      <c r="F2691" s="304" t="s">
        <v>1513</v>
      </c>
      <c r="G2691" s="304"/>
      <c r="H2691" s="68" t="s">
        <v>49</v>
      </c>
      <c r="I2691" s="71">
        <v>1</v>
      </c>
      <c r="J2691" s="70">
        <v>5.5</v>
      </c>
      <c r="K2691" s="70">
        <v>5.5</v>
      </c>
      <c r="O2691" s="4"/>
      <c r="P2691" s="4"/>
      <c r="Q2691" s="4"/>
      <c r="R2691" s="4"/>
      <c r="S2691" s="4"/>
      <c r="T2691" s="4"/>
      <c r="U2691" s="4"/>
      <c r="V2691" s="4"/>
      <c r="W2691" s="4"/>
      <c r="X2691" s="4"/>
      <c r="Y2691" s="4"/>
    </row>
    <row r="2692" spans="1:25" ht="15" customHeight="1">
      <c r="A2692" s="4"/>
      <c r="B2692" s="59" t="s">
        <v>1245</v>
      </c>
      <c r="C2692" s="74" t="s">
        <v>1250</v>
      </c>
      <c r="D2692" s="59" t="s">
        <v>47</v>
      </c>
      <c r="E2692" s="59" t="s">
        <v>1251</v>
      </c>
      <c r="F2692" s="308" t="s">
        <v>1248</v>
      </c>
      <c r="G2692" s="308"/>
      <c r="H2692" s="73" t="s">
        <v>1249</v>
      </c>
      <c r="I2692" s="76">
        <v>2.1000000000000001E-2</v>
      </c>
      <c r="J2692" s="75">
        <v>25.52</v>
      </c>
      <c r="K2692" s="75">
        <v>0.53</v>
      </c>
      <c r="O2692" s="4"/>
      <c r="P2692" s="4"/>
      <c r="Q2692" s="4"/>
      <c r="R2692" s="4"/>
      <c r="S2692" s="4"/>
      <c r="T2692" s="4"/>
      <c r="U2692" s="4"/>
      <c r="V2692" s="4"/>
      <c r="W2692" s="4"/>
      <c r="X2692" s="4"/>
      <c r="Y2692" s="4"/>
    </row>
    <row r="2693" spans="1:25" ht="15" customHeight="1">
      <c r="A2693" s="4"/>
      <c r="B2693" s="59" t="s">
        <v>1245</v>
      </c>
      <c r="C2693" s="74" t="s">
        <v>1252</v>
      </c>
      <c r="D2693" s="59" t="s">
        <v>47</v>
      </c>
      <c r="E2693" s="59" t="s">
        <v>1253</v>
      </c>
      <c r="F2693" s="308" t="s">
        <v>1248</v>
      </c>
      <c r="G2693" s="308"/>
      <c r="H2693" s="73" t="s">
        <v>1249</v>
      </c>
      <c r="I2693" s="76">
        <v>2.1000000000000001E-2</v>
      </c>
      <c r="J2693" s="75">
        <v>31.63</v>
      </c>
      <c r="K2693" s="75">
        <v>0.66</v>
      </c>
      <c r="O2693" s="4"/>
      <c r="P2693" s="4"/>
      <c r="Q2693" s="4"/>
      <c r="R2693" s="4"/>
      <c r="S2693" s="4"/>
      <c r="T2693" s="4"/>
      <c r="U2693" s="4"/>
      <c r="V2693" s="4"/>
      <c r="W2693" s="4"/>
      <c r="X2693" s="4"/>
      <c r="Y2693" s="4"/>
    </row>
    <row r="2694" spans="1:25" ht="15" customHeight="1">
      <c r="A2694" s="4"/>
      <c r="B2694" s="57" t="s">
        <v>1254</v>
      </c>
      <c r="C2694" s="78" t="s">
        <v>2266</v>
      </c>
      <c r="D2694" s="57" t="s">
        <v>1515</v>
      </c>
      <c r="E2694" s="57" t="s">
        <v>2267</v>
      </c>
      <c r="F2694" s="305" t="s">
        <v>1258</v>
      </c>
      <c r="G2694" s="305"/>
      <c r="H2694" s="77" t="s">
        <v>49</v>
      </c>
      <c r="I2694" s="80">
        <v>1</v>
      </c>
      <c r="J2694" s="79">
        <v>4.3099999999999996</v>
      </c>
      <c r="K2694" s="79">
        <v>4.3099999999999996</v>
      </c>
      <c r="O2694" s="4"/>
      <c r="P2694" s="4"/>
      <c r="Q2694" s="4"/>
      <c r="R2694" s="4"/>
      <c r="S2694" s="4"/>
      <c r="T2694" s="4"/>
      <c r="U2694" s="4"/>
      <c r="V2694" s="4"/>
      <c r="W2694" s="4"/>
      <c r="X2694" s="4"/>
      <c r="Y2694" s="4"/>
    </row>
    <row r="2695" spans="1:25" ht="15" customHeight="1">
      <c r="A2695" s="4"/>
      <c r="B2695" s="60"/>
      <c r="C2695" s="60"/>
      <c r="D2695" s="60"/>
      <c r="E2695" s="60"/>
      <c r="F2695" s="60" t="s">
        <v>1260</v>
      </c>
      <c r="G2695" s="82">
        <v>0.91</v>
      </c>
      <c r="H2695" s="60" t="s">
        <v>1261</v>
      </c>
      <c r="I2695" s="82">
        <v>0</v>
      </c>
      <c r="J2695" s="60" t="s">
        <v>1262</v>
      </c>
      <c r="K2695" s="82">
        <v>0.91</v>
      </c>
      <c r="O2695" s="4"/>
      <c r="P2695" s="4"/>
      <c r="Q2695" s="4"/>
      <c r="R2695" s="4"/>
      <c r="S2695" s="4"/>
      <c r="T2695" s="4"/>
      <c r="U2695" s="4"/>
      <c r="V2695" s="4"/>
      <c r="W2695" s="4"/>
      <c r="X2695" s="4"/>
      <c r="Y2695" s="4"/>
    </row>
    <row r="2696" spans="1:25" ht="15" customHeight="1">
      <c r="A2696" s="4"/>
      <c r="B2696" s="60"/>
      <c r="C2696" s="60"/>
      <c r="D2696" s="60"/>
      <c r="E2696" s="60"/>
      <c r="F2696" s="60" t="s">
        <v>1263</v>
      </c>
      <c r="G2696" s="82">
        <v>1.04</v>
      </c>
      <c r="H2696" s="60"/>
      <c r="I2696" s="306" t="s">
        <v>1264</v>
      </c>
      <c r="J2696" s="306"/>
      <c r="K2696" s="82">
        <v>6.54</v>
      </c>
      <c r="O2696" s="4"/>
      <c r="P2696" s="4"/>
      <c r="Q2696" s="4"/>
      <c r="R2696" s="4"/>
      <c r="S2696" s="4"/>
      <c r="T2696" s="4"/>
      <c r="U2696" s="4"/>
      <c r="V2696" s="4"/>
      <c r="W2696" s="4"/>
      <c r="X2696" s="4"/>
      <c r="Y2696" s="4"/>
    </row>
    <row r="2697" spans="1:25" ht="15" customHeight="1">
      <c r="A2697" s="4"/>
      <c r="B2697" s="307" t="s">
        <v>2542</v>
      </c>
      <c r="C2697" s="307"/>
      <c r="D2697" s="307"/>
      <c r="E2697" s="307"/>
      <c r="F2697" s="307"/>
      <c r="G2697" s="307"/>
      <c r="H2697" s="307"/>
      <c r="I2697" s="307"/>
      <c r="J2697" s="307"/>
      <c r="K2697" s="307"/>
      <c r="O2697" s="4"/>
      <c r="P2697" s="4"/>
      <c r="Q2697" s="4"/>
      <c r="R2697" s="4"/>
      <c r="S2697" s="4"/>
      <c r="T2697" s="4"/>
      <c r="U2697" s="4"/>
      <c r="V2697" s="4"/>
      <c r="W2697" s="4"/>
      <c r="X2697" s="4"/>
      <c r="Y2697" s="4"/>
    </row>
    <row r="2698" spans="1:25" ht="15" customHeight="1" thickBot="1">
      <c r="A2698" s="4"/>
      <c r="B2698" s="302" t="s">
        <v>2633</v>
      </c>
      <c r="C2698" s="302"/>
      <c r="D2698" s="302"/>
      <c r="E2698" s="302"/>
      <c r="F2698" s="302"/>
      <c r="G2698" s="302"/>
      <c r="H2698" s="302"/>
      <c r="I2698" s="302"/>
      <c r="J2698" s="302"/>
      <c r="K2698" s="302"/>
      <c r="O2698" s="4"/>
      <c r="P2698" s="4"/>
      <c r="Q2698" s="4"/>
      <c r="R2698" s="4"/>
      <c r="S2698" s="4"/>
      <c r="T2698" s="4"/>
      <c r="U2698" s="4"/>
      <c r="V2698" s="4"/>
      <c r="W2698" s="4"/>
      <c r="X2698" s="4"/>
      <c r="Y2698" s="4"/>
    </row>
    <row r="2699" spans="1:25" ht="15" customHeight="1" thickTop="1">
      <c r="A2699" s="4"/>
      <c r="B2699" s="72"/>
      <c r="C2699" s="72"/>
      <c r="D2699" s="72"/>
      <c r="E2699" s="72"/>
      <c r="F2699" s="72"/>
      <c r="G2699" s="72"/>
      <c r="H2699" s="72"/>
      <c r="I2699" s="72"/>
      <c r="J2699" s="72"/>
      <c r="K2699" s="72"/>
      <c r="O2699" s="4"/>
      <c r="P2699" s="4"/>
      <c r="Q2699" s="4"/>
      <c r="R2699" s="4"/>
      <c r="S2699" s="4"/>
      <c r="T2699" s="4"/>
      <c r="U2699" s="4"/>
      <c r="V2699" s="4"/>
      <c r="W2699" s="4"/>
      <c r="X2699" s="4"/>
      <c r="Y2699" s="4"/>
    </row>
    <row r="2700" spans="1:25" ht="15" customHeight="1">
      <c r="A2700" s="4"/>
      <c r="B2700" s="61" t="s">
        <v>883</v>
      </c>
      <c r="C2700" s="62" t="s">
        <v>19</v>
      </c>
      <c r="D2700" s="61" t="s">
        <v>20</v>
      </c>
      <c r="E2700" s="61" t="s">
        <v>21</v>
      </c>
      <c r="F2700" s="303" t="s">
        <v>1242</v>
      </c>
      <c r="G2700" s="303"/>
      <c r="H2700" s="67" t="s">
        <v>22</v>
      </c>
      <c r="I2700" s="62" t="s">
        <v>23</v>
      </c>
      <c r="J2700" s="62" t="s">
        <v>24</v>
      </c>
      <c r="K2700" s="62" t="s">
        <v>17</v>
      </c>
      <c r="O2700" s="4"/>
      <c r="P2700" s="4"/>
      <c r="Q2700" s="4"/>
      <c r="R2700" s="4"/>
      <c r="S2700" s="4"/>
      <c r="T2700" s="4"/>
      <c r="U2700" s="4"/>
      <c r="V2700" s="4"/>
      <c r="W2700" s="4"/>
      <c r="X2700" s="4"/>
      <c r="Y2700" s="4"/>
    </row>
    <row r="2701" spans="1:25" ht="15" customHeight="1">
      <c r="A2701" s="4"/>
      <c r="B2701" s="58" t="s">
        <v>1243</v>
      </c>
      <c r="C2701" s="69" t="s">
        <v>884</v>
      </c>
      <c r="D2701" s="58" t="s">
        <v>31</v>
      </c>
      <c r="E2701" s="58" t="s">
        <v>885</v>
      </c>
      <c r="F2701" s="304" t="s">
        <v>2231</v>
      </c>
      <c r="G2701" s="304"/>
      <c r="H2701" s="68" t="s">
        <v>87</v>
      </c>
      <c r="I2701" s="71">
        <v>1</v>
      </c>
      <c r="J2701" s="70">
        <v>21.3</v>
      </c>
      <c r="K2701" s="70">
        <v>21.3</v>
      </c>
      <c r="O2701" s="4"/>
      <c r="P2701" s="4"/>
      <c r="Q2701" s="4"/>
      <c r="R2701" s="4"/>
      <c r="S2701" s="4"/>
      <c r="T2701" s="4"/>
      <c r="U2701" s="4"/>
      <c r="V2701" s="4"/>
      <c r="W2701" s="4"/>
      <c r="X2701" s="4"/>
      <c r="Y2701" s="4"/>
    </row>
    <row r="2702" spans="1:25" ht="15" customHeight="1">
      <c r="A2702" s="4"/>
      <c r="B2702" s="59" t="s">
        <v>1245</v>
      </c>
      <c r="C2702" s="74" t="s">
        <v>1250</v>
      </c>
      <c r="D2702" s="59" t="s">
        <v>47</v>
      </c>
      <c r="E2702" s="59" t="s">
        <v>1251</v>
      </c>
      <c r="F2702" s="308" t="s">
        <v>1248</v>
      </c>
      <c r="G2702" s="308"/>
      <c r="H2702" s="73" t="s">
        <v>1249</v>
      </c>
      <c r="I2702" s="76">
        <v>0.309</v>
      </c>
      <c r="J2702" s="75">
        <v>25.52</v>
      </c>
      <c r="K2702" s="75">
        <v>7.88</v>
      </c>
      <c r="O2702" s="4"/>
      <c r="P2702" s="4"/>
      <c r="Q2702" s="4"/>
      <c r="R2702" s="4"/>
      <c r="S2702" s="4"/>
      <c r="T2702" s="4"/>
      <c r="U2702" s="4"/>
      <c r="V2702" s="4"/>
      <c r="W2702" s="4"/>
      <c r="X2702" s="4"/>
      <c r="Y2702" s="4"/>
    </row>
    <row r="2703" spans="1:25" ht="15" customHeight="1">
      <c r="A2703" s="4"/>
      <c r="B2703" s="59" t="s">
        <v>1245</v>
      </c>
      <c r="C2703" s="74" t="s">
        <v>1252</v>
      </c>
      <c r="D2703" s="59" t="s">
        <v>47</v>
      </c>
      <c r="E2703" s="59" t="s">
        <v>1253</v>
      </c>
      <c r="F2703" s="308" t="s">
        <v>1248</v>
      </c>
      <c r="G2703" s="308"/>
      <c r="H2703" s="73" t="s">
        <v>1249</v>
      </c>
      <c r="I2703" s="76">
        <v>0.309</v>
      </c>
      <c r="J2703" s="75">
        <v>31.63</v>
      </c>
      <c r="K2703" s="75">
        <v>9.77</v>
      </c>
      <c r="O2703" s="4"/>
      <c r="P2703" s="4"/>
      <c r="Q2703" s="4"/>
      <c r="R2703" s="4"/>
      <c r="S2703" s="4"/>
      <c r="T2703" s="4"/>
      <c r="U2703" s="4"/>
      <c r="V2703" s="4"/>
      <c r="W2703" s="4"/>
      <c r="X2703" s="4"/>
      <c r="Y2703" s="4"/>
    </row>
    <row r="2704" spans="1:25" ht="15" customHeight="1">
      <c r="A2704" s="4"/>
      <c r="B2704" s="57" t="s">
        <v>1254</v>
      </c>
      <c r="C2704" s="78" t="s">
        <v>1353</v>
      </c>
      <c r="D2704" s="57" t="s">
        <v>47</v>
      </c>
      <c r="E2704" s="57" t="s">
        <v>1354</v>
      </c>
      <c r="F2704" s="305" t="s">
        <v>1258</v>
      </c>
      <c r="G2704" s="305"/>
      <c r="H2704" s="77" t="s">
        <v>87</v>
      </c>
      <c r="I2704" s="80">
        <v>1</v>
      </c>
      <c r="J2704" s="79">
        <v>3.65</v>
      </c>
      <c r="K2704" s="79">
        <v>3.65</v>
      </c>
      <c r="O2704" s="4"/>
      <c r="P2704" s="4"/>
      <c r="Q2704" s="4"/>
      <c r="R2704" s="4"/>
      <c r="S2704" s="4"/>
      <c r="T2704" s="4"/>
      <c r="U2704" s="4"/>
      <c r="V2704" s="4"/>
      <c r="W2704" s="4"/>
      <c r="X2704" s="4"/>
      <c r="Y2704" s="4"/>
    </row>
    <row r="2705" spans="1:25" ht="15" customHeight="1">
      <c r="A2705" s="4"/>
      <c r="B2705" s="60"/>
      <c r="C2705" s="60"/>
      <c r="D2705" s="60"/>
      <c r="E2705" s="60"/>
      <c r="F2705" s="60" t="s">
        <v>1260</v>
      </c>
      <c r="G2705" s="82">
        <v>13.57</v>
      </c>
      <c r="H2705" s="60" t="s">
        <v>1261</v>
      </c>
      <c r="I2705" s="82">
        <v>0</v>
      </c>
      <c r="J2705" s="60" t="s">
        <v>1262</v>
      </c>
      <c r="K2705" s="82">
        <v>13.57</v>
      </c>
      <c r="O2705" s="4"/>
      <c r="P2705" s="4"/>
      <c r="Q2705" s="4"/>
      <c r="R2705" s="4"/>
      <c r="S2705" s="4"/>
      <c r="T2705" s="4"/>
      <c r="U2705" s="4"/>
      <c r="V2705" s="4"/>
      <c r="W2705" s="4"/>
      <c r="X2705" s="4"/>
      <c r="Y2705" s="4"/>
    </row>
    <row r="2706" spans="1:25" ht="15" customHeight="1">
      <c r="A2706" s="4"/>
      <c r="B2706" s="60"/>
      <c r="C2706" s="60"/>
      <c r="D2706" s="60"/>
      <c r="E2706" s="60"/>
      <c r="F2706" s="60" t="s">
        <v>1263</v>
      </c>
      <c r="G2706" s="82">
        <v>4.0199999999999996</v>
      </c>
      <c r="H2706" s="60"/>
      <c r="I2706" s="306" t="s">
        <v>1264</v>
      </c>
      <c r="J2706" s="306"/>
      <c r="K2706" s="82">
        <v>25.32</v>
      </c>
      <c r="O2706" s="4"/>
      <c r="P2706" s="4"/>
      <c r="Q2706" s="4"/>
      <c r="R2706" s="4"/>
      <c r="S2706" s="4"/>
      <c r="T2706" s="4"/>
      <c r="U2706" s="4"/>
      <c r="V2706" s="4"/>
      <c r="W2706" s="4"/>
      <c r="X2706" s="4"/>
      <c r="Y2706" s="4"/>
    </row>
    <row r="2707" spans="1:25" ht="15" customHeight="1">
      <c r="A2707" s="4"/>
      <c r="B2707" s="307" t="s">
        <v>2542</v>
      </c>
      <c r="C2707" s="307"/>
      <c r="D2707" s="307"/>
      <c r="E2707" s="307"/>
      <c r="F2707" s="307"/>
      <c r="G2707" s="307"/>
      <c r="H2707" s="307"/>
      <c r="I2707" s="307"/>
      <c r="J2707" s="307"/>
      <c r="K2707" s="307"/>
      <c r="O2707" s="4"/>
      <c r="P2707" s="4"/>
      <c r="Q2707" s="4"/>
      <c r="R2707" s="4"/>
      <c r="S2707" s="4"/>
      <c r="T2707" s="4"/>
      <c r="U2707" s="4"/>
      <c r="V2707" s="4"/>
      <c r="W2707" s="4"/>
      <c r="X2707" s="4"/>
      <c r="Y2707" s="4"/>
    </row>
    <row r="2708" spans="1:25" ht="15" customHeight="1" thickBot="1">
      <c r="A2708" s="4"/>
      <c r="B2708" s="302" t="s">
        <v>2634</v>
      </c>
      <c r="C2708" s="302"/>
      <c r="D2708" s="302"/>
      <c r="E2708" s="302"/>
      <c r="F2708" s="302"/>
      <c r="G2708" s="302"/>
      <c r="H2708" s="302"/>
      <c r="I2708" s="302"/>
      <c r="J2708" s="302"/>
      <c r="K2708" s="302"/>
      <c r="O2708" s="4"/>
      <c r="P2708" s="4"/>
      <c r="Q2708" s="4"/>
      <c r="R2708" s="4"/>
      <c r="S2708" s="4"/>
      <c r="T2708" s="4"/>
      <c r="U2708" s="4"/>
      <c r="V2708" s="4"/>
      <c r="W2708" s="4"/>
      <c r="X2708" s="4"/>
      <c r="Y2708" s="4"/>
    </row>
    <row r="2709" spans="1:25" ht="15" customHeight="1" thickTop="1">
      <c r="A2709" s="4"/>
      <c r="B2709" s="72"/>
      <c r="C2709" s="72"/>
      <c r="D2709" s="72"/>
      <c r="E2709" s="72"/>
      <c r="F2709" s="72"/>
      <c r="G2709" s="72"/>
      <c r="H2709" s="72"/>
      <c r="I2709" s="72"/>
      <c r="J2709" s="72"/>
      <c r="K2709" s="72"/>
      <c r="O2709" s="4"/>
      <c r="P2709" s="4"/>
      <c r="Q2709" s="4"/>
      <c r="R2709" s="4"/>
      <c r="S2709" s="4"/>
      <c r="T2709" s="4"/>
      <c r="U2709" s="4"/>
      <c r="V2709" s="4"/>
      <c r="W2709" s="4"/>
      <c r="X2709" s="4"/>
      <c r="Y2709" s="4"/>
    </row>
    <row r="2710" spans="1:25" ht="15" customHeight="1">
      <c r="A2710" s="4"/>
      <c r="B2710" s="61" t="s">
        <v>886</v>
      </c>
      <c r="C2710" s="62" t="s">
        <v>19</v>
      </c>
      <c r="D2710" s="61" t="s">
        <v>20</v>
      </c>
      <c r="E2710" s="61" t="s">
        <v>21</v>
      </c>
      <c r="F2710" s="303" t="s">
        <v>1242</v>
      </c>
      <c r="G2710" s="303"/>
      <c r="H2710" s="67" t="s">
        <v>22</v>
      </c>
      <c r="I2710" s="62" t="s">
        <v>23</v>
      </c>
      <c r="J2710" s="62" t="s">
        <v>24</v>
      </c>
      <c r="K2710" s="62" t="s">
        <v>17</v>
      </c>
      <c r="O2710" s="4"/>
      <c r="P2710" s="4"/>
      <c r="Q2710" s="4"/>
      <c r="R2710" s="4"/>
      <c r="S2710" s="4"/>
      <c r="T2710" s="4"/>
      <c r="U2710" s="4"/>
      <c r="V2710" s="4"/>
      <c r="W2710" s="4"/>
      <c r="X2710" s="4"/>
      <c r="Y2710" s="4"/>
    </row>
    <row r="2711" spans="1:25" ht="15" customHeight="1">
      <c r="A2711" s="4"/>
      <c r="B2711" s="58" t="s">
        <v>1243</v>
      </c>
      <c r="C2711" s="69" t="s">
        <v>887</v>
      </c>
      <c r="D2711" s="58" t="s">
        <v>47</v>
      </c>
      <c r="E2711" s="58" t="s">
        <v>888</v>
      </c>
      <c r="F2711" s="304" t="s">
        <v>1332</v>
      </c>
      <c r="G2711" s="304"/>
      <c r="H2711" s="68" t="s">
        <v>87</v>
      </c>
      <c r="I2711" s="71">
        <v>1</v>
      </c>
      <c r="J2711" s="70">
        <v>27.02</v>
      </c>
      <c r="K2711" s="70">
        <v>27.02</v>
      </c>
      <c r="O2711" s="4"/>
      <c r="P2711" s="4"/>
      <c r="Q2711" s="4"/>
      <c r="R2711" s="4"/>
      <c r="S2711" s="4"/>
      <c r="T2711" s="4"/>
      <c r="U2711" s="4"/>
      <c r="V2711" s="4"/>
      <c r="W2711" s="4"/>
      <c r="X2711" s="4"/>
      <c r="Y2711" s="4"/>
    </row>
    <row r="2712" spans="1:25" ht="15" customHeight="1">
      <c r="A2712" s="4"/>
      <c r="B2712" s="59" t="s">
        <v>1245</v>
      </c>
      <c r="C2712" s="74" t="s">
        <v>1252</v>
      </c>
      <c r="D2712" s="59" t="s">
        <v>47</v>
      </c>
      <c r="E2712" s="59" t="s">
        <v>1253</v>
      </c>
      <c r="F2712" s="308" t="s">
        <v>1248</v>
      </c>
      <c r="G2712" s="308"/>
      <c r="H2712" s="73" t="s">
        <v>1249</v>
      </c>
      <c r="I2712" s="76">
        <v>0.114</v>
      </c>
      <c r="J2712" s="75">
        <v>31.63</v>
      </c>
      <c r="K2712" s="75">
        <v>3.6</v>
      </c>
      <c r="O2712" s="4"/>
      <c r="P2712" s="4"/>
      <c r="Q2712" s="4"/>
      <c r="R2712" s="4"/>
      <c r="S2712" s="4"/>
      <c r="T2712" s="4"/>
      <c r="U2712" s="4"/>
      <c r="V2712" s="4"/>
      <c r="W2712" s="4"/>
      <c r="X2712" s="4"/>
      <c r="Y2712" s="4"/>
    </row>
    <row r="2713" spans="1:25" ht="15" customHeight="1">
      <c r="A2713" s="4"/>
      <c r="B2713" s="59" t="s">
        <v>1245</v>
      </c>
      <c r="C2713" s="74" t="s">
        <v>1250</v>
      </c>
      <c r="D2713" s="59" t="s">
        <v>47</v>
      </c>
      <c r="E2713" s="59" t="s">
        <v>1251</v>
      </c>
      <c r="F2713" s="308" t="s">
        <v>1248</v>
      </c>
      <c r="G2713" s="308"/>
      <c r="H2713" s="73" t="s">
        <v>1249</v>
      </c>
      <c r="I2713" s="76">
        <v>0.114</v>
      </c>
      <c r="J2713" s="75">
        <v>25.52</v>
      </c>
      <c r="K2713" s="75">
        <v>2.9</v>
      </c>
      <c r="O2713" s="4"/>
      <c r="P2713" s="4"/>
      <c r="Q2713" s="4"/>
      <c r="R2713" s="4"/>
      <c r="S2713" s="4"/>
      <c r="T2713" s="4"/>
      <c r="U2713" s="4"/>
      <c r="V2713" s="4"/>
      <c r="W2713" s="4"/>
      <c r="X2713" s="4"/>
      <c r="Y2713" s="4"/>
    </row>
    <row r="2714" spans="1:25" ht="15" customHeight="1">
      <c r="A2714" s="4"/>
      <c r="B2714" s="57" t="s">
        <v>1254</v>
      </c>
      <c r="C2714" s="78" t="s">
        <v>2268</v>
      </c>
      <c r="D2714" s="57" t="s">
        <v>47</v>
      </c>
      <c r="E2714" s="57" t="s">
        <v>2269</v>
      </c>
      <c r="F2714" s="305" t="s">
        <v>1258</v>
      </c>
      <c r="G2714" s="305"/>
      <c r="H2714" s="77" t="s">
        <v>49</v>
      </c>
      <c r="I2714" s="80">
        <v>9.4000000000000004E-3</v>
      </c>
      <c r="J2714" s="79">
        <v>3.69</v>
      </c>
      <c r="K2714" s="79">
        <v>0.03</v>
      </c>
      <c r="O2714" s="4"/>
      <c r="P2714" s="4"/>
      <c r="Q2714" s="4"/>
      <c r="R2714" s="4"/>
      <c r="S2714" s="4"/>
      <c r="T2714" s="4"/>
      <c r="U2714" s="4"/>
      <c r="V2714" s="4"/>
      <c r="W2714" s="4"/>
      <c r="X2714" s="4"/>
      <c r="Y2714" s="4"/>
    </row>
    <row r="2715" spans="1:25" ht="15" customHeight="1">
      <c r="A2715" s="4"/>
      <c r="B2715" s="57" t="s">
        <v>1254</v>
      </c>
      <c r="C2715" s="78" t="s">
        <v>2270</v>
      </c>
      <c r="D2715" s="57" t="s">
        <v>47</v>
      </c>
      <c r="E2715" s="57" t="s">
        <v>2271</v>
      </c>
      <c r="F2715" s="305" t="s">
        <v>1258</v>
      </c>
      <c r="G2715" s="305"/>
      <c r="H2715" s="77" t="s">
        <v>87</v>
      </c>
      <c r="I2715" s="80">
        <v>1.2434000000000001</v>
      </c>
      <c r="J2715" s="79">
        <v>16.48</v>
      </c>
      <c r="K2715" s="79">
        <v>20.49</v>
      </c>
      <c r="O2715" s="4"/>
      <c r="P2715" s="4"/>
      <c r="Q2715" s="4"/>
      <c r="R2715" s="4"/>
      <c r="S2715" s="4"/>
      <c r="T2715" s="4"/>
      <c r="U2715" s="4"/>
      <c r="V2715" s="4"/>
      <c r="W2715" s="4"/>
      <c r="X2715" s="4"/>
      <c r="Y2715" s="4"/>
    </row>
    <row r="2716" spans="1:25" ht="15" customHeight="1">
      <c r="A2716" s="4"/>
      <c r="B2716" s="60"/>
      <c r="C2716" s="60"/>
      <c r="D2716" s="60"/>
      <c r="E2716" s="60"/>
      <c r="F2716" s="60" t="s">
        <v>1260</v>
      </c>
      <c r="G2716" s="82">
        <v>5</v>
      </c>
      <c r="H2716" s="60" t="s">
        <v>1261</v>
      </c>
      <c r="I2716" s="82">
        <v>0</v>
      </c>
      <c r="J2716" s="60" t="s">
        <v>1262</v>
      </c>
      <c r="K2716" s="82">
        <v>5</v>
      </c>
      <c r="O2716" s="4"/>
      <c r="P2716" s="4"/>
      <c r="Q2716" s="4"/>
      <c r="R2716" s="4"/>
      <c r="S2716" s="4"/>
      <c r="T2716" s="4"/>
      <c r="U2716" s="4"/>
      <c r="V2716" s="4"/>
      <c r="W2716" s="4"/>
      <c r="X2716" s="4"/>
      <c r="Y2716" s="4"/>
    </row>
    <row r="2717" spans="1:25" ht="15" customHeight="1" thickBot="1">
      <c r="A2717" s="4"/>
      <c r="B2717" s="60"/>
      <c r="C2717" s="60"/>
      <c r="D2717" s="60"/>
      <c r="E2717" s="60"/>
      <c r="F2717" s="60" t="s">
        <v>1263</v>
      </c>
      <c r="G2717" s="82">
        <v>5.1100000000000003</v>
      </c>
      <c r="H2717" s="60"/>
      <c r="I2717" s="306" t="s">
        <v>1264</v>
      </c>
      <c r="J2717" s="306"/>
      <c r="K2717" s="82">
        <v>32.130000000000003</v>
      </c>
      <c r="O2717" s="4"/>
      <c r="P2717" s="4"/>
      <c r="Q2717" s="4"/>
      <c r="R2717" s="4"/>
      <c r="S2717" s="4"/>
      <c r="T2717" s="4"/>
      <c r="U2717" s="4"/>
      <c r="V2717" s="4"/>
      <c r="W2717" s="4"/>
      <c r="X2717" s="4"/>
      <c r="Y2717" s="4"/>
    </row>
    <row r="2718" spans="1:25" ht="15" customHeight="1" thickTop="1">
      <c r="A2718" s="4"/>
      <c r="B2718" s="72"/>
      <c r="C2718" s="72"/>
      <c r="D2718" s="72"/>
      <c r="E2718" s="72"/>
      <c r="F2718" s="72"/>
      <c r="G2718" s="72"/>
      <c r="H2718" s="72"/>
      <c r="I2718" s="72"/>
      <c r="J2718" s="72"/>
      <c r="K2718" s="72"/>
      <c r="O2718" s="4"/>
      <c r="P2718" s="4"/>
      <c r="Q2718" s="4"/>
      <c r="R2718" s="4"/>
      <c r="S2718" s="4"/>
      <c r="T2718" s="4"/>
      <c r="U2718" s="4"/>
      <c r="V2718" s="4"/>
      <c r="W2718" s="4"/>
      <c r="X2718" s="4"/>
      <c r="Y2718" s="4"/>
    </row>
    <row r="2719" spans="1:25" ht="15" customHeight="1">
      <c r="A2719" s="4"/>
      <c r="B2719" s="61" t="s">
        <v>889</v>
      </c>
      <c r="C2719" s="62" t="s">
        <v>19</v>
      </c>
      <c r="D2719" s="61" t="s">
        <v>20</v>
      </c>
      <c r="E2719" s="61" t="s">
        <v>21</v>
      </c>
      <c r="F2719" s="303" t="s">
        <v>1242</v>
      </c>
      <c r="G2719" s="303"/>
      <c r="H2719" s="67" t="s">
        <v>22</v>
      </c>
      <c r="I2719" s="62" t="s">
        <v>23</v>
      </c>
      <c r="J2719" s="62" t="s">
        <v>24</v>
      </c>
      <c r="K2719" s="62" t="s">
        <v>17</v>
      </c>
      <c r="O2719" s="4"/>
      <c r="P2719" s="4"/>
      <c r="Q2719" s="4"/>
      <c r="R2719" s="4"/>
      <c r="S2719" s="4"/>
      <c r="T2719" s="4"/>
      <c r="U2719" s="4"/>
      <c r="V2719" s="4"/>
      <c r="W2719" s="4"/>
      <c r="X2719" s="4"/>
      <c r="Y2719" s="4"/>
    </row>
    <row r="2720" spans="1:25" ht="15" customHeight="1">
      <c r="A2720" s="4"/>
      <c r="B2720" s="58" t="s">
        <v>1243</v>
      </c>
      <c r="C2720" s="69" t="s">
        <v>890</v>
      </c>
      <c r="D2720" s="58" t="s">
        <v>47</v>
      </c>
      <c r="E2720" s="58" t="s">
        <v>891</v>
      </c>
      <c r="F2720" s="304" t="s">
        <v>2272</v>
      </c>
      <c r="G2720" s="304"/>
      <c r="H2720" s="68" t="s">
        <v>87</v>
      </c>
      <c r="I2720" s="71">
        <v>1</v>
      </c>
      <c r="J2720" s="70">
        <v>29.43</v>
      </c>
      <c r="K2720" s="70">
        <v>29.43</v>
      </c>
      <c r="O2720" s="4"/>
      <c r="P2720" s="4"/>
      <c r="Q2720" s="4"/>
      <c r="R2720" s="4"/>
      <c r="S2720" s="4"/>
      <c r="T2720" s="4"/>
      <c r="U2720" s="4"/>
      <c r="V2720" s="4"/>
      <c r="W2720" s="4"/>
      <c r="X2720" s="4"/>
      <c r="Y2720" s="4"/>
    </row>
    <row r="2721" spans="1:25" ht="15" customHeight="1">
      <c r="A2721" s="4"/>
      <c r="B2721" s="59" t="s">
        <v>1245</v>
      </c>
      <c r="C2721" s="74" t="s">
        <v>1250</v>
      </c>
      <c r="D2721" s="59" t="s">
        <v>47</v>
      </c>
      <c r="E2721" s="59" t="s">
        <v>1251</v>
      </c>
      <c r="F2721" s="308" t="s">
        <v>1248</v>
      </c>
      <c r="G2721" s="308"/>
      <c r="H2721" s="73" t="s">
        <v>1249</v>
      </c>
      <c r="I2721" s="76">
        <v>6.08E-2</v>
      </c>
      <c r="J2721" s="75">
        <v>25.52</v>
      </c>
      <c r="K2721" s="75">
        <v>1.55</v>
      </c>
      <c r="O2721" s="4"/>
      <c r="P2721" s="4"/>
      <c r="Q2721" s="4"/>
      <c r="R2721" s="4"/>
      <c r="S2721" s="4"/>
      <c r="T2721" s="4"/>
      <c r="U2721" s="4"/>
      <c r="V2721" s="4"/>
      <c r="W2721" s="4"/>
      <c r="X2721" s="4"/>
      <c r="Y2721" s="4"/>
    </row>
    <row r="2722" spans="1:25" ht="15" customHeight="1">
      <c r="A2722" s="4"/>
      <c r="B2722" s="59" t="s">
        <v>1245</v>
      </c>
      <c r="C2722" s="74" t="s">
        <v>1252</v>
      </c>
      <c r="D2722" s="59" t="s">
        <v>47</v>
      </c>
      <c r="E2722" s="59" t="s">
        <v>1253</v>
      </c>
      <c r="F2722" s="308" t="s">
        <v>1248</v>
      </c>
      <c r="G2722" s="308"/>
      <c r="H2722" s="73" t="s">
        <v>1249</v>
      </c>
      <c r="I2722" s="76">
        <v>6.08E-2</v>
      </c>
      <c r="J2722" s="75">
        <v>31.63</v>
      </c>
      <c r="K2722" s="75">
        <v>1.92</v>
      </c>
      <c r="O2722" s="4"/>
      <c r="P2722" s="4"/>
      <c r="Q2722" s="4"/>
      <c r="R2722" s="4"/>
      <c r="S2722" s="4"/>
      <c r="T2722" s="4"/>
      <c r="U2722" s="4"/>
      <c r="V2722" s="4"/>
      <c r="W2722" s="4"/>
      <c r="X2722" s="4"/>
      <c r="Y2722" s="4"/>
    </row>
    <row r="2723" spans="1:25" ht="15" customHeight="1">
      <c r="A2723" s="4"/>
      <c r="B2723" s="57" t="s">
        <v>1254</v>
      </c>
      <c r="C2723" s="78" t="s">
        <v>2273</v>
      </c>
      <c r="D2723" s="57" t="s">
        <v>47</v>
      </c>
      <c r="E2723" s="57" t="s">
        <v>2274</v>
      </c>
      <c r="F2723" s="305" t="s">
        <v>1258</v>
      </c>
      <c r="G2723" s="305"/>
      <c r="H2723" s="77" t="s">
        <v>87</v>
      </c>
      <c r="I2723" s="80">
        <v>1.0149999999999999</v>
      </c>
      <c r="J2723" s="79">
        <v>25.55</v>
      </c>
      <c r="K2723" s="79">
        <v>25.93</v>
      </c>
      <c r="O2723" s="4"/>
      <c r="P2723" s="4"/>
      <c r="Q2723" s="4"/>
      <c r="R2723" s="4"/>
      <c r="S2723" s="4"/>
      <c r="T2723" s="4"/>
      <c r="U2723" s="4"/>
      <c r="V2723" s="4"/>
      <c r="W2723" s="4"/>
      <c r="X2723" s="4"/>
      <c r="Y2723" s="4"/>
    </row>
    <row r="2724" spans="1:25" ht="15" customHeight="1">
      <c r="A2724" s="4"/>
      <c r="B2724" s="57" t="s">
        <v>1254</v>
      </c>
      <c r="C2724" s="78" t="s">
        <v>2268</v>
      </c>
      <c r="D2724" s="57" t="s">
        <v>47</v>
      </c>
      <c r="E2724" s="57" t="s">
        <v>2269</v>
      </c>
      <c r="F2724" s="305" t="s">
        <v>1258</v>
      </c>
      <c r="G2724" s="305"/>
      <c r="H2724" s="77" t="s">
        <v>49</v>
      </c>
      <c r="I2724" s="80">
        <v>8.9999999999999993E-3</v>
      </c>
      <c r="J2724" s="79">
        <v>3.69</v>
      </c>
      <c r="K2724" s="79">
        <v>0.03</v>
      </c>
      <c r="O2724" s="4"/>
      <c r="P2724" s="4"/>
      <c r="Q2724" s="4"/>
      <c r="R2724" s="4"/>
      <c r="S2724" s="4"/>
      <c r="T2724" s="4"/>
      <c r="U2724" s="4"/>
      <c r="V2724" s="4"/>
      <c r="W2724" s="4"/>
      <c r="X2724" s="4"/>
      <c r="Y2724" s="4"/>
    </row>
    <row r="2725" spans="1:25" ht="15" customHeight="1">
      <c r="A2725" s="4"/>
      <c r="B2725" s="60"/>
      <c r="C2725" s="60"/>
      <c r="D2725" s="60"/>
      <c r="E2725" s="60"/>
      <c r="F2725" s="60" t="s">
        <v>1260</v>
      </c>
      <c r="G2725" s="82">
        <v>2.66</v>
      </c>
      <c r="H2725" s="60" t="s">
        <v>1261</v>
      </c>
      <c r="I2725" s="82">
        <v>0</v>
      </c>
      <c r="J2725" s="60" t="s">
        <v>1262</v>
      </c>
      <c r="K2725" s="82">
        <v>2.66</v>
      </c>
      <c r="O2725" s="4"/>
      <c r="P2725" s="4"/>
      <c r="Q2725" s="4"/>
      <c r="R2725" s="4"/>
      <c r="S2725" s="4"/>
      <c r="T2725" s="4"/>
      <c r="U2725" s="4"/>
      <c r="V2725" s="4"/>
      <c r="W2725" s="4"/>
      <c r="X2725" s="4"/>
      <c r="Y2725" s="4"/>
    </row>
    <row r="2726" spans="1:25" ht="15" customHeight="1" thickBot="1">
      <c r="A2726" s="4"/>
      <c r="B2726" s="60"/>
      <c r="C2726" s="60"/>
      <c r="D2726" s="60"/>
      <c r="E2726" s="60"/>
      <c r="F2726" s="60" t="s">
        <v>1263</v>
      </c>
      <c r="G2726" s="82">
        <v>5.56</v>
      </c>
      <c r="H2726" s="60"/>
      <c r="I2726" s="306" t="s">
        <v>1264</v>
      </c>
      <c r="J2726" s="306"/>
      <c r="K2726" s="82">
        <v>34.99</v>
      </c>
      <c r="O2726" s="4"/>
      <c r="P2726" s="4"/>
      <c r="Q2726" s="4"/>
      <c r="R2726" s="4"/>
      <c r="S2726" s="4"/>
      <c r="T2726" s="4"/>
      <c r="U2726" s="4"/>
      <c r="V2726" s="4"/>
      <c r="W2726" s="4"/>
      <c r="X2726" s="4"/>
      <c r="Y2726" s="4"/>
    </row>
    <row r="2727" spans="1:25" ht="15" customHeight="1" thickTop="1">
      <c r="A2727" s="4"/>
      <c r="B2727" s="72"/>
      <c r="C2727" s="72"/>
      <c r="D2727" s="72"/>
      <c r="E2727" s="72"/>
      <c r="F2727" s="72"/>
      <c r="G2727" s="72"/>
      <c r="H2727" s="72"/>
      <c r="I2727" s="72"/>
      <c r="J2727" s="72"/>
      <c r="K2727" s="72"/>
      <c r="O2727" s="4"/>
      <c r="P2727" s="4"/>
      <c r="Q2727" s="4"/>
      <c r="R2727" s="4"/>
      <c r="S2727" s="4"/>
      <c r="T2727" s="4"/>
      <c r="U2727" s="4"/>
      <c r="V2727" s="4"/>
      <c r="W2727" s="4"/>
      <c r="X2727" s="4"/>
      <c r="Y2727" s="4"/>
    </row>
    <row r="2728" spans="1:25" ht="15" customHeight="1">
      <c r="A2728" s="4"/>
      <c r="B2728" s="61" t="s">
        <v>892</v>
      </c>
      <c r="C2728" s="62" t="s">
        <v>19</v>
      </c>
      <c r="D2728" s="61" t="s">
        <v>20</v>
      </c>
      <c r="E2728" s="61" t="s">
        <v>21</v>
      </c>
      <c r="F2728" s="303" t="s">
        <v>1242</v>
      </c>
      <c r="G2728" s="303"/>
      <c r="H2728" s="67" t="s">
        <v>22</v>
      </c>
      <c r="I2728" s="62" t="s">
        <v>23</v>
      </c>
      <c r="J2728" s="62" t="s">
        <v>24</v>
      </c>
      <c r="K2728" s="62" t="s">
        <v>17</v>
      </c>
      <c r="O2728" s="4"/>
      <c r="P2728" s="4"/>
      <c r="Q2728" s="4"/>
      <c r="R2728" s="4"/>
      <c r="S2728" s="4"/>
      <c r="T2728" s="4"/>
      <c r="U2728" s="4"/>
      <c r="V2728" s="4"/>
      <c r="W2728" s="4"/>
      <c r="X2728" s="4"/>
      <c r="Y2728" s="4"/>
    </row>
    <row r="2729" spans="1:25" ht="15" customHeight="1">
      <c r="A2729" s="4"/>
      <c r="B2729" s="58" t="s">
        <v>1243</v>
      </c>
      <c r="C2729" s="69" t="s">
        <v>893</v>
      </c>
      <c r="D2729" s="58" t="s">
        <v>47</v>
      </c>
      <c r="E2729" s="58" t="s">
        <v>894</v>
      </c>
      <c r="F2729" s="304" t="s">
        <v>2272</v>
      </c>
      <c r="G2729" s="304"/>
      <c r="H2729" s="68" t="s">
        <v>87</v>
      </c>
      <c r="I2729" s="71">
        <v>1</v>
      </c>
      <c r="J2729" s="70">
        <v>40.64</v>
      </c>
      <c r="K2729" s="70">
        <v>40.64</v>
      </c>
      <c r="O2729" s="4"/>
      <c r="P2729" s="4"/>
      <c r="Q2729" s="4"/>
      <c r="R2729" s="4"/>
      <c r="S2729" s="4"/>
      <c r="T2729" s="4"/>
      <c r="U2729" s="4"/>
      <c r="V2729" s="4"/>
      <c r="W2729" s="4"/>
      <c r="X2729" s="4"/>
      <c r="Y2729" s="4"/>
    </row>
    <row r="2730" spans="1:25" ht="15" customHeight="1">
      <c r="A2730" s="4"/>
      <c r="B2730" s="59" t="s">
        <v>1245</v>
      </c>
      <c r="C2730" s="74" t="s">
        <v>1252</v>
      </c>
      <c r="D2730" s="59" t="s">
        <v>47</v>
      </c>
      <c r="E2730" s="59" t="s">
        <v>1253</v>
      </c>
      <c r="F2730" s="308" t="s">
        <v>1248</v>
      </c>
      <c r="G2730" s="308"/>
      <c r="H2730" s="73" t="s">
        <v>1249</v>
      </c>
      <c r="I2730" s="76">
        <v>6.9699999999999998E-2</v>
      </c>
      <c r="J2730" s="75">
        <v>31.63</v>
      </c>
      <c r="K2730" s="75">
        <v>2.2000000000000002</v>
      </c>
      <c r="O2730" s="4"/>
      <c r="P2730" s="4"/>
      <c r="Q2730" s="4"/>
      <c r="R2730" s="4"/>
      <c r="S2730" s="4"/>
      <c r="T2730" s="4"/>
      <c r="U2730" s="4"/>
      <c r="V2730" s="4"/>
      <c r="W2730" s="4"/>
      <c r="X2730" s="4"/>
      <c r="Y2730" s="4"/>
    </row>
    <row r="2731" spans="1:25" ht="15" customHeight="1">
      <c r="A2731" s="4"/>
      <c r="B2731" s="59" t="s">
        <v>1245</v>
      </c>
      <c r="C2731" s="74" t="s">
        <v>1250</v>
      </c>
      <c r="D2731" s="59" t="s">
        <v>47</v>
      </c>
      <c r="E2731" s="59" t="s">
        <v>1251</v>
      </c>
      <c r="F2731" s="308" t="s">
        <v>1248</v>
      </c>
      <c r="G2731" s="308"/>
      <c r="H2731" s="73" t="s">
        <v>1249</v>
      </c>
      <c r="I2731" s="76">
        <v>6.9699999999999998E-2</v>
      </c>
      <c r="J2731" s="75">
        <v>25.52</v>
      </c>
      <c r="K2731" s="75">
        <v>1.77</v>
      </c>
      <c r="O2731" s="4"/>
      <c r="P2731" s="4"/>
      <c r="Q2731" s="4"/>
      <c r="R2731" s="4"/>
      <c r="S2731" s="4"/>
      <c r="T2731" s="4"/>
      <c r="U2731" s="4"/>
      <c r="V2731" s="4"/>
      <c r="W2731" s="4"/>
      <c r="X2731" s="4"/>
      <c r="Y2731" s="4"/>
    </row>
    <row r="2732" spans="1:25" ht="15" customHeight="1">
      <c r="A2732" s="4"/>
      <c r="B2732" s="57" t="s">
        <v>1254</v>
      </c>
      <c r="C2732" s="78" t="s">
        <v>2275</v>
      </c>
      <c r="D2732" s="57" t="s">
        <v>47</v>
      </c>
      <c r="E2732" s="57" t="s">
        <v>2276</v>
      </c>
      <c r="F2732" s="305" t="s">
        <v>1258</v>
      </c>
      <c r="G2732" s="305"/>
      <c r="H2732" s="77" t="s">
        <v>87</v>
      </c>
      <c r="I2732" s="80">
        <v>1.0149999999999999</v>
      </c>
      <c r="J2732" s="79">
        <v>36.1</v>
      </c>
      <c r="K2732" s="79">
        <v>36.64</v>
      </c>
      <c r="O2732" s="4"/>
      <c r="P2732" s="4"/>
      <c r="Q2732" s="4"/>
      <c r="R2732" s="4"/>
      <c r="S2732" s="4"/>
      <c r="T2732" s="4"/>
      <c r="U2732" s="4"/>
      <c r="V2732" s="4"/>
      <c r="W2732" s="4"/>
      <c r="X2732" s="4"/>
      <c r="Y2732" s="4"/>
    </row>
    <row r="2733" spans="1:25" ht="15" customHeight="1">
      <c r="A2733" s="4"/>
      <c r="B2733" s="57" t="s">
        <v>1254</v>
      </c>
      <c r="C2733" s="78" t="s">
        <v>2268</v>
      </c>
      <c r="D2733" s="57" t="s">
        <v>47</v>
      </c>
      <c r="E2733" s="57" t="s">
        <v>2269</v>
      </c>
      <c r="F2733" s="305" t="s">
        <v>1258</v>
      </c>
      <c r="G2733" s="305"/>
      <c r="H2733" s="77" t="s">
        <v>49</v>
      </c>
      <c r="I2733" s="80">
        <v>8.9999999999999993E-3</v>
      </c>
      <c r="J2733" s="79">
        <v>3.69</v>
      </c>
      <c r="K2733" s="79">
        <v>0.03</v>
      </c>
      <c r="O2733" s="4"/>
      <c r="P2733" s="4"/>
      <c r="Q2733" s="4"/>
      <c r="R2733" s="4"/>
      <c r="S2733" s="4"/>
      <c r="T2733" s="4"/>
      <c r="U2733" s="4"/>
      <c r="V2733" s="4"/>
      <c r="W2733" s="4"/>
      <c r="X2733" s="4"/>
      <c r="Y2733" s="4"/>
    </row>
    <row r="2734" spans="1:25" ht="15" customHeight="1">
      <c r="A2734" s="4"/>
      <c r="B2734" s="60"/>
      <c r="C2734" s="60"/>
      <c r="D2734" s="60"/>
      <c r="E2734" s="60"/>
      <c r="F2734" s="60" t="s">
        <v>1260</v>
      </c>
      <c r="G2734" s="82">
        <v>3.05</v>
      </c>
      <c r="H2734" s="60" t="s">
        <v>1261</v>
      </c>
      <c r="I2734" s="82">
        <v>0</v>
      </c>
      <c r="J2734" s="60" t="s">
        <v>1262</v>
      </c>
      <c r="K2734" s="82">
        <v>3.05</v>
      </c>
      <c r="O2734" s="4"/>
      <c r="P2734" s="4"/>
      <c r="Q2734" s="4"/>
      <c r="R2734" s="4"/>
      <c r="S2734" s="4"/>
      <c r="T2734" s="4"/>
      <c r="U2734" s="4"/>
      <c r="V2734" s="4"/>
      <c r="W2734" s="4"/>
      <c r="X2734" s="4"/>
      <c r="Y2734" s="4"/>
    </row>
    <row r="2735" spans="1:25" ht="15" customHeight="1" thickBot="1">
      <c r="A2735" s="4"/>
      <c r="B2735" s="60"/>
      <c r="C2735" s="60"/>
      <c r="D2735" s="60"/>
      <c r="E2735" s="60"/>
      <c r="F2735" s="60" t="s">
        <v>1263</v>
      </c>
      <c r="G2735" s="82">
        <v>7.68</v>
      </c>
      <c r="H2735" s="60"/>
      <c r="I2735" s="306" t="s">
        <v>1264</v>
      </c>
      <c r="J2735" s="306"/>
      <c r="K2735" s="82">
        <v>48.32</v>
      </c>
      <c r="O2735" s="4"/>
      <c r="P2735" s="4"/>
      <c r="Q2735" s="4"/>
      <c r="R2735" s="4"/>
      <c r="S2735" s="4"/>
      <c r="T2735" s="4"/>
      <c r="U2735" s="4"/>
      <c r="V2735" s="4"/>
      <c r="W2735" s="4"/>
      <c r="X2735" s="4"/>
      <c r="Y2735" s="4"/>
    </row>
    <row r="2736" spans="1:25" ht="15" customHeight="1" thickTop="1">
      <c r="A2736" s="4"/>
      <c r="B2736" s="72"/>
      <c r="C2736" s="72"/>
      <c r="D2736" s="72"/>
      <c r="E2736" s="72"/>
      <c r="F2736" s="72"/>
      <c r="G2736" s="72"/>
      <c r="H2736" s="72"/>
      <c r="I2736" s="72"/>
      <c r="J2736" s="72"/>
      <c r="K2736" s="72"/>
      <c r="O2736" s="4"/>
      <c r="P2736" s="4"/>
      <c r="Q2736" s="4"/>
      <c r="R2736" s="4"/>
      <c r="S2736" s="4"/>
      <c r="T2736" s="4"/>
      <c r="U2736" s="4"/>
      <c r="V2736" s="4"/>
      <c r="W2736" s="4"/>
      <c r="X2736" s="4"/>
      <c r="Y2736" s="4"/>
    </row>
    <row r="2737" spans="1:25" ht="15" customHeight="1">
      <c r="A2737" s="4"/>
      <c r="B2737" s="61" t="s">
        <v>895</v>
      </c>
      <c r="C2737" s="62" t="s">
        <v>19</v>
      </c>
      <c r="D2737" s="61" t="s">
        <v>20</v>
      </c>
      <c r="E2737" s="61" t="s">
        <v>21</v>
      </c>
      <c r="F2737" s="303" t="s">
        <v>1242</v>
      </c>
      <c r="G2737" s="303"/>
      <c r="H2737" s="67" t="s">
        <v>22</v>
      </c>
      <c r="I2737" s="62" t="s">
        <v>23</v>
      </c>
      <c r="J2737" s="62" t="s">
        <v>24</v>
      </c>
      <c r="K2737" s="62" t="s">
        <v>17</v>
      </c>
      <c r="O2737" s="4"/>
      <c r="P2737" s="4"/>
      <c r="Q2737" s="4"/>
      <c r="R2737" s="4"/>
      <c r="S2737" s="4"/>
      <c r="T2737" s="4"/>
      <c r="U2737" s="4"/>
      <c r="V2737" s="4"/>
      <c r="W2737" s="4"/>
      <c r="X2737" s="4"/>
      <c r="Y2737" s="4"/>
    </row>
    <row r="2738" spans="1:25" ht="15" customHeight="1">
      <c r="A2738" s="4"/>
      <c r="B2738" s="58" t="s">
        <v>1243</v>
      </c>
      <c r="C2738" s="69" t="s">
        <v>896</v>
      </c>
      <c r="D2738" s="58" t="s">
        <v>47</v>
      </c>
      <c r="E2738" s="58" t="s">
        <v>897</v>
      </c>
      <c r="F2738" s="304" t="s">
        <v>2272</v>
      </c>
      <c r="G2738" s="304"/>
      <c r="H2738" s="68" t="s">
        <v>87</v>
      </c>
      <c r="I2738" s="71">
        <v>1</v>
      </c>
      <c r="J2738" s="70">
        <v>58.95</v>
      </c>
      <c r="K2738" s="70">
        <v>58.95</v>
      </c>
      <c r="O2738" s="4"/>
      <c r="P2738" s="4"/>
      <c r="Q2738" s="4"/>
      <c r="R2738" s="4"/>
      <c r="S2738" s="4"/>
      <c r="T2738" s="4"/>
      <c r="U2738" s="4"/>
      <c r="V2738" s="4"/>
      <c r="W2738" s="4"/>
      <c r="X2738" s="4"/>
      <c r="Y2738" s="4"/>
    </row>
    <row r="2739" spans="1:25" ht="15" customHeight="1">
      <c r="A2739" s="4"/>
      <c r="B2739" s="59" t="s">
        <v>1245</v>
      </c>
      <c r="C2739" s="74" t="s">
        <v>1250</v>
      </c>
      <c r="D2739" s="59" t="s">
        <v>47</v>
      </c>
      <c r="E2739" s="59" t="s">
        <v>1251</v>
      </c>
      <c r="F2739" s="308" t="s">
        <v>1248</v>
      </c>
      <c r="G2739" s="308"/>
      <c r="H2739" s="73" t="s">
        <v>1249</v>
      </c>
      <c r="I2739" s="76">
        <v>8.3000000000000004E-2</v>
      </c>
      <c r="J2739" s="75">
        <v>25.52</v>
      </c>
      <c r="K2739" s="75">
        <v>2.11</v>
      </c>
      <c r="O2739" s="4"/>
      <c r="P2739" s="4"/>
      <c r="Q2739" s="4"/>
      <c r="R2739" s="4"/>
      <c r="S2739" s="4"/>
      <c r="T2739" s="4"/>
      <c r="U2739" s="4"/>
      <c r="V2739" s="4"/>
      <c r="W2739" s="4"/>
      <c r="X2739" s="4"/>
      <c r="Y2739" s="4"/>
    </row>
    <row r="2740" spans="1:25" ht="15" customHeight="1">
      <c r="A2740" s="4"/>
      <c r="B2740" s="59" t="s">
        <v>1245</v>
      </c>
      <c r="C2740" s="74" t="s">
        <v>1252</v>
      </c>
      <c r="D2740" s="59" t="s">
        <v>47</v>
      </c>
      <c r="E2740" s="59" t="s">
        <v>1253</v>
      </c>
      <c r="F2740" s="308" t="s">
        <v>1248</v>
      </c>
      <c r="G2740" s="308"/>
      <c r="H2740" s="73" t="s">
        <v>1249</v>
      </c>
      <c r="I2740" s="76">
        <v>8.3000000000000004E-2</v>
      </c>
      <c r="J2740" s="75">
        <v>31.63</v>
      </c>
      <c r="K2740" s="75">
        <v>2.62</v>
      </c>
      <c r="O2740" s="4"/>
      <c r="P2740" s="4"/>
      <c r="Q2740" s="4"/>
      <c r="R2740" s="4"/>
      <c r="S2740" s="4"/>
      <c r="T2740" s="4"/>
      <c r="U2740" s="4"/>
      <c r="V2740" s="4"/>
      <c r="W2740" s="4"/>
      <c r="X2740" s="4"/>
      <c r="Y2740" s="4"/>
    </row>
    <row r="2741" spans="1:25" ht="15" customHeight="1">
      <c r="A2741" s="4"/>
      <c r="B2741" s="57" t="s">
        <v>1254</v>
      </c>
      <c r="C2741" s="78" t="s">
        <v>2277</v>
      </c>
      <c r="D2741" s="57" t="s">
        <v>47</v>
      </c>
      <c r="E2741" s="57" t="s">
        <v>2278</v>
      </c>
      <c r="F2741" s="305" t="s">
        <v>1258</v>
      </c>
      <c r="G2741" s="305"/>
      <c r="H2741" s="77" t="s">
        <v>87</v>
      </c>
      <c r="I2741" s="80">
        <v>1.0149999999999999</v>
      </c>
      <c r="J2741" s="79">
        <v>53.39</v>
      </c>
      <c r="K2741" s="79">
        <v>54.19</v>
      </c>
      <c r="O2741" s="4"/>
      <c r="P2741" s="4"/>
      <c r="Q2741" s="4"/>
      <c r="R2741" s="4"/>
      <c r="S2741" s="4"/>
      <c r="T2741" s="4"/>
      <c r="U2741" s="4"/>
      <c r="V2741" s="4"/>
      <c r="W2741" s="4"/>
      <c r="X2741" s="4"/>
      <c r="Y2741" s="4"/>
    </row>
    <row r="2742" spans="1:25" ht="15" customHeight="1">
      <c r="A2742" s="4"/>
      <c r="B2742" s="57" t="s">
        <v>1254</v>
      </c>
      <c r="C2742" s="78" t="s">
        <v>2268</v>
      </c>
      <c r="D2742" s="57" t="s">
        <v>47</v>
      </c>
      <c r="E2742" s="57" t="s">
        <v>2269</v>
      </c>
      <c r="F2742" s="305" t="s">
        <v>1258</v>
      </c>
      <c r="G2742" s="305"/>
      <c r="H2742" s="77" t="s">
        <v>49</v>
      </c>
      <c r="I2742" s="80">
        <v>8.9999999999999993E-3</v>
      </c>
      <c r="J2742" s="79">
        <v>3.69</v>
      </c>
      <c r="K2742" s="79">
        <v>0.03</v>
      </c>
      <c r="O2742" s="4"/>
      <c r="P2742" s="4"/>
      <c r="Q2742" s="4"/>
      <c r="R2742" s="4"/>
      <c r="S2742" s="4"/>
      <c r="T2742" s="4"/>
      <c r="U2742" s="4"/>
      <c r="V2742" s="4"/>
      <c r="W2742" s="4"/>
      <c r="X2742" s="4"/>
      <c r="Y2742" s="4"/>
    </row>
    <row r="2743" spans="1:25" ht="15" customHeight="1">
      <c r="A2743" s="4"/>
      <c r="B2743" s="60"/>
      <c r="C2743" s="60"/>
      <c r="D2743" s="60"/>
      <c r="E2743" s="60"/>
      <c r="F2743" s="60" t="s">
        <v>1260</v>
      </c>
      <c r="G2743" s="82">
        <v>3.63</v>
      </c>
      <c r="H2743" s="60" t="s">
        <v>1261</v>
      </c>
      <c r="I2743" s="82">
        <v>0</v>
      </c>
      <c r="J2743" s="60" t="s">
        <v>1262</v>
      </c>
      <c r="K2743" s="82">
        <v>3.63</v>
      </c>
      <c r="O2743" s="4"/>
      <c r="P2743" s="4"/>
      <c r="Q2743" s="4"/>
      <c r="R2743" s="4"/>
      <c r="S2743" s="4"/>
      <c r="T2743" s="4"/>
      <c r="U2743" s="4"/>
      <c r="V2743" s="4"/>
      <c r="W2743" s="4"/>
      <c r="X2743" s="4"/>
      <c r="Y2743" s="4"/>
    </row>
    <row r="2744" spans="1:25" ht="15" customHeight="1" thickBot="1">
      <c r="A2744" s="4"/>
      <c r="B2744" s="60"/>
      <c r="C2744" s="60"/>
      <c r="D2744" s="60"/>
      <c r="E2744" s="60"/>
      <c r="F2744" s="60" t="s">
        <v>1263</v>
      </c>
      <c r="G2744" s="82">
        <v>11.15</v>
      </c>
      <c r="H2744" s="60"/>
      <c r="I2744" s="306" t="s">
        <v>1264</v>
      </c>
      <c r="J2744" s="306"/>
      <c r="K2744" s="82">
        <v>70.099999999999994</v>
      </c>
      <c r="O2744" s="4"/>
      <c r="P2744" s="4"/>
      <c r="Q2744" s="4"/>
      <c r="R2744" s="4"/>
      <c r="S2744" s="4"/>
      <c r="T2744" s="4"/>
      <c r="U2744" s="4"/>
      <c r="V2744" s="4"/>
      <c r="W2744" s="4"/>
      <c r="X2744" s="4"/>
      <c r="Y2744" s="4"/>
    </row>
    <row r="2745" spans="1:25" ht="15" customHeight="1" thickTop="1">
      <c r="A2745" s="4"/>
      <c r="B2745" s="72"/>
      <c r="C2745" s="72"/>
      <c r="D2745" s="72"/>
      <c r="E2745" s="72"/>
      <c r="F2745" s="72"/>
      <c r="G2745" s="72"/>
      <c r="H2745" s="72"/>
      <c r="I2745" s="72"/>
      <c r="J2745" s="72"/>
      <c r="K2745" s="72"/>
      <c r="O2745" s="4"/>
      <c r="P2745" s="4"/>
      <c r="Q2745" s="4"/>
      <c r="R2745" s="4"/>
      <c r="S2745" s="4"/>
      <c r="T2745" s="4"/>
      <c r="U2745" s="4"/>
      <c r="V2745" s="4"/>
      <c r="W2745" s="4"/>
      <c r="X2745" s="4"/>
      <c r="Y2745" s="4"/>
    </row>
    <row r="2746" spans="1:25" ht="15" customHeight="1">
      <c r="A2746" s="4"/>
      <c r="B2746" s="61" t="s">
        <v>898</v>
      </c>
      <c r="C2746" s="62" t="s">
        <v>19</v>
      </c>
      <c r="D2746" s="61" t="s">
        <v>20</v>
      </c>
      <c r="E2746" s="61" t="s">
        <v>21</v>
      </c>
      <c r="F2746" s="303" t="s">
        <v>1242</v>
      </c>
      <c r="G2746" s="303"/>
      <c r="H2746" s="67" t="s">
        <v>22</v>
      </c>
      <c r="I2746" s="62" t="s">
        <v>23</v>
      </c>
      <c r="J2746" s="62" t="s">
        <v>24</v>
      </c>
      <c r="K2746" s="62" t="s">
        <v>17</v>
      </c>
      <c r="O2746" s="4"/>
      <c r="P2746" s="4"/>
      <c r="Q2746" s="4"/>
      <c r="R2746" s="4"/>
      <c r="S2746" s="4"/>
      <c r="T2746" s="4"/>
      <c r="U2746" s="4"/>
      <c r="V2746" s="4"/>
      <c r="W2746" s="4"/>
      <c r="X2746" s="4"/>
      <c r="Y2746" s="4"/>
    </row>
    <row r="2747" spans="1:25" ht="15" customHeight="1">
      <c r="A2747" s="4"/>
      <c r="B2747" s="58" t="s">
        <v>1243</v>
      </c>
      <c r="C2747" s="69" t="s">
        <v>899</v>
      </c>
      <c r="D2747" s="58" t="s">
        <v>47</v>
      </c>
      <c r="E2747" s="58" t="s">
        <v>900</v>
      </c>
      <c r="F2747" s="304" t="s">
        <v>1332</v>
      </c>
      <c r="G2747" s="304"/>
      <c r="H2747" s="68" t="s">
        <v>87</v>
      </c>
      <c r="I2747" s="71">
        <v>1</v>
      </c>
      <c r="J2747" s="70">
        <v>10.78</v>
      </c>
      <c r="K2747" s="70">
        <v>10.78</v>
      </c>
      <c r="O2747" s="4"/>
      <c r="P2747" s="4"/>
      <c r="Q2747" s="4"/>
      <c r="R2747" s="4"/>
      <c r="S2747" s="4"/>
      <c r="T2747" s="4"/>
      <c r="U2747" s="4"/>
      <c r="V2747" s="4"/>
      <c r="W2747" s="4"/>
      <c r="X2747" s="4"/>
      <c r="Y2747" s="4"/>
    </row>
    <row r="2748" spans="1:25" ht="15" customHeight="1">
      <c r="A2748" s="4"/>
      <c r="B2748" s="59" t="s">
        <v>1245</v>
      </c>
      <c r="C2748" s="74" t="s">
        <v>1252</v>
      </c>
      <c r="D2748" s="59" t="s">
        <v>47</v>
      </c>
      <c r="E2748" s="59" t="s">
        <v>1253</v>
      </c>
      <c r="F2748" s="308" t="s">
        <v>1248</v>
      </c>
      <c r="G2748" s="308"/>
      <c r="H2748" s="73" t="s">
        <v>1249</v>
      </c>
      <c r="I2748" s="76">
        <v>5.0999999999999997E-2</v>
      </c>
      <c r="J2748" s="75">
        <v>31.63</v>
      </c>
      <c r="K2748" s="75">
        <v>1.61</v>
      </c>
      <c r="O2748" s="4"/>
      <c r="P2748" s="4"/>
      <c r="Q2748" s="4"/>
      <c r="R2748" s="4"/>
      <c r="S2748" s="4"/>
      <c r="T2748" s="4"/>
      <c r="U2748" s="4"/>
      <c r="V2748" s="4"/>
      <c r="W2748" s="4"/>
      <c r="X2748" s="4"/>
      <c r="Y2748" s="4"/>
    </row>
    <row r="2749" spans="1:25" ht="15" customHeight="1">
      <c r="A2749" s="4"/>
      <c r="B2749" s="59" t="s">
        <v>1245</v>
      </c>
      <c r="C2749" s="74" t="s">
        <v>1250</v>
      </c>
      <c r="D2749" s="59" t="s">
        <v>47</v>
      </c>
      <c r="E2749" s="59" t="s">
        <v>1251</v>
      </c>
      <c r="F2749" s="308" t="s">
        <v>1248</v>
      </c>
      <c r="G2749" s="308"/>
      <c r="H2749" s="73" t="s">
        <v>1249</v>
      </c>
      <c r="I2749" s="76">
        <v>5.0999999999999997E-2</v>
      </c>
      <c r="J2749" s="75">
        <v>25.52</v>
      </c>
      <c r="K2749" s="75">
        <v>1.3</v>
      </c>
      <c r="O2749" s="4"/>
      <c r="P2749" s="4"/>
      <c r="Q2749" s="4"/>
      <c r="R2749" s="4"/>
      <c r="S2749" s="4"/>
      <c r="T2749" s="4"/>
      <c r="U2749" s="4"/>
      <c r="V2749" s="4"/>
      <c r="W2749" s="4"/>
      <c r="X2749" s="4"/>
      <c r="Y2749" s="4"/>
    </row>
    <row r="2750" spans="1:25" ht="15" customHeight="1">
      <c r="A2750" s="4"/>
      <c r="B2750" s="57" t="s">
        <v>1254</v>
      </c>
      <c r="C2750" s="78" t="s">
        <v>2279</v>
      </c>
      <c r="D2750" s="57" t="s">
        <v>47</v>
      </c>
      <c r="E2750" s="57" t="s">
        <v>2280</v>
      </c>
      <c r="F2750" s="305" t="s">
        <v>1258</v>
      </c>
      <c r="G2750" s="305"/>
      <c r="H2750" s="77" t="s">
        <v>87</v>
      </c>
      <c r="I2750" s="80">
        <v>1.2434000000000001</v>
      </c>
      <c r="J2750" s="79">
        <v>6.31</v>
      </c>
      <c r="K2750" s="79">
        <v>7.84</v>
      </c>
      <c r="O2750" s="4"/>
      <c r="P2750" s="4"/>
      <c r="Q2750" s="4"/>
      <c r="R2750" s="4"/>
      <c r="S2750" s="4"/>
      <c r="T2750" s="4"/>
      <c r="U2750" s="4"/>
      <c r="V2750" s="4"/>
      <c r="W2750" s="4"/>
      <c r="X2750" s="4"/>
      <c r="Y2750" s="4"/>
    </row>
    <row r="2751" spans="1:25" ht="15" customHeight="1">
      <c r="A2751" s="4"/>
      <c r="B2751" s="57" t="s">
        <v>1254</v>
      </c>
      <c r="C2751" s="78" t="s">
        <v>2268</v>
      </c>
      <c r="D2751" s="57" t="s">
        <v>47</v>
      </c>
      <c r="E2751" s="57" t="s">
        <v>2269</v>
      </c>
      <c r="F2751" s="305" t="s">
        <v>1258</v>
      </c>
      <c r="G2751" s="305"/>
      <c r="H2751" s="77" t="s">
        <v>49</v>
      </c>
      <c r="I2751" s="80">
        <v>9.4000000000000004E-3</v>
      </c>
      <c r="J2751" s="79">
        <v>3.69</v>
      </c>
      <c r="K2751" s="79">
        <v>0.03</v>
      </c>
      <c r="O2751" s="4"/>
      <c r="P2751" s="4"/>
      <c r="Q2751" s="4"/>
      <c r="R2751" s="4"/>
      <c r="S2751" s="4"/>
      <c r="T2751" s="4"/>
      <c r="U2751" s="4"/>
      <c r="V2751" s="4"/>
      <c r="W2751" s="4"/>
      <c r="X2751" s="4"/>
      <c r="Y2751" s="4"/>
    </row>
    <row r="2752" spans="1:25" ht="15" customHeight="1">
      <c r="A2752" s="4"/>
      <c r="B2752" s="60"/>
      <c r="C2752" s="60"/>
      <c r="D2752" s="60"/>
      <c r="E2752" s="60"/>
      <c r="F2752" s="60" t="s">
        <v>1260</v>
      </c>
      <c r="G2752" s="82">
        <v>2.23</v>
      </c>
      <c r="H2752" s="60" t="s">
        <v>1261</v>
      </c>
      <c r="I2752" s="82">
        <v>0</v>
      </c>
      <c r="J2752" s="60" t="s">
        <v>1262</v>
      </c>
      <c r="K2752" s="82">
        <v>2.23</v>
      </c>
      <c r="O2752" s="4"/>
      <c r="P2752" s="4"/>
      <c r="Q2752" s="4"/>
      <c r="R2752" s="4"/>
      <c r="S2752" s="4"/>
      <c r="T2752" s="4"/>
      <c r="U2752" s="4"/>
      <c r="V2752" s="4"/>
      <c r="W2752" s="4"/>
      <c r="X2752" s="4"/>
      <c r="Y2752" s="4"/>
    </row>
    <row r="2753" spans="1:25" ht="15" customHeight="1" thickBot="1">
      <c r="A2753" s="4"/>
      <c r="B2753" s="60"/>
      <c r="C2753" s="60"/>
      <c r="D2753" s="60"/>
      <c r="E2753" s="60"/>
      <c r="F2753" s="60" t="s">
        <v>1263</v>
      </c>
      <c r="G2753" s="82">
        <v>2.0299999999999998</v>
      </c>
      <c r="H2753" s="60"/>
      <c r="I2753" s="306" t="s">
        <v>1264</v>
      </c>
      <c r="J2753" s="306"/>
      <c r="K2753" s="82">
        <v>12.81</v>
      </c>
      <c r="O2753" s="4"/>
      <c r="P2753" s="4"/>
      <c r="Q2753" s="4"/>
      <c r="R2753" s="4"/>
      <c r="S2753" s="4"/>
      <c r="T2753" s="4"/>
      <c r="U2753" s="4"/>
      <c r="V2753" s="4"/>
      <c r="W2753" s="4"/>
      <c r="X2753" s="4"/>
      <c r="Y2753" s="4"/>
    </row>
    <row r="2754" spans="1:25" ht="15" customHeight="1" thickTop="1">
      <c r="A2754" s="4"/>
      <c r="B2754" s="72"/>
      <c r="C2754" s="72"/>
      <c r="D2754" s="72"/>
      <c r="E2754" s="72"/>
      <c r="F2754" s="72"/>
      <c r="G2754" s="72"/>
      <c r="H2754" s="72"/>
      <c r="I2754" s="72"/>
      <c r="J2754" s="72"/>
      <c r="K2754" s="72"/>
      <c r="O2754" s="4"/>
      <c r="P2754" s="4"/>
      <c r="Q2754" s="4"/>
      <c r="R2754" s="4"/>
      <c r="S2754" s="4"/>
      <c r="T2754" s="4"/>
      <c r="U2754" s="4"/>
      <c r="V2754" s="4"/>
      <c r="W2754" s="4"/>
      <c r="X2754" s="4"/>
      <c r="Y2754" s="4"/>
    </row>
    <row r="2755" spans="1:25" ht="15" customHeight="1">
      <c r="A2755" s="4"/>
      <c r="B2755" s="61" t="s">
        <v>901</v>
      </c>
      <c r="C2755" s="62" t="s">
        <v>19</v>
      </c>
      <c r="D2755" s="61" t="s">
        <v>20</v>
      </c>
      <c r="E2755" s="61" t="s">
        <v>21</v>
      </c>
      <c r="F2755" s="303" t="s">
        <v>1242</v>
      </c>
      <c r="G2755" s="303"/>
      <c r="H2755" s="67" t="s">
        <v>22</v>
      </c>
      <c r="I2755" s="62" t="s">
        <v>23</v>
      </c>
      <c r="J2755" s="62" t="s">
        <v>24</v>
      </c>
      <c r="K2755" s="62" t="s">
        <v>17</v>
      </c>
      <c r="O2755" s="4"/>
      <c r="P2755" s="4"/>
      <c r="Q2755" s="4"/>
      <c r="R2755" s="4"/>
      <c r="S2755" s="4"/>
      <c r="T2755" s="4"/>
      <c r="U2755" s="4"/>
      <c r="V2755" s="4"/>
      <c r="W2755" s="4"/>
      <c r="X2755" s="4"/>
      <c r="Y2755" s="4"/>
    </row>
    <row r="2756" spans="1:25" ht="15" customHeight="1">
      <c r="A2756" s="4"/>
      <c r="B2756" s="58" t="s">
        <v>1243</v>
      </c>
      <c r="C2756" s="69" t="s">
        <v>902</v>
      </c>
      <c r="D2756" s="58" t="s">
        <v>47</v>
      </c>
      <c r="E2756" s="58" t="s">
        <v>903</v>
      </c>
      <c r="F2756" s="304" t="s">
        <v>1332</v>
      </c>
      <c r="G2756" s="304"/>
      <c r="H2756" s="68" t="s">
        <v>87</v>
      </c>
      <c r="I2756" s="71">
        <v>1</v>
      </c>
      <c r="J2756" s="70">
        <v>3.19</v>
      </c>
      <c r="K2756" s="70">
        <v>3.19</v>
      </c>
      <c r="O2756" s="4"/>
      <c r="P2756" s="4"/>
      <c r="Q2756" s="4"/>
      <c r="R2756" s="4"/>
      <c r="S2756" s="4"/>
      <c r="T2756" s="4"/>
      <c r="U2756" s="4"/>
      <c r="V2756" s="4"/>
      <c r="W2756" s="4"/>
      <c r="X2756" s="4"/>
      <c r="Y2756" s="4"/>
    </row>
    <row r="2757" spans="1:25" ht="15" customHeight="1">
      <c r="A2757" s="4"/>
      <c r="B2757" s="59" t="s">
        <v>1245</v>
      </c>
      <c r="C2757" s="74" t="s">
        <v>1250</v>
      </c>
      <c r="D2757" s="59" t="s">
        <v>47</v>
      </c>
      <c r="E2757" s="59" t="s">
        <v>1251</v>
      </c>
      <c r="F2757" s="308" t="s">
        <v>1248</v>
      </c>
      <c r="G2757" s="308"/>
      <c r="H2757" s="73" t="s">
        <v>1249</v>
      </c>
      <c r="I2757" s="76">
        <v>2.3E-2</v>
      </c>
      <c r="J2757" s="75">
        <v>25.52</v>
      </c>
      <c r="K2757" s="75">
        <v>0.57999999999999996</v>
      </c>
      <c r="O2757" s="4"/>
      <c r="P2757" s="4"/>
      <c r="Q2757" s="4"/>
      <c r="R2757" s="4"/>
      <c r="S2757" s="4"/>
      <c r="T2757" s="4"/>
      <c r="U2757" s="4"/>
      <c r="V2757" s="4"/>
      <c r="W2757" s="4"/>
      <c r="X2757" s="4"/>
      <c r="Y2757" s="4"/>
    </row>
    <row r="2758" spans="1:25" ht="15" customHeight="1">
      <c r="A2758" s="4"/>
      <c r="B2758" s="59" t="s">
        <v>1245</v>
      </c>
      <c r="C2758" s="74" t="s">
        <v>1252</v>
      </c>
      <c r="D2758" s="59" t="s">
        <v>47</v>
      </c>
      <c r="E2758" s="59" t="s">
        <v>1253</v>
      </c>
      <c r="F2758" s="308" t="s">
        <v>1248</v>
      </c>
      <c r="G2758" s="308"/>
      <c r="H2758" s="73" t="s">
        <v>1249</v>
      </c>
      <c r="I2758" s="76">
        <v>2.3E-2</v>
      </c>
      <c r="J2758" s="75">
        <v>31.63</v>
      </c>
      <c r="K2758" s="75">
        <v>0.72</v>
      </c>
      <c r="O2758" s="4"/>
      <c r="P2758" s="4"/>
      <c r="Q2758" s="4"/>
      <c r="R2758" s="4"/>
      <c r="S2758" s="4"/>
      <c r="T2758" s="4"/>
      <c r="U2758" s="4"/>
      <c r="V2758" s="4"/>
      <c r="W2758" s="4"/>
      <c r="X2758" s="4"/>
      <c r="Y2758" s="4"/>
    </row>
    <row r="2759" spans="1:25" ht="15" customHeight="1">
      <c r="A2759" s="4"/>
      <c r="B2759" s="57" t="s">
        <v>1254</v>
      </c>
      <c r="C2759" s="78" t="s">
        <v>2281</v>
      </c>
      <c r="D2759" s="57" t="s">
        <v>47</v>
      </c>
      <c r="E2759" s="57" t="s">
        <v>2282</v>
      </c>
      <c r="F2759" s="305" t="s">
        <v>1258</v>
      </c>
      <c r="G2759" s="305"/>
      <c r="H2759" s="77" t="s">
        <v>87</v>
      </c>
      <c r="I2759" s="80">
        <v>1.2434000000000001</v>
      </c>
      <c r="J2759" s="79">
        <v>1.5</v>
      </c>
      <c r="K2759" s="79">
        <v>1.86</v>
      </c>
      <c r="O2759" s="4"/>
      <c r="P2759" s="4"/>
      <c r="Q2759" s="4"/>
      <c r="R2759" s="4"/>
      <c r="S2759" s="4"/>
      <c r="T2759" s="4"/>
      <c r="U2759" s="4"/>
      <c r="V2759" s="4"/>
      <c r="W2759" s="4"/>
      <c r="X2759" s="4"/>
      <c r="Y2759" s="4"/>
    </row>
    <row r="2760" spans="1:25" ht="15" customHeight="1">
      <c r="A2760" s="4"/>
      <c r="B2760" s="57" t="s">
        <v>1254</v>
      </c>
      <c r="C2760" s="78" t="s">
        <v>2268</v>
      </c>
      <c r="D2760" s="57" t="s">
        <v>47</v>
      </c>
      <c r="E2760" s="57" t="s">
        <v>2269</v>
      </c>
      <c r="F2760" s="305" t="s">
        <v>1258</v>
      </c>
      <c r="G2760" s="305"/>
      <c r="H2760" s="77" t="s">
        <v>49</v>
      </c>
      <c r="I2760" s="80">
        <v>9.4000000000000004E-3</v>
      </c>
      <c r="J2760" s="79">
        <v>3.69</v>
      </c>
      <c r="K2760" s="79">
        <v>0.03</v>
      </c>
      <c r="O2760" s="4"/>
      <c r="P2760" s="4"/>
      <c r="Q2760" s="4"/>
      <c r="R2760" s="4"/>
      <c r="S2760" s="4"/>
      <c r="T2760" s="4"/>
      <c r="U2760" s="4"/>
      <c r="V2760" s="4"/>
      <c r="W2760" s="4"/>
      <c r="X2760" s="4"/>
      <c r="Y2760" s="4"/>
    </row>
    <row r="2761" spans="1:25" ht="15" customHeight="1">
      <c r="A2761" s="4"/>
      <c r="B2761" s="60"/>
      <c r="C2761" s="60"/>
      <c r="D2761" s="60"/>
      <c r="E2761" s="60"/>
      <c r="F2761" s="60" t="s">
        <v>1260</v>
      </c>
      <c r="G2761" s="82">
        <v>1</v>
      </c>
      <c r="H2761" s="60" t="s">
        <v>1261</v>
      </c>
      <c r="I2761" s="82">
        <v>0</v>
      </c>
      <c r="J2761" s="60" t="s">
        <v>1262</v>
      </c>
      <c r="K2761" s="82">
        <v>1</v>
      </c>
      <c r="O2761" s="4"/>
      <c r="P2761" s="4"/>
      <c r="Q2761" s="4"/>
      <c r="R2761" s="4"/>
      <c r="S2761" s="4"/>
      <c r="T2761" s="4"/>
      <c r="U2761" s="4"/>
      <c r="V2761" s="4"/>
      <c r="W2761" s="4"/>
      <c r="X2761" s="4"/>
      <c r="Y2761" s="4"/>
    </row>
    <row r="2762" spans="1:25" ht="15" customHeight="1" thickBot="1">
      <c r="A2762" s="4"/>
      <c r="B2762" s="60"/>
      <c r="C2762" s="60"/>
      <c r="D2762" s="60"/>
      <c r="E2762" s="60"/>
      <c r="F2762" s="60" t="s">
        <v>1263</v>
      </c>
      <c r="G2762" s="82">
        <v>0.6</v>
      </c>
      <c r="H2762" s="60"/>
      <c r="I2762" s="306" t="s">
        <v>1264</v>
      </c>
      <c r="J2762" s="306"/>
      <c r="K2762" s="82">
        <v>3.79</v>
      </c>
      <c r="O2762" s="4"/>
      <c r="P2762" s="4"/>
      <c r="Q2762" s="4"/>
      <c r="R2762" s="4"/>
      <c r="S2762" s="4"/>
      <c r="T2762" s="4"/>
      <c r="U2762" s="4"/>
      <c r="V2762" s="4"/>
      <c r="W2762" s="4"/>
      <c r="X2762" s="4"/>
      <c r="Y2762" s="4"/>
    </row>
    <row r="2763" spans="1:25" ht="15" customHeight="1" thickTop="1">
      <c r="A2763" s="4"/>
      <c r="B2763" s="72"/>
      <c r="C2763" s="72"/>
      <c r="D2763" s="72"/>
      <c r="E2763" s="72"/>
      <c r="F2763" s="72"/>
      <c r="G2763" s="72"/>
      <c r="H2763" s="72"/>
      <c r="I2763" s="72"/>
      <c r="J2763" s="72"/>
      <c r="K2763" s="72"/>
      <c r="O2763" s="4"/>
      <c r="P2763" s="4"/>
      <c r="Q2763" s="4"/>
      <c r="R2763" s="4"/>
      <c r="S2763" s="4"/>
      <c r="T2763" s="4"/>
      <c r="U2763" s="4"/>
      <c r="V2763" s="4"/>
      <c r="W2763" s="4"/>
      <c r="X2763" s="4"/>
      <c r="Y2763" s="4"/>
    </row>
    <row r="2764" spans="1:25" ht="15" customHeight="1">
      <c r="A2764" s="4"/>
      <c r="B2764" s="61" t="s">
        <v>904</v>
      </c>
      <c r="C2764" s="62" t="s">
        <v>19</v>
      </c>
      <c r="D2764" s="61" t="s">
        <v>20</v>
      </c>
      <c r="E2764" s="61" t="s">
        <v>21</v>
      </c>
      <c r="F2764" s="303" t="s">
        <v>1242</v>
      </c>
      <c r="G2764" s="303"/>
      <c r="H2764" s="67" t="s">
        <v>22</v>
      </c>
      <c r="I2764" s="62" t="s">
        <v>23</v>
      </c>
      <c r="J2764" s="62" t="s">
        <v>24</v>
      </c>
      <c r="K2764" s="62" t="s">
        <v>17</v>
      </c>
      <c r="O2764" s="4"/>
      <c r="P2764" s="4"/>
      <c r="Q2764" s="4"/>
      <c r="R2764" s="4"/>
      <c r="S2764" s="4"/>
      <c r="T2764" s="4"/>
      <c r="U2764" s="4"/>
      <c r="V2764" s="4"/>
      <c r="W2764" s="4"/>
      <c r="X2764" s="4"/>
      <c r="Y2764" s="4"/>
    </row>
    <row r="2765" spans="1:25" ht="15" customHeight="1">
      <c r="A2765" s="4"/>
      <c r="B2765" s="58" t="s">
        <v>1243</v>
      </c>
      <c r="C2765" s="69" t="s">
        <v>905</v>
      </c>
      <c r="D2765" s="58" t="s">
        <v>47</v>
      </c>
      <c r="E2765" s="58" t="s">
        <v>906</v>
      </c>
      <c r="F2765" s="304" t="s">
        <v>1332</v>
      </c>
      <c r="G2765" s="304"/>
      <c r="H2765" s="68" t="s">
        <v>87</v>
      </c>
      <c r="I2765" s="71">
        <v>1</v>
      </c>
      <c r="J2765" s="70">
        <v>4.63</v>
      </c>
      <c r="K2765" s="70">
        <v>4.63</v>
      </c>
      <c r="O2765" s="4"/>
      <c r="P2765" s="4"/>
      <c r="Q2765" s="4"/>
      <c r="R2765" s="4"/>
      <c r="S2765" s="4"/>
      <c r="T2765" s="4"/>
      <c r="U2765" s="4"/>
      <c r="V2765" s="4"/>
      <c r="W2765" s="4"/>
      <c r="X2765" s="4"/>
      <c r="Y2765" s="4"/>
    </row>
    <row r="2766" spans="1:25" ht="15" customHeight="1">
      <c r="A2766" s="4"/>
      <c r="B2766" s="59" t="s">
        <v>1245</v>
      </c>
      <c r="C2766" s="74" t="s">
        <v>1250</v>
      </c>
      <c r="D2766" s="59" t="s">
        <v>47</v>
      </c>
      <c r="E2766" s="59" t="s">
        <v>1251</v>
      </c>
      <c r="F2766" s="308" t="s">
        <v>1248</v>
      </c>
      <c r="G2766" s="308"/>
      <c r="H2766" s="73" t="s">
        <v>1249</v>
      </c>
      <c r="I2766" s="76">
        <v>2.9000000000000001E-2</v>
      </c>
      <c r="J2766" s="75">
        <v>25.52</v>
      </c>
      <c r="K2766" s="75">
        <v>0.74</v>
      </c>
      <c r="O2766" s="4"/>
      <c r="P2766" s="4"/>
      <c r="Q2766" s="4"/>
      <c r="R2766" s="4"/>
      <c r="S2766" s="4"/>
      <c r="T2766" s="4"/>
      <c r="U2766" s="4"/>
      <c r="V2766" s="4"/>
      <c r="W2766" s="4"/>
      <c r="X2766" s="4"/>
      <c r="Y2766" s="4"/>
    </row>
    <row r="2767" spans="1:25" ht="15" customHeight="1">
      <c r="A2767" s="4"/>
      <c r="B2767" s="59" t="s">
        <v>1245</v>
      </c>
      <c r="C2767" s="74" t="s">
        <v>1252</v>
      </c>
      <c r="D2767" s="59" t="s">
        <v>47</v>
      </c>
      <c r="E2767" s="59" t="s">
        <v>1253</v>
      </c>
      <c r="F2767" s="308" t="s">
        <v>1248</v>
      </c>
      <c r="G2767" s="308"/>
      <c r="H2767" s="73" t="s">
        <v>1249</v>
      </c>
      <c r="I2767" s="76">
        <v>2.9000000000000001E-2</v>
      </c>
      <c r="J2767" s="75">
        <v>31.63</v>
      </c>
      <c r="K2767" s="75">
        <v>0.91</v>
      </c>
      <c r="O2767" s="4"/>
      <c r="P2767" s="4"/>
      <c r="Q2767" s="4"/>
      <c r="R2767" s="4"/>
      <c r="S2767" s="4"/>
      <c r="T2767" s="4"/>
      <c r="U2767" s="4"/>
      <c r="V2767" s="4"/>
      <c r="W2767" s="4"/>
      <c r="X2767" s="4"/>
      <c r="Y2767" s="4"/>
    </row>
    <row r="2768" spans="1:25" ht="15" customHeight="1">
      <c r="A2768" s="4"/>
      <c r="B2768" s="57" t="s">
        <v>1254</v>
      </c>
      <c r="C2768" s="78" t="s">
        <v>2283</v>
      </c>
      <c r="D2768" s="57" t="s">
        <v>47</v>
      </c>
      <c r="E2768" s="57" t="s">
        <v>2284</v>
      </c>
      <c r="F2768" s="305" t="s">
        <v>1258</v>
      </c>
      <c r="G2768" s="305"/>
      <c r="H2768" s="77" t="s">
        <v>87</v>
      </c>
      <c r="I2768" s="80">
        <v>1.2434000000000001</v>
      </c>
      <c r="J2768" s="79">
        <v>2.38</v>
      </c>
      <c r="K2768" s="79">
        <v>2.95</v>
      </c>
      <c r="O2768" s="4"/>
      <c r="P2768" s="4"/>
      <c r="Q2768" s="4"/>
      <c r="R2768" s="4"/>
      <c r="S2768" s="4"/>
      <c r="T2768" s="4"/>
      <c r="U2768" s="4"/>
      <c r="V2768" s="4"/>
      <c r="W2768" s="4"/>
      <c r="X2768" s="4"/>
      <c r="Y2768" s="4"/>
    </row>
    <row r="2769" spans="1:25" ht="15" customHeight="1">
      <c r="A2769" s="4"/>
      <c r="B2769" s="57" t="s">
        <v>1254</v>
      </c>
      <c r="C2769" s="78" t="s">
        <v>2268</v>
      </c>
      <c r="D2769" s="57" t="s">
        <v>47</v>
      </c>
      <c r="E2769" s="57" t="s">
        <v>2269</v>
      </c>
      <c r="F2769" s="305" t="s">
        <v>1258</v>
      </c>
      <c r="G2769" s="305"/>
      <c r="H2769" s="77" t="s">
        <v>49</v>
      </c>
      <c r="I2769" s="80">
        <v>9.4000000000000004E-3</v>
      </c>
      <c r="J2769" s="79">
        <v>3.69</v>
      </c>
      <c r="K2769" s="79">
        <v>0.03</v>
      </c>
      <c r="O2769" s="4"/>
      <c r="P2769" s="4"/>
      <c r="Q2769" s="4"/>
      <c r="R2769" s="4"/>
      <c r="S2769" s="4"/>
      <c r="T2769" s="4"/>
      <c r="U2769" s="4"/>
      <c r="V2769" s="4"/>
      <c r="W2769" s="4"/>
      <c r="X2769" s="4"/>
      <c r="Y2769" s="4"/>
    </row>
    <row r="2770" spans="1:25" ht="15" customHeight="1">
      <c r="A2770" s="4"/>
      <c r="B2770" s="60"/>
      <c r="C2770" s="60"/>
      <c r="D2770" s="60"/>
      <c r="E2770" s="60"/>
      <c r="F2770" s="60" t="s">
        <v>1260</v>
      </c>
      <c r="G2770" s="82">
        <v>1.26</v>
      </c>
      <c r="H2770" s="60" t="s">
        <v>1261</v>
      </c>
      <c r="I2770" s="82">
        <v>0</v>
      </c>
      <c r="J2770" s="60" t="s">
        <v>1262</v>
      </c>
      <c r="K2770" s="82">
        <v>1.26</v>
      </c>
      <c r="O2770" s="4"/>
      <c r="P2770" s="4"/>
      <c r="Q2770" s="4"/>
      <c r="R2770" s="4"/>
      <c r="S2770" s="4"/>
      <c r="T2770" s="4"/>
      <c r="U2770" s="4"/>
      <c r="V2770" s="4"/>
      <c r="W2770" s="4"/>
      <c r="X2770" s="4"/>
      <c r="Y2770" s="4"/>
    </row>
    <row r="2771" spans="1:25" ht="15" customHeight="1" thickBot="1">
      <c r="A2771" s="4"/>
      <c r="B2771" s="60"/>
      <c r="C2771" s="60"/>
      <c r="D2771" s="60"/>
      <c r="E2771" s="60"/>
      <c r="F2771" s="60" t="s">
        <v>1263</v>
      </c>
      <c r="G2771" s="82">
        <v>0.87</v>
      </c>
      <c r="H2771" s="60"/>
      <c r="I2771" s="306" t="s">
        <v>1264</v>
      </c>
      <c r="J2771" s="306"/>
      <c r="K2771" s="82">
        <v>5.5</v>
      </c>
      <c r="O2771" s="4"/>
      <c r="P2771" s="4"/>
      <c r="Q2771" s="4"/>
      <c r="R2771" s="4"/>
      <c r="S2771" s="4"/>
      <c r="T2771" s="4"/>
      <c r="U2771" s="4"/>
      <c r="V2771" s="4"/>
      <c r="W2771" s="4"/>
      <c r="X2771" s="4"/>
      <c r="Y2771" s="4"/>
    </row>
    <row r="2772" spans="1:25" ht="15" customHeight="1" thickTop="1">
      <c r="A2772" s="4"/>
      <c r="B2772" s="72"/>
      <c r="C2772" s="72"/>
      <c r="D2772" s="72"/>
      <c r="E2772" s="72"/>
      <c r="F2772" s="72"/>
      <c r="G2772" s="72"/>
      <c r="H2772" s="72"/>
      <c r="I2772" s="72"/>
      <c r="J2772" s="72"/>
      <c r="K2772" s="72"/>
      <c r="O2772" s="4"/>
      <c r="P2772" s="4"/>
      <c r="Q2772" s="4"/>
      <c r="R2772" s="4"/>
      <c r="S2772" s="4"/>
      <c r="T2772" s="4"/>
      <c r="U2772" s="4"/>
      <c r="V2772" s="4"/>
      <c r="W2772" s="4"/>
      <c r="X2772" s="4"/>
      <c r="Y2772" s="4"/>
    </row>
    <row r="2773" spans="1:25" ht="15" customHeight="1">
      <c r="A2773" s="4"/>
      <c r="B2773" s="61" t="s">
        <v>907</v>
      </c>
      <c r="C2773" s="62" t="s">
        <v>19</v>
      </c>
      <c r="D2773" s="61" t="s">
        <v>20</v>
      </c>
      <c r="E2773" s="61" t="s">
        <v>21</v>
      </c>
      <c r="F2773" s="303" t="s">
        <v>1242</v>
      </c>
      <c r="G2773" s="303"/>
      <c r="H2773" s="67" t="s">
        <v>22</v>
      </c>
      <c r="I2773" s="62" t="s">
        <v>23</v>
      </c>
      <c r="J2773" s="62" t="s">
        <v>24</v>
      </c>
      <c r="K2773" s="62" t="s">
        <v>17</v>
      </c>
      <c r="O2773" s="4"/>
      <c r="P2773" s="4"/>
      <c r="Q2773" s="4"/>
      <c r="R2773" s="4"/>
      <c r="S2773" s="4"/>
      <c r="T2773" s="4"/>
      <c r="U2773" s="4"/>
      <c r="V2773" s="4"/>
      <c r="W2773" s="4"/>
      <c r="X2773" s="4"/>
      <c r="Y2773" s="4"/>
    </row>
    <row r="2774" spans="1:25" ht="15" customHeight="1">
      <c r="A2774" s="4"/>
      <c r="B2774" s="58" t="s">
        <v>1243</v>
      </c>
      <c r="C2774" s="69" t="s">
        <v>908</v>
      </c>
      <c r="D2774" s="58" t="s">
        <v>47</v>
      </c>
      <c r="E2774" s="58" t="s">
        <v>909</v>
      </c>
      <c r="F2774" s="304" t="s">
        <v>1332</v>
      </c>
      <c r="G2774" s="304"/>
      <c r="H2774" s="68" t="s">
        <v>87</v>
      </c>
      <c r="I2774" s="71">
        <v>1</v>
      </c>
      <c r="J2774" s="70">
        <v>7.16</v>
      </c>
      <c r="K2774" s="70">
        <v>7.16</v>
      </c>
      <c r="O2774" s="4"/>
      <c r="P2774" s="4"/>
      <c r="Q2774" s="4"/>
      <c r="R2774" s="4"/>
      <c r="S2774" s="4"/>
      <c r="T2774" s="4"/>
      <c r="U2774" s="4"/>
      <c r="V2774" s="4"/>
      <c r="W2774" s="4"/>
      <c r="X2774" s="4"/>
      <c r="Y2774" s="4"/>
    </row>
    <row r="2775" spans="1:25" ht="15" customHeight="1">
      <c r="A2775" s="4"/>
      <c r="B2775" s="59" t="s">
        <v>1245</v>
      </c>
      <c r="C2775" s="74" t="s">
        <v>1250</v>
      </c>
      <c r="D2775" s="59" t="s">
        <v>47</v>
      </c>
      <c r="E2775" s="59" t="s">
        <v>1251</v>
      </c>
      <c r="F2775" s="308" t="s">
        <v>1248</v>
      </c>
      <c r="G2775" s="308"/>
      <c r="H2775" s="73" t="s">
        <v>1249</v>
      </c>
      <c r="I2775" s="76">
        <v>3.9E-2</v>
      </c>
      <c r="J2775" s="75">
        <v>25.52</v>
      </c>
      <c r="K2775" s="75">
        <v>0.99</v>
      </c>
      <c r="O2775" s="4"/>
      <c r="P2775" s="4"/>
      <c r="Q2775" s="4"/>
      <c r="R2775" s="4"/>
      <c r="S2775" s="4"/>
      <c r="T2775" s="4"/>
      <c r="U2775" s="4"/>
      <c r="V2775" s="4"/>
      <c r="W2775" s="4"/>
      <c r="X2775" s="4"/>
      <c r="Y2775" s="4"/>
    </row>
    <row r="2776" spans="1:25" ht="15" customHeight="1">
      <c r="A2776" s="4"/>
      <c r="B2776" s="59" t="s">
        <v>1245</v>
      </c>
      <c r="C2776" s="74" t="s">
        <v>1252</v>
      </c>
      <c r="D2776" s="59" t="s">
        <v>47</v>
      </c>
      <c r="E2776" s="59" t="s">
        <v>1253</v>
      </c>
      <c r="F2776" s="308" t="s">
        <v>1248</v>
      </c>
      <c r="G2776" s="308"/>
      <c r="H2776" s="73" t="s">
        <v>1249</v>
      </c>
      <c r="I2776" s="76">
        <v>3.9E-2</v>
      </c>
      <c r="J2776" s="75">
        <v>31.63</v>
      </c>
      <c r="K2776" s="75">
        <v>1.23</v>
      </c>
      <c r="O2776" s="4"/>
      <c r="P2776" s="4"/>
      <c r="Q2776" s="4"/>
      <c r="R2776" s="4"/>
      <c r="S2776" s="4"/>
      <c r="T2776" s="4"/>
      <c r="U2776" s="4"/>
      <c r="V2776" s="4"/>
      <c r="W2776" s="4"/>
      <c r="X2776" s="4"/>
      <c r="Y2776" s="4"/>
    </row>
    <row r="2777" spans="1:25" ht="15" customHeight="1">
      <c r="A2777" s="4"/>
      <c r="B2777" s="57" t="s">
        <v>1254</v>
      </c>
      <c r="C2777" s="78" t="s">
        <v>2268</v>
      </c>
      <c r="D2777" s="57" t="s">
        <v>47</v>
      </c>
      <c r="E2777" s="57" t="s">
        <v>2269</v>
      </c>
      <c r="F2777" s="305" t="s">
        <v>1258</v>
      </c>
      <c r="G2777" s="305"/>
      <c r="H2777" s="77" t="s">
        <v>49</v>
      </c>
      <c r="I2777" s="80">
        <v>9.4000000000000004E-3</v>
      </c>
      <c r="J2777" s="79">
        <v>3.69</v>
      </c>
      <c r="K2777" s="79">
        <v>0.03</v>
      </c>
      <c r="O2777" s="4"/>
      <c r="P2777" s="4"/>
      <c r="Q2777" s="4"/>
      <c r="R2777" s="4"/>
      <c r="S2777" s="4"/>
      <c r="T2777" s="4"/>
      <c r="U2777" s="4"/>
      <c r="V2777" s="4"/>
      <c r="W2777" s="4"/>
      <c r="X2777" s="4"/>
      <c r="Y2777" s="4"/>
    </row>
    <row r="2778" spans="1:25" ht="15" customHeight="1">
      <c r="A2778" s="4"/>
      <c r="B2778" s="57" t="s">
        <v>1254</v>
      </c>
      <c r="C2778" s="78" t="s">
        <v>2285</v>
      </c>
      <c r="D2778" s="57" t="s">
        <v>47</v>
      </c>
      <c r="E2778" s="57" t="s">
        <v>2286</v>
      </c>
      <c r="F2778" s="305" t="s">
        <v>1258</v>
      </c>
      <c r="G2778" s="305"/>
      <c r="H2778" s="77" t="s">
        <v>87</v>
      </c>
      <c r="I2778" s="80">
        <v>1.2434000000000001</v>
      </c>
      <c r="J2778" s="79">
        <v>3.95</v>
      </c>
      <c r="K2778" s="79">
        <v>4.91</v>
      </c>
      <c r="O2778" s="4"/>
      <c r="P2778" s="4"/>
      <c r="Q2778" s="4"/>
      <c r="R2778" s="4"/>
      <c r="S2778" s="4"/>
      <c r="T2778" s="4"/>
      <c r="U2778" s="4"/>
      <c r="V2778" s="4"/>
      <c r="W2778" s="4"/>
      <c r="X2778" s="4"/>
      <c r="Y2778" s="4"/>
    </row>
    <row r="2779" spans="1:25" ht="15" customHeight="1">
      <c r="A2779" s="4"/>
      <c r="B2779" s="60"/>
      <c r="C2779" s="60"/>
      <c r="D2779" s="60"/>
      <c r="E2779" s="60"/>
      <c r="F2779" s="60" t="s">
        <v>1260</v>
      </c>
      <c r="G2779" s="82">
        <v>1.7</v>
      </c>
      <c r="H2779" s="60" t="s">
        <v>1261</v>
      </c>
      <c r="I2779" s="82">
        <v>0</v>
      </c>
      <c r="J2779" s="60" t="s">
        <v>1262</v>
      </c>
      <c r="K2779" s="82">
        <v>1.7</v>
      </c>
      <c r="O2779" s="4"/>
      <c r="P2779" s="4"/>
      <c r="Q2779" s="4"/>
      <c r="R2779" s="4"/>
      <c r="S2779" s="4"/>
      <c r="T2779" s="4"/>
      <c r="U2779" s="4"/>
      <c r="V2779" s="4"/>
      <c r="W2779" s="4"/>
      <c r="X2779" s="4"/>
      <c r="Y2779" s="4"/>
    </row>
    <row r="2780" spans="1:25" ht="15" customHeight="1" thickBot="1">
      <c r="A2780" s="4"/>
      <c r="B2780" s="60"/>
      <c r="C2780" s="60"/>
      <c r="D2780" s="60"/>
      <c r="E2780" s="60"/>
      <c r="F2780" s="60" t="s">
        <v>1263</v>
      </c>
      <c r="G2780" s="82">
        <v>1.35</v>
      </c>
      <c r="H2780" s="60"/>
      <c r="I2780" s="306" t="s">
        <v>1264</v>
      </c>
      <c r="J2780" s="306"/>
      <c r="K2780" s="82">
        <v>8.51</v>
      </c>
      <c r="O2780" s="4"/>
      <c r="P2780" s="4"/>
      <c r="Q2780" s="4"/>
      <c r="R2780" s="4"/>
      <c r="S2780" s="4"/>
      <c r="T2780" s="4"/>
      <c r="U2780" s="4"/>
      <c r="V2780" s="4"/>
      <c r="W2780" s="4"/>
      <c r="X2780" s="4"/>
      <c r="Y2780" s="4"/>
    </row>
    <row r="2781" spans="1:25" ht="15" customHeight="1" thickTop="1">
      <c r="A2781" s="4"/>
      <c r="B2781" s="72"/>
      <c r="C2781" s="72"/>
      <c r="D2781" s="72"/>
      <c r="E2781" s="72"/>
      <c r="F2781" s="72"/>
      <c r="G2781" s="72"/>
      <c r="H2781" s="72"/>
      <c r="I2781" s="72"/>
      <c r="J2781" s="72"/>
      <c r="K2781" s="72"/>
      <c r="O2781" s="4"/>
      <c r="P2781" s="4"/>
      <c r="Q2781" s="4"/>
      <c r="R2781" s="4"/>
      <c r="S2781" s="4"/>
      <c r="T2781" s="4"/>
      <c r="U2781" s="4"/>
      <c r="V2781" s="4"/>
      <c r="W2781" s="4"/>
      <c r="X2781" s="4"/>
      <c r="Y2781" s="4"/>
    </row>
    <row r="2782" spans="1:25" ht="15" customHeight="1">
      <c r="A2782" s="4"/>
      <c r="B2782" s="61" t="s">
        <v>910</v>
      </c>
      <c r="C2782" s="62" t="s">
        <v>19</v>
      </c>
      <c r="D2782" s="61" t="s">
        <v>20</v>
      </c>
      <c r="E2782" s="61" t="s">
        <v>21</v>
      </c>
      <c r="F2782" s="303" t="s">
        <v>1242</v>
      </c>
      <c r="G2782" s="303"/>
      <c r="H2782" s="67" t="s">
        <v>22</v>
      </c>
      <c r="I2782" s="62" t="s">
        <v>23</v>
      </c>
      <c r="J2782" s="62" t="s">
        <v>24</v>
      </c>
      <c r="K2782" s="62" t="s">
        <v>17</v>
      </c>
      <c r="O2782" s="4"/>
      <c r="P2782" s="4"/>
      <c r="Q2782" s="4"/>
      <c r="R2782" s="4"/>
      <c r="S2782" s="4"/>
      <c r="T2782" s="4"/>
      <c r="U2782" s="4"/>
      <c r="V2782" s="4"/>
      <c r="W2782" s="4"/>
      <c r="X2782" s="4"/>
      <c r="Y2782" s="4"/>
    </row>
    <row r="2783" spans="1:25" ht="15" customHeight="1">
      <c r="A2783" s="4"/>
      <c r="B2783" s="58" t="s">
        <v>1243</v>
      </c>
      <c r="C2783" s="69" t="s">
        <v>911</v>
      </c>
      <c r="D2783" s="58" t="s">
        <v>47</v>
      </c>
      <c r="E2783" s="58" t="s">
        <v>912</v>
      </c>
      <c r="F2783" s="304" t="s">
        <v>1332</v>
      </c>
      <c r="G2783" s="304"/>
      <c r="H2783" s="68" t="s">
        <v>87</v>
      </c>
      <c r="I2783" s="71">
        <v>1</v>
      </c>
      <c r="J2783" s="70">
        <v>10</v>
      </c>
      <c r="K2783" s="70">
        <v>10</v>
      </c>
      <c r="O2783" s="4"/>
      <c r="P2783" s="4"/>
      <c r="Q2783" s="4"/>
      <c r="R2783" s="4"/>
      <c r="S2783" s="4"/>
      <c r="T2783" s="4"/>
      <c r="U2783" s="4"/>
      <c r="V2783" s="4"/>
      <c r="W2783" s="4"/>
      <c r="X2783" s="4"/>
      <c r="Y2783" s="4"/>
    </row>
    <row r="2784" spans="1:25" ht="15" customHeight="1">
      <c r="A2784" s="4"/>
      <c r="B2784" s="59" t="s">
        <v>1245</v>
      </c>
      <c r="C2784" s="74" t="s">
        <v>1250</v>
      </c>
      <c r="D2784" s="59" t="s">
        <v>47</v>
      </c>
      <c r="E2784" s="59" t="s">
        <v>1251</v>
      </c>
      <c r="F2784" s="308" t="s">
        <v>1248</v>
      </c>
      <c r="G2784" s="308"/>
      <c r="H2784" s="73" t="s">
        <v>1249</v>
      </c>
      <c r="I2784" s="76">
        <v>5.0999999999999997E-2</v>
      </c>
      <c r="J2784" s="75">
        <v>25.52</v>
      </c>
      <c r="K2784" s="75">
        <v>1.3</v>
      </c>
      <c r="O2784" s="4"/>
      <c r="P2784" s="4"/>
      <c r="Q2784" s="4"/>
      <c r="R2784" s="4"/>
      <c r="S2784" s="4"/>
      <c r="T2784" s="4"/>
      <c r="U2784" s="4"/>
      <c r="V2784" s="4"/>
      <c r="W2784" s="4"/>
      <c r="X2784" s="4"/>
      <c r="Y2784" s="4"/>
    </row>
    <row r="2785" spans="1:25" ht="15" customHeight="1">
      <c r="A2785" s="4"/>
      <c r="B2785" s="59" t="s">
        <v>1245</v>
      </c>
      <c r="C2785" s="74" t="s">
        <v>1252</v>
      </c>
      <c r="D2785" s="59" t="s">
        <v>47</v>
      </c>
      <c r="E2785" s="59" t="s">
        <v>1253</v>
      </c>
      <c r="F2785" s="308" t="s">
        <v>1248</v>
      </c>
      <c r="G2785" s="308"/>
      <c r="H2785" s="73" t="s">
        <v>1249</v>
      </c>
      <c r="I2785" s="76">
        <v>5.0999999999999997E-2</v>
      </c>
      <c r="J2785" s="75">
        <v>31.63</v>
      </c>
      <c r="K2785" s="75">
        <v>1.61</v>
      </c>
      <c r="O2785" s="4"/>
      <c r="P2785" s="4"/>
      <c r="Q2785" s="4"/>
      <c r="R2785" s="4"/>
      <c r="S2785" s="4"/>
      <c r="T2785" s="4"/>
      <c r="U2785" s="4"/>
      <c r="V2785" s="4"/>
      <c r="W2785" s="4"/>
      <c r="X2785" s="4"/>
      <c r="Y2785" s="4"/>
    </row>
    <row r="2786" spans="1:25" ht="45.6" customHeight="1">
      <c r="A2786" s="4"/>
      <c r="B2786" s="57" t="s">
        <v>1254</v>
      </c>
      <c r="C2786" s="78" t="s">
        <v>2268</v>
      </c>
      <c r="D2786" s="57" t="s">
        <v>47</v>
      </c>
      <c r="E2786" s="57" t="s">
        <v>2269</v>
      </c>
      <c r="F2786" s="305" t="s">
        <v>1258</v>
      </c>
      <c r="G2786" s="305"/>
      <c r="H2786" s="77" t="s">
        <v>49</v>
      </c>
      <c r="I2786" s="80">
        <v>9.4000000000000004E-3</v>
      </c>
      <c r="J2786" s="79">
        <v>3.69</v>
      </c>
      <c r="K2786" s="79">
        <v>0.03</v>
      </c>
      <c r="O2786" s="4"/>
      <c r="P2786" s="4"/>
      <c r="Q2786" s="4"/>
      <c r="R2786" s="4"/>
      <c r="S2786" s="4"/>
      <c r="T2786" s="4"/>
      <c r="U2786" s="4"/>
      <c r="V2786" s="4"/>
      <c r="W2786" s="4"/>
      <c r="X2786" s="4"/>
      <c r="Y2786" s="4"/>
    </row>
    <row r="2787" spans="1:25" ht="15" customHeight="1">
      <c r="A2787" s="4"/>
      <c r="B2787" s="57" t="s">
        <v>1254</v>
      </c>
      <c r="C2787" s="78" t="s">
        <v>2287</v>
      </c>
      <c r="D2787" s="57" t="s">
        <v>47</v>
      </c>
      <c r="E2787" s="57" t="s">
        <v>2288</v>
      </c>
      <c r="F2787" s="305" t="s">
        <v>1258</v>
      </c>
      <c r="G2787" s="305"/>
      <c r="H2787" s="77" t="s">
        <v>87</v>
      </c>
      <c r="I2787" s="80">
        <v>1.2434000000000001</v>
      </c>
      <c r="J2787" s="79">
        <v>5.68</v>
      </c>
      <c r="K2787" s="79">
        <v>7.06</v>
      </c>
      <c r="O2787" s="4"/>
      <c r="P2787" s="4"/>
      <c r="Q2787" s="4"/>
      <c r="R2787" s="4"/>
      <c r="S2787" s="4"/>
      <c r="T2787" s="4"/>
      <c r="U2787" s="4"/>
      <c r="V2787" s="4"/>
      <c r="W2787" s="4"/>
      <c r="X2787" s="4"/>
      <c r="Y2787" s="4"/>
    </row>
    <row r="2788" spans="1:25" ht="15" customHeight="1">
      <c r="A2788" s="4"/>
      <c r="B2788" s="60"/>
      <c r="C2788" s="60"/>
      <c r="D2788" s="60"/>
      <c r="E2788" s="60"/>
      <c r="F2788" s="60" t="s">
        <v>1260</v>
      </c>
      <c r="G2788" s="82">
        <v>2.23</v>
      </c>
      <c r="H2788" s="60" t="s">
        <v>1261</v>
      </c>
      <c r="I2788" s="82">
        <v>0</v>
      </c>
      <c r="J2788" s="60" t="s">
        <v>1262</v>
      </c>
      <c r="K2788" s="82">
        <v>2.23</v>
      </c>
      <c r="O2788" s="4"/>
      <c r="P2788" s="4"/>
      <c r="Q2788" s="4"/>
      <c r="R2788" s="4"/>
      <c r="S2788" s="4"/>
      <c r="T2788" s="4"/>
      <c r="U2788" s="4"/>
      <c r="V2788" s="4"/>
      <c r="W2788" s="4"/>
      <c r="X2788" s="4"/>
      <c r="Y2788" s="4"/>
    </row>
    <row r="2789" spans="1:25" ht="15" customHeight="1" thickBot="1">
      <c r="A2789" s="4"/>
      <c r="B2789" s="60"/>
      <c r="C2789" s="60"/>
      <c r="D2789" s="60"/>
      <c r="E2789" s="60"/>
      <c r="F2789" s="60" t="s">
        <v>1263</v>
      </c>
      <c r="G2789" s="82">
        <v>1.89</v>
      </c>
      <c r="H2789" s="60"/>
      <c r="I2789" s="306" t="s">
        <v>1264</v>
      </c>
      <c r="J2789" s="306"/>
      <c r="K2789" s="82">
        <v>11.89</v>
      </c>
      <c r="O2789" s="4"/>
      <c r="P2789" s="4"/>
      <c r="Q2789" s="4"/>
      <c r="R2789" s="4"/>
      <c r="S2789" s="4"/>
      <c r="T2789" s="4"/>
      <c r="U2789" s="4"/>
      <c r="V2789" s="4"/>
      <c r="W2789" s="4"/>
      <c r="X2789" s="4"/>
      <c r="Y2789" s="4"/>
    </row>
    <row r="2790" spans="1:25" ht="15" customHeight="1" thickTop="1">
      <c r="A2790" s="4"/>
      <c r="B2790" s="72"/>
      <c r="C2790" s="72"/>
      <c r="D2790" s="72"/>
      <c r="E2790" s="72"/>
      <c r="F2790" s="72"/>
      <c r="G2790" s="72"/>
      <c r="H2790" s="72"/>
      <c r="I2790" s="72"/>
      <c r="J2790" s="72"/>
      <c r="K2790" s="72"/>
      <c r="O2790" s="4"/>
      <c r="P2790" s="4"/>
      <c r="Q2790" s="4"/>
      <c r="R2790" s="4"/>
      <c r="S2790" s="4"/>
      <c r="T2790" s="4"/>
      <c r="U2790" s="4"/>
      <c r="V2790" s="4"/>
      <c r="W2790" s="4"/>
      <c r="X2790" s="4"/>
      <c r="Y2790" s="4"/>
    </row>
    <row r="2791" spans="1:25" ht="15" customHeight="1">
      <c r="A2791" s="4"/>
      <c r="B2791" s="61" t="s">
        <v>913</v>
      </c>
      <c r="C2791" s="62" t="s">
        <v>19</v>
      </c>
      <c r="D2791" s="61" t="s">
        <v>20</v>
      </c>
      <c r="E2791" s="61" t="s">
        <v>21</v>
      </c>
      <c r="F2791" s="303" t="s">
        <v>1242</v>
      </c>
      <c r="G2791" s="303"/>
      <c r="H2791" s="67" t="s">
        <v>22</v>
      </c>
      <c r="I2791" s="62" t="s">
        <v>23</v>
      </c>
      <c r="J2791" s="62" t="s">
        <v>24</v>
      </c>
      <c r="K2791" s="62" t="s">
        <v>17</v>
      </c>
      <c r="O2791" s="4"/>
      <c r="P2791" s="4"/>
      <c r="Q2791" s="4"/>
      <c r="R2791" s="4"/>
      <c r="S2791" s="4"/>
      <c r="T2791" s="4"/>
      <c r="U2791" s="4"/>
      <c r="V2791" s="4"/>
      <c r="W2791" s="4"/>
      <c r="X2791" s="4"/>
      <c r="Y2791" s="4"/>
    </row>
    <row r="2792" spans="1:25" ht="15" customHeight="1">
      <c r="A2792" s="4"/>
      <c r="B2792" s="58" t="s">
        <v>1243</v>
      </c>
      <c r="C2792" s="69" t="s">
        <v>914</v>
      </c>
      <c r="D2792" s="58" t="s">
        <v>47</v>
      </c>
      <c r="E2792" s="58" t="s">
        <v>915</v>
      </c>
      <c r="F2792" s="304" t="s">
        <v>2051</v>
      </c>
      <c r="G2792" s="304"/>
      <c r="H2792" s="68" t="s">
        <v>49</v>
      </c>
      <c r="I2792" s="71">
        <v>1</v>
      </c>
      <c r="J2792" s="70">
        <v>174.86</v>
      </c>
      <c r="K2792" s="70">
        <v>174.86</v>
      </c>
      <c r="O2792" s="4"/>
      <c r="P2792" s="4"/>
      <c r="Q2792" s="4"/>
      <c r="R2792" s="4"/>
      <c r="S2792" s="4"/>
      <c r="T2792" s="4"/>
      <c r="U2792" s="4"/>
      <c r="V2792" s="4"/>
      <c r="W2792" s="4"/>
      <c r="X2792" s="4"/>
      <c r="Y2792" s="4"/>
    </row>
    <row r="2793" spans="1:25" ht="15" customHeight="1">
      <c r="A2793" s="4"/>
      <c r="B2793" s="59" t="s">
        <v>1245</v>
      </c>
      <c r="C2793" s="74" t="s">
        <v>2289</v>
      </c>
      <c r="D2793" s="59" t="s">
        <v>47</v>
      </c>
      <c r="E2793" s="59" t="s">
        <v>2290</v>
      </c>
      <c r="F2793" s="308" t="s">
        <v>1337</v>
      </c>
      <c r="G2793" s="308"/>
      <c r="H2793" s="73" t="s">
        <v>62</v>
      </c>
      <c r="I2793" s="76">
        <v>2.7799999999999998E-2</v>
      </c>
      <c r="J2793" s="75">
        <v>778.15</v>
      </c>
      <c r="K2793" s="75">
        <v>21.63</v>
      </c>
      <c r="O2793" s="4"/>
      <c r="P2793" s="4"/>
      <c r="Q2793" s="4"/>
      <c r="R2793" s="4"/>
      <c r="S2793" s="4"/>
      <c r="T2793" s="4"/>
      <c r="U2793" s="4"/>
      <c r="V2793" s="4"/>
      <c r="W2793" s="4"/>
      <c r="X2793" s="4"/>
      <c r="Y2793" s="4"/>
    </row>
    <row r="2794" spans="1:25" ht="15" customHeight="1">
      <c r="A2794" s="4"/>
      <c r="B2794" s="59" t="s">
        <v>1245</v>
      </c>
      <c r="C2794" s="74" t="s">
        <v>1443</v>
      </c>
      <c r="D2794" s="59" t="s">
        <v>47</v>
      </c>
      <c r="E2794" s="59" t="s">
        <v>1444</v>
      </c>
      <c r="F2794" s="308" t="s">
        <v>1248</v>
      </c>
      <c r="G2794" s="308"/>
      <c r="H2794" s="73" t="s">
        <v>1249</v>
      </c>
      <c r="I2794" s="76">
        <v>1.2685999999999999</v>
      </c>
      <c r="J2794" s="75">
        <v>31.21</v>
      </c>
      <c r="K2794" s="75">
        <v>39.590000000000003</v>
      </c>
      <c r="O2794" s="4"/>
      <c r="P2794" s="4"/>
      <c r="Q2794" s="4"/>
      <c r="R2794" s="4"/>
      <c r="S2794" s="4"/>
      <c r="T2794" s="4"/>
      <c r="U2794" s="4"/>
      <c r="V2794" s="4"/>
      <c r="W2794" s="4"/>
      <c r="X2794" s="4"/>
      <c r="Y2794" s="4"/>
    </row>
    <row r="2795" spans="1:25" ht="15" customHeight="1">
      <c r="A2795" s="4"/>
      <c r="B2795" s="59" t="s">
        <v>1245</v>
      </c>
      <c r="C2795" s="74" t="s">
        <v>1246</v>
      </c>
      <c r="D2795" s="59" t="s">
        <v>47</v>
      </c>
      <c r="E2795" s="59" t="s">
        <v>1247</v>
      </c>
      <c r="F2795" s="308" t="s">
        <v>1248</v>
      </c>
      <c r="G2795" s="308"/>
      <c r="H2795" s="73" t="s">
        <v>1249</v>
      </c>
      <c r="I2795" s="76">
        <v>0.99670000000000003</v>
      </c>
      <c r="J2795" s="75">
        <v>22.64</v>
      </c>
      <c r="K2795" s="75">
        <v>22.56</v>
      </c>
      <c r="O2795" s="4"/>
      <c r="P2795" s="4"/>
      <c r="Q2795" s="4"/>
      <c r="R2795" s="4"/>
      <c r="S2795" s="4"/>
      <c r="T2795" s="4"/>
      <c r="U2795" s="4"/>
      <c r="V2795" s="4"/>
      <c r="W2795" s="4"/>
      <c r="X2795" s="4"/>
      <c r="Y2795" s="4"/>
    </row>
    <row r="2796" spans="1:25" ht="45.6" customHeight="1">
      <c r="A2796" s="4"/>
      <c r="B2796" s="59" t="s">
        <v>1245</v>
      </c>
      <c r="C2796" s="74" t="s">
        <v>2060</v>
      </c>
      <c r="D2796" s="59" t="s">
        <v>47</v>
      </c>
      <c r="E2796" s="59" t="s">
        <v>2061</v>
      </c>
      <c r="F2796" s="308" t="s">
        <v>1337</v>
      </c>
      <c r="G2796" s="308"/>
      <c r="H2796" s="73" t="s">
        <v>62</v>
      </c>
      <c r="I2796" s="76">
        <v>3.8999999999999998E-3</v>
      </c>
      <c r="J2796" s="75">
        <v>562.45000000000005</v>
      </c>
      <c r="K2796" s="75">
        <v>2.19</v>
      </c>
      <c r="O2796" s="4"/>
      <c r="P2796" s="4"/>
      <c r="Q2796" s="4"/>
      <c r="R2796" s="4"/>
      <c r="S2796" s="4"/>
      <c r="T2796" s="4"/>
      <c r="U2796" s="4"/>
      <c r="V2796" s="4"/>
      <c r="W2796" s="4"/>
      <c r="X2796" s="4"/>
      <c r="Y2796" s="4"/>
    </row>
    <row r="2797" spans="1:25" ht="15" customHeight="1">
      <c r="A2797" s="4"/>
      <c r="B2797" s="59" t="s">
        <v>1245</v>
      </c>
      <c r="C2797" s="74" t="s">
        <v>2291</v>
      </c>
      <c r="D2797" s="59" t="s">
        <v>47</v>
      </c>
      <c r="E2797" s="59" t="s">
        <v>2292</v>
      </c>
      <c r="F2797" s="308" t="s">
        <v>2054</v>
      </c>
      <c r="G2797" s="308"/>
      <c r="H2797" s="73" t="s">
        <v>62</v>
      </c>
      <c r="I2797" s="76">
        <v>1.7500000000000002E-2</v>
      </c>
      <c r="J2797" s="75">
        <v>3231.02</v>
      </c>
      <c r="K2797" s="75">
        <v>56.54</v>
      </c>
      <c r="O2797" s="4"/>
      <c r="P2797" s="4"/>
      <c r="Q2797" s="4"/>
      <c r="R2797" s="4"/>
      <c r="S2797" s="4"/>
      <c r="T2797" s="4"/>
      <c r="U2797" s="4"/>
      <c r="V2797" s="4"/>
      <c r="W2797" s="4"/>
      <c r="X2797" s="4"/>
      <c r="Y2797" s="4"/>
    </row>
    <row r="2798" spans="1:25" ht="15" customHeight="1">
      <c r="A2798" s="4"/>
      <c r="B2798" s="59" t="s">
        <v>1245</v>
      </c>
      <c r="C2798" s="74" t="s">
        <v>2293</v>
      </c>
      <c r="D2798" s="59" t="s">
        <v>47</v>
      </c>
      <c r="E2798" s="59" t="s">
        <v>2294</v>
      </c>
      <c r="F2798" s="308" t="s">
        <v>2057</v>
      </c>
      <c r="G2798" s="308"/>
      <c r="H2798" s="73" t="s">
        <v>62</v>
      </c>
      <c r="I2798" s="76">
        <v>3.5999999999999997E-2</v>
      </c>
      <c r="J2798" s="75">
        <v>329.38</v>
      </c>
      <c r="K2798" s="75">
        <v>11.85</v>
      </c>
      <c r="O2798" s="4"/>
      <c r="P2798" s="4"/>
      <c r="Q2798" s="4"/>
      <c r="R2798" s="4"/>
      <c r="S2798" s="4"/>
      <c r="T2798" s="4"/>
      <c r="U2798" s="4"/>
      <c r="V2798" s="4"/>
      <c r="W2798" s="4"/>
      <c r="X2798" s="4"/>
      <c r="Y2798" s="4"/>
    </row>
    <row r="2799" spans="1:25" ht="15" customHeight="1">
      <c r="A2799" s="4"/>
      <c r="B2799" s="57" t="s">
        <v>1254</v>
      </c>
      <c r="C2799" s="78" t="s">
        <v>2064</v>
      </c>
      <c r="D2799" s="57" t="s">
        <v>47</v>
      </c>
      <c r="E2799" s="57" t="s">
        <v>2065</v>
      </c>
      <c r="F2799" s="305" t="s">
        <v>1258</v>
      </c>
      <c r="G2799" s="305"/>
      <c r="H2799" s="77" t="s">
        <v>49</v>
      </c>
      <c r="I2799" s="80">
        <v>38.691000000000003</v>
      </c>
      <c r="J2799" s="79">
        <v>0.53</v>
      </c>
      <c r="K2799" s="79">
        <v>20.5</v>
      </c>
      <c r="O2799" s="4"/>
      <c r="P2799" s="4"/>
      <c r="Q2799" s="4"/>
      <c r="R2799" s="4"/>
      <c r="S2799" s="4"/>
      <c r="T2799" s="4"/>
      <c r="U2799" s="4"/>
      <c r="V2799" s="4"/>
      <c r="W2799" s="4"/>
      <c r="X2799" s="4"/>
      <c r="Y2799" s="4"/>
    </row>
    <row r="2800" spans="1:25" ht="15" customHeight="1">
      <c r="A2800" s="4"/>
      <c r="B2800" s="60"/>
      <c r="C2800" s="60"/>
      <c r="D2800" s="60"/>
      <c r="E2800" s="60"/>
      <c r="F2800" s="60" t="s">
        <v>1260</v>
      </c>
      <c r="G2800" s="82">
        <v>84.8</v>
      </c>
      <c r="H2800" s="60" t="s">
        <v>1261</v>
      </c>
      <c r="I2800" s="82">
        <v>0</v>
      </c>
      <c r="J2800" s="60" t="s">
        <v>1262</v>
      </c>
      <c r="K2800" s="82">
        <v>84.8</v>
      </c>
      <c r="O2800" s="4"/>
      <c r="P2800" s="4"/>
      <c r="Q2800" s="4"/>
      <c r="R2800" s="4"/>
      <c r="S2800" s="4"/>
      <c r="T2800" s="4"/>
      <c r="U2800" s="4"/>
      <c r="V2800" s="4"/>
      <c r="W2800" s="4"/>
      <c r="X2800" s="4"/>
      <c r="Y2800" s="4"/>
    </row>
    <row r="2801" spans="1:25" ht="15" customHeight="1" thickBot="1">
      <c r="A2801" s="4"/>
      <c r="B2801" s="60"/>
      <c r="C2801" s="60"/>
      <c r="D2801" s="60"/>
      <c r="E2801" s="60"/>
      <c r="F2801" s="60" t="s">
        <v>1263</v>
      </c>
      <c r="G2801" s="82">
        <v>33.08</v>
      </c>
      <c r="H2801" s="60"/>
      <c r="I2801" s="306" t="s">
        <v>1264</v>
      </c>
      <c r="J2801" s="306"/>
      <c r="K2801" s="82">
        <v>207.94</v>
      </c>
      <c r="O2801" s="4"/>
      <c r="P2801" s="4"/>
      <c r="Q2801" s="4"/>
      <c r="R2801" s="4"/>
      <c r="S2801" s="4"/>
      <c r="T2801" s="4"/>
      <c r="U2801" s="4"/>
      <c r="V2801" s="4"/>
      <c r="W2801" s="4"/>
      <c r="X2801" s="4"/>
      <c r="Y2801" s="4"/>
    </row>
    <row r="2802" spans="1:25" ht="15" customHeight="1" thickTop="1">
      <c r="A2802" s="4"/>
      <c r="B2802" s="72"/>
      <c r="C2802" s="72"/>
      <c r="D2802" s="72"/>
      <c r="E2802" s="72"/>
      <c r="F2802" s="72"/>
      <c r="G2802" s="72"/>
      <c r="H2802" s="72"/>
      <c r="I2802" s="72"/>
      <c r="J2802" s="72"/>
      <c r="K2802" s="72"/>
      <c r="O2802" s="4"/>
      <c r="P2802" s="4"/>
      <c r="Q2802" s="4"/>
      <c r="R2802" s="4"/>
      <c r="S2802" s="4"/>
      <c r="T2802" s="4"/>
      <c r="U2802" s="4"/>
      <c r="V2802" s="4"/>
      <c r="W2802" s="4"/>
      <c r="X2802" s="4"/>
      <c r="Y2802" s="4"/>
    </row>
    <row r="2803" spans="1:25" ht="15" customHeight="1">
      <c r="A2803" s="4"/>
      <c r="B2803" s="61" t="s">
        <v>916</v>
      </c>
      <c r="C2803" s="62" t="s">
        <v>19</v>
      </c>
      <c r="D2803" s="61" t="s">
        <v>20</v>
      </c>
      <c r="E2803" s="61" t="s">
        <v>21</v>
      </c>
      <c r="F2803" s="303" t="s">
        <v>1242</v>
      </c>
      <c r="G2803" s="303"/>
      <c r="H2803" s="67" t="s">
        <v>22</v>
      </c>
      <c r="I2803" s="62" t="s">
        <v>23</v>
      </c>
      <c r="J2803" s="62" t="s">
        <v>24</v>
      </c>
      <c r="K2803" s="62" t="s">
        <v>17</v>
      </c>
      <c r="O2803" s="4"/>
      <c r="P2803" s="4"/>
      <c r="Q2803" s="4"/>
      <c r="R2803" s="4"/>
      <c r="S2803" s="4"/>
      <c r="T2803" s="4"/>
      <c r="U2803" s="4"/>
      <c r="V2803" s="4"/>
      <c r="W2803" s="4"/>
      <c r="X2803" s="4"/>
      <c r="Y2803" s="4"/>
    </row>
    <row r="2804" spans="1:25" ht="15" customHeight="1">
      <c r="A2804" s="4"/>
      <c r="B2804" s="58" t="s">
        <v>1243</v>
      </c>
      <c r="C2804" s="69" t="s">
        <v>917</v>
      </c>
      <c r="D2804" s="58" t="s">
        <v>31</v>
      </c>
      <c r="E2804" s="58" t="s">
        <v>918</v>
      </c>
      <c r="F2804" s="304" t="s">
        <v>2231</v>
      </c>
      <c r="G2804" s="304"/>
      <c r="H2804" s="68" t="s">
        <v>49</v>
      </c>
      <c r="I2804" s="71">
        <v>1</v>
      </c>
      <c r="J2804" s="70">
        <v>132.88</v>
      </c>
      <c r="K2804" s="70">
        <v>132.88</v>
      </c>
      <c r="O2804" s="4"/>
      <c r="P2804" s="4"/>
      <c r="Q2804" s="4"/>
      <c r="R2804" s="4"/>
      <c r="S2804" s="4"/>
      <c r="T2804" s="4"/>
      <c r="U2804" s="4"/>
      <c r="V2804" s="4"/>
      <c r="W2804" s="4"/>
      <c r="X2804" s="4"/>
      <c r="Y2804" s="4"/>
    </row>
    <row r="2805" spans="1:25" ht="15" customHeight="1">
      <c r="A2805" s="4"/>
      <c r="B2805" s="59" t="s">
        <v>1245</v>
      </c>
      <c r="C2805" s="74" t="s">
        <v>1252</v>
      </c>
      <c r="D2805" s="59" t="s">
        <v>47</v>
      </c>
      <c r="E2805" s="59" t="s">
        <v>1253</v>
      </c>
      <c r="F2805" s="308" t="s">
        <v>1248</v>
      </c>
      <c r="G2805" s="308"/>
      <c r="H2805" s="73" t="s">
        <v>1249</v>
      </c>
      <c r="I2805" s="76">
        <v>1.4239999999999999</v>
      </c>
      <c r="J2805" s="75">
        <v>31.63</v>
      </c>
      <c r="K2805" s="75">
        <v>45.04</v>
      </c>
      <c r="O2805" s="4"/>
      <c r="P2805" s="4"/>
      <c r="Q2805" s="4"/>
      <c r="R2805" s="4"/>
      <c r="S2805" s="4"/>
      <c r="T2805" s="4"/>
      <c r="U2805" s="4"/>
      <c r="V2805" s="4"/>
      <c r="W2805" s="4"/>
      <c r="X2805" s="4"/>
      <c r="Y2805" s="4"/>
    </row>
    <row r="2806" spans="1:25" ht="15" customHeight="1">
      <c r="A2806" s="4"/>
      <c r="B2806" s="59" t="s">
        <v>1245</v>
      </c>
      <c r="C2806" s="74" t="s">
        <v>1250</v>
      </c>
      <c r="D2806" s="59" t="s">
        <v>47</v>
      </c>
      <c r="E2806" s="59" t="s">
        <v>1251</v>
      </c>
      <c r="F2806" s="308" t="s">
        <v>1248</v>
      </c>
      <c r="G2806" s="308"/>
      <c r="H2806" s="73" t="s">
        <v>1249</v>
      </c>
      <c r="I2806" s="76">
        <v>1.4239999999999999</v>
      </c>
      <c r="J2806" s="75">
        <v>25.52</v>
      </c>
      <c r="K2806" s="75">
        <v>36.340000000000003</v>
      </c>
      <c r="O2806" s="4"/>
      <c r="P2806" s="4"/>
      <c r="Q2806" s="4"/>
      <c r="R2806" s="4"/>
      <c r="S2806" s="4"/>
      <c r="T2806" s="4"/>
      <c r="U2806" s="4"/>
      <c r="V2806" s="4"/>
      <c r="W2806" s="4"/>
      <c r="X2806" s="4"/>
      <c r="Y2806" s="4"/>
    </row>
    <row r="2807" spans="1:25" ht="15" customHeight="1">
      <c r="A2807" s="4"/>
      <c r="B2807" s="57" t="s">
        <v>1254</v>
      </c>
      <c r="C2807" s="78" t="s">
        <v>2295</v>
      </c>
      <c r="D2807" s="57" t="s">
        <v>1515</v>
      </c>
      <c r="E2807" s="57" t="s">
        <v>2296</v>
      </c>
      <c r="F2807" s="305" t="s">
        <v>1258</v>
      </c>
      <c r="G2807" s="305"/>
      <c r="H2807" s="77" t="s">
        <v>49</v>
      </c>
      <c r="I2807" s="80">
        <v>1</v>
      </c>
      <c r="J2807" s="79">
        <v>51.5</v>
      </c>
      <c r="K2807" s="79">
        <v>51.5</v>
      </c>
      <c r="O2807" s="4"/>
      <c r="P2807" s="4"/>
      <c r="Q2807" s="4"/>
      <c r="R2807" s="4"/>
      <c r="S2807" s="4"/>
      <c r="T2807" s="4"/>
      <c r="U2807" s="4"/>
      <c r="V2807" s="4"/>
      <c r="W2807" s="4"/>
      <c r="X2807" s="4"/>
      <c r="Y2807" s="4"/>
    </row>
    <row r="2808" spans="1:25" ht="15" customHeight="1">
      <c r="A2808" s="4"/>
      <c r="B2808" s="60"/>
      <c r="C2808" s="60"/>
      <c r="D2808" s="60"/>
      <c r="E2808" s="60"/>
      <c r="F2808" s="60" t="s">
        <v>1260</v>
      </c>
      <c r="G2808" s="82">
        <v>62.54</v>
      </c>
      <c r="H2808" s="60" t="s">
        <v>1261</v>
      </c>
      <c r="I2808" s="82">
        <v>0</v>
      </c>
      <c r="J2808" s="60" t="s">
        <v>1262</v>
      </c>
      <c r="K2808" s="82">
        <v>62.54</v>
      </c>
      <c r="O2808" s="4"/>
      <c r="P2808" s="4"/>
      <c r="Q2808" s="4"/>
      <c r="R2808" s="4"/>
      <c r="S2808" s="4"/>
      <c r="T2808" s="4"/>
      <c r="U2808" s="4"/>
      <c r="V2808" s="4"/>
      <c r="W2808" s="4"/>
      <c r="X2808" s="4"/>
      <c r="Y2808" s="4"/>
    </row>
    <row r="2809" spans="1:25" ht="15" customHeight="1">
      <c r="A2809" s="4"/>
      <c r="B2809" s="60"/>
      <c r="C2809" s="60"/>
      <c r="D2809" s="60"/>
      <c r="E2809" s="60"/>
      <c r="F2809" s="60" t="s">
        <v>1263</v>
      </c>
      <c r="G2809" s="82">
        <v>25.14</v>
      </c>
      <c r="H2809" s="60"/>
      <c r="I2809" s="306" t="s">
        <v>1264</v>
      </c>
      <c r="J2809" s="306"/>
      <c r="K2809" s="82">
        <v>158.02000000000001</v>
      </c>
      <c r="O2809" s="4"/>
      <c r="P2809" s="4"/>
      <c r="Q2809" s="4"/>
      <c r="R2809" s="4"/>
      <c r="S2809" s="4"/>
      <c r="T2809" s="4"/>
      <c r="U2809" s="4"/>
      <c r="V2809" s="4"/>
      <c r="W2809" s="4"/>
      <c r="X2809" s="4"/>
      <c r="Y2809" s="4"/>
    </row>
    <row r="2810" spans="1:25" ht="15" customHeight="1">
      <c r="A2810" s="4"/>
      <c r="B2810" s="307" t="s">
        <v>2542</v>
      </c>
      <c r="C2810" s="307"/>
      <c r="D2810" s="307"/>
      <c r="E2810" s="307"/>
      <c r="F2810" s="307"/>
      <c r="G2810" s="307"/>
      <c r="H2810" s="307"/>
      <c r="I2810" s="307"/>
      <c r="J2810" s="307"/>
      <c r="K2810" s="307"/>
      <c r="O2810" s="4"/>
      <c r="P2810" s="4"/>
      <c r="Q2810" s="4"/>
      <c r="R2810" s="4"/>
      <c r="S2810" s="4"/>
      <c r="T2810" s="4"/>
      <c r="U2810" s="4"/>
      <c r="V2810" s="4"/>
      <c r="W2810" s="4"/>
      <c r="X2810" s="4"/>
      <c r="Y2810" s="4"/>
    </row>
    <row r="2811" spans="1:25" ht="15" customHeight="1" thickBot="1">
      <c r="A2811" s="4"/>
      <c r="B2811" s="302" t="s">
        <v>2635</v>
      </c>
      <c r="C2811" s="302"/>
      <c r="D2811" s="302"/>
      <c r="E2811" s="302"/>
      <c r="F2811" s="302"/>
      <c r="G2811" s="302"/>
      <c r="H2811" s="302"/>
      <c r="I2811" s="302"/>
      <c r="J2811" s="302"/>
      <c r="K2811" s="302"/>
      <c r="O2811" s="4"/>
      <c r="P2811" s="4"/>
      <c r="Q2811" s="4"/>
      <c r="R2811" s="4"/>
      <c r="S2811" s="4"/>
      <c r="T2811" s="4"/>
      <c r="U2811" s="4"/>
      <c r="V2811" s="4"/>
      <c r="W2811" s="4"/>
      <c r="X2811" s="4"/>
      <c r="Y2811" s="4"/>
    </row>
    <row r="2812" spans="1:25" ht="15" customHeight="1" thickTop="1">
      <c r="A2812" s="4"/>
      <c r="B2812" s="72"/>
      <c r="C2812" s="72"/>
      <c r="D2812" s="72"/>
      <c r="E2812" s="72"/>
      <c r="F2812" s="72"/>
      <c r="G2812" s="72"/>
      <c r="H2812" s="72"/>
      <c r="I2812" s="72"/>
      <c r="J2812" s="72"/>
      <c r="K2812" s="72"/>
      <c r="O2812" s="4"/>
      <c r="P2812" s="4"/>
      <c r="Q2812" s="4"/>
      <c r="R2812" s="4"/>
      <c r="S2812" s="4"/>
      <c r="T2812" s="4"/>
      <c r="U2812" s="4"/>
      <c r="V2812" s="4"/>
      <c r="W2812" s="4"/>
      <c r="X2812" s="4"/>
      <c r="Y2812" s="4"/>
    </row>
    <row r="2813" spans="1:25" ht="15" customHeight="1">
      <c r="A2813" s="4"/>
      <c r="B2813" s="61" t="s">
        <v>919</v>
      </c>
      <c r="C2813" s="62" t="s">
        <v>19</v>
      </c>
      <c r="D2813" s="61" t="s">
        <v>20</v>
      </c>
      <c r="E2813" s="61" t="s">
        <v>21</v>
      </c>
      <c r="F2813" s="303" t="s">
        <v>1242</v>
      </c>
      <c r="G2813" s="303"/>
      <c r="H2813" s="67" t="s">
        <v>22</v>
      </c>
      <c r="I2813" s="62" t="s">
        <v>23</v>
      </c>
      <c r="J2813" s="62" t="s">
        <v>24</v>
      </c>
      <c r="K2813" s="62" t="s">
        <v>17</v>
      </c>
      <c r="O2813" s="4"/>
      <c r="P2813" s="4"/>
      <c r="Q2813" s="4"/>
      <c r="R2813" s="4"/>
      <c r="S2813" s="4"/>
      <c r="T2813" s="4"/>
      <c r="U2813" s="4"/>
      <c r="V2813" s="4"/>
      <c r="W2813" s="4"/>
      <c r="X2813" s="4"/>
      <c r="Y2813" s="4"/>
    </row>
    <row r="2814" spans="1:25" ht="15" customHeight="1">
      <c r="A2814" s="4"/>
      <c r="B2814" s="58" t="s">
        <v>1243</v>
      </c>
      <c r="C2814" s="69" t="s">
        <v>920</v>
      </c>
      <c r="D2814" s="58" t="s">
        <v>31</v>
      </c>
      <c r="E2814" s="58" t="s">
        <v>921</v>
      </c>
      <c r="F2814" s="304" t="s">
        <v>2231</v>
      </c>
      <c r="G2814" s="304"/>
      <c r="H2814" s="68" t="s">
        <v>49</v>
      </c>
      <c r="I2814" s="71">
        <v>1</v>
      </c>
      <c r="J2814" s="70">
        <v>256.38</v>
      </c>
      <c r="K2814" s="70">
        <v>256.38</v>
      </c>
      <c r="O2814" s="4"/>
      <c r="P2814" s="4"/>
      <c r="Q2814" s="4"/>
      <c r="R2814" s="4"/>
      <c r="S2814" s="4"/>
      <c r="T2814" s="4"/>
      <c r="U2814" s="4"/>
      <c r="V2814" s="4"/>
      <c r="W2814" s="4"/>
      <c r="X2814" s="4"/>
      <c r="Y2814" s="4"/>
    </row>
    <row r="2815" spans="1:25" ht="15" customHeight="1">
      <c r="A2815" s="4"/>
      <c r="B2815" s="59" t="s">
        <v>1245</v>
      </c>
      <c r="C2815" s="74" t="s">
        <v>1252</v>
      </c>
      <c r="D2815" s="59" t="s">
        <v>47</v>
      </c>
      <c r="E2815" s="59" t="s">
        <v>1253</v>
      </c>
      <c r="F2815" s="308" t="s">
        <v>1248</v>
      </c>
      <c r="G2815" s="308"/>
      <c r="H2815" s="73" t="s">
        <v>1249</v>
      </c>
      <c r="I2815" s="76">
        <v>1.5469999999999999</v>
      </c>
      <c r="J2815" s="75">
        <v>31.63</v>
      </c>
      <c r="K2815" s="75">
        <v>48.93</v>
      </c>
      <c r="O2815" s="4"/>
      <c r="P2815" s="4"/>
      <c r="Q2815" s="4"/>
      <c r="R2815" s="4"/>
      <c r="S2815" s="4"/>
      <c r="T2815" s="4"/>
      <c r="U2815" s="4"/>
      <c r="V2815" s="4"/>
      <c r="W2815" s="4"/>
      <c r="X2815" s="4"/>
      <c r="Y2815" s="4"/>
    </row>
    <row r="2816" spans="1:25" ht="15" customHeight="1">
      <c r="A2816" s="4"/>
      <c r="B2816" s="59" t="s">
        <v>1245</v>
      </c>
      <c r="C2816" s="74" t="s">
        <v>1250</v>
      </c>
      <c r="D2816" s="59" t="s">
        <v>47</v>
      </c>
      <c r="E2816" s="59" t="s">
        <v>1251</v>
      </c>
      <c r="F2816" s="308" t="s">
        <v>1248</v>
      </c>
      <c r="G2816" s="308"/>
      <c r="H2816" s="73" t="s">
        <v>1249</v>
      </c>
      <c r="I2816" s="76">
        <v>1.5469999999999999</v>
      </c>
      <c r="J2816" s="75">
        <v>25.52</v>
      </c>
      <c r="K2816" s="75">
        <v>39.47</v>
      </c>
      <c r="O2816" s="4"/>
      <c r="P2816" s="4"/>
      <c r="Q2816" s="4"/>
      <c r="R2816" s="4"/>
      <c r="S2816" s="4"/>
      <c r="T2816" s="4"/>
      <c r="U2816" s="4"/>
      <c r="V2816" s="4"/>
      <c r="W2816" s="4"/>
      <c r="X2816" s="4"/>
      <c r="Y2816" s="4"/>
    </row>
    <row r="2817" spans="1:25" ht="15" customHeight="1">
      <c r="A2817" s="4"/>
      <c r="B2817" s="57" t="s">
        <v>1254</v>
      </c>
      <c r="C2817" s="78" t="s">
        <v>2297</v>
      </c>
      <c r="D2817" s="57" t="s">
        <v>1515</v>
      </c>
      <c r="E2817" s="57" t="s">
        <v>2298</v>
      </c>
      <c r="F2817" s="305" t="s">
        <v>1258</v>
      </c>
      <c r="G2817" s="305"/>
      <c r="H2817" s="77" t="s">
        <v>49</v>
      </c>
      <c r="I2817" s="80">
        <v>1</v>
      </c>
      <c r="J2817" s="79">
        <v>167.98</v>
      </c>
      <c r="K2817" s="79">
        <v>167.98</v>
      </c>
      <c r="O2817" s="4"/>
      <c r="P2817" s="4"/>
      <c r="Q2817" s="4"/>
      <c r="R2817" s="4"/>
      <c r="S2817" s="4"/>
      <c r="T2817" s="4"/>
      <c r="U2817" s="4"/>
      <c r="V2817" s="4"/>
      <c r="W2817" s="4"/>
      <c r="X2817" s="4"/>
      <c r="Y2817" s="4"/>
    </row>
    <row r="2818" spans="1:25" ht="15" customHeight="1">
      <c r="A2818" s="4"/>
      <c r="B2818" s="60"/>
      <c r="C2818" s="60"/>
      <c r="D2818" s="60"/>
      <c r="E2818" s="60"/>
      <c r="F2818" s="60" t="s">
        <v>1260</v>
      </c>
      <c r="G2818" s="82">
        <v>67.95</v>
      </c>
      <c r="H2818" s="60" t="s">
        <v>1261</v>
      </c>
      <c r="I2818" s="82">
        <v>0</v>
      </c>
      <c r="J2818" s="60" t="s">
        <v>1262</v>
      </c>
      <c r="K2818" s="82">
        <v>67.95</v>
      </c>
      <c r="O2818" s="4"/>
      <c r="P2818" s="4"/>
      <c r="Q2818" s="4"/>
      <c r="R2818" s="4"/>
      <c r="S2818" s="4"/>
      <c r="T2818" s="4"/>
      <c r="U2818" s="4"/>
      <c r="V2818" s="4"/>
      <c r="W2818" s="4"/>
      <c r="X2818" s="4"/>
      <c r="Y2818" s="4"/>
    </row>
    <row r="2819" spans="1:25" ht="15" customHeight="1">
      <c r="A2819" s="4"/>
      <c r="B2819" s="60"/>
      <c r="C2819" s="60"/>
      <c r="D2819" s="60"/>
      <c r="E2819" s="60"/>
      <c r="F2819" s="60" t="s">
        <v>1263</v>
      </c>
      <c r="G2819" s="82">
        <v>48.5</v>
      </c>
      <c r="H2819" s="60"/>
      <c r="I2819" s="306" t="s">
        <v>1264</v>
      </c>
      <c r="J2819" s="306"/>
      <c r="K2819" s="82">
        <v>304.88</v>
      </c>
      <c r="O2819" s="4"/>
      <c r="P2819" s="4"/>
      <c r="Q2819" s="4"/>
      <c r="R2819" s="4"/>
      <c r="S2819" s="4"/>
      <c r="T2819" s="4"/>
      <c r="U2819" s="4"/>
      <c r="V2819" s="4"/>
      <c r="W2819" s="4"/>
      <c r="X2819" s="4"/>
      <c r="Y2819" s="4"/>
    </row>
    <row r="2820" spans="1:25" ht="15" customHeight="1">
      <c r="A2820" s="4"/>
      <c r="B2820" s="307" t="s">
        <v>2542</v>
      </c>
      <c r="C2820" s="307"/>
      <c r="D2820" s="307"/>
      <c r="E2820" s="307"/>
      <c r="F2820" s="307"/>
      <c r="G2820" s="307"/>
      <c r="H2820" s="307"/>
      <c r="I2820" s="307"/>
      <c r="J2820" s="307"/>
      <c r="K2820" s="307"/>
      <c r="O2820" s="4"/>
      <c r="P2820" s="4"/>
      <c r="Q2820" s="4"/>
      <c r="R2820" s="4"/>
      <c r="S2820" s="4"/>
      <c r="T2820" s="4"/>
      <c r="U2820" s="4"/>
      <c r="V2820" s="4"/>
      <c r="W2820" s="4"/>
      <c r="X2820" s="4"/>
      <c r="Y2820" s="4"/>
    </row>
    <row r="2821" spans="1:25" ht="15" customHeight="1" thickBot="1">
      <c r="A2821" s="4"/>
      <c r="B2821" s="302" t="s">
        <v>2636</v>
      </c>
      <c r="C2821" s="302"/>
      <c r="D2821" s="302"/>
      <c r="E2821" s="302"/>
      <c r="F2821" s="302"/>
      <c r="G2821" s="302"/>
      <c r="H2821" s="302"/>
      <c r="I2821" s="302"/>
      <c r="J2821" s="302"/>
      <c r="K2821" s="302"/>
      <c r="O2821" s="4"/>
      <c r="P2821" s="4"/>
      <c r="Q2821" s="4"/>
      <c r="R2821" s="4"/>
      <c r="S2821" s="4"/>
      <c r="T2821" s="4"/>
      <c r="U2821" s="4"/>
      <c r="V2821" s="4"/>
      <c r="W2821" s="4"/>
      <c r="X2821" s="4"/>
      <c r="Y2821" s="4"/>
    </row>
    <row r="2822" spans="1:25" ht="15" customHeight="1" thickTop="1">
      <c r="A2822" s="4"/>
      <c r="B2822" s="72"/>
      <c r="C2822" s="72"/>
      <c r="D2822" s="72"/>
      <c r="E2822" s="72"/>
      <c r="F2822" s="72"/>
      <c r="G2822" s="72"/>
      <c r="H2822" s="72"/>
      <c r="I2822" s="72"/>
      <c r="J2822" s="72"/>
      <c r="K2822" s="72"/>
      <c r="O2822" s="4"/>
      <c r="P2822" s="4"/>
      <c r="Q2822" s="4"/>
      <c r="R2822" s="4"/>
      <c r="S2822" s="4"/>
      <c r="T2822" s="4"/>
      <c r="U2822" s="4"/>
      <c r="V2822" s="4"/>
      <c r="W2822" s="4"/>
      <c r="X2822" s="4"/>
      <c r="Y2822" s="4"/>
    </row>
    <row r="2823" spans="1:25" ht="15" customHeight="1">
      <c r="A2823" s="4"/>
      <c r="B2823" s="61" t="s">
        <v>922</v>
      </c>
      <c r="C2823" s="62" t="s">
        <v>19</v>
      </c>
      <c r="D2823" s="61" t="s">
        <v>20</v>
      </c>
      <c r="E2823" s="61" t="s">
        <v>21</v>
      </c>
      <c r="F2823" s="303" t="s">
        <v>1242</v>
      </c>
      <c r="G2823" s="303"/>
      <c r="H2823" s="67" t="s">
        <v>22</v>
      </c>
      <c r="I2823" s="62" t="s">
        <v>23</v>
      </c>
      <c r="J2823" s="62" t="s">
        <v>24</v>
      </c>
      <c r="K2823" s="62" t="s">
        <v>17</v>
      </c>
      <c r="O2823" s="4"/>
      <c r="P2823" s="4"/>
      <c r="Q2823" s="4"/>
      <c r="R2823" s="4"/>
      <c r="S2823" s="4"/>
      <c r="T2823" s="4"/>
      <c r="U2823" s="4"/>
      <c r="V2823" s="4"/>
      <c r="W2823" s="4"/>
      <c r="X2823" s="4"/>
      <c r="Y2823" s="4"/>
    </row>
    <row r="2824" spans="1:25" ht="15" customHeight="1">
      <c r="A2824" s="4"/>
      <c r="B2824" s="58" t="s">
        <v>1243</v>
      </c>
      <c r="C2824" s="69" t="s">
        <v>923</v>
      </c>
      <c r="D2824" s="58" t="s">
        <v>47</v>
      </c>
      <c r="E2824" s="58" t="s">
        <v>924</v>
      </c>
      <c r="F2824" s="304" t="s">
        <v>1332</v>
      </c>
      <c r="G2824" s="304"/>
      <c r="H2824" s="68" t="s">
        <v>49</v>
      </c>
      <c r="I2824" s="71">
        <v>1</v>
      </c>
      <c r="J2824" s="70">
        <v>37.770000000000003</v>
      </c>
      <c r="K2824" s="70">
        <v>37.770000000000003</v>
      </c>
      <c r="O2824" s="4"/>
      <c r="P2824" s="4"/>
      <c r="Q2824" s="4"/>
      <c r="R2824" s="4"/>
      <c r="S2824" s="4"/>
      <c r="T2824" s="4"/>
      <c r="U2824" s="4"/>
      <c r="V2824" s="4"/>
      <c r="W2824" s="4"/>
      <c r="X2824" s="4"/>
      <c r="Y2824" s="4"/>
    </row>
    <row r="2825" spans="1:25" ht="15" customHeight="1">
      <c r="A2825" s="4"/>
      <c r="B2825" s="59" t="s">
        <v>1245</v>
      </c>
      <c r="C2825" s="74" t="s">
        <v>2299</v>
      </c>
      <c r="D2825" s="59" t="s">
        <v>47</v>
      </c>
      <c r="E2825" s="59" t="s">
        <v>2300</v>
      </c>
      <c r="F2825" s="308" t="s">
        <v>1332</v>
      </c>
      <c r="G2825" s="308"/>
      <c r="H2825" s="73" t="s">
        <v>49</v>
      </c>
      <c r="I2825" s="76">
        <v>1</v>
      </c>
      <c r="J2825" s="75">
        <v>11.39</v>
      </c>
      <c r="K2825" s="75">
        <v>11.39</v>
      </c>
      <c r="O2825" s="4"/>
      <c r="P2825" s="4"/>
      <c r="Q2825" s="4"/>
      <c r="R2825" s="4"/>
      <c r="S2825" s="4"/>
      <c r="T2825" s="4"/>
      <c r="U2825" s="4"/>
      <c r="V2825" s="4"/>
      <c r="W2825" s="4"/>
      <c r="X2825" s="4"/>
      <c r="Y2825" s="4"/>
    </row>
    <row r="2826" spans="1:25" ht="15" customHeight="1">
      <c r="A2826" s="4"/>
      <c r="B2826" s="59" t="s">
        <v>1245</v>
      </c>
      <c r="C2826" s="74" t="s">
        <v>2301</v>
      </c>
      <c r="D2826" s="59" t="s">
        <v>47</v>
      </c>
      <c r="E2826" s="59" t="s">
        <v>2302</v>
      </c>
      <c r="F2826" s="308" t="s">
        <v>1332</v>
      </c>
      <c r="G2826" s="308"/>
      <c r="H2826" s="73" t="s">
        <v>49</v>
      </c>
      <c r="I2826" s="76">
        <v>1</v>
      </c>
      <c r="J2826" s="75">
        <v>26.38</v>
      </c>
      <c r="K2826" s="75">
        <v>26.38</v>
      </c>
      <c r="O2826" s="4"/>
      <c r="P2826" s="4"/>
      <c r="Q2826" s="4"/>
      <c r="R2826" s="4"/>
      <c r="S2826" s="4"/>
      <c r="T2826" s="4"/>
      <c r="U2826" s="4"/>
      <c r="V2826" s="4"/>
      <c r="W2826" s="4"/>
      <c r="X2826" s="4"/>
      <c r="Y2826" s="4"/>
    </row>
    <row r="2827" spans="1:25" ht="15" customHeight="1">
      <c r="A2827" s="4"/>
      <c r="B2827" s="60"/>
      <c r="C2827" s="60"/>
      <c r="D2827" s="60"/>
      <c r="E2827" s="60"/>
      <c r="F2827" s="60" t="s">
        <v>1260</v>
      </c>
      <c r="G2827" s="82">
        <v>19.54</v>
      </c>
      <c r="H2827" s="60" t="s">
        <v>1261</v>
      </c>
      <c r="I2827" s="82">
        <v>0</v>
      </c>
      <c r="J2827" s="60" t="s">
        <v>1262</v>
      </c>
      <c r="K2827" s="82">
        <v>19.54</v>
      </c>
      <c r="O2827" s="4"/>
      <c r="P2827" s="4"/>
      <c r="Q2827" s="4"/>
      <c r="R2827" s="4"/>
      <c r="S2827" s="4"/>
      <c r="T2827" s="4"/>
      <c r="U2827" s="4"/>
      <c r="V2827" s="4"/>
      <c r="W2827" s="4"/>
      <c r="X2827" s="4"/>
      <c r="Y2827" s="4"/>
    </row>
    <row r="2828" spans="1:25" ht="15" customHeight="1" thickBot="1">
      <c r="A2828" s="4"/>
      <c r="B2828" s="60"/>
      <c r="C2828" s="60"/>
      <c r="D2828" s="60"/>
      <c r="E2828" s="60"/>
      <c r="F2828" s="60" t="s">
        <v>1263</v>
      </c>
      <c r="G2828" s="82">
        <v>7.14</v>
      </c>
      <c r="H2828" s="60"/>
      <c r="I2828" s="306" t="s">
        <v>1264</v>
      </c>
      <c r="J2828" s="306"/>
      <c r="K2828" s="82">
        <v>44.91</v>
      </c>
      <c r="O2828" s="4"/>
      <c r="P2828" s="4"/>
      <c r="Q2828" s="4"/>
      <c r="R2828" s="4"/>
      <c r="S2828" s="4"/>
      <c r="T2828" s="4"/>
      <c r="U2828" s="4"/>
      <c r="V2828" s="4"/>
      <c r="W2828" s="4"/>
      <c r="X2828" s="4"/>
      <c r="Y2828" s="4"/>
    </row>
    <row r="2829" spans="1:25" ht="15" customHeight="1" thickTop="1">
      <c r="A2829" s="4"/>
      <c r="B2829" s="72"/>
      <c r="C2829" s="72"/>
      <c r="D2829" s="72"/>
      <c r="E2829" s="72"/>
      <c r="F2829" s="72"/>
      <c r="G2829" s="72"/>
      <c r="H2829" s="72"/>
      <c r="I2829" s="72"/>
      <c r="J2829" s="72"/>
      <c r="K2829" s="72"/>
      <c r="O2829" s="4"/>
      <c r="P2829" s="4"/>
      <c r="Q2829" s="4"/>
      <c r="R2829" s="4"/>
      <c r="S2829" s="4"/>
      <c r="T2829" s="4"/>
      <c r="U2829" s="4"/>
      <c r="V2829" s="4"/>
      <c r="W2829" s="4"/>
      <c r="X2829" s="4"/>
      <c r="Y2829" s="4"/>
    </row>
    <row r="2830" spans="1:25" ht="15" customHeight="1">
      <c r="A2830" s="4"/>
      <c r="B2830" s="61" t="s">
        <v>925</v>
      </c>
      <c r="C2830" s="62" t="s">
        <v>19</v>
      </c>
      <c r="D2830" s="61" t="s">
        <v>20</v>
      </c>
      <c r="E2830" s="61" t="s">
        <v>21</v>
      </c>
      <c r="F2830" s="303" t="s">
        <v>1242</v>
      </c>
      <c r="G2830" s="303"/>
      <c r="H2830" s="67" t="s">
        <v>22</v>
      </c>
      <c r="I2830" s="62" t="s">
        <v>23</v>
      </c>
      <c r="J2830" s="62" t="s">
        <v>24</v>
      </c>
      <c r="K2830" s="62" t="s">
        <v>17</v>
      </c>
      <c r="O2830" s="4"/>
      <c r="P2830" s="4"/>
      <c r="Q2830" s="4"/>
      <c r="R2830" s="4"/>
      <c r="S2830" s="4"/>
      <c r="T2830" s="4"/>
      <c r="U2830" s="4"/>
      <c r="V2830" s="4"/>
      <c r="W2830" s="4"/>
      <c r="X2830" s="4"/>
      <c r="Y2830" s="4"/>
    </row>
    <row r="2831" spans="1:25" ht="15" customHeight="1">
      <c r="A2831" s="4"/>
      <c r="B2831" s="58" t="s">
        <v>1243</v>
      </c>
      <c r="C2831" s="69" t="s">
        <v>926</v>
      </c>
      <c r="D2831" s="58" t="s">
        <v>47</v>
      </c>
      <c r="E2831" s="58" t="s">
        <v>927</v>
      </c>
      <c r="F2831" s="304" t="s">
        <v>1332</v>
      </c>
      <c r="G2831" s="304"/>
      <c r="H2831" s="68" t="s">
        <v>49</v>
      </c>
      <c r="I2831" s="71">
        <v>1</v>
      </c>
      <c r="J2831" s="70">
        <v>60.63</v>
      </c>
      <c r="K2831" s="70">
        <v>60.63</v>
      </c>
      <c r="O2831" s="4"/>
      <c r="P2831" s="4"/>
      <c r="Q2831" s="4"/>
      <c r="R2831" s="4"/>
      <c r="S2831" s="4"/>
      <c r="T2831" s="4"/>
      <c r="U2831" s="4"/>
      <c r="V2831" s="4"/>
      <c r="W2831" s="4"/>
      <c r="X2831" s="4"/>
      <c r="Y2831" s="4"/>
    </row>
    <row r="2832" spans="1:25" ht="15" customHeight="1">
      <c r="A2832" s="4"/>
      <c r="B2832" s="59" t="s">
        <v>1245</v>
      </c>
      <c r="C2832" s="74" t="s">
        <v>2303</v>
      </c>
      <c r="D2832" s="59" t="s">
        <v>47</v>
      </c>
      <c r="E2832" s="59" t="s">
        <v>2304</v>
      </c>
      <c r="F2832" s="308" t="s">
        <v>1332</v>
      </c>
      <c r="G2832" s="308"/>
      <c r="H2832" s="73" t="s">
        <v>49</v>
      </c>
      <c r="I2832" s="76">
        <v>1</v>
      </c>
      <c r="J2832" s="75">
        <v>49.24</v>
      </c>
      <c r="K2832" s="75">
        <v>49.24</v>
      </c>
      <c r="O2832" s="4"/>
      <c r="P2832" s="4"/>
      <c r="Q2832" s="4"/>
      <c r="R2832" s="4"/>
      <c r="S2832" s="4"/>
      <c r="T2832" s="4"/>
      <c r="U2832" s="4"/>
      <c r="V2832" s="4"/>
      <c r="W2832" s="4"/>
      <c r="X2832" s="4"/>
      <c r="Y2832" s="4"/>
    </row>
    <row r="2833" spans="1:25" ht="15" customHeight="1">
      <c r="A2833" s="4"/>
      <c r="B2833" s="59" t="s">
        <v>1245</v>
      </c>
      <c r="C2833" s="74" t="s">
        <v>2299</v>
      </c>
      <c r="D2833" s="59" t="s">
        <v>47</v>
      </c>
      <c r="E2833" s="59" t="s">
        <v>2300</v>
      </c>
      <c r="F2833" s="308" t="s">
        <v>1332</v>
      </c>
      <c r="G2833" s="308"/>
      <c r="H2833" s="73" t="s">
        <v>49</v>
      </c>
      <c r="I2833" s="76">
        <v>1</v>
      </c>
      <c r="J2833" s="75">
        <v>11.39</v>
      </c>
      <c r="K2833" s="75">
        <v>11.39</v>
      </c>
      <c r="O2833" s="4"/>
      <c r="P2833" s="4"/>
      <c r="Q2833" s="4"/>
      <c r="R2833" s="4"/>
      <c r="S2833" s="4"/>
      <c r="T2833" s="4"/>
      <c r="U2833" s="4"/>
      <c r="V2833" s="4"/>
      <c r="W2833" s="4"/>
      <c r="X2833" s="4"/>
      <c r="Y2833" s="4"/>
    </row>
    <row r="2834" spans="1:25" ht="45.6" customHeight="1">
      <c r="A2834" s="4"/>
      <c r="B2834" s="60"/>
      <c r="C2834" s="60"/>
      <c r="D2834" s="60"/>
      <c r="E2834" s="60"/>
      <c r="F2834" s="60" t="s">
        <v>1260</v>
      </c>
      <c r="G2834" s="82">
        <v>30.74</v>
      </c>
      <c r="H2834" s="60" t="s">
        <v>1261</v>
      </c>
      <c r="I2834" s="82">
        <v>0</v>
      </c>
      <c r="J2834" s="60" t="s">
        <v>1262</v>
      </c>
      <c r="K2834" s="82">
        <v>30.74</v>
      </c>
      <c r="O2834" s="4"/>
      <c r="P2834" s="4"/>
      <c r="Q2834" s="4"/>
      <c r="R2834" s="4"/>
      <c r="S2834" s="4"/>
      <c r="T2834" s="4"/>
      <c r="U2834" s="4"/>
      <c r="V2834" s="4"/>
      <c r="W2834" s="4"/>
      <c r="X2834" s="4"/>
      <c r="Y2834" s="4"/>
    </row>
    <row r="2835" spans="1:25" ht="15" customHeight="1" thickBot="1">
      <c r="A2835" s="4"/>
      <c r="B2835" s="60"/>
      <c r="C2835" s="60"/>
      <c r="D2835" s="60"/>
      <c r="E2835" s="60"/>
      <c r="F2835" s="60" t="s">
        <v>1263</v>
      </c>
      <c r="G2835" s="82">
        <v>11.47</v>
      </c>
      <c r="H2835" s="60"/>
      <c r="I2835" s="306" t="s">
        <v>1264</v>
      </c>
      <c r="J2835" s="306"/>
      <c r="K2835" s="82">
        <v>72.099999999999994</v>
      </c>
      <c r="O2835" s="4"/>
      <c r="P2835" s="4"/>
      <c r="Q2835" s="4"/>
      <c r="R2835" s="4"/>
      <c r="S2835" s="4"/>
      <c r="T2835" s="4"/>
      <c r="U2835" s="4"/>
      <c r="V2835" s="4"/>
      <c r="W2835" s="4"/>
      <c r="X2835" s="4"/>
      <c r="Y2835" s="4"/>
    </row>
    <row r="2836" spans="1:25" ht="15" customHeight="1" thickTop="1">
      <c r="A2836" s="4"/>
      <c r="B2836" s="72"/>
      <c r="C2836" s="72"/>
      <c r="D2836" s="72"/>
      <c r="E2836" s="72"/>
      <c r="F2836" s="72"/>
      <c r="G2836" s="72"/>
      <c r="H2836" s="72"/>
      <c r="I2836" s="72"/>
      <c r="J2836" s="72"/>
      <c r="K2836" s="72"/>
      <c r="O2836" s="4"/>
      <c r="P2836" s="4"/>
      <c r="Q2836" s="4"/>
      <c r="R2836" s="4"/>
      <c r="S2836" s="4"/>
      <c r="T2836" s="4"/>
      <c r="U2836" s="4"/>
      <c r="V2836" s="4"/>
      <c r="W2836" s="4"/>
      <c r="X2836" s="4"/>
      <c r="Y2836" s="4"/>
    </row>
    <row r="2837" spans="1:25" ht="15" customHeight="1">
      <c r="A2837" s="4"/>
      <c r="B2837" s="61" t="s">
        <v>928</v>
      </c>
      <c r="C2837" s="62" t="s">
        <v>19</v>
      </c>
      <c r="D2837" s="61" t="s">
        <v>20</v>
      </c>
      <c r="E2837" s="61" t="s">
        <v>21</v>
      </c>
      <c r="F2837" s="303" t="s">
        <v>1242</v>
      </c>
      <c r="G2837" s="303"/>
      <c r="H2837" s="67" t="s">
        <v>22</v>
      </c>
      <c r="I2837" s="62" t="s">
        <v>23</v>
      </c>
      <c r="J2837" s="62" t="s">
        <v>24</v>
      </c>
      <c r="K2837" s="62" t="s">
        <v>17</v>
      </c>
      <c r="O2837" s="4"/>
      <c r="P2837" s="4"/>
      <c r="Q2837" s="4"/>
      <c r="R2837" s="4"/>
      <c r="S2837" s="4"/>
      <c r="T2837" s="4"/>
      <c r="U2837" s="4"/>
      <c r="V2837" s="4"/>
      <c r="W2837" s="4"/>
      <c r="X2837" s="4"/>
      <c r="Y2837" s="4"/>
    </row>
    <row r="2838" spans="1:25" ht="15" customHeight="1">
      <c r="A2838" s="4"/>
      <c r="B2838" s="58" t="s">
        <v>1243</v>
      </c>
      <c r="C2838" s="69" t="s">
        <v>929</v>
      </c>
      <c r="D2838" s="58" t="s">
        <v>47</v>
      </c>
      <c r="E2838" s="58" t="s">
        <v>930</v>
      </c>
      <c r="F2838" s="304" t="s">
        <v>1332</v>
      </c>
      <c r="G2838" s="304"/>
      <c r="H2838" s="68" t="s">
        <v>49</v>
      </c>
      <c r="I2838" s="71">
        <v>1</v>
      </c>
      <c r="J2838" s="70">
        <v>53.79</v>
      </c>
      <c r="K2838" s="70">
        <v>53.79</v>
      </c>
      <c r="O2838" s="4"/>
      <c r="P2838" s="4"/>
      <c r="Q2838" s="4"/>
      <c r="R2838" s="4"/>
      <c r="S2838" s="4"/>
      <c r="T2838" s="4"/>
      <c r="U2838" s="4"/>
      <c r="V2838" s="4"/>
      <c r="W2838" s="4"/>
      <c r="X2838" s="4"/>
      <c r="Y2838" s="4"/>
    </row>
    <row r="2839" spans="1:25" ht="15" customHeight="1">
      <c r="A2839" s="4"/>
      <c r="B2839" s="59" t="s">
        <v>1245</v>
      </c>
      <c r="C2839" s="74" t="s">
        <v>2305</v>
      </c>
      <c r="D2839" s="59" t="s">
        <v>47</v>
      </c>
      <c r="E2839" s="59" t="s">
        <v>2306</v>
      </c>
      <c r="F2839" s="308" t="s">
        <v>1332</v>
      </c>
      <c r="G2839" s="308"/>
      <c r="H2839" s="73" t="s">
        <v>49</v>
      </c>
      <c r="I2839" s="76">
        <v>1</v>
      </c>
      <c r="J2839" s="75">
        <v>42.4</v>
      </c>
      <c r="K2839" s="75">
        <v>42.4</v>
      </c>
      <c r="O2839" s="4"/>
      <c r="P2839" s="4"/>
      <c r="Q2839" s="4"/>
      <c r="R2839" s="4"/>
      <c r="S2839" s="4"/>
      <c r="T2839" s="4"/>
      <c r="U2839" s="4"/>
      <c r="V2839" s="4"/>
      <c r="W2839" s="4"/>
      <c r="X2839" s="4"/>
      <c r="Y2839" s="4"/>
    </row>
    <row r="2840" spans="1:25" ht="15" customHeight="1">
      <c r="A2840" s="4"/>
      <c r="B2840" s="59" t="s">
        <v>1245</v>
      </c>
      <c r="C2840" s="74" t="s">
        <v>2299</v>
      </c>
      <c r="D2840" s="59" t="s">
        <v>47</v>
      </c>
      <c r="E2840" s="59" t="s">
        <v>2300</v>
      </c>
      <c r="F2840" s="308" t="s">
        <v>1332</v>
      </c>
      <c r="G2840" s="308"/>
      <c r="H2840" s="73" t="s">
        <v>49</v>
      </c>
      <c r="I2840" s="76">
        <v>1</v>
      </c>
      <c r="J2840" s="75">
        <v>11.39</v>
      </c>
      <c r="K2840" s="75">
        <v>11.39</v>
      </c>
      <c r="O2840" s="4"/>
      <c r="P2840" s="4"/>
      <c r="Q2840" s="4"/>
      <c r="R2840" s="4"/>
      <c r="S2840" s="4"/>
      <c r="T2840" s="4"/>
      <c r="U2840" s="4"/>
      <c r="V2840" s="4"/>
      <c r="W2840" s="4"/>
      <c r="X2840" s="4"/>
      <c r="Y2840" s="4"/>
    </row>
    <row r="2841" spans="1:25" ht="15" customHeight="1">
      <c r="A2841" s="4"/>
      <c r="B2841" s="60"/>
      <c r="C2841" s="60"/>
      <c r="D2841" s="60"/>
      <c r="E2841" s="60"/>
      <c r="F2841" s="60" t="s">
        <v>1260</v>
      </c>
      <c r="G2841" s="82">
        <v>26.96</v>
      </c>
      <c r="H2841" s="60" t="s">
        <v>1261</v>
      </c>
      <c r="I2841" s="82">
        <v>0</v>
      </c>
      <c r="J2841" s="60" t="s">
        <v>1262</v>
      </c>
      <c r="K2841" s="82">
        <v>26.96</v>
      </c>
      <c r="O2841" s="4"/>
      <c r="P2841" s="4"/>
      <c r="Q2841" s="4"/>
      <c r="R2841" s="4"/>
      <c r="S2841" s="4"/>
      <c r="T2841" s="4"/>
      <c r="U2841" s="4"/>
      <c r="V2841" s="4"/>
      <c r="W2841" s="4"/>
      <c r="X2841" s="4"/>
      <c r="Y2841" s="4"/>
    </row>
    <row r="2842" spans="1:25" ht="15" customHeight="1" thickBot="1">
      <c r="A2842" s="4"/>
      <c r="B2842" s="60"/>
      <c r="C2842" s="60"/>
      <c r="D2842" s="60"/>
      <c r="E2842" s="60"/>
      <c r="F2842" s="60" t="s">
        <v>1263</v>
      </c>
      <c r="G2842" s="82">
        <v>10.17</v>
      </c>
      <c r="H2842" s="60"/>
      <c r="I2842" s="306" t="s">
        <v>1264</v>
      </c>
      <c r="J2842" s="306"/>
      <c r="K2842" s="82">
        <v>63.96</v>
      </c>
      <c r="O2842" s="4"/>
      <c r="P2842" s="4"/>
      <c r="Q2842" s="4"/>
      <c r="R2842" s="4"/>
      <c r="S2842" s="4"/>
      <c r="T2842" s="4"/>
      <c r="U2842" s="4"/>
      <c r="V2842" s="4"/>
      <c r="W2842" s="4"/>
      <c r="X2842" s="4"/>
      <c r="Y2842" s="4"/>
    </row>
    <row r="2843" spans="1:25" ht="15" customHeight="1" thickTop="1">
      <c r="A2843" s="4"/>
      <c r="B2843" s="72"/>
      <c r="C2843" s="72"/>
      <c r="D2843" s="72"/>
      <c r="E2843" s="72"/>
      <c r="F2843" s="72"/>
      <c r="G2843" s="72"/>
      <c r="H2843" s="72"/>
      <c r="I2843" s="72"/>
      <c r="J2843" s="72"/>
      <c r="K2843" s="72"/>
      <c r="O2843" s="4"/>
      <c r="P2843" s="4"/>
      <c r="Q2843" s="4"/>
      <c r="R2843" s="4"/>
      <c r="S2843" s="4"/>
      <c r="T2843" s="4"/>
      <c r="U2843" s="4"/>
      <c r="V2843" s="4"/>
      <c r="W2843" s="4"/>
      <c r="X2843" s="4"/>
      <c r="Y2843" s="4"/>
    </row>
    <row r="2844" spans="1:25" ht="45.6" customHeight="1">
      <c r="A2844" s="4"/>
      <c r="B2844" s="61" t="s">
        <v>931</v>
      </c>
      <c r="C2844" s="62" t="s">
        <v>19</v>
      </c>
      <c r="D2844" s="61" t="s">
        <v>20</v>
      </c>
      <c r="E2844" s="61" t="s">
        <v>21</v>
      </c>
      <c r="F2844" s="303" t="s">
        <v>1242</v>
      </c>
      <c r="G2844" s="303"/>
      <c r="H2844" s="67" t="s">
        <v>22</v>
      </c>
      <c r="I2844" s="62" t="s">
        <v>23</v>
      </c>
      <c r="J2844" s="62" t="s">
        <v>24</v>
      </c>
      <c r="K2844" s="62" t="s">
        <v>17</v>
      </c>
      <c r="O2844" s="4"/>
      <c r="P2844" s="4"/>
      <c r="Q2844" s="4"/>
      <c r="R2844" s="4"/>
      <c r="S2844" s="4"/>
      <c r="T2844" s="4"/>
      <c r="U2844" s="4"/>
      <c r="V2844" s="4"/>
      <c r="W2844" s="4"/>
      <c r="X2844" s="4"/>
      <c r="Y2844" s="4"/>
    </row>
    <row r="2845" spans="1:25" ht="15" customHeight="1">
      <c r="A2845" s="4"/>
      <c r="B2845" s="58" t="s">
        <v>1243</v>
      </c>
      <c r="C2845" s="69" t="s">
        <v>932</v>
      </c>
      <c r="D2845" s="58" t="s">
        <v>47</v>
      </c>
      <c r="E2845" s="58" t="s">
        <v>933</v>
      </c>
      <c r="F2845" s="304" t="s">
        <v>1332</v>
      </c>
      <c r="G2845" s="304"/>
      <c r="H2845" s="68" t="s">
        <v>49</v>
      </c>
      <c r="I2845" s="71">
        <v>1</v>
      </c>
      <c r="J2845" s="70">
        <v>30.99</v>
      </c>
      <c r="K2845" s="70">
        <v>30.99</v>
      </c>
      <c r="O2845" s="4"/>
      <c r="P2845" s="4"/>
      <c r="Q2845" s="4"/>
      <c r="R2845" s="4"/>
      <c r="S2845" s="4"/>
      <c r="T2845" s="4"/>
      <c r="U2845" s="4"/>
      <c r="V2845" s="4"/>
      <c r="W2845" s="4"/>
      <c r="X2845" s="4"/>
      <c r="Y2845" s="4"/>
    </row>
    <row r="2846" spans="1:25" ht="15" customHeight="1">
      <c r="A2846" s="4"/>
      <c r="B2846" s="59" t="s">
        <v>1245</v>
      </c>
      <c r="C2846" s="74" t="s">
        <v>2307</v>
      </c>
      <c r="D2846" s="59" t="s">
        <v>47</v>
      </c>
      <c r="E2846" s="59" t="s">
        <v>2308</v>
      </c>
      <c r="F2846" s="308" t="s">
        <v>1332</v>
      </c>
      <c r="G2846" s="308"/>
      <c r="H2846" s="73" t="s">
        <v>49</v>
      </c>
      <c r="I2846" s="76">
        <v>1</v>
      </c>
      <c r="J2846" s="75">
        <v>19.600000000000001</v>
      </c>
      <c r="K2846" s="75">
        <v>19.600000000000001</v>
      </c>
      <c r="O2846" s="4"/>
      <c r="P2846" s="4"/>
      <c r="Q2846" s="4"/>
      <c r="R2846" s="4"/>
      <c r="S2846" s="4"/>
      <c r="T2846" s="4"/>
      <c r="U2846" s="4"/>
      <c r="V2846" s="4"/>
      <c r="W2846" s="4"/>
      <c r="X2846" s="4"/>
      <c r="Y2846" s="4"/>
    </row>
    <row r="2847" spans="1:25" ht="15" customHeight="1">
      <c r="A2847" s="4"/>
      <c r="B2847" s="59" t="s">
        <v>1245</v>
      </c>
      <c r="C2847" s="74" t="s">
        <v>2299</v>
      </c>
      <c r="D2847" s="59" t="s">
        <v>47</v>
      </c>
      <c r="E2847" s="59" t="s">
        <v>2300</v>
      </c>
      <c r="F2847" s="308" t="s">
        <v>1332</v>
      </c>
      <c r="G2847" s="308"/>
      <c r="H2847" s="73" t="s">
        <v>49</v>
      </c>
      <c r="I2847" s="76">
        <v>1</v>
      </c>
      <c r="J2847" s="75">
        <v>11.39</v>
      </c>
      <c r="K2847" s="75">
        <v>11.39</v>
      </c>
      <c r="O2847" s="4"/>
      <c r="P2847" s="4"/>
      <c r="Q2847" s="4"/>
      <c r="R2847" s="4"/>
      <c r="S2847" s="4"/>
      <c r="T2847" s="4"/>
      <c r="U2847" s="4"/>
      <c r="V2847" s="4"/>
      <c r="W2847" s="4"/>
      <c r="X2847" s="4"/>
      <c r="Y2847" s="4"/>
    </row>
    <row r="2848" spans="1:25" ht="15" customHeight="1">
      <c r="A2848" s="4"/>
      <c r="B2848" s="60"/>
      <c r="C2848" s="60"/>
      <c r="D2848" s="60"/>
      <c r="E2848" s="60"/>
      <c r="F2848" s="60" t="s">
        <v>1260</v>
      </c>
      <c r="G2848" s="82">
        <v>15.8</v>
      </c>
      <c r="H2848" s="60" t="s">
        <v>1261</v>
      </c>
      <c r="I2848" s="82">
        <v>0</v>
      </c>
      <c r="J2848" s="60" t="s">
        <v>1262</v>
      </c>
      <c r="K2848" s="82">
        <v>15.8</v>
      </c>
      <c r="O2848" s="4"/>
      <c r="P2848" s="4"/>
      <c r="Q2848" s="4"/>
      <c r="R2848" s="4"/>
      <c r="S2848" s="4"/>
      <c r="T2848" s="4"/>
      <c r="U2848" s="4"/>
      <c r="V2848" s="4"/>
      <c r="W2848" s="4"/>
      <c r="X2848" s="4"/>
      <c r="Y2848" s="4"/>
    </row>
    <row r="2849" spans="1:25" ht="15" customHeight="1" thickBot="1">
      <c r="A2849" s="4"/>
      <c r="B2849" s="60"/>
      <c r="C2849" s="60"/>
      <c r="D2849" s="60"/>
      <c r="E2849" s="60"/>
      <c r="F2849" s="60" t="s">
        <v>1263</v>
      </c>
      <c r="G2849" s="82">
        <v>5.86</v>
      </c>
      <c r="H2849" s="60"/>
      <c r="I2849" s="306" t="s">
        <v>1264</v>
      </c>
      <c r="J2849" s="306"/>
      <c r="K2849" s="82">
        <v>36.85</v>
      </c>
      <c r="O2849" s="4"/>
      <c r="P2849" s="4"/>
      <c r="Q2849" s="4"/>
      <c r="R2849" s="4"/>
      <c r="S2849" s="4"/>
      <c r="T2849" s="4"/>
      <c r="U2849" s="4"/>
      <c r="V2849" s="4"/>
      <c r="W2849" s="4"/>
      <c r="X2849" s="4"/>
      <c r="Y2849" s="4"/>
    </row>
    <row r="2850" spans="1:25" ht="15" customHeight="1" thickTop="1">
      <c r="A2850" s="4"/>
      <c r="B2850" s="72"/>
      <c r="C2850" s="72"/>
      <c r="D2850" s="72"/>
      <c r="E2850" s="72"/>
      <c r="F2850" s="72"/>
      <c r="G2850" s="72"/>
      <c r="H2850" s="72"/>
      <c r="I2850" s="72"/>
      <c r="J2850" s="72"/>
      <c r="K2850" s="72"/>
      <c r="O2850" s="4"/>
      <c r="P2850" s="4"/>
      <c r="Q2850" s="4"/>
      <c r="R2850" s="4"/>
      <c r="S2850" s="4"/>
      <c r="T2850" s="4"/>
      <c r="U2850" s="4"/>
      <c r="V2850" s="4"/>
      <c r="W2850" s="4"/>
      <c r="X2850" s="4"/>
      <c r="Y2850" s="4"/>
    </row>
    <row r="2851" spans="1:25" ht="15" customHeight="1">
      <c r="A2851" s="4"/>
      <c r="B2851" s="61" t="s">
        <v>934</v>
      </c>
      <c r="C2851" s="62" t="s">
        <v>19</v>
      </c>
      <c r="D2851" s="61" t="s">
        <v>20</v>
      </c>
      <c r="E2851" s="61" t="s">
        <v>21</v>
      </c>
      <c r="F2851" s="303" t="s">
        <v>1242</v>
      </c>
      <c r="G2851" s="303"/>
      <c r="H2851" s="67" t="s">
        <v>22</v>
      </c>
      <c r="I2851" s="62" t="s">
        <v>23</v>
      </c>
      <c r="J2851" s="62" t="s">
        <v>24</v>
      </c>
      <c r="K2851" s="62" t="s">
        <v>17</v>
      </c>
      <c r="O2851" s="4"/>
      <c r="P2851" s="4"/>
      <c r="Q2851" s="4"/>
      <c r="R2851" s="4"/>
      <c r="S2851" s="4"/>
      <c r="T2851" s="4"/>
      <c r="U2851" s="4"/>
      <c r="V2851" s="4"/>
      <c r="W2851" s="4"/>
      <c r="X2851" s="4"/>
      <c r="Y2851" s="4"/>
    </row>
    <row r="2852" spans="1:25" ht="15" customHeight="1">
      <c r="A2852" s="4"/>
      <c r="B2852" s="58" t="s">
        <v>1243</v>
      </c>
      <c r="C2852" s="69" t="s">
        <v>935</v>
      </c>
      <c r="D2852" s="58" t="s">
        <v>31</v>
      </c>
      <c r="E2852" s="58" t="s">
        <v>936</v>
      </c>
      <c r="F2852" s="304" t="s">
        <v>2231</v>
      </c>
      <c r="G2852" s="304"/>
      <c r="H2852" s="68" t="s">
        <v>49</v>
      </c>
      <c r="I2852" s="71">
        <v>1</v>
      </c>
      <c r="J2852" s="70">
        <v>19.149999999999999</v>
      </c>
      <c r="K2852" s="70">
        <v>19.149999999999999</v>
      </c>
      <c r="O2852" s="4"/>
      <c r="P2852" s="4"/>
      <c r="Q2852" s="4"/>
      <c r="R2852" s="4"/>
      <c r="S2852" s="4"/>
      <c r="T2852" s="4"/>
      <c r="U2852" s="4"/>
      <c r="V2852" s="4"/>
      <c r="W2852" s="4"/>
      <c r="X2852" s="4"/>
      <c r="Y2852" s="4"/>
    </row>
    <row r="2853" spans="1:25" ht="15" customHeight="1">
      <c r="A2853" s="4"/>
      <c r="B2853" s="59" t="s">
        <v>1245</v>
      </c>
      <c r="C2853" s="74" t="s">
        <v>1252</v>
      </c>
      <c r="D2853" s="59" t="s">
        <v>47</v>
      </c>
      <c r="E2853" s="59" t="s">
        <v>1253</v>
      </c>
      <c r="F2853" s="308" t="s">
        <v>1248</v>
      </c>
      <c r="G2853" s="308"/>
      <c r="H2853" s="73" t="s">
        <v>1249</v>
      </c>
      <c r="I2853" s="76">
        <v>0.20399999999999999</v>
      </c>
      <c r="J2853" s="75">
        <v>31.63</v>
      </c>
      <c r="K2853" s="75">
        <v>6.45</v>
      </c>
      <c r="O2853" s="4"/>
      <c r="P2853" s="4"/>
      <c r="Q2853" s="4"/>
      <c r="R2853" s="4"/>
      <c r="S2853" s="4"/>
      <c r="T2853" s="4"/>
      <c r="U2853" s="4"/>
      <c r="V2853" s="4"/>
      <c r="W2853" s="4"/>
      <c r="X2853" s="4"/>
      <c r="Y2853" s="4"/>
    </row>
    <row r="2854" spans="1:25" ht="45.6" customHeight="1">
      <c r="A2854" s="4"/>
      <c r="B2854" s="59" t="s">
        <v>1245</v>
      </c>
      <c r="C2854" s="74" t="s">
        <v>1250</v>
      </c>
      <c r="D2854" s="59" t="s">
        <v>47</v>
      </c>
      <c r="E2854" s="59" t="s">
        <v>1251</v>
      </c>
      <c r="F2854" s="308" t="s">
        <v>1248</v>
      </c>
      <c r="G2854" s="308"/>
      <c r="H2854" s="73" t="s">
        <v>1249</v>
      </c>
      <c r="I2854" s="76">
        <v>0.20399999999999999</v>
      </c>
      <c r="J2854" s="75">
        <v>25.52</v>
      </c>
      <c r="K2854" s="75">
        <v>5.2</v>
      </c>
      <c r="O2854" s="4"/>
      <c r="P2854" s="4"/>
      <c r="Q2854" s="4"/>
      <c r="R2854" s="4"/>
      <c r="S2854" s="4"/>
      <c r="T2854" s="4"/>
      <c r="U2854" s="4"/>
      <c r="V2854" s="4"/>
      <c r="W2854" s="4"/>
      <c r="X2854" s="4"/>
      <c r="Y2854" s="4"/>
    </row>
    <row r="2855" spans="1:25" ht="15" customHeight="1">
      <c r="A2855" s="4"/>
      <c r="B2855" s="57" t="s">
        <v>1254</v>
      </c>
      <c r="C2855" s="78" t="s">
        <v>2309</v>
      </c>
      <c r="D2855" s="57" t="s">
        <v>1515</v>
      </c>
      <c r="E2855" s="57" t="s">
        <v>2310</v>
      </c>
      <c r="F2855" s="305" t="s">
        <v>1258</v>
      </c>
      <c r="G2855" s="305"/>
      <c r="H2855" s="77" t="s">
        <v>49</v>
      </c>
      <c r="I2855" s="80">
        <v>1</v>
      </c>
      <c r="J2855" s="79">
        <v>7.5</v>
      </c>
      <c r="K2855" s="79">
        <v>7.5</v>
      </c>
      <c r="O2855" s="4"/>
      <c r="P2855" s="4"/>
      <c r="Q2855" s="4"/>
      <c r="R2855" s="4"/>
      <c r="S2855" s="4"/>
      <c r="T2855" s="4"/>
      <c r="U2855" s="4"/>
      <c r="V2855" s="4"/>
      <c r="W2855" s="4"/>
      <c r="X2855" s="4"/>
      <c r="Y2855" s="4"/>
    </row>
    <row r="2856" spans="1:25" ht="15" customHeight="1">
      <c r="A2856" s="4"/>
      <c r="B2856" s="60"/>
      <c r="C2856" s="60"/>
      <c r="D2856" s="60"/>
      <c r="E2856" s="60"/>
      <c r="F2856" s="60" t="s">
        <v>1260</v>
      </c>
      <c r="G2856" s="82">
        <v>8.9499999999999993</v>
      </c>
      <c r="H2856" s="60" t="s">
        <v>1261</v>
      </c>
      <c r="I2856" s="82">
        <v>0</v>
      </c>
      <c r="J2856" s="60" t="s">
        <v>1262</v>
      </c>
      <c r="K2856" s="82">
        <v>8.9499999999999993</v>
      </c>
      <c r="O2856" s="4"/>
      <c r="P2856" s="4"/>
      <c r="Q2856" s="4"/>
      <c r="R2856" s="4"/>
      <c r="S2856" s="4"/>
      <c r="T2856" s="4"/>
      <c r="U2856" s="4"/>
      <c r="V2856" s="4"/>
      <c r="W2856" s="4"/>
      <c r="X2856" s="4"/>
      <c r="Y2856" s="4"/>
    </row>
    <row r="2857" spans="1:25" ht="15" customHeight="1">
      <c r="A2857" s="4"/>
      <c r="B2857" s="60"/>
      <c r="C2857" s="60"/>
      <c r="D2857" s="60"/>
      <c r="E2857" s="60"/>
      <c r="F2857" s="60" t="s">
        <v>1263</v>
      </c>
      <c r="G2857" s="82">
        <v>3.62</v>
      </c>
      <c r="H2857" s="60"/>
      <c r="I2857" s="306" t="s">
        <v>1264</v>
      </c>
      <c r="J2857" s="306"/>
      <c r="K2857" s="82">
        <v>22.77</v>
      </c>
      <c r="O2857" s="4"/>
      <c r="P2857" s="4"/>
      <c r="Q2857" s="4"/>
      <c r="R2857" s="4"/>
      <c r="S2857" s="4"/>
      <c r="T2857" s="4"/>
      <c r="U2857" s="4"/>
      <c r="V2857" s="4"/>
      <c r="W2857" s="4"/>
      <c r="X2857" s="4"/>
      <c r="Y2857" s="4"/>
    </row>
    <row r="2858" spans="1:25" ht="15" customHeight="1">
      <c r="A2858" s="4"/>
      <c r="B2858" s="307" t="s">
        <v>2542</v>
      </c>
      <c r="C2858" s="307"/>
      <c r="D2858" s="307"/>
      <c r="E2858" s="307"/>
      <c r="F2858" s="307"/>
      <c r="G2858" s="307"/>
      <c r="H2858" s="307"/>
      <c r="I2858" s="307"/>
      <c r="J2858" s="307"/>
      <c r="K2858" s="307"/>
      <c r="O2858" s="4"/>
      <c r="P2858" s="4"/>
      <c r="Q2858" s="4"/>
      <c r="R2858" s="4"/>
      <c r="S2858" s="4"/>
      <c r="T2858" s="4"/>
      <c r="U2858" s="4"/>
      <c r="V2858" s="4"/>
      <c r="W2858" s="4"/>
      <c r="X2858" s="4"/>
      <c r="Y2858" s="4"/>
    </row>
    <row r="2859" spans="1:25" ht="15" customHeight="1" thickBot="1">
      <c r="A2859" s="4"/>
      <c r="B2859" s="302" t="s">
        <v>2637</v>
      </c>
      <c r="C2859" s="302"/>
      <c r="D2859" s="302"/>
      <c r="E2859" s="302"/>
      <c r="F2859" s="302"/>
      <c r="G2859" s="302"/>
      <c r="H2859" s="302"/>
      <c r="I2859" s="302"/>
      <c r="J2859" s="302"/>
      <c r="K2859" s="302"/>
      <c r="O2859" s="4"/>
      <c r="P2859" s="4"/>
      <c r="Q2859" s="4"/>
      <c r="R2859" s="4"/>
      <c r="S2859" s="4"/>
      <c r="T2859" s="4"/>
      <c r="U2859" s="4"/>
      <c r="V2859" s="4"/>
      <c r="W2859" s="4"/>
      <c r="X2859" s="4"/>
      <c r="Y2859" s="4"/>
    </row>
    <row r="2860" spans="1:25" ht="15" customHeight="1" thickTop="1">
      <c r="A2860" s="4"/>
      <c r="B2860" s="72"/>
      <c r="C2860" s="72"/>
      <c r="D2860" s="72"/>
      <c r="E2860" s="72"/>
      <c r="F2860" s="72"/>
      <c r="G2860" s="72"/>
      <c r="H2860" s="72"/>
      <c r="I2860" s="72"/>
      <c r="J2860" s="72"/>
      <c r="K2860" s="72"/>
      <c r="O2860" s="4"/>
      <c r="P2860" s="4"/>
      <c r="Q2860" s="4"/>
      <c r="R2860" s="4"/>
      <c r="S2860" s="4"/>
      <c r="T2860" s="4"/>
      <c r="U2860" s="4"/>
      <c r="V2860" s="4"/>
      <c r="W2860" s="4"/>
      <c r="X2860" s="4"/>
      <c r="Y2860" s="4"/>
    </row>
    <row r="2861" spans="1:25" ht="15" customHeight="1">
      <c r="A2861" s="4"/>
      <c r="B2861" s="61" t="s">
        <v>937</v>
      </c>
      <c r="C2861" s="62" t="s">
        <v>19</v>
      </c>
      <c r="D2861" s="61" t="s">
        <v>20</v>
      </c>
      <c r="E2861" s="61" t="s">
        <v>21</v>
      </c>
      <c r="F2861" s="303" t="s">
        <v>1242</v>
      </c>
      <c r="G2861" s="303"/>
      <c r="H2861" s="67" t="s">
        <v>22</v>
      </c>
      <c r="I2861" s="62" t="s">
        <v>23</v>
      </c>
      <c r="J2861" s="62" t="s">
        <v>24</v>
      </c>
      <c r="K2861" s="62" t="s">
        <v>17</v>
      </c>
      <c r="O2861" s="4"/>
      <c r="P2861" s="4"/>
      <c r="Q2861" s="4"/>
      <c r="R2861" s="4"/>
      <c r="S2861" s="4"/>
      <c r="T2861" s="4"/>
      <c r="U2861" s="4"/>
      <c r="V2861" s="4"/>
      <c r="W2861" s="4"/>
      <c r="X2861" s="4"/>
      <c r="Y2861" s="4"/>
    </row>
    <row r="2862" spans="1:25" ht="15" customHeight="1">
      <c r="A2862" s="4"/>
      <c r="B2862" s="58" t="s">
        <v>1243</v>
      </c>
      <c r="C2862" s="69" t="s">
        <v>938</v>
      </c>
      <c r="D2862" s="58" t="s">
        <v>31</v>
      </c>
      <c r="E2862" s="58" t="s">
        <v>939</v>
      </c>
      <c r="F2862" s="304" t="s">
        <v>2231</v>
      </c>
      <c r="G2862" s="304"/>
      <c r="H2862" s="68" t="s">
        <v>49</v>
      </c>
      <c r="I2862" s="71">
        <v>1</v>
      </c>
      <c r="J2862" s="70">
        <v>5.28</v>
      </c>
      <c r="K2862" s="70">
        <v>5.28</v>
      </c>
      <c r="O2862" s="4"/>
      <c r="P2862" s="4"/>
      <c r="Q2862" s="4"/>
      <c r="R2862" s="4"/>
      <c r="S2862" s="4"/>
      <c r="T2862" s="4"/>
      <c r="U2862" s="4"/>
      <c r="V2862" s="4"/>
      <c r="W2862" s="4"/>
      <c r="X2862" s="4"/>
      <c r="Y2862" s="4"/>
    </row>
    <row r="2863" spans="1:25" ht="15" customHeight="1">
      <c r="A2863" s="4"/>
      <c r="B2863" s="59" t="s">
        <v>1245</v>
      </c>
      <c r="C2863" s="74" t="s">
        <v>1250</v>
      </c>
      <c r="D2863" s="59" t="s">
        <v>47</v>
      </c>
      <c r="E2863" s="59" t="s">
        <v>1251</v>
      </c>
      <c r="F2863" s="308" t="s">
        <v>1248</v>
      </c>
      <c r="G2863" s="308"/>
      <c r="H2863" s="73" t="s">
        <v>1249</v>
      </c>
      <c r="I2863" s="76">
        <v>4.9000000000000002E-2</v>
      </c>
      <c r="J2863" s="75">
        <v>25.52</v>
      </c>
      <c r="K2863" s="75">
        <v>1.25</v>
      </c>
      <c r="O2863" s="4"/>
      <c r="P2863" s="4"/>
      <c r="Q2863" s="4"/>
      <c r="R2863" s="4"/>
      <c r="S2863" s="4"/>
      <c r="T2863" s="4"/>
      <c r="U2863" s="4"/>
      <c r="V2863" s="4"/>
      <c r="W2863" s="4"/>
      <c r="X2863" s="4"/>
      <c r="Y2863" s="4"/>
    </row>
    <row r="2864" spans="1:25" ht="15" customHeight="1">
      <c r="A2864" s="4"/>
      <c r="B2864" s="59" t="s">
        <v>1245</v>
      </c>
      <c r="C2864" s="74" t="s">
        <v>1252</v>
      </c>
      <c r="D2864" s="59" t="s">
        <v>47</v>
      </c>
      <c r="E2864" s="59" t="s">
        <v>1253</v>
      </c>
      <c r="F2864" s="308" t="s">
        <v>1248</v>
      </c>
      <c r="G2864" s="308"/>
      <c r="H2864" s="73" t="s">
        <v>1249</v>
      </c>
      <c r="I2864" s="76">
        <v>4.9000000000000002E-2</v>
      </c>
      <c r="J2864" s="75">
        <v>31.63</v>
      </c>
      <c r="K2864" s="75">
        <v>1.54</v>
      </c>
      <c r="O2864" s="4"/>
      <c r="P2864" s="4"/>
      <c r="Q2864" s="4"/>
      <c r="R2864" s="4"/>
      <c r="S2864" s="4"/>
      <c r="T2864" s="4"/>
      <c r="U2864" s="4"/>
      <c r="V2864" s="4"/>
      <c r="W2864" s="4"/>
      <c r="X2864" s="4"/>
      <c r="Y2864" s="4"/>
    </row>
    <row r="2865" spans="1:25" ht="15" customHeight="1">
      <c r="A2865" s="4"/>
      <c r="B2865" s="57" t="s">
        <v>1254</v>
      </c>
      <c r="C2865" s="78" t="s">
        <v>2311</v>
      </c>
      <c r="D2865" s="57" t="s">
        <v>1515</v>
      </c>
      <c r="E2865" s="57" t="s">
        <v>2312</v>
      </c>
      <c r="F2865" s="305" t="s">
        <v>1258</v>
      </c>
      <c r="G2865" s="305"/>
      <c r="H2865" s="77" t="s">
        <v>49</v>
      </c>
      <c r="I2865" s="80">
        <v>1</v>
      </c>
      <c r="J2865" s="79">
        <v>2.4900000000000002</v>
      </c>
      <c r="K2865" s="79">
        <v>2.4900000000000002</v>
      </c>
      <c r="O2865" s="4"/>
      <c r="P2865" s="4"/>
      <c r="Q2865" s="4"/>
      <c r="R2865" s="4"/>
      <c r="S2865" s="4"/>
      <c r="T2865" s="4"/>
      <c r="U2865" s="4"/>
      <c r="V2865" s="4"/>
      <c r="W2865" s="4"/>
      <c r="X2865" s="4"/>
      <c r="Y2865" s="4"/>
    </row>
    <row r="2866" spans="1:25" ht="15" customHeight="1">
      <c r="A2866" s="4"/>
      <c r="B2866" s="60"/>
      <c r="C2866" s="60"/>
      <c r="D2866" s="60"/>
      <c r="E2866" s="60"/>
      <c r="F2866" s="60" t="s">
        <v>1260</v>
      </c>
      <c r="G2866" s="82">
        <v>2.14</v>
      </c>
      <c r="H2866" s="60" t="s">
        <v>1261</v>
      </c>
      <c r="I2866" s="82">
        <v>0</v>
      </c>
      <c r="J2866" s="60" t="s">
        <v>1262</v>
      </c>
      <c r="K2866" s="82">
        <v>2.14</v>
      </c>
      <c r="O2866" s="4"/>
      <c r="P2866" s="4"/>
      <c r="Q2866" s="4"/>
      <c r="R2866" s="4"/>
      <c r="S2866" s="4"/>
      <c r="T2866" s="4"/>
      <c r="U2866" s="4"/>
      <c r="V2866" s="4"/>
      <c r="W2866" s="4"/>
      <c r="X2866" s="4"/>
      <c r="Y2866" s="4"/>
    </row>
    <row r="2867" spans="1:25" ht="15" customHeight="1">
      <c r="A2867" s="4"/>
      <c r="B2867" s="60"/>
      <c r="C2867" s="60"/>
      <c r="D2867" s="60"/>
      <c r="E2867" s="60"/>
      <c r="F2867" s="60" t="s">
        <v>1263</v>
      </c>
      <c r="G2867" s="82">
        <v>0.99</v>
      </c>
      <c r="H2867" s="60"/>
      <c r="I2867" s="306" t="s">
        <v>1264</v>
      </c>
      <c r="J2867" s="306"/>
      <c r="K2867" s="82">
        <v>6.27</v>
      </c>
      <c r="O2867" s="4"/>
      <c r="P2867" s="4"/>
      <c r="Q2867" s="4"/>
      <c r="R2867" s="4"/>
      <c r="S2867" s="4"/>
      <c r="T2867" s="4"/>
      <c r="U2867" s="4"/>
      <c r="V2867" s="4"/>
      <c r="W2867" s="4"/>
      <c r="X2867" s="4"/>
      <c r="Y2867" s="4"/>
    </row>
    <row r="2868" spans="1:25" ht="15" customHeight="1">
      <c r="A2868" s="4"/>
      <c r="B2868" s="307" t="s">
        <v>2542</v>
      </c>
      <c r="C2868" s="307"/>
      <c r="D2868" s="307"/>
      <c r="E2868" s="307"/>
      <c r="F2868" s="307"/>
      <c r="G2868" s="307"/>
      <c r="H2868" s="307"/>
      <c r="I2868" s="307"/>
      <c r="J2868" s="307"/>
      <c r="K2868" s="307"/>
      <c r="O2868" s="4"/>
      <c r="P2868" s="4"/>
      <c r="Q2868" s="4"/>
      <c r="R2868" s="4"/>
      <c r="S2868" s="4"/>
      <c r="T2868" s="4"/>
      <c r="U2868" s="4"/>
      <c r="V2868" s="4"/>
      <c r="W2868" s="4"/>
      <c r="X2868" s="4"/>
      <c r="Y2868" s="4"/>
    </row>
    <row r="2869" spans="1:25" ht="15" customHeight="1" thickBot="1">
      <c r="A2869" s="4"/>
      <c r="B2869" s="302" t="s">
        <v>2638</v>
      </c>
      <c r="C2869" s="302"/>
      <c r="D2869" s="302"/>
      <c r="E2869" s="302"/>
      <c r="F2869" s="302"/>
      <c r="G2869" s="302"/>
      <c r="H2869" s="302"/>
      <c r="I2869" s="302"/>
      <c r="J2869" s="302"/>
      <c r="K2869" s="302"/>
      <c r="O2869" s="4"/>
      <c r="P2869" s="4"/>
      <c r="Q2869" s="4"/>
      <c r="R2869" s="4"/>
      <c r="S2869" s="4"/>
      <c r="T2869" s="4"/>
      <c r="U2869" s="4"/>
      <c r="V2869" s="4"/>
      <c r="W2869" s="4"/>
      <c r="X2869" s="4"/>
      <c r="Y2869" s="4"/>
    </row>
    <row r="2870" spans="1:25" ht="15" customHeight="1" thickTop="1">
      <c r="A2870" s="4"/>
      <c r="B2870" s="72"/>
      <c r="C2870" s="72"/>
      <c r="D2870" s="72"/>
      <c r="E2870" s="72"/>
      <c r="F2870" s="72"/>
      <c r="G2870" s="72"/>
      <c r="H2870" s="72"/>
      <c r="I2870" s="72"/>
      <c r="J2870" s="72"/>
      <c r="K2870" s="72"/>
      <c r="O2870" s="4"/>
      <c r="P2870" s="4"/>
      <c r="Q2870" s="4"/>
      <c r="R2870" s="4"/>
      <c r="S2870" s="4"/>
      <c r="T2870" s="4"/>
      <c r="U2870" s="4"/>
      <c r="V2870" s="4"/>
      <c r="W2870" s="4"/>
      <c r="X2870" s="4"/>
      <c r="Y2870" s="4"/>
    </row>
    <row r="2871" spans="1:25" ht="15" customHeight="1">
      <c r="A2871" s="4"/>
      <c r="B2871" s="61" t="s">
        <v>940</v>
      </c>
      <c r="C2871" s="62" t="s">
        <v>19</v>
      </c>
      <c r="D2871" s="61" t="s">
        <v>20</v>
      </c>
      <c r="E2871" s="61" t="s">
        <v>21</v>
      </c>
      <c r="F2871" s="303" t="s">
        <v>1242</v>
      </c>
      <c r="G2871" s="303"/>
      <c r="H2871" s="67" t="s">
        <v>22</v>
      </c>
      <c r="I2871" s="62" t="s">
        <v>23</v>
      </c>
      <c r="J2871" s="62" t="s">
        <v>24</v>
      </c>
      <c r="K2871" s="62" t="s">
        <v>17</v>
      </c>
      <c r="O2871" s="4"/>
      <c r="P2871" s="4"/>
      <c r="Q2871" s="4"/>
      <c r="R2871" s="4"/>
      <c r="S2871" s="4"/>
      <c r="T2871" s="4"/>
      <c r="U2871" s="4"/>
      <c r="V2871" s="4"/>
      <c r="W2871" s="4"/>
      <c r="X2871" s="4"/>
      <c r="Y2871" s="4"/>
    </row>
    <row r="2872" spans="1:25" ht="15" customHeight="1">
      <c r="A2872" s="4"/>
      <c r="B2872" s="58" t="s">
        <v>1243</v>
      </c>
      <c r="C2872" s="69" t="s">
        <v>941</v>
      </c>
      <c r="D2872" s="58" t="s">
        <v>31</v>
      </c>
      <c r="E2872" s="58" t="s">
        <v>942</v>
      </c>
      <c r="F2872" s="304" t="s">
        <v>2231</v>
      </c>
      <c r="G2872" s="304"/>
      <c r="H2872" s="68" t="s">
        <v>49</v>
      </c>
      <c r="I2872" s="71">
        <v>1</v>
      </c>
      <c r="J2872" s="70">
        <v>8.93</v>
      </c>
      <c r="K2872" s="70">
        <v>8.93</v>
      </c>
      <c r="O2872" s="4"/>
      <c r="P2872" s="4"/>
      <c r="Q2872" s="4"/>
      <c r="R2872" s="4"/>
      <c r="S2872" s="4"/>
      <c r="T2872" s="4"/>
      <c r="U2872" s="4"/>
      <c r="V2872" s="4"/>
      <c r="W2872" s="4"/>
      <c r="X2872" s="4"/>
      <c r="Y2872" s="4"/>
    </row>
    <row r="2873" spans="1:25" ht="15" customHeight="1">
      <c r="A2873" s="4"/>
      <c r="B2873" s="59" t="s">
        <v>1245</v>
      </c>
      <c r="C2873" s="74" t="s">
        <v>1252</v>
      </c>
      <c r="D2873" s="59" t="s">
        <v>47</v>
      </c>
      <c r="E2873" s="59" t="s">
        <v>1253</v>
      </c>
      <c r="F2873" s="308" t="s">
        <v>1248</v>
      </c>
      <c r="G2873" s="308"/>
      <c r="H2873" s="73" t="s">
        <v>1249</v>
      </c>
      <c r="I2873" s="76">
        <v>4.9000000000000002E-2</v>
      </c>
      <c r="J2873" s="75">
        <v>31.63</v>
      </c>
      <c r="K2873" s="75">
        <v>1.54</v>
      </c>
      <c r="O2873" s="4"/>
      <c r="P2873" s="4"/>
      <c r="Q2873" s="4"/>
      <c r="R2873" s="4"/>
      <c r="S2873" s="4"/>
      <c r="T2873" s="4"/>
      <c r="U2873" s="4"/>
      <c r="V2873" s="4"/>
      <c r="W2873" s="4"/>
      <c r="X2873" s="4"/>
      <c r="Y2873" s="4"/>
    </row>
    <row r="2874" spans="1:25" ht="15" customHeight="1">
      <c r="A2874" s="4"/>
      <c r="B2874" s="59" t="s">
        <v>1245</v>
      </c>
      <c r="C2874" s="74" t="s">
        <v>1250</v>
      </c>
      <c r="D2874" s="59" t="s">
        <v>47</v>
      </c>
      <c r="E2874" s="59" t="s">
        <v>1251</v>
      </c>
      <c r="F2874" s="308" t="s">
        <v>1248</v>
      </c>
      <c r="G2874" s="308"/>
      <c r="H2874" s="73" t="s">
        <v>1249</v>
      </c>
      <c r="I2874" s="76">
        <v>4.9000000000000002E-2</v>
      </c>
      <c r="J2874" s="75">
        <v>25.52</v>
      </c>
      <c r="K2874" s="75">
        <v>1.25</v>
      </c>
      <c r="O2874" s="4"/>
      <c r="P2874" s="4"/>
      <c r="Q2874" s="4"/>
      <c r="R2874" s="4"/>
      <c r="S2874" s="4"/>
      <c r="T2874" s="4"/>
      <c r="U2874" s="4"/>
      <c r="V2874" s="4"/>
      <c r="W2874" s="4"/>
      <c r="X2874" s="4"/>
      <c r="Y2874" s="4"/>
    </row>
    <row r="2875" spans="1:25" ht="15" customHeight="1">
      <c r="A2875" s="4"/>
      <c r="B2875" s="57" t="s">
        <v>1254</v>
      </c>
      <c r="C2875" s="78" t="s">
        <v>2313</v>
      </c>
      <c r="D2875" s="57" t="s">
        <v>1515</v>
      </c>
      <c r="E2875" s="57" t="s">
        <v>2314</v>
      </c>
      <c r="F2875" s="305" t="s">
        <v>1258</v>
      </c>
      <c r="G2875" s="305"/>
      <c r="H2875" s="77" t="s">
        <v>49</v>
      </c>
      <c r="I2875" s="80">
        <v>1</v>
      </c>
      <c r="J2875" s="79">
        <v>6.14</v>
      </c>
      <c r="K2875" s="79">
        <v>6.14</v>
      </c>
      <c r="O2875" s="4"/>
      <c r="P2875" s="4"/>
      <c r="Q2875" s="4"/>
      <c r="R2875" s="4"/>
      <c r="S2875" s="4"/>
      <c r="T2875" s="4"/>
      <c r="U2875" s="4"/>
      <c r="V2875" s="4"/>
      <c r="W2875" s="4"/>
      <c r="X2875" s="4"/>
      <c r="Y2875" s="4"/>
    </row>
    <row r="2876" spans="1:25" ht="15" customHeight="1">
      <c r="A2876" s="4"/>
      <c r="B2876" s="60"/>
      <c r="C2876" s="60"/>
      <c r="D2876" s="60"/>
      <c r="E2876" s="60"/>
      <c r="F2876" s="60" t="s">
        <v>1260</v>
      </c>
      <c r="G2876" s="82">
        <v>2.14</v>
      </c>
      <c r="H2876" s="60" t="s">
        <v>1261</v>
      </c>
      <c r="I2876" s="82">
        <v>0</v>
      </c>
      <c r="J2876" s="60" t="s">
        <v>1262</v>
      </c>
      <c r="K2876" s="82">
        <v>2.14</v>
      </c>
      <c r="O2876" s="4"/>
      <c r="P2876" s="4"/>
      <c r="Q2876" s="4"/>
      <c r="R2876" s="4"/>
      <c r="S2876" s="4"/>
      <c r="T2876" s="4"/>
      <c r="U2876" s="4"/>
      <c r="V2876" s="4"/>
      <c r="W2876" s="4"/>
      <c r="X2876" s="4"/>
      <c r="Y2876" s="4"/>
    </row>
    <row r="2877" spans="1:25" ht="15" customHeight="1">
      <c r="A2877" s="4"/>
      <c r="B2877" s="60"/>
      <c r="C2877" s="60"/>
      <c r="D2877" s="60"/>
      <c r="E2877" s="60"/>
      <c r="F2877" s="60" t="s">
        <v>1263</v>
      </c>
      <c r="G2877" s="82">
        <v>1.68</v>
      </c>
      <c r="H2877" s="60"/>
      <c r="I2877" s="306" t="s">
        <v>1264</v>
      </c>
      <c r="J2877" s="306"/>
      <c r="K2877" s="82">
        <v>10.61</v>
      </c>
      <c r="O2877" s="4"/>
      <c r="P2877" s="4"/>
      <c r="Q2877" s="4"/>
      <c r="R2877" s="4"/>
      <c r="S2877" s="4"/>
      <c r="T2877" s="4"/>
      <c r="U2877" s="4"/>
      <c r="V2877" s="4"/>
      <c r="W2877" s="4"/>
      <c r="X2877" s="4"/>
      <c r="Y2877" s="4"/>
    </row>
    <row r="2878" spans="1:25" ht="15" customHeight="1">
      <c r="A2878" s="4"/>
      <c r="B2878" s="307" t="s">
        <v>2542</v>
      </c>
      <c r="C2878" s="307"/>
      <c r="D2878" s="307"/>
      <c r="E2878" s="307"/>
      <c r="F2878" s="307"/>
      <c r="G2878" s="307"/>
      <c r="H2878" s="307"/>
      <c r="I2878" s="307"/>
      <c r="J2878" s="307"/>
      <c r="K2878" s="307"/>
      <c r="O2878" s="4"/>
      <c r="P2878" s="4"/>
      <c r="Q2878" s="4"/>
      <c r="R2878" s="4"/>
      <c r="S2878" s="4"/>
      <c r="T2878" s="4"/>
      <c r="U2878" s="4"/>
      <c r="V2878" s="4"/>
      <c r="W2878" s="4"/>
      <c r="X2878" s="4"/>
      <c r="Y2878" s="4"/>
    </row>
    <row r="2879" spans="1:25" ht="15" customHeight="1" thickBot="1">
      <c r="A2879" s="4"/>
      <c r="B2879" s="302" t="s">
        <v>2639</v>
      </c>
      <c r="C2879" s="302"/>
      <c r="D2879" s="302"/>
      <c r="E2879" s="302"/>
      <c r="F2879" s="302"/>
      <c r="G2879" s="302"/>
      <c r="H2879" s="302"/>
      <c r="I2879" s="302"/>
      <c r="J2879" s="302"/>
      <c r="K2879" s="302"/>
      <c r="O2879" s="4"/>
      <c r="P2879" s="4"/>
      <c r="Q2879" s="4"/>
      <c r="R2879" s="4"/>
      <c r="S2879" s="4"/>
      <c r="T2879" s="4"/>
      <c r="U2879" s="4"/>
      <c r="V2879" s="4"/>
      <c r="W2879" s="4"/>
      <c r="X2879" s="4"/>
      <c r="Y2879" s="4"/>
    </row>
    <row r="2880" spans="1:25" ht="15" customHeight="1" thickTop="1">
      <c r="A2880" s="4"/>
      <c r="B2880" s="72"/>
      <c r="C2880" s="72"/>
      <c r="D2880" s="72"/>
      <c r="E2880" s="72"/>
      <c r="F2880" s="72"/>
      <c r="G2880" s="72"/>
      <c r="H2880" s="72"/>
      <c r="I2880" s="72"/>
      <c r="J2880" s="72"/>
      <c r="K2880" s="72"/>
      <c r="O2880" s="4"/>
      <c r="P2880" s="4"/>
      <c r="Q2880" s="4"/>
      <c r="R2880" s="4"/>
      <c r="S2880" s="4"/>
      <c r="T2880" s="4"/>
      <c r="U2880" s="4"/>
      <c r="V2880" s="4"/>
      <c r="W2880" s="4"/>
      <c r="X2880" s="4"/>
      <c r="Y2880" s="4"/>
    </row>
    <row r="2881" spans="1:25" ht="15" customHeight="1">
      <c r="A2881" s="4"/>
      <c r="B2881" s="61" t="s">
        <v>943</v>
      </c>
      <c r="C2881" s="62" t="s">
        <v>19</v>
      </c>
      <c r="D2881" s="61" t="s">
        <v>20</v>
      </c>
      <c r="E2881" s="61" t="s">
        <v>21</v>
      </c>
      <c r="F2881" s="303" t="s">
        <v>1242</v>
      </c>
      <c r="G2881" s="303"/>
      <c r="H2881" s="67" t="s">
        <v>22</v>
      </c>
      <c r="I2881" s="62" t="s">
        <v>23</v>
      </c>
      <c r="J2881" s="62" t="s">
        <v>24</v>
      </c>
      <c r="K2881" s="62" t="s">
        <v>17</v>
      </c>
      <c r="O2881" s="4"/>
      <c r="P2881" s="4"/>
      <c r="Q2881" s="4"/>
      <c r="R2881" s="4"/>
      <c r="S2881" s="4"/>
      <c r="T2881" s="4"/>
      <c r="U2881" s="4"/>
      <c r="V2881" s="4"/>
      <c r="W2881" s="4"/>
      <c r="X2881" s="4"/>
      <c r="Y2881" s="4"/>
    </row>
    <row r="2882" spans="1:25" ht="15" customHeight="1">
      <c r="A2882" s="4"/>
      <c r="B2882" s="58" t="s">
        <v>1243</v>
      </c>
      <c r="C2882" s="69" t="s">
        <v>944</v>
      </c>
      <c r="D2882" s="58" t="s">
        <v>47</v>
      </c>
      <c r="E2882" s="58" t="s">
        <v>945</v>
      </c>
      <c r="F2882" s="304" t="s">
        <v>1332</v>
      </c>
      <c r="G2882" s="304"/>
      <c r="H2882" s="68" t="s">
        <v>49</v>
      </c>
      <c r="I2882" s="71">
        <v>1</v>
      </c>
      <c r="J2882" s="70">
        <v>36.72</v>
      </c>
      <c r="K2882" s="70">
        <v>36.72</v>
      </c>
      <c r="O2882" s="4"/>
      <c r="P2882" s="4"/>
      <c r="Q2882" s="4"/>
      <c r="R2882" s="4"/>
      <c r="S2882" s="4"/>
      <c r="T2882" s="4"/>
      <c r="U2882" s="4"/>
      <c r="V2882" s="4"/>
      <c r="W2882" s="4"/>
      <c r="X2882" s="4"/>
      <c r="Y2882" s="4"/>
    </row>
    <row r="2883" spans="1:25" ht="15" customHeight="1">
      <c r="A2883" s="4"/>
      <c r="B2883" s="59" t="s">
        <v>1245</v>
      </c>
      <c r="C2883" s="74" t="s">
        <v>2299</v>
      </c>
      <c r="D2883" s="59" t="s">
        <v>47</v>
      </c>
      <c r="E2883" s="59" t="s">
        <v>2300</v>
      </c>
      <c r="F2883" s="308" t="s">
        <v>1332</v>
      </c>
      <c r="G2883" s="308"/>
      <c r="H2883" s="73" t="s">
        <v>49</v>
      </c>
      <c r="I2883" s="76">
        <v>1</v>
      </c>
      <c r="J2883" s="75">
        <v>11.39</v>
      </c>
      <c r="K2883" s="75">
        <v>11.39</v>
      </c>
      <c r="O2883" s="4"/>
      <c r="P2883" s="4"/>
      <c r="Q2883" s="4"/>
      <c r="R2883" s="4"/>
      <c r="S2883" s="4"/>
      <c r="T2883" s="4"/>
      <c r="U2883" s="4"/>
      <c r="V2883" s="4"/>
      <c r="W2883" s="4"/>
      <c r="X2883" s="4"/>
      <c r="Y2883" s="4"/>
    </row>
    <row r="2884" spans="1:25" ht="15" customHeight="1">
      <c r="A2884" s="4"/>
      <c r="B2884" s="59" t="s">
        <v>1245</v>
      </c>
      <c r="C2884" s="74" t="s">
        <v>962</v>
      </c>
      <c r="D2884" s="59" t="s">
        <v>47</v>
      </c>
      <c r="E2884" s="59" t="s">
        <v>963</v>
      </c>
      <c r="F2884" s="308" t="s">
        <v>1332</v>
      </c>
      <c r="G2884" s="308"/>
      <c r="H2884" s="73" t="s">
        <v>49</v>
      </c>
      <c r="I2884" s="76">
        <v>1</v>
      </c>
      <c r="J2884" s="75">
        <v>25.33</v>
      </c>
      <c r="K2884" s="75">
        <v>25.33</v>
      </c>
      <c r="O2884" s="4"/>
      <c r="P2884" s="4"/>
      <c r="Q2884" s="4"/>
      <c r="R2884" s="4"/>
      <c r="S2884" s="4"/>
      <c r="T2884" s="4"/>
      <c r="U2884" s="4"/>
      <c r="V2884" s="4"/>
      <c r="W2884" s="4"/>
      <c r="X2884" s="4"/>
      <c r="Y2884" s="4"/>
    </row>
    <row r="2885" spans="1:25" ht="15" customHeight="1">
      <c r="A2885" s="4"/>
      <c r="B2885" s="60"/>
      <c r="C2885" s="60"/>
      <c r="D2885" s="60"/>
      <c r="E2885" s="60"/>
      <c r="F2885" s="60" t="s">
        <v>1260</v>
      </c>
      <c r="G2885" s="82">
        <v>19.54</v>
      </c>
      <c r="H2885" s="60" t="s">
        <v>1261</v>
      </c>
      <c r="I2885" s="82">
        <v>0</v>
      </c>
      <c r="J2885" s="60" t="s">
        <v>1262</v>
      </c>
      <c r="K2885" s="82">
        <v>19.54</v>
      </c>
      <c r="O2885" s="4"/>
      <c r="P2885" s="4"/>
      <c r="Q2885" s="4"/>
      <c r="R2885" s="4"/>
      <c r="S2885" s="4"/>
      <c r="T2885" s="4"/>
      <c r="U2885" s="4"/>
      <c r="V2885" s="4"/>
      <c r="W2885" s="4"/>
      <c r="X2885" s="4"/>
      <c r="Y2885" s="4"/>
    </row>
    <row r="2886" spans="1:25" ht="15" customHeight="1" thickBot="1">
      <c r="A2886" s="4"/>
      <c r="B2886" s="60"/>
      <c r="C2886" s="60"/>
      <c r="D2886" s="60"/>
      <c r="E2886" s="60"/>
      <c r="F2886" s="60" t="s">
        <v>1263</v>
      </c>
      <c r="G2886" s="82">
        <v>6.94</v>
      </c>
      <c r="H2886" s="60"/>
      <c r="I2886" s="306" t="s">
        <v>1264</v>
      </c>
      <c r="J2886" s="306"/>
      <c r="K2886" s="82">
        <v>43.66</v>
      </c>
      <c r="O2886" s="4"/>
      <c r="P2886" s="4"/>
      <c r="Q2886" s="4"/>
      <c r="R2886" s="4"/>
      <c r="S2886" s="4"/>
      <c r="T2886" s="4"/>
      <c r="U2886" s="4"/>
      <c r="V2886" s="4"/>
      <c r="W2886" s="4"/>
      <c r="X2886" s="4"/>
      <c r="Y2886" s="4"/>
    </row>
    <row r="2887" spans="1:25" ht="15" customHeight="1" thickTop="1">
      <c r="A2887" s="4"/>
      <c r="B2887" s="72"/>
      <c r="C2887" s="72"/>
      <c r="D2887" s="72"/>
      <c r="E2887" s="72"/>
      <c r="F2887" s="72"/>
      <c r="G2887" s="72"/>
      <c r="H2887" s="72"/>
      <c r="I2887" s="72"/>
      <c r="J2887" s="72"/>
      <c r="K2887" s="72"/>
      <c r="O2887" s="4"/>
      <c r="P2887" s="4"/>
      <c r="Q2887" s="4"/>
      <c r="R2887" s="4"/>
      <c r="S2887" s="4"/>
      <c r="T2887" s="4"/>
      <c r="U2887" s="4"/>
      <c r="V2887" s="4"/>
      <c r="W2887" s="4"/>
      <c r="X2887" s="4"/>
      <c r="Y2887" s="4"/>
    </row>
    <row r="2888" spans="1:25" ht="15" customHeight="1">
      <c r="A2888" s="4"/>
      <c r="B2888" s="61" t="s">
        <v>946</v>
      </c>
      <c r="C2888" s="62" t="s">
        <v>19</v>
      </c>
      <c r="D2888" s="61" t="s">
        <v>20</v>
      </c>
      <c r="E2888" s="61" t="s">
        <v>21</v>
      </c>
      <c r="F2888" s="303" t="s">
        <v>1242</v>
      </c>
      <c r="G2888" s="303"/>
      <c r="H2888" s="67" t="s">
        <v>22</v>
      </c>
      <c r="I2888" s="62" t="s">
        <v>23</v>
      </c>
      <c r="J2888" s="62" t="s">
        <v>24</v>
      </c>
      <c r="K2888" s="62" t="s">
        <v>17</v>
      </c>
      <c r="O2888" s="4"/>
      <c r="P2888" s="4"/>
      <c r="Q2888" s="4"/>
      <c r="R2888" s="4"/>
      <c r="S2888" s="4"/>
      <c r="T2888" s="4"/>
      <c r="U2888" s="4"/>
      <c r="V2888" s="4"/>
      <c r="W2888" s="4"/>
      <c r="X2888" s="4"/>
      <c r="Y2888" s="4"/>
    </row>
    <row r="2889" spans="1:25" ht="15" customHeight="1">
      <c r="A2889" s="4"/>
      <c r="B2889" s="58" t="s">
        <v>1243</v>
      </c>
      <c r="C2889" s="69" t="s">
        <v>947</v>
      </c>
      <c r="D2889" s="58" t="s">
        <v>47</v>
      </c>
      <c r="E2889" s="58" t="s">
        <v>948</v>
      </c>
      <c r="F2889" s="304" t="s">
        <v>1332</v>
      </c>
      <c r="G2889" s="304"/>
      <c r="H2889" s="68" t="s">
        <v>49</v>
      </c>
      <c r="I2889" s="71">
        <v>1</v>
      </c>
      <c r="J2889" s="70">
        <v>48.19</v>
      </c>
      <c r="K2889" s="70">
        <v>48.19</v>
      </c>
      <c r="O2889" s="4"/>
      <c r="P2889" s="4"/>
      <c r="Q2889" s="4"/>
      <c r="R2889" s="4"/>
      <c r="S2889" s="4"/>
      <c r="T2889" s="4"/>
      <c r="U2889" s="4"/>
      <c r="V2889" s="4"/>
      <c r="W2889" s="4"/>
      <c r="X2889" s="4"/>
      <c r="Y2889" s="4"/>
    </row>
    <row r="2890" spans="1:25" ht="15" customHeight="1">
      <c r="A2890" s="4"/>
      <c r="B2890" s="59" t="s">
        <v>1245</v>
      </c>
      <c r="C2890" s="74" t="s">
        <v>1250</v>
      </c>
      <c r="D2890" s="59" t="s">
        <v>47</v>
      </c>
      <c r="E2890" s="59" t="s">
        <v>1251</v>
      </c>
      <c r="F2890" s="308" t="s">
        <v>1248</v>
      </c>
      <c r="G2890" s="308"/>
      <c r="H2890" s="73" t="s">
        <v>1249</v>
      </c>
      <c r="I2890" s="76">
        <v>0.57199999999999995</v>
      </c>
      <c r="J2890" s="75">
        <v>25.52</v>
      </c>
      <c r="K2890" s="75">
        <v>14.59</v>
      </c>
      <c r="O2890" s="4"/>
      <c r="P2890" s="4"/>
      <c r="Q2890" s="4"/>
      <c r="R2890" s="4"/>
      <c r="S2890" s="4"/>
      <c r="T2890" s="4"/>
      <c r="U2890" s="4"/>
      <c r="V2890" s="4"/>
      <c r="W2890" s="4"/>
      <c r="X2890" s="4"/>
      <c r="Y2890" s="4"/>
    </row>
    <row r="2891" spans="1:25" ht="15" customHeight="1">
      <c r="A2891" s="4"/>
      <c r="B2891" s="59" t="s">
        <v>1245</v>
      </c>
      <c r="C2891" s="74" t="s">
        <v>1252</v>
      </c>
      <c r="D2891" s="59" t="s">
        <v>47</v>
      </c>
      <c r="E2891" s="59" t="s">
        <v>1253</v>
      </c>
      <c r="F2891" s="308" t="s">
        <v>1248</v>
      </c>
      <c r="G2891" s="308"/>
      <c r="H2891" s="73" t="s">
        <v>1249</v>
      </c>
      <c r="I2891" s="76">
        <v>0.57199999999999995</v>
      </c>
      <c r="J2891" s="75">
        <v>31.63</v>
      </c>
      <c r="K2891" s="75">
        <v>18.09</v>
      </c>
      <c r="O2891" s="4"/>
      <c r="P2891" s="4"/>
      <c r="Q2891" s="4"/>
      <c r="R2891" s="4"/>
      <c r="S2891" s="4"/>
      <c r="T2891" s="4"/>
      <c r="U2891" s="4"/>
      <c r="V2891" s="4"/>
      <c r="W2891" s="4"/>
      <c r="X2891" s="4"/>
      <c r="Y2891" s="4"/>
    </row>
    <row r="2892" spans="1:25" ht="15" customHeight="1">
      <c r="A2892" s="4"/>
      <c r="B2892" s="57" t="s">
        <v>1254</v>
      </c>
      <c r="C2892" s="78" t="s">
        <v>2315</v>
      </c>
      <c r="D2892" s="57" t="s">
        <v>47</v>
      </c>
      <c r="E2892" s="57" t="s">
        <v>2316</v>
      </c>
      <c r="F2892" s="305" t="s">
        <v>1258</v>
      </c>
      <c r="G2892" s="305"/>
      <c r="H2892" s="77" t="s">
        <v>49</v>
      </c>
      <c r="I2892" s="80">
        <v>1</v>
      </c>
      <c r="J2892" s="79">
        <v>8.2799999999999994</v>
      </c>
      <c r="K2892" s="79">
        <v>8.2799999999999994</v>
      </c>
      <c r="O2892" s="4"/>
      <c r="P2892" s="4"/>
      <c r="Q2892" s="4"/>
      <c r="R2892" s="4"/>
      <c r="S2892" s="4"/>
      <c r="T2892" s="4"/>
      <c r="U2892" s="4"/>
      <c r="V2892" s="4"/>
      <c r="W2892" s="4"/>
      <c r="X2892" s="4"/>
      <c r="Y2892" s="4"/>
    </row>
    <row r="2893" spans="1:25" ht="15" customHeight="1">
      <c r="A2893" s="4"/>
      <c r="B2893" s="57" t="s">
        <v>1254</v>
      </c>
      <c r="C2893" s="78" t="s">
        <v>2317</v>
      </c>
      <c r="D2893" s="57" t="s">
        <v>47</v>
      </c>
      <c r="E2893" s="57" t="s">
        <v>2318</v>
      </c>
      <c r="F2893" s="305" t="s">
        <v>1258</v>
      </c>
      <c r="G2893" s="305"/>
      <c r="H2893" s="77" t="s">
        <v>49</v>
      </c>
      <c r="I2893" s="80">
        <v>1</v>
      </c>
      <c r="J2893" s="79">
        <v>7.23</v>
      </c>
      <c r="K2893" s="79">
        <v>7.23</v>
      </c>
      <c r="O2893" s="4"/>
      <c r="P2893" s="4"/>
      <c r="Q2893" s="4"/>
      <c r="R2893" s="4"/>
      <c r="S2893" s="4"/>
      <c r="T2893" s="4"/>
      <c r="U2893" s="4"/>
      <c r="V2893" s="4"/>
      <c r="W2893" s="4"/>
      <c r="X2893" s="4"/>
      <c r="Y2893" s="4"/>
    </row>
    <row r="2894" spans="1:25" ht="15" customHeight="1">
      <c r="A2894" s="4"/>
      <c r="B2894" s="60"/>
      <c r="C2894" s="60"/>
      <c r="D2894" s="60"/>
      <c r="E2894" s="60"/>
      <c r="F2894" s="60" t="s">
        <v>1260</v>
      </c>
      <c r="G2894" s="82">
        <v>25.12</v>
      </c>
      <c r="H2894" s="60" t="s">
        <v>1261</v>
      </c>
      <c r="I2894" s="82">
        <v>0</v>
      </c>
      <c r="J2894" s="60" t="s">
        <v>1262</v>
      </c>
      <c r="K2894" s="82">
        <v>25.12</v>
      </c>
      <c r="O2894" s="4"/>
      <c r="P2894" s="4"/>
      <c r="Q2894" s="4"/>
      <c r="R2894" s="4"/>
      <c r="S2894" s="4"/>
      <c r="T2894" s="4"/>
      <c r="U2894" s="4"/>
      <c r="V2894" s="4"/>
      <c r="W2894" s="4"/>
      <c r="X2894" s="4"/>
      <c r="Y2894" s="4"/>
    </row>
    <row r="2895" spans="1:25" ht="15" customHeight="1" thickBot="1">
      <c r="A2895" s="4"/>
      <c r="B2895" s="60"/>
      <c r="C2895" s="60"/>
      <c r="D2895" s="60"/>
      <c r="E2895" s="60"/>
      <c r="F2895" s="60" t="s">
        <v>1263</v>
      </c>
      <c r="G2895" s="82">
        <v>9.11</v>
      </c>
      <c r="H2895" s="60"/>
      <c r="I2895" s="306" t="s">
        <v>1264</v>
      </c>
      <c r="J2895" s="306"/>
      <c r="K2895" s="82">
        <v>57.3</v>
      </c>
      <c r="O2895" s="4"/>
      <c r="P2895" s="4"/>
      <c r="Q2895" s="4"/>
      <c r="R2895" s="4"/>
      <c r="S2895" s="4"/>
      <c r="T2895" s="4"/>
      <c r="U2895" s="4"/>
      <c r="V2895" s="4"/>
      <c r="W2895" s="4"/>
      <c r="X2895" s="4"/>
      <c r="Y2895" s="4"/>
    </row>
    <row r="2896" spans="1:25" ht="15" customHeight="1" thickTop="1">
      <c r="A2896" s="4"/>
      <c r="B2896" s="72"/>
      <c r="C2896" s="72"/>
      <c r="D2896" s="72"/>
      <c r="E2896" s="72"/>
      <c r="F2896" s="72"/>
      <c r="G2896" s="72"/>
      <c r="H2896" s="72"/>
      <c r="I2896" s="72"/>
      <c r="J2896" s="72"/>
      <c r="K2896" s="72"/>
      <c r="O2896" s="4"/>
      <c r="P2896" s="4"/>
      <c r="Q2896" s="4"/>
      <c r="R2896" s="4"/>
      <c r="S2896" s="4"/>
      <c r="T2896" s="4"/>
      <c r="U2896" s="4"/>
      <c r="V2896" s="4"/>
      <c r="W2896" s="4"/>
      <c r="X2896" s="4"/>
      <c r="Y2896" s="4"/>
    </row>
    <row r="2897" spans="1:25" ht="15" customHeight="1">
      <c r="A2897" s="4"/>
      <c r="B2897" s="61" t="s">
        <v>949</v>
      </c>
      <c r="C2897" s="62" t="s">
        <v>19</v>
      </c>
      <c r="D2897" s="61" t="s">
        <v>20</v>
      </c>
      <c r="E2897" s="61" t="s">
        <v>21</v>
      </c>
      <c r="F2897" s="303" t="s">
        <v>1242</v>
      </c>
      <c r="G2897" s="303"/>
      <c r="H2897" s="67" t="s">
        <v>22</v>
      </c>
      <c r="I2897" s="62" t="s">
        <v>23</v>
      </c>
      <c r="J2897" s="62" t="s">
        <v>24</v>
      </c>
      <c r="K2897" s="62" t="s">
        <v>17</v>
      </c>
      <c r="O2897" s="4"/>
      <c r="P2897" s="4"/>
      <c r="Q2897" s="4"/>
      <c r="R2897" s="4"/>
      <c r="S2897" s="4"/>
      <c r="T2897" s="4"/>
      <c r="U2897" s="4"/>
      <c r="V2897" s="4"/>
      <c r="W2897" s="4"/>
      <c r="X2897" s="4"/>
      <c r="Y2897" s="4"/>
    </row>
    <row r="2898" spans="1:25" ht="15" customHeight="1">
      <c r="A2898" s="4"/>
      <c r="B2898" s="58" t="s">
        <v>1243</v>
      </c>
      <c r="C2898" s="69" t="s">
        <v>950</v>
      </c>
      <c r="D2898" s="58" t="s">
        <v>47</v>
      </c>
      <c r="E2898" s="58" t="s">
        <v>951</v>
      </c>
      <c r="F2898" s="304" t="s">
        <v>1332</v>
      </c>
      <c r="G2898" s="304"/>
      <c r="H2898" s="68" t="s">
        <v>49</v>
      </c>
      <c r="I2898" s="71">
        <v>1</v>
      </c>
      <c r="J2898" s="70">
        <v>41.35</v>
      </c>
      <c r="K2898" s="70">
        <v>41.35</v>
      </c>
      <c r="O2898" s="4"/>
      <c r="P2898" s="4"/>
      <c r="Q2898" s="4"/>
      <c r="R2898" s="4"/>
      <c r="S2898" s="4"/>
      <c r="T2898" s="4"/>
      <c r="U2898" s="4"/>
      <c r="V2898" s="4"/>
      <c r="W2898" s="4"/>
      <c r="X2898" s="4"/>
      <c r="Y2898" s="4"/>
    </row>
    <row r="2899" spans="1:25" ht="15" customHeight="1">
      <c r="A2899" s="4"/>
      <c r="B2899" s="59" t="s">
        <v>1245</v>
      </c>
      <c r="C2899" s="74" t="s">
        <v>1252</v>
      </c>
      <c r="D2899" s="59" t="s">
        <v>47</v>
      </c>
      <c r="E2899" s="59" t="s">
        <v>1253</v>
      </c>
      <c r="F2899" s="308" t="s">
        <v>1248</v>
      </c>
      <c r="G2899" s="308"/>
      <c r="H2899" s="73" t="s">
        <v>1249</v>
      </c>
      <c r="I2899" s="76">
        <v>0.48599999999999999</v>
      </c>
      <c r="J2899" s="75">
        <v>31.63</v>
      </c>
      <c r="K2899" s="75">
        <v>15.37</v>
      </c>
      <c r="O2899" s="4"/>
      <c r="P2899" s="4"/>
      <c r="Q2899" s="4"/>
      <c r="R2899" s="4"/>
      <c r="S2899" s="4"/>
      <c r="T2899" s="4"/>
      <c r="U2899" s="4"/>
      <c r="V2899" s="4"/>
      <c r="W2899" s="4"/>
      <c r="X2899" s="4"/>
      <c r="Y2899" s="4"/>
    </row>
    <row r="2900" spans="1:25" ht="15" customHeight="1">
      <c r="A2900" s="4"/>
      <c r="B2900" s="59" t="s">
        <v>1245</v>
      </c>
      <c r="C2900" s="74" t="s">
        <v>1250</v>
      </c>
      <c r="D2900" s="59" t="s">
        <v>47</v>
      </c>
      <c r="E2900" s="59" t="s">
        <v>1251</v>
      </c>
      <c r="F2900" s="308" t="s">
        <v>1248</v>
      </c>
      <c r="G2900" s="308"/>
      <c r="H2900" s="73" t="s">
        <v>1249</v>
      </c>
      <c r="I2900" s="76">
        <v>0.48599999999999999</v>
      </c>
      <c r="J2900" s="75">
        <v>25.52</v>
      </c>
      <c r="K2900" s="75">
        <v>12.4</v>
      </c>
      <c r="O2900" s="4"/>
      <c r="P2900" s="4"/>
      <c r="Q2900" s="4"/>
      <c r="R2900" s="4"/>
      <c r="S2900" s="4"/>
      <c r="T2900" s="4"/>
      <c r="U2900" s="4"/>
      <c r="V2900" s="4"/>
      <c r="W2900" s="4"/>
      <c r="X2900" s="4"/>
      <c r="Y2900" s="4"/>
    </row>
    <row r="2901" spans="1:25" ht="15" customHeight="1">
      <c r="A2901" s="4"/>
      <c r="B2901" s="57" t="s">
        <v>1254</v>
      </c>
      <c r="C2901" s="78" t="s">
        <v>2319</v>
      </c>
      <c r="D2901" s="57" t="s">
        <v>47</v>
      </c>
      <c r="E2901" s="57" t="s">
        <v>2320</v>
      </c>
      <c r="F2901" s="305" t="s">
        <v>1258</v>
      </c>
      <c r="G2901" s="305"/>
      <c r="H2901" s="77" t="s">
        <v>49</v>
      </c>
      <c r="I2901" s="80">
        <v>1</v>
      </c>
      <c r="J2901" s="79">
        <v>6.35</v>
      </c>
      <c r="K2901" s="79">
        <v>6.35</v>
      </c>
      <c r="O2901" s="4"/>
      <c r="P2901" s="4"/>
      <c r="Q2901" s="4"/>
      <c r="R2901" s="4"/>
      <c r="S2901" s="4"/>
      <c r="T2901" s="4"/>
      <c r="U2901" s="4"/>
      <c r="V2901" s="4"/>
      <c r="W2901" s="4"/>
      <c r="X2901" s="4"/>
      <c r="Y2901" s="4"/>
    </row>
    <row r="2902" spans="1:25" ht="15" customHeight="1">
      <c r="A2902" s="4"/>
      <c r="B2902" s="57" t="s">
        <v>1254</v>
      </c>
      <c r="C2902" s="78" t="s">
        <v>2317</v>
      </c>
      <c r="D2902" s="57" t="s">
        <v>47</v>
      </c>
      <c r="E2902" s="57" t="s">
        <v>2318</v>
      </c>
      <c r="F2902" s="305" t="s">
        <v>1258</v>
      </c>
      <c r="G2902" s="305"/>
      <c r="H2902" s="77" t="s">
        <v>49</v>
      </c>
      <c r="I2902" s="80">
        <v>1</v>
      </c>
      <c r="J2902" s="79">
        <v>7.23</v>
      </c>
      <c r="K2902" s="79">
        <v>7.23</v>
      </c>
      <c r="O2902" s="4"/>
      <c r="P2902" s="4"/>
      <c r="Q2902" s="4"/>
      <c r="R2902" s="4"/>
      <c r="S2902" s="4"/>
      <c r="T2902" s="4"/>
      <c r="U2902" s="4"/>
      <c r="V2902" s="4"/>
      <c r="W2902" s="4"/>
      <c r="X2902" s="4"/>
      <c r="Y2902" s="4"/>
    </row>
    <row r="2903" spans="1:25" ht="15" customHeight="1">
      <c r="A2903" s="4"/>
      <c r="B2903" s="60"/>
      <c r="C2903" s="60"/>
      <c r="D2903" s="60"/>
      <c r="E2903" s="60"/>
      <c r="F2903" s="60" t="s">
        <v>1260</v>
      </c>
      <c r="G2903" s="82">
        <v>21.34</v>
      </c>
      <c r="H2903" s="60" t="s">
        <v>1261</v>
      </c>
      <c r="I2903" s="82">
        <v>0</v>
      </c>
      <c r="J2903" s="60" t="s">
        <v>1262</v>
      </c>
      <c r="K2903" s="82">
        <v>21.34</v>
      </c>
      <c r="O2903" s="4"/>
      <c r="P2903" s="4"/>
      <c r="Q2903" s="4"/>
      <c r="R2903" s="4"/>
      <c r="S2903" s="4"/>
      <c r="T2903" s="4"/>
      <c r="U2903" s="4"/>
      <c r="V2903" s="4"/>
      <c r="W2903" s="4"/>
      <c r="X2903" s="4"/>
      <c r="Y2903" s="4"/>
    </row>
    <row r="2904" spans="1:25" ht="15" customHeight="1" thickBot="1">
      <c r="A2904" s="4"/>
      <c r="B2904" s="60"/>
      <c r="C2904" s="60"/>
      <c r="D2904" s="60"/>
      <c r="E2904" s="60"/>
      <c r="F2904" s="60" t="s">
        <v>1263</v>
      </c>
      <c r="G2904" s="82">
        <v>7.82</v>
      </c>
      <c r="H2904" s="60"/>
      <c r="I2904" s="306" t="s">
        <v>1264</v>
      </c>
      <c r="J2904" s="306"/>
      <c r="K2904" s="82">
        <v>49.17</v>
      </c>
      <c r="O2904" s="4"/>
      <c r="P2904" s="4"/>
      <c r="Q2904" s="4"/>
      <c r="R2904" s="4"/>
      <c r="S2904" s="4"/>
      <c r="T2904" s="4"/>
      <c r="U2904" s="4"/>
      <c r="V2904" s="4"/>
      <c r="W2904" s="4"/>
      <c r="X2904" s="4"/>
      <c r="Y2904" s="4"/>
    </row>
    <row r="2905" spans="1:25" ht="15" customHeight="1" thickTop="1">
      <c r="A2905" s="4"/>
      <c r="B2905" s="72"/>
      <c r="C2905" s="72"/>
      <c r="D2905" s="72"/>
      <c r="E2905" s="72"/>
      <c r="F2905" s="72"/>
      <c r="G2905" s="72"/>
      <c r="H2905" s="72"/>
      <c r="I2905" s="72"/>
      <c r="J2905" s="72"/>
      <c r="K2905" s="72"/>
      <c r="O2905" s="4"/>
      <c r="P2905" s="4"/>
      <c r="Q2905" s="4"/>
      <c r="R2905" s="4"/>
      <c r="S2905" s="4"/>
      <c r="T2905" s="4"/>
      <c r="U2905" s="4"/>
      <c r="V2905" s="4"/>
      <c r="W2905" s="4"/>
      <c r="X2905" s="4"/>
      <c r="Y2905" s="4"/>
    </row>
    <row r="2906" spans="1:25" ht="15" customHeight="1">
      <c r="A2906" s="4"/>
      <c r="B2906" s="61" t="s">
        <v>952</v>
      </c>
      <c r="C2906" s="62" t="s">
        <v>19</v>
      </c>
      <c r="D2906" s="61" t="s">
        <v>20</v>
      </c>
      <c r="E2906" s="61" t="s">
        <v>21</v>
      </c>
      <c r="F2906" s="303" t="s">
        <v>1242</v>
      </c>
      <c r="G2906" s="303"/>
      <c r="H2906" s="67" t="s">
        <v>22</v>
      </c>
      <c r="I2906" s="62" t="s">
        <v>23</v>
      </c>
      <c r="J2906" s="62" t="s">
        <v>24</v>
      </c>
      <c r="K2906" s="62" t="s">
        <v>17</v>
      </c>
      <c r="O2906" s="4"/>
      <c r="P2906" s="4"/>
      <c r="Q2906" s="4"/>
      <c r="R2906" s="4"/>
      <c r="S2906" s="4"/>
      <c r="T2906" s="4"/>
      <c r="U2906" s="4"/>
      <c r="V2906" s="4"/>
      <c r="W2906" s="4"/>
      <c r="X2906" s="4"/>
      <c r="Y2906" s="4"/>
    </row>
    <row r="2907" spans="1:25" ht="15" customHeight="1">
      <c r="A2907" s="4"/>
      <c r="B2907" s="58" t="s">
        <v>1243</v>
      </c>
      <c r="C2907" s="69" t="s">
        <v>953</v>
      </c>
      <c r="D2907" s="58" t="s">
        <v>47</v>
      </c>
      <c r="E2907" s="58" t="s">
        <v>954</v>
      </c>
      <c r="F2907" s="304" t="s">
        <v>1332</v>
      </c>
      <c r="G2907" s="304"/>
      <c r="H2907" s="68" t="s">
        <v>49</v>
      </c>
      <c r="I2907" s="71">
        <v>1</v>
      </c>
      <c r="J2907" s="70">
        <v>47.14</v>
      </c>
      <c r="K2907" s="70">
        <v>47.14</v>
      </c>
      <c r="O2907" s="4"/>
      <c r="P2907" s="4"/>
      <c r="Q2907" s="4"/>
      <c r="R2907" s="4"/>
      <c r="S2907" s="4"/>
      <c r="T2907" s="4"/>
      <c r="U2907" s="4"/>
      <c r="V2907" s="4"/>
      <c r="W2907" s="4"/>
      <c r="X2907" s="4"/>
      <c r="Y2907" s="4"/>
    </row>
    <row r="2908" spans="1:25" ht="15" customHeight="1">
      <c r="A2908" s="4"/>
      <c r="B2908" s="59" t="s">
        <v>1245</v>
      </c>
      <c r="C2908" s="74" t="s">
        <v>1250</v>
      </c>
      <c r="D2908" s="59" t="s">
        <v>47</v>
      </c>
      <c r="E2908" s="59" t="s">
        <v>1251</v>
      </c>
      <c r="F2908" s="308" t="s">
        <v>1248</v>
      </c>
      <c r="G2908" s="308"/>
      <c r="H2908" s="73" t="s">
        <v>1249</v>
      </c>
      <c r="I2908" s="76">
        <v>0.57199999999999995</v>
      </c>
      <c r="J2908" s="75">
        <v>25.52</v>
      </c>
      <c r="K2908" s="75">
        <v>14.59</v>
      </c>
      <c r="O2908" s="4"/>
      <c r="P2908" s="4"/>
      <c r="Q2908" s="4"/>
      <c r="R2908" s="4"/>
      <c r="S2908" s="4"/>
      <c r="T2908" s="4"/>
      <c r="U2908" s="4"/>
      <c r="V2908" s="4"/>
      <c r="W2908" s="4"/>
      <c r="X2908" s="4"/>
      <c r="Y2908" s="4"/>
    </row>
    <row r="2909" spans="1:25" ht="15" customHeight="1">
      <c r="A2909" s="4"/>
      <c r="B2909" s="59" t="s">
        <v>1245</v>
      </c>
      <c r="C2909" s="74" t="s">
        <v>1252</v>
      </c>
      <c r="D2909" s="59" t="s">
        <v>47</v>
      </c>
      <c r="E2909" s="59" t="s">
        <v>1253</v>
      </c>
      <c r="F2909" s="308" t="s">
        <v>1248</v>
      </c>
      <c r="G2909" s="308"/>
      <c r="H2909" s="73" t="s">
        <v>1249</v>
      </c>
      <c r="I2909" s="76">
        <v>0.57199999999999995</v>
      </c>
      <c r="J2909" s="75">
        <v>31.63</v>
      </c>
      <c r="K2909" s="75">
        <v>18.09</v>
      </c>
      <c r="O2909" s="4"/>
      <c r="P2909" s="4"/>
      <c r="Q2909" s="4"/>
      <c r="R2909" s="4"/>
      <c r="S2909" s="4"/>
      <c r="T2909" s="4"/>
      <c r="U2909" s="4"/>
      <c r="V2909" s="4"/>
      <c r="W2909" s="4"/>
      <c r="X2909" s="4"/>
      <c r="Y2909" s="4"/>
    </row>
    <row r="2910" spans="1:25" ht="15" customHeight="1">
      <c r="A2910" s="4"/>
      <c r="B2910" s="57" t="s">
        <v>1254</v>
      </c>
      <c r="C2910" s="78" t="s">
        <v>2317</v>
      </c>
      <c r="D2910" s="57" t="s">
        <v>47</v>
      </c>
      <c r="E2910" s="57" t="s">
        <v>2318</v>
      </c>
      <c r="F2910" s="305" t="s">
        <v>1258</v>
      </c>
      <c r="G2910" s="305"/>
      <c r="H2910" s="77" t="s">
        <v>49</v>
      </c>
      <c r="I2910" s="80">
        <v>2</v>
      </c>
      <c r="J2910" s="79">
        <v>7.23</v>
      </c>
      <c r="K2910" s="79">
        <v>14.46</v>
      </c>
      <c r="O2910" s="4"/>
      <c r="P2910" s="4"/>
      <c r="Q2910" s="4"/>
      <c r="R2910" s="4"/>
      <c r="S2910" s="4"/>
      <c r="T2910" s="4"/>
      <c r="U2910" s="4"/>
      <c r="V2910" s="4"/>
      <c r="W2910" s="4"/>
      <c r="X2910" s="4"/>
      <c r="Y2910" s="4"/>
    </row>
    <row r="2911" spans="1:25" ht="15" customHeight="1">
      <c r="A2911" s="4"/>
      <c r="B2911" s="60"/>
      <c r="C2911" s="60"/>
      <c r="D2911" s="60"/>
      <c r="E2911" s="60"/>
      <c r="F2911" s="60" t="s">
        <v>1260</v>
      </c>
      <c r="G2911" s="82">
        <v>25.12</v>
      </c>
      <c r="H2911" s="60" t="s">
        <v>1261</v>
      </c>
      <c r="I2911" s="82">
        <v>0</v>
      </c>
      <c r="J2911" s="60" t="s">
        <v>1262</v>
      </c>
      <c r="K2911" s="82">
        <v>25.12</v>
      </c>
      <c r="O2911" s="4"/>
      <c r="P2911" s="4"/>
      <c r="Q2911" s="4"/>
      <c r="R2911" s="4"/>
      <c r="S2911" s="4"/>
      <c r="T2911" s="4"/>
      <c r="U2911" s="4"/>
      <c r="V2911" s="4"/>
      <c r="W2911" s="4"/>
      <c r="X2911" s="4"/>
      <c r="Y2911" s="4"/>
    </row>
    <row r="2912" spans="1:25" ht="15" customHeight="1" thickBot="1">
      <c r="A2912" s="4"/>
      <c r="B2912" s="60"/>
      <c r="C2912" s="60"/>
      <c r="D2912" s="60"/>
      <c r="E2912" s="60"/>
      <c r="F2912" s="60" t="s">
        <v>1263</v>
      </c>
      <c r="G2912" s="82">
        <v>8.91</v>
      </c>
      <c r="H2912" s="60"/>
      <c r="I2912" s="306" t="s">
        <v>1264</v>
      </c>
      <c r="J2912" s="306"/>
      <c r="K2912" s="82">
        <v>56.05</v>
      </c>
      <c r="O2912" s="4"/>
      <c r="P2912" s="4"/>
      <c r="Q2912" s="4"/>
      <c r="R2912" s="4"/>
      <c r="S2912" s="4"/>
      <c r="T2912" s="4"/>
      <c r="U2912" s="4"/>
      <c r="V2912" s="4"/>
      <c r="W2912" s="4"/>
      <c r="X2912" s="4"/>
      <c r="Y2912" s="4"/>
    </row>
    <row r="2913" spans="1:25" ht="15" customHeight="1" thickTop="1">
      <c r="A2913" s="4"/>
      <c r="B2913" s="72"/>
      <c r="C2913" s="72"/>
      <c r="D2913" s="72"/>
      <c r="E2913" s="72"/>
      <c r="F2913" s="72"/>
      <c r="G2913" s="72"/>
      <c r="H2913" s="72"/>
      <c r="I2913" s="72"/>
      <c r="J2913" s="72"/>
      <c r="K2913" s="72"/>
      <c r="O2913" s="4"/>
      <c r="P2913" s="4"/>
      <c r="Q2913" s="4"/>
      <c r="R2913" s="4"/>
      <c r="S2913" s="4"/>
      <c r="T2913" s="4"/>
      <c r="U2913" s="4"/>
      <c r="V2913" s="4"/>
      <c r="W2913" s="4"/>
      <c r="X2913" s="4"/>
      <c r="Y2913" s="4"/>
    </row>
    <row r="2914" spans="1:25" ht="15" customHeight="1">
      <c r="A2914" s="4"/>
      <c r="B2914" s="61" t="s">
        <v>955</v>
      </c>
      <c r="C2914" s="62" t="s">
        <v>19</v>
      </c>
      <c r="D2914" s="61" t="s">
        <v>20</v>
      </c>
      <c r="E2914" s="61" t="s">
        <v>21</v>
      </c>
      <c r="F2914" s="303" t="s">
        <v>1242</v>
      </c>
      <c r="G2914" s="303"/>
      <c r="H2914" s="67" t="s">
        <v>22</v>
      </c>
      <c r="I2914" s="62" t="s">
        <v>23</v>
      </c>
      <c r="J2914" s="62" t="s">
        <v>24</v>
      </c>
      <c r="K2914" s="62" t="s">
        <v>17</v>
      </c>
      <c r="O2914" s="4"/>
      <c r="P2914" s="4"/>
      <c r="Q2914" s="4"/>
      <c r="R2914" s="4"/>
      <c r="S2914" s="4"/>
      <c r="T2914" s="4"/>
      <c r="U2914" s="4"/>
      <c r="V2914" s="4"/>
      <c r="W2914" s="4"/>
      <c r="X2914" s="4"/>
      <c r="Y2914" s="4"/>
    </row>
    <row r="2915" spans="1:25" ht="15" customHeight="1">
      <c r="A2915" s="4"/>
      <c r="B2915" s="58" t="s">
        <v>1243</v>
      </c>
      <c r="C2915" s="69" t="s">
        <v>956</v>
      </c>
      <c r="D2915" s="58" t="s">
        <v>47</v>
      </c>
      <c r="E2915" s="58" t="s">
        <v>957</v>
      </c>
      <c r="F2915" s="304" t="s">
        <v>1332</v>
      </c>
      <c r="G2915" s="304"/>
      <c r="H2915" s="68" t="s">
        <v>49</v>
      </c>
      <c r="I2915" s="71">
        <v>1</v>
      </c>
      <c r="J2915" s="70">
        <v>51.18</v>
      </c>
      <c r="K2915" s="70">
        <v>51.18</v>
      </c>
      <c r="O2915" s="4"/>
      <c r="P2915" s="4"/>
      <c r="Q2915" s="4"/>
      <c r="R2915" s="4"/>
      <c r="S2915" s="4"/>
      <c r="T2915" s="4"/>
      <c r="U2915" s="4"/>
      <c r="V2915" s="4"/>
      <c r="W2915" s="4"/>
      <c r="X2915" s="4"/>
      <c r="Y2915" s="4"/>
    </row>
    <row r="2916" spans="1:25" ht="15" customHeight="1">
      <c r="A2916" s="4"/>
      <c r="B2916" s="59" t="s">
        <v>1245</v>
      </c>
      <c r="C2916" s="74" t="s">
        <v>1252</v>
      </c>
      <c r="D2916" s="59" t="s">
        <v>47</v>
      </c>
      <c r="E2916" s="59" t="s">
        <v>1253</v>
      </c>
      <c r="F2916" s="308" t="s">
        <v>1248</v>
      </c>
      <c r="G2916" s="308"/>
      <c r="H2916" s="73" t="s">
        <v>1249</v>
      </c>
      <c r="I2916" s="76">
        <v>0.57199999999999995</v>
      </c>
      <c r="J2916" s="75">
        <v>31.63</v>
      </c>
      <c r="K2916" s="75">
        <v>18.09</v>
      </c>
      <c r="O2916" s="4"/>
      <c r="P2916" s="4"/>
      <c r="Q2916" s="4"/>
      <c r="R2916" s="4"/>
      <c r="S2916" s="4"/>
      <c r="T2916" s="4"/>
      <c r="U2916" s="4"/>
      <c r="V2916" s="4"/>
      <c r="W2916" s="4"/>
      <c r="X2916" s="4"/>
      <c r="Y2916" s="4"/>
    </row>
    <row r="2917" spans="1:25" ht="15" customHeight="1">
      <c r="A2917" s="4"/>
      <c r="B2917" s="59" t="s">
        <v>1245</v>
      </c>
      <c r="C2917" s="74" t="s">
        <v>1250</v>
      </c>
      <c r="D2917" s="59" t="s">
        <v>47</v>
      </c>
      <c r="E2917" s="59" t="s">
        <v>1251</v>
      </c>
      <c r="F2917" s="308" t="s">
        <v>1248</v>
      </c>
      <c r="G2917" s="308"/>
      <c r="H2917" s="73" t="s">
        <v>1249</v>
      </c>
      <c r="I2917" s="76">
        <v>0.57199999999999995</v>
      </c>
      <c r="J2917" s="75">
        <v>25.52</v>
      </c>
      <c r="K2917" s="75">
        <v>14.59</v>
      </c>
      <c r="O2917" s="4"/>
      <c r="P2917" s="4"/>
      <c r="Q2917" s="4"/>
      <c r="R2917" s="4"/>
      <c r="S2917" s="4"/>
      <c r="T2917" s="4"/>
      <c r="U2917" s="4"/>
      <c r="V2917" s="4"/>
      <c r="W2917" s="4"/>
      <c r="X2917" s="4"/>
      <c r="Y2917" s="4"/>
    </row>
    <row r="2918" spans="1:25" ht="15" customHeight="1">
      <c r="A2918" s="4"/>
      <c r="B2918" s="57" t="s">
        <v>1254</v>
      </c>
      <c r="C2918" s="78" t="s">
        <v>2321</v>
      </c>
      <c r="D2918" s="57" t="s">
        <v>47</v>
      </c>
      <c r="E2918" s="57" t="s">
        <v>2322</v>
      </c>
      <c r="F2918" s="305" t="s">
        <v>1258</v>
      </c>
      <c r="G2918" s="305"/>
      <c r="H2918" s="77" t="s">
        <v>49</v>
      </c>
      <c r="I2918" s="80">
        <v>2</v>
      </c>
      <c r="J2918" s="79">
        <v>9.25</v>
      </c>
      <c r="K2918" s="79">
        <v>18.5</v>
      </c>
      <c r="O2918" s="4"/>
      <c r="P2918" s="4"/>
      <c r="Q2918" s="4"/>
      <c r="R2918" s="4"/>
      <c r="S2918" s="4"/>
      <c r="T2918" s="4"/>
      <c r="U2918" s="4"/>
      <c r="V2918" s="4"/>
      <c r="W2918" s="4"/>
      <c r="X2918" s="4"/>
      <c r="Y2918" s="4"/>
    </row>
    <row r="2919" spans="1:25" ht="15" customHeight="1">
      <c r="A2919" s="4"/>
      <c r="B2919" s="60"/>
      <c r="C2919" s="60"/>
      <c r="D2919" s="60"/>
      <c r="E2919" s="60"/>
      <c r="F2919" s="60" t="s">
        <v>1260</v>
      </c>
      <c r="G2919" s="82">
        <v>25.12</v>
      </c>
      <c r="H2919" s="60" t="s">
        <v>1261</v>
      </c>
      <c r="I2919" s="82">
        <v>0</v>
      </c>
      <c r="J2919" s="60" t="s">
        <v>1262</v>
      </c>
      <c r="K2919" s="82">
        <v>25.12</v>
      </c>
      <c r="O2919" s="4"/>
      <c r="P2919" s="4"/>
      <c r="Q2919" s="4"/>
      <c r="R2919" s="4"/>
      <c r="S2919" s="4"/>
      <c r="T2919" s="4"/>
      <c r="U2919" s="4"/>
      <c r="V2919" s="4"/>
      <c r="W2919" s="4"/>
      <c r="X2919" s="4"/>
      <c r="Y2919" s="4"/>
    </row>
    <row r="2920" spans="1:25" ht="15" customHeight="1" thickBot="1">
      <c r="A2920" s="4"/>
      <c r="B2920" s="60"/>
      <c r="C2920" s="60"/>
      <c r="D2920" s="60"/>
      <c r="E2920" s="60"/>
      <c r="F2920" s="60" t="s">
        <v>1263</v>
      </c>
      <c r="G2920" s="82">
        <v>9.68</v>
      </c>
      <c r="H2920" s="60"/>
      <c r="I2920" s="306" t="s">
        <v>1264</v>
      </c>
      <c r="J2920" s="306"/>
      <c r="K2920" s="82">
        <v>60.86</v>
      </c>
      <c r="O2920" s="4"/>
      <c r="P2920" s="4"/>
      <c r="Q2920" s="4"/>
      <c r="R2920" s="4"/>
      <c r="S2920" s="4"/>
      <c r="T2920" s="4"/>
      <c r="U2920" s="4"/>
      <c r="V2920" s="4"/>
      <c r="W2920" s="4"/>
      <c r="X2920" s="4"/>
      <c r="Y2920" s="4"/>
    </row>
    <row r="2921" spans="1:25" ht="15" customHeight="1" thickTop="1">
      <c r="A2921" s="4"/>
      <c r="B2921" s="72"/>
      <c r="C2921" s="72"/>
      <c r="D2921" s="72"/>
      <c r="E2921" s="72"/>
      <c r="F2921" s="72"/>
      <c r="G2921" s="72"/>
      <c r="H2921" s="72"/>
      <c r="I2921" s="72"/>
      <c r="J2921" s="72"/>
      <c r="K2921" s="72"/>
      <c r="O2921" s="4"/>
      <c r="P2921" s="4"/>
      <c r="Q2921" s="4"/>
      <c r="R2921" s="4"/>
      <c r="S2921" s="4"/>
      <c r="T2921" s="4"/>
      <c r="U2921" s="4"/>
      <c r="V2921" s="4"/>
      <c r="W2921" s="4"/>
      <c r="X2921" s="4"/>
      <c r="Y2921" s="4"/>
    </row>
    <row r="2922" spans="1:25" ht="15" customHeight="1">
      <c r="A2922" s="4"/>
      <c r="B2922" s="61" t="s">
        <v>958</v>
      </c>
      <c r="C2922" s="62" t="s">
        <v>19</v>
      </c>
      <c r="D2922" s="61" t="s">
        <v>20</v>
      </c>
      <c r="E2922" s="61" t="s">
        <v>21</v>
      </c>
      <c r="F2922" s="303" t="s">
        <v>1242</v>
      </c>
      <c r="G2922" s="303"/>
      <c r="H2922" s="67" t="s">
        <v>22</v>
      </c>
      <c r="I2922" s="62" t="s">
        <v>23</v>
      </c>
      <c r="J2922" s="62" t="s">
        <v>24</v>
      </c>
      <c r="K2922" s="62" t="s">
        <v>17</v>
      </c>
      <c r="O2922" s="4"/>
      <c r="P2922" s="4"/>
      <c r="Q2922" s="4"/>
      <c r="R2922" s="4"/>
      <c r="S2922" s="4"/>
      <c r="T2922" s="4"/>
      <c r="U2922" s="4"/>
      <c r="V2922" s="4"/>
      <c r="W2922" s="4"/>
      <c r="X2922" s="4"/>
      <c r="Y2922" s="4"/>
    </row>
    <row r="2923" spans="1:25" ht="15" customHeight="1">
      <c r="A2923" s="4"/>
      <c r="B2923" s="58" t="s">
        <v>1243</v>
      </c>
      <c r="C2923" s="69" t="s">
        <v>959</v>
      </c>
      <c r="D2923" s="58" t="s">
        <v>47</v>
      </c>
      <c r="E2923" s="58" t="s">
        <v>960</v>
      </c>
      <c r="F2923" s="304" t="s">
        <v>1332</v>
      </c>
      <c r="G2923" s="304"/>
      <c r="H2923" s="68" t="s">
        <v>49</v>
      </c>
      <c r="I2923" s="71">
        <v>1</v>
      </c>
      <c r="J2923" s="70">
        <v>68.88</v>
      </c>
      <c r="K2923" s="70">
        <v>68.88</v>
      </c>
      <c r="O2923" s="4"/>
      <c r="P2923" s="4"/>
      <c r="Q2923" s="4"/>
      <c r="R2923" s="4"/>
      <c r="S2923" s="4"/>
      <c r="T2923" s="4"/>
      <c r="U2923" s="4"/>
      <c r="V2923" s="4"/>
      <c r="W2923" s="4"/>
      <c r="X2923" s="4"/>
      <c r="Y2923" s="4"/>
    </row>
    <row r="2924" spans="1:25" ht="15" customHeight="1">
      <c r="A2924" s="4"/>
      <c r="B2924" s="59" t="s">
        <v>1245</v>
      </c>
      <c r="C2924" s="74" t="s">
        <v>1252</v>
      </c>
      <c r="D2924" s="59" t="s">
        <v>47</v>
      </c>
      <c r="E2924" s="59" t="s">
        <v>1253</v>
      </c>
      <c r="F2924" s="308" t="s">
        <v>1248</v>
      </c>
      <c r="G2924" s="308"/>
      <c r="H2924" s="73" t="s">
        <v>1249</v>
      </c>
      <c r="I2924" s="76">
        <v>0.82599999999999996</v>
      </c>
      <c r="J2924" s="75">
        <v>31.63</v>
      </c>
      <c r="K2924" s="75">
        <v>26.12</v>
      </c>
      <c r="O2924" s="4"/>
      <c r="P2924" s="4"/>
      <c r="Q2924" s="4"/>
      <c r="R2924" s="4"/>
      <c r="S2924" s="4"/>
      <c r="T2924" s="4"/>
      <c r="U2924" s="4"/>
      <c r="V2924" s="4"/>
      <c r="W2924" s="4"/>
      <c r="X2924" s="4"/>
      <c r="Y2924" s="4"/>
    </row>
    <row r="2925" spans="1:25" ht="15" customHeight="1">
      <c r="A2925" s="4"/>
      <c r="B2925" s="59" t="s">
        <v>1245</v>
      </c>
      <c r="C2925" s="74" t="s">
        <v>1250</v>
      </c>
      <c r="D2925" s="59" t="s">
        <v>47</v>
      </c>
      <c r="E2925" s="59" t="s">
        <v>1251</v>
      </c>
      <c r="F2925" s="308" t="s">
        <v>1248</v>
      </c>
      <c r="G2925" s="308"/>
      <c r="H2925" s="73" t="s">
        <v>1249</v>
      </c>
      <c r="I2925" s="76">
        <v>0.82599999999999996</v>
      </c>
      <c r="J2925" s="75">
        <v>25.52</v>
      </c>
      <c r="K2925" s="75">
        <v>21.07</v>
      </c>
      <c r="O2925" s="4"/>
      <c r="P2925" s="4"/>
      <c r="Q2925" s="4"/>
      <c r="R2925" s="4"/>
      <c r="S2925" s="4"/>
      <c r="T2925" s="4"/>
      <c r="U2925" s="4"/>
      <c r="V2925" s="4"/>
      <c r="W2925" s="4"/>
      <c r="X2925" s="4"/>
      <c r="Y2925" s="4"/>
    </row>
    <row r="2926" spans="1:25" ht="15" customHeight="1">
      <c r="A2926" s="4"/>
      <c r="B2926" s="57" t="s">
        <v>1254</v>
      </c>
      <c r="C2926" s="78" t="s">
        <v>2317</v>
      </c>
      <c r="D2926" s="57" t="s">
        <v>47</v>
      </c>
      <c r="E2926" s="57" t="s">
        <v>2318</v>
      </c>
      <c r="F2926" s="305" t="s">
        <v>1258</v>
      </c>
      <c r="G2926" s="305"/>
      <c r="H2926" s="77" t="s">
        <v>49</v>
      </c>
      <c r="I2926" s="80">
        <v>3</v>
      </c>
      <c r="J2926" s="79">
        <v>7.23</v>
      </c>
      <c r="K2926" s="79">
        <v>21.69</v>
      </c>
      <c r="O2926" s="4"/>
      <c r="P2926" s="4"/>
      <c r="Q2926" s="4"/>
      <c r="R2926" s="4"/>
      <c r="S2926" s="4"/>
      <c r="T2926" s="4"/>
      <c r="U2926" s="4"/>
      <c r="V2926" s="4"/>
      <c r="W2926" s="4"/>
      <c r="X2926" s="4"/>
      <c r="Y2926" s="4"/>
    </row>
    <row r="2927" spans="1:25" ht="15" customHeight="1">
      <c r="A2927" s="4"/>
      <c r="B2927" s="60"/>
      <c r="C2927" s="60"/>
      <c r="D2927" s="60"/>
      <c r="E2927" s="60"/>
      <c r="F2927" s="60" t="s">
        <v>1260</v>
      </c>
      <c r="G2927" s="82">
        <v>36.270000000000003</v>
      </c>
      <c r="H2927" s="60" t="s">
        <v>1261</v>
      </c>
      <c r="I2927" s="82">
        <v>0</v>
      </c>
      <c r="J2927" s="60" t="s">
        <v>1262</v>
      </c>
      <c r="K2927" s="82">
        <v>36.270000000000003</v>
      </c>
      <c r="O2927" s="4"/>
      <c r="P2927" s="4"/>
      <c r="Q2927" s="4"/>
      <c r="R2927" s="4"/>
      <c r="S2927" s="4"/>
      <c r="T2927" s="4"/>
      <c r="U2927" s="4"/>
      <c r="V2927" s="4"/>
      <c r="W2927" s="4"/>
      <c r="X2927" s="4"/>
      <c r="Y2927" s="4"/>
    </row>
    <row r="2928" spans="1:25" ht="15" customHeight="1" thickBot="1">
      <c r="A2928" s="4"/>
      <c r="B2928" s="60"/>
      <c r="C2928" s="60"/>
      <c r="D2928" s="60"/>
      <c r="E2928" s="60"/>
      <c r="F2928" s="60" t="s">
        <v>1263</v>
      </c>
      <c r="G2928" s="82">
        <v>13.03</v>
      </c>
      <c r="H2928" s="60"/>
      <c r="I2928" s="306" t="s">
        <v>1264</v>
      </c>
      <c r="J2928" s="306"/>
      <c r="K2928" s="82">
        <v>81.91</v>
      </c>
      <c r="O2928" s="4"/>
      <c r="P2928" s="4"/>
      <c r="Q2928" s="4"/>
      <c r="R2928" s="4"/>
      <c r="S2928" s="4"/>
      <c r="T2928" s="4"/>
      <c r="U2928" s="4"/>
      <c r="V2928" s="4"/>
      <c r="W2928" s="4"/>
      <c r="X2928" s="4"/>
      <c r="Y2928" s="4"/>
    </row>
    <row r="2929" spans="1:25" ht="45.6" customHeight="1" thickTop="1">
      <c r="A2929" s="4"/>
      <c r="B2929" s="72"/>
      <c r="C2929" s="72"/>
      <c r="D2929" s="72"/>
      <c r="E2929" s="72"/>
      <c r="F2929" s="72"/>
      <c r="G2929" s="72"/>
      <c r="H2929" s="72"/>
      <c r="I2929" s="72"/>
      <c r="J2929" s="72"/>
      <c r="K2929" s="72"/>
      <c r="O2929" s="4"/>
      <c r="P2929" s="4"/>
      <c r="Q2929" s="4"/>
      <c r="R2929" s="4"/>
      <c r="S2929" s="4"/>
      <c r="T2929" s="4"/>
      <c r="U2929" s="4"/>
      <c r="V2929" s="4"/>
      <c r="W2929" s="4"/>
      <c r="X2929" s="4"/>
      <c r="Y2929" s="4"/>
    </row>
    <row r="2930" spans="1:25" ht="15" customHeight="1">
      <c r="A2930" s="4"/>
      <c r="B2930" s="61" t="s">
        <v>961</v>
      </c>
      <c r="C2930" s="62" t="s">
        <v>19</v>
      </c>
      <c r="D2930" s="61" t="s">
        <v>20</v>
      </c>
      <c r="E2930" s="61" t="s">
        <v>21</v>
      </c>
      <c r="F2930" s="303" t="s">
        <v>1242</v>
      </c>
      <c r="G2930" s="303"/>
      <c r="H2930" s="67" t="s">
        <v>22</v>
      </c>
      <c r="I2930" s="62" t="s">
        <v>23</v>
      </c>
      <c r="J2930" s="62" t="s">
        <v>24</v>
      </c>
      <c r="K2930" s="62" t="s">
        <v>17</v>
      </c>
      <c r="O2930" s="4"/>
      <c r="P2930" s="4"/>
      <c r="Q2930" s="4"/>
      <c r="R2930" s="4"/>
      <c r="S2930" s="4"/>
      <c r="T2930" s="4"/>
      <c r="U2930" s="4"/>
      <c r="V2930" s="4"/>
      <c r="W2930" s="4"/>
      <c r="X2930" s="4"/>
      <c r="Y2930" s="4"/>
    </row>
    <row r="2931" spans="1:25" ht="15" customHeight="1">
      <c r="A2931" s="4"/>
      <c r="B2931" s="58" t="s">
        <v>1243</v>
      </c>
      <c r="C2931" s="69" t="s">
        <v>962</v>
      </c>
      <c r="D2931" s="58" t="s">
        <v>47</v>
      </c>
      <c r="E2931" s="58" t="s">
        <v>963</v>
      </c>
      <c r="F2931" s="304" t="s">
        <v>1332</v>
      </c>
      <c r="G2931" s="304"/>
      <c r="H2931" s="68" t="s">
        <v>49</v>
      </c>
      <c r="I2931" s="71">
        <v>1</v>
      </c>
      <c r="J2931" s="70">
        <v>25.33</v>
      </c>
      <c r="K2931" s="70">
        <v>25.33</v>
      </c>
      <c r="O2931" s="4"/>
      <c r="P2931" s="4"/>
      <c r="Q2931" s="4"/>
      <c r="R2931" s="4"/>
      <c r="S2931" s="4"/>
      <c r="T2931" s="4"/>
      <c r="U2931" s="4"/>
      <c r="V2931" s="4"/>
      <c r="W2931" s="4"/>
      <c r="X2931" s="4"/>
      <c r="Y2931" s="4"/>
    </row>
    <row r="2932" spans="1:25" ht="15" customHeight="1">
      <c r="A2932" s="4"/>
      <c r="B2932" s="59" t="s">
        <v>1245</v>
      </c>
      <c r="C2932" s="74" t="s">
        <v>1252</v>
      </c>
      <c r="D2932" s="59" t="s">
        <v>47</v>
      </c>
      <c r="E2932" s="59" t="s">
        <v>1253</v>
      </c>
      <c r="F2932" s="308" t="s">
        <v>1248</v>
      </c>
      <c r="G2932" s="308"/>
      <c r="H2932" s="73" t="s">
        <v>1249</v>
      </c>
      <c r="I2932" s="76">
        <v>0.317</v>
      </c>
      <c r="J2932" s="75">
        <v>31.63</v>
      </c>
      <c r="K2932" s="75">
        <v>10.02</v>
      </c>
      <c r="O2932" s="4"/>
      <c r="P2932" s="4"/>
      <c r="Q2932" s="4"/>
      <c r="R2932" s="4"/>
      <c r="S2932" s="4"/>
      <c r="T2932" s="4"/>
      <c r="U2932" s="4"/>
      <c r="V2932" s="4"/>
      <c r="W2932" s="4"/>
      <c r="X2932" s="4"/>
      <c r="Y2932" s="4"/>
    </row>
    <row r="2933" spans="1:25" ht="15" customHeight="1">
      <c r="A2933" s="4"/>
      <c r="B2933" s="59" t="s">
        <v>1245</v>
      </c>
      <c r="C2933" s="74" t="s">
        <v>1250</v>
      </c>
      <c r="D2933" s="59" t="s">
        <v>47</v>
      </c>
      <c r="E2933" s="59" t="s">
        <v>1251</v>
      </c>
      <c r="F2933" s="308" t="s">
        <v>1248</v>
      </c>
      <c r="G2933" s="308"/>
      <c r="H2933" s="73" t="s">
        <v>1249</v>
      </c>
      <c r="I2933" s="76">
        <v>0.317</v>
      </c>
      <c r="J2933" s="75">
        <v>25.52</v>
      </c>
      <c r="K2933" s="75">
        <v>8.08</v>
      </c>
      <c r="O2933" s="4"/>
      <c r="P2933" s="4"/>
      <c r="Q2933" s="4"/>
      <c r="R2933" s="4"/>
      <c r="S2933" s="4"/>
      <c r="T2933" s="4"/>
      <c r="U2933" s="4"/>
      <c r="V2933" s="4"/>
      <c r="W2933" s="4"/>
      <c r="X2933" s="4"/>
      <c r="Y2933" s="4"/>
    </row>
    <row r="2934" spans="1:25" ht="15" customHeight="1">
      <c r="A2934" s="4"/>
      <c r="B2934" s="57" t="s">
        <v>1254</v>
      </c>
      <c r="C2934" s="78" t="s">
        <v>2317</v>
      </c>
      <c r="D2934" s="57" t="s">
        <v>47</v>
      </c>
      <c r="E2934" s="57" t="s">
        <v>2318</v>
      </c>
      <c r="F2934" s="305" t="s">
        <v>1258</v>
      </c>
      <c r="G2934" s="305"/>
      <c r="H2934" s="77" t="s">
        <v>49</v>
      </c>
      <c r="I2934" s="80">
        <v>1</v>
      </c>
      <c r="J2934" s="79">
        <v>7.23</v>
      </c>
      <c r="K2934" s="79">
        <v>7.23</v>
      </c>
      <c r="O2934" s="4"/>
      <c r="P2934" s="4"/>
      <c r="Q2934" s="4"/>
      <c r="R2934" s="4"/>
      <c r="S2934" s="4"/>
      <c r="T2934" s="4"/>
      <c r="U2934" s="4"/>
      <c r="V2934" s="4"/>
      <c r="W2934" s="4"/>
      <c r="X2934" s="4"/>
      <c r="Y2934" s="4"/>
    </row>
    <row r="2935" spans="1:25" ht="15" customHeight="1">
      <c r="A2935" s="4"/>
      <c r="B2935" s="60"/>
      <c r="C2935" s="60"/>
      <c r="D2935" s="60"/>
      <c r="E2935" s="60"/>
      <c r="F2935" s="60" t="s">
        <v>1260</v>
      </c>
      <c r="G2935" s="82">
        <v>13.92</v>
      </c>
      <c r="H2935" s="60" t="s">
        <v>1261</v>
      </c>
      <c r="I2935" s="82">
        <v>0</v>
      </c>
      <c r="J2935" s="60" t="s">
        <v>1262</v>
      </c>
      <c r="K2935" s="82">
        <v>13.92</v>
      </c>
      <c r="O2935" s="4"/>
      <c r="P2935" s="4"/>
      <c r="Q2935" s="4"/>
      <c r="R2935" s="4"/>
      <c r="S2935" s="4"/>
      <c r="T2935" s="4"/>
      <c r="U2935" s="4"/>
      <c r="V2935" s="4"/>
      <c r="W2935" s="4"/>
      <c r="X2935" s="4"/>
      <c r="Y2935" s="4"/>
    </row>
    <row r="2936" spans="1:25" ht="15" customHeight="1" thickBot="1">
      <c r="A2936" s="4"/>
      <c r="B2936" s="60"/>
      <c r="C2936" s="60"/>
      <c r="D2936" s="60"/>
      <c r="E2936" s="60"/>
      <c r="F2936" s="60" t="s">
        <v>1263</v>
      </c>
      <c r="G2936" s="82">
        <v>4.79</v>
      </c>
      <c r="H2936" s="60"/>
      <c r="I2936" s="306" t="s">
        <v>1264</v>
      </c>
      <c r="J2936" s="306"/>
      <c r="K2936" s="82">
        <v>30.12</v>
      </c>
      <c r="O2936" s="4"/>
      <c r="P2936" s="4"/>
      <c r="Q2936" s="4"/>
      <c r="R2936" s="4"/>
      <c r="S2936" s="4"/>
      <c r="T2936" s="4"/>
      <c r="U2936" s="4"/>
      <c r="V2936" s="4"/>
      <c r="W2936" s="4"/>
      <c r="X2936" s="4"/>
      <c r="Y2936" s="4"/>
    </row>
    <row r="2937" spans="1:25" ht="15" customHeight="1" thickTop="1">
      <c r="A2937" s="4"/>
      <c r="B2937" s="72"/>
      <c r="C2937" s="72"/>
      <c r="D2937" s="72"/>
      <c r="E2937" s="72"/>
      <c r="F2937" s="72"/>
      <c r="G2937" s="72"/>
      <c r="H2937" s="72"/>
      <c r="I2937" s="72"/>
      <c r="J2937" s="72"/>
      <c r="K2937" s="72"/>
      <c r="O2937" s="4"/>
      <c r="P2937" s="4"/>
      <c r="Q2937" s="4"/>
      <c r="R2937" s="4"/>
      <c r="S2937" s="4"/>
      <c r="T2937" s="4"/>
      <c r="U2937" s="4"/>
      <c r="V2937" s="4"/>
      <c r="W2937" s="4"/>
      <c r="X2937" s="4"/>
      <c r="Y2937" s="4"/>
    </row>
    <row r="2938" spans="1:25" ht="15" customHeight="1">
      <c r="A2938" s="4"/>
      <c r="B2938" s="61" t="s">
        <v>964</v>
      </c>
      <c r="C2938" s="62" t="s">
        <v>19</v>
      </c>
      <c r="D2938" s="61" t="s">
        <v>20</v>
      </c>
      <c r="E2938" s="61" t="s">
        <v>21</v>
      </c>
      <c r="F2938" s="303" t="s">
        <v>1242</v>
      </c>
      <c r="G2938" s="303"/>
      <c r="H2938" s="67" t="s">
        <v>22</v>
      </c>
      <c r="I2938" s="62" t="s">
        <v>23</v>
      </c>
      <c r="J2938" s="62" t="s">
        <v>24</v>
      </c>
      <c r="K2938" s="62" t="s">
        <v>17</v>
      </c>
      <c r="O2938" s="4"/>
      <c r="P2938" s="4"/>
      <c r="Q2938" s="4"/>
      <c r="R2938" s="4"/>
      <c r="S2938" s="4"/>
      <c r="T2938" s="4"/>
      <c r="U2938" s="4"/>
      <c r="V2938" s="4"/>
      <c r="W2938" s="4"/>
      <c r="X2938" s="4"/>
      <c r="Y2938" s="4"/>
    </row>
    <row r="2939" spans="1:25" ht="45.6" customHeight="1">
      <c r="A2939" s="4"/>
      <c r="B2939" s="58" t="s">
        <v>1243</v>
      </c>
      <c r="C2939" s="69" t="s">
        <v>965</v>
      </c>
      <c r="D2939" s="58" t="s">
        <v>47</v>
      </c>
      <c r="E2939" s="58" t="s">
        <v>966</v>
      </c>
      <c r="F2939" s="304" t="s">
        <v>1332</v>
      </c>
      <c r="G2939" s="304"/>
      <c r="H2939" s="68" t="s">
        <v>49</v>
      </c>
      <c r="I2939" s="71">
        <v>1</v>
      </c>
      <c r="J2939" s="70">
        <v>27.35</v>
      </c>
      <c r="K2939" s="70">
        <v>27.35</v>
      </c>
      <c r="O2939" s="4"/>
      <c r="P2939" s="4"/>
      <c r="Q2939" s="4"/>
      <c r="R2939" s="4"/>
      <c r="S2939" s="4"/>
      <c r="T2939" s="4"/>
      <c r="U2939" s="4"/>
      <c r="V2939" s="4"/>
      <c r="W2939" s="4"/>
      <c r="X2939" s="4"/>
      <c r="Y2939" s="4"/>
    </row>
    <row r="2940" spans="1:25" ht="15" customHeight="1">
      <c r="A2940" s="4"/>
      <c r="B2940" s="59" t="s">
        <v>1245</v>
      </c>
      <c r="C2940" s="74" t="s">
        <v>1250</v>
      </c>
      <c r="D2940" s="59" t="s">
        <v>47</v>
      </c>
      <c r="E2940" s="59" t="s">
        <v>1251</v>
      </c>
      <c r="F2940" s="308" t="s">
        <v>1248</v>
      </c>
      <c r="G2940" s="308"/>
      <c r="H2940" s="73" t="s">
        <v>1249</v>
      </c>
      <c r="I2940" s="76">
        <v>0.317</v>
      </c>
      <c r="J2940" s="75">
        <v>25.52</v>
      </c>
      <c r="K2940" s="75">
        <v>8.08</v>
      </c>
      <c r="O2940" s="4"/>
      <c r="P2940" s="4"/>
      <c r="Q2940" s="4"/>
      <c r="R2940" s="4"/>
      <c r="S2940" s="4"/>
      <c r="T2940" s="4"/>
      <c r="U2940" s="4"/>
      <c r="V2940" s="4"/>
      <c r="W2940" s="4"/>
      <c r="X2940" s="4"/>
      <c r="Y2940" s="4"/>
    </row>
    <row r="2941" spans="1:25" ht="15" customHeight="1">
      <c r="A2941" s="4"/>
      <c r="B2941" s="59" t="s">
        <v>1245</v>
      </c>
      <c r="C2941" s="74" t="s">
        <v>1252</v>
      </c>
      <c r="D2941" s="59" t="s">
        <v>47</v>
      </c>
      <c r="E2941" s="59" t="s">
        <v>1253</v>
      </c>
      <c r="F2941" s="308" t="s">
        <v>1248</v>
      </c>
      <c r="G2941" s="308"/>
      <c r="H2941" s="73" t="s">
        <v>1249</v>
      </c>
      <c r="I2941" s="76">
        <v>0.317</v>
      </c>
      <c r="J2941" s="75">
        <v>31.63</v>
      </c>
      <c r="K2941" s="75">
        <v>10.02</v>
      </c>
      <c r="O2941" s="4"/>
      <c r="P2941" s="4"/>
      <c r="Q2941" s="4"/>
      <c r="R2941" s="4"/>
      <c r="S2941" s="4"/>
      <c r="T2941" s="4"/>
      <c r="U2941" s="4"/>
      <c r="V2941" s="4"/>
      <c r="W2941" s="4"/>
      <c r="X2941" s="4"/>
      <c r="Y2941" s="4"/>
    </row>
    <row r="2942" spans="1:25" ht="15" customHeight="1">
      <c r="A2942" s="4"/>
      <c r="B2942" s="57" t="s">
        <v>1254</v>
      </c>
      <c r="C2942" s="78" t="s">
        <v>2321</v>
      </c>
      <c r="D2942" s="57" t="s">
        <v>47</v>
      </c>
      <c r="E2942" s="57" t="s">
        <v>2322</v>
      </c>
      <c r="F2942" s="305" t="s">
        <v>1258</v>
      </c>
      <c r="G2942" s="305"/>
      <c r="H2942" s="77" t="s">
        <v>49</v>
      </c>
      <c r="I2942" s="80">
        <v>1</v>
      </c>
      <c r="J2942" s="79">
        <v>9.25</v>
      </c>
      <c r="K2942" s="79">
        <v>9.25</v>
      </c>
      <c r="O2942" s="4"/>
      <c r="P2942" s="4"/>
      <c r="Q2942" s="4"/>
      <c r="R2942" s="4"/>
      <c r="S2942" s="4"/>
      <c r="T2942" s="4"/>
      <c r="U2942" s="4"/>
      <c r="V2942" s="4"/>
      <c r="W2942" s="4"/>
      <c r="X2942" s="4"/>
      <c r="Y2942" s="4"/>
    </row>
    <row r="2943" spans="1:25" ht="15" customHeight="1">
      <c r="A2943" s="4"/>
      <c r="B2943" s="60"/>
      <c r="C2943" s="60"/>
      <c r="D2943" s="60"/>
      <c r="E2943" s="60"/>
      <c r="F2943" s="60" t="s">
        <v>1260</v>
      </c>
      <c r="G2943" s="82">
        <v>13.92</v>
      </c>
      <c r="H2943" s="60" t="s">
        <v>1261</v>
      </c>
      <c r="I2943" s="82">
        <v>0</v>
      </c>
      <c r="J2943" s="60" t="s">
        <v>1262</v>
      </c>
      <c r="K2943" s="82">
        <v>13.92</v>
      </c>
      <c r="O2943" s="4"/>
      <c r="P2943" s="4"/>
      <c r="Q2943" s="4"/>
      <c r="R2943" s="4"/>
      <c r="S2943" s="4"/>
      <c r="T2943" s="4"/>
      <c r="U2943" s="4"/>
      <c r="V2943" s="4"/>
      <c r="W2943" s="4"/>
      <c r="X2943" s="4"/>
      <c r="Y2943" s="4"/>
    </row>
    <row r="2944" spans="1:25" ht="15" customHeight="1" thickBot="1">
      <c r="A2944" s="4"/>
      <c r="B2944" s="60"/>
      <c r="C2944" s="60"/>
      <c r="D2944" s="60"/>
      <c r="E2944" s="60"/>
      <c r="F2944" s="60" t="s">
        <v>1263</v>
      </c>
      <c r="G2944" s="82">
        <v>5.17</v>
      </c>
      <c r="H2944" s="60"/>
      <c r="I2944" s="306" t="s">
        <v>1264</v>
      </c>
      <c r="J2944" s="306"/>
      <c r="K2944" s="82">
        <v>32.520000000000003</v>
      </c>
      <c r="O2944" s="4"/>
      <c r="P2944" s="4"/>
      <c r="Q2944" s="4"/>
      <c r="R2944" s="4"/>
      <c r="S2944" s="4"/>
      <c r="T2944" s="4"/>
      <c r="U2944" s="4"/>
      <c r="V2944" s="4"/>
      <c r="W2944" s="4"/>
      <c r="X2944" s="4"/>
      <c r="Y2944" s="4"/>
    </row>
    <row r="2945" spans="1:25" ht="15" customHeight="1" thickTop="1">
      <c r="A2945" s="4"/>
      <c r="B2945" s="72"/>
      <c r="C2945" s="72"/>
      <c r="D2945" s="72"/>
      <c r="E2945" s="72"/>
      <c r="F2945" s="72"/>
      <c r="G2945" s="72"/>
      <c r="H2945" s="72"/>
      <c r="I2945" s="72"/>
      <c r="J2945" s="72"/>
      <c r="K2945" s="72"/>
      <c r="O2945" s="4"/>
      <c r="P2945" s="4"/>
      <c r="Q2945" s="4"/>
      <c r="R2945" s="4"/>
      <c r="S2945" s="4"/>
      <c r="T2945" s="4"/>
      <c r="U2945" s="4"/>
      <c r="V2945" s="4"/>
      <c r="W2945" s="4"/>
      <c r="X2945" s="4"/>
      <c r="Y2945" s="4"/>
    </row>
    <row r="2946" spans="1:25" ht="15" customHeight="1">
      <c r="A2946" s="4"/>
      <c r="B2946" s="61" t="s">
        <v>967</v>
      </c>
      <c r="C2946" s="62" t="s">
        <v>19</v>
      </c>
      <c r="D2946" s="61" t="s">
        <v>20</v>
      </c>
      <c r="E2946" s="61" t="s">
        <v>21</v>
      </c>
      <c r="F2946" s="303" t="s">
        <v>1242</v>
      </c>
      <c r="G2946" s="303"/>
      <c r="H2946" s="67" t="s">
        <v>22</v>
      </c>
      <c r="I2946" s="62" t="s">
        <v>23</v>
      </c>
      <c r="J2946" s="62" t="s">
        <v>24</v>
      </c>
      <c r="K2946" s="62" t="s">
        <v>17</v>
      </c>
      <c r="O2946" s="4"/>
      <c r="P2946" s="4"/>
      <c r="Q2946" s="4"/>
      <c r="R2946" s="4"/>
      <c r="S2946" s="4"/>
      <c r="T2946" s="4"/>
      <c r="U2946" s="4"/>
      <c r="V2946" s="4"/>
      <c r="W2946" s="4"/>
      <c r="X2946" s="4"/>
      <c r="Y2946" s="4"/>
    </row>
    <row r="2947" spans="1:25" ht="15" customHeight="1">
      <c r="A2947" s="4"/>
      <c r="B2947" s="58" t="s">
        <v>1243</v>
      </c>
      <c r="C2947" s="69" t="s">
        <v>968</v>
      </c>
      <c r="D2947" s="58" t="s">
        <v>31</v>
      </c>
      <c r="E2947" s="58" t="s">
        <v>969</v>
      </c>
      <c r="F2947" s="304" t="s">
        <v>2231</v>
      </c>
      <c r="G2947" s="304"/>
      <c r="H2947" s="68" t="s">
        <v>49</v>
      </c>
      <c r="I2947" s="71">
        <v>1</v>
      </c>
      <c r="J2947" s="70">
        <v>120.65</v>
      </c>
      <c r="K2947" s="70">
        <v>120.65</v>
      </c>
      <c r="O2947" s="4"/>
      <c r="P2947" s="4"/>
      <c r="Q2947" s="4"/>
      <c r="R2947" s="4"/>
      <c r="S2947" s="4"/>
      <c r="T2947" s="4"/>
      <c r="U2947" s="4"/>
      <c r="V2947" s="4"/>
      <c r="W2947" s="4"/>
      <c r="X2947" s="4"/>
      <c r="Y2947" s="4"/>
    </row>
    <row r="2948" spans="1:25" ht="15" customHeight="1">
      <c r="A2948" s="4"/>
      <c r="B2948" s="59" t="s">
        <v>1245</v>
      </c>
      <c r="C2948" s="74" t="s">
        <v>1252</v>
      </c>
      <c r="D2948" s="59" t="s">
        <v>47</v>
      </c>
      <c r="E2948" s="59" t="s">
        <v>1253</v>
      </c>
      <c r="F2948" s="308" t="s">
        <v>1248</v>
      </c>
      <c r="G2948" s="308"/>
      <c r="H2948" s="73" t="s">
        <v>1249</v>
      </c>
      <c r="I2948" s="76">
        <v>1</v>
      </c>
      <c r="J2948" s="75">
        <v>31.63</v>
      </c>
      <c r="K2948" s="75">
        <v>31.63</v>
      </c>
      <c r="O2948" s="4"/>
      <c r="P2948" s="4"/>
      <c r="Q2948" s="4"/>
      <c r="R2948" s="4"/>
      <c r="S2948" s="4"/>
      <c r="T2948" s="4"/>
      <c r="U2948" s="4"/>
      <c r="V2948" s="4"/>
      <c r="W2948" s="4"/>
      <c r="X2948" s="4"/>
      <c r="Y2948" s="4"/>
    </row>
    <row r="2949" spans="1:25" ht="15" customHeight="1">
      <c r="A2949" s="4"/>
      <c r="B2949" s="59" t="s">
        <v>1245</v>
      </c>
      <c r="C2949" s="74" t="s">
        <v>1246</v>
      </c>
      <c r="D2949" s="59" t="s">
        <v>47</v>
      </c>
      <c r="E2949" s="59" t="s">
        <v>1247</v>
      </c>
      <c r="F2949" s="308" t="s">
        <v>1248</v>
      </c>
      <c r="G2949" s="308"/>
      <c r="H2949" s="73" t="s">
        <v>1249</v>
      </c>
      <c r="I2949" s="76">
        <v>1</v>
      </c>
      <c r="J2949" s="75">
        <v>22.64</v>
      </c>
      <c r="K2949" s="75">
        <v>22.64</v>
      </c>
      <c r="O2949" s="4"/>
      <c r="P2949" s="4"/>
      <c r="Q2949" s="4"/>
      <c r="R2949" s="4"/>
      <c r="S2949" s="4"/>
      <c r="T2949" s="4"/>
      <c r="U2949" s="4"/>
      <c r="V2949" s="4"/>
      <c r="W2949" s="4"/>
      <c r="X2949" s="4"/>
      <c r="Y2949" s="4"/>
    </row>
    <row r="2950" spans="1:25" ht="15" customHeight="1">
      <c r="A2950" s="4"/>
      <c r="B2950" s="57" t="s">
        <v>1254</v>
      </c>
      <c r="C2950" s="78" t="s">
        <v>2323</v>
      </c>
      <c r="D2950" s="57" t="s">
        <v>1546</v>
      </c>
      <c r="E2950" s="57" t="s">
        <v>2324</v>
      </c>
      <c r="F2950" s="305" t="s">
        <v>1258</v>
      </c>
      <c r="G2950" s="305"/>
      <c r="H2950" s="77" t="s">
        <v>773</v>
      </c>
      <c r="I2950" s="80">
        <v>1</v>
      </c>
      <c r="J2950" s="79">
        <v>66.38</v>
      </c>
      <c r="K2950" s="79">
        <v>66.38</v>
      </c>
      <c r="O2950" s="4"/>
      <c r="P2950" s="4"/>
      <c r="Q2950" s="4"/>
      <c r="R2950" s="4"/>
      <c r="S2950" s="4"/>
      <c r="T2950" s="4"/>
      <c r="U2950" s="4"/>
      <c r="V2950" s="4"/>
      <c r="W2950" s="4"/>
      <c r="X2950" s="4"/>
      <c r="Y2950" s="4"/>
    </row>
    <row r="2951" spans="1:25" ht="15" customHeight="1">
      <c r="A2951" s="4"/>
      <c r="B2951" s="60"/>
      <c r="C2951" s="60"/>
      <c r="D2951" s="60"/>
      <c r="E2951" s="60"/>
      <c r="F2951" s="60" t="s">
        <v>1260</v>
      </c>
      <c r="G2951" s="82">
        <v>41.17</v>
      </c>
      <c r="H2951" s="60" t="s">
        <v>1261</v>
      </c>
      <c r="I2951" s="82">
        <v>0</v>
      </c>
      <c r="J2951" s="60" t="s">
        <v>1262</v>
      </c>
      <c r="K2951" s="82">
        <v>41.17</v>
      </c>
      <c r="O2951" s="4"/>
      <c r="P2951" s="4"/>
      <c r="Q2951" s="4"/>
      <c r="R2951" s="4"/>
      <c r="S2951" s="4"/>
      <c r="T2951" s="4"/>
      <c r="U2951" s="4"/>
      <c r="V2951" s="4"/>
      <c r="W2951" s="4"/>
      <c r="X2951" s="4"/>
      <c r="Y2951" s="4"/>
    </row>
    <row r="2952" spans="1:25" ht="15" customHeight="1">
      <c r="A2952" s="4"/>
      <c r="B2952" s="60"/>
      <c r="C2952" s="60"/>
      <c r="D2952" s="60"/>
      <c r="E2952" s="60"/>
      <c r="F2952" s="60" t="s">
        <v>1263</v>
      </c>
      <c r="G2952" s="82">
        <v>22.82</v>
      </c>
      <c r="H2952" s="60"/>
      <c r="I2952" s="306" t="s">
        <v>1264</v>
      </c>
      <c r="J2952" s="306"/>
      <c r="K2952" s="82">
        <v>143.47</v>
      </c>
      <c r="O2952" s="4"/>
      <c r="P2952" s="4"/>
      <c r="Q2952" s="4"/>
      <c r="R2952" s="4"/>
      <c r="S2952" s="4"/>
      <c r="T2952" s="4"/>
      <c r="U2952" s="4"/>
      <c r="V2952" s="4"/>
      <c r="W2952" s="4"/>
      <c r="X2952" s="4"/>
      <c r="Y2952" s="4"/>
    </row>
    <row r="2953" spans="1:25" ht="15" customHeight="1">
      <c r="A2953" s="4"/>
      <c r="B2953" s="307" t="s">
        <v>2542</v>
      </c>
      <c r="C2953" s="307"/>
      <c r="D2953" s="307"/>
      <c r="E2953" s="307"/>
      <c r="F2953" s="307"/>
      <c r="G2953" s="307"/>
      <c r="H2953" s="307"/>
      <c r="I2953" s="307"/>
      <c r="J2953" s="307"/>
      <c r="K2953" s="307"/>
      <c r="O2953" s="4"/>
      <c r="P2953" s="4"/>
      <c r="Q2953" s="4"/>
      <c r="R2953" s="4"/>
      <c r="S2953" s="4"/>
      <c r="T2953" s="4"/>
      <c r="U2953" s="4"/>
      <c r="V2953" s="4"/>
      <c r="W2953" s="4"/>
      <c r="X2953" s="4"/>
      <c r="Y2953" s="4"/>
    </row>
    <row r="2954" spans="1:25" ht="15" customHeight="1" thickBot="1">
      <c r="A2954" s="4"/>
      <c r="B2954" s="302" t="s">
        <v>2640</v>
      </c>
      <c r="C2954" s="302"/>
      <c r="D2954" s="302"/>
      <c r="E2954" s="302"/>
      <c r="F2954" s="302"/>
      <c r="G2954" s="302"/>
      <c r="H2954" s="302"/>
      <c r="I2954" s="302"/>
      <c r="J2954" s="302"/>
      <c r="K2954" s="302"/>
      <c r="O2954" s="4"/>
      <c r="P2954" s="4"/>
      <c r="Q2954" s="4"/>
      <c r="R2954" s="4"/>
      <c r="S2954" s="4"/>
      <c r="T2954" s="4"/>
      <c r="U2954" s="4"/>
      <c r="V2954" s="4"/>
      <c r="W2954" s="4"/>
      <c r="X2954" s="4"/>
      <c r="Y2954" s="4"/>
    </row>
    <row r="2955" spans="1:25" ht="15" customHeight="1" thickTop="1">
      <c r="A2955" s="4"/>
      <c r="B2955" s="72"/>
      <c r="C2955" s="72"/>
      <c r="D2955" s="72"/>
      <c r="E2955" s="72"/>
      <c r="F2955" s="72"/>
      <c r="G2955" s="72"/>
      <c r="H2955" s="72"/>
      <c r="I2955" s="72"/>
      <c r="J2955" s="72"/>
      <c r="K2955" s="72"/>
      <c r="O2955" s="4"/>
      <c r="P2955" s="4"/>
      <c r="Q2955" s="4"/>
      <c r="R2955" s="4"/>
      <c r="S2955" s="4"/>
      <c r="T2955" s="4"/>
      <c r="U2955" s="4"/>
      <c r="V2955" s="4"/>
      <c r="W2955" s="4"/>
      <c r="X2955" s="4"/>
      <c r="Y2955" s="4"/>
    </row>
    <row r="2956" spans="1:25" ht="15" customHeight="1">
      <c r="A2956" s="4"/>
      <c r="B2956" s="61" t="s">
        <v>970</v>
      </c>
      <c r="C2956" s="62" t="s">
        <v>19</v>
      </c>
      <c r="D2956" s="61" t="s">
        <v>20</v>
      </c>
      <c r="E2956" s="61" t="s">
        <v>21</v>
      </c>
      <c r="F2956" s="303" t="s">
        <v>1242</v>
      </c>
      <c r="G2956" s="303"/>
      <c r="H2956" s="67" t="s">
        <v>22</v>
      </c>
      <c r="I2956" s="62" t="s">
        <v>23</v>
      </c>
      <c r="J2956" s="62" t="s">
        <v>24</v>
      </c>
      <c r="K2956" s="62" t="s">
        <v>17</v>
      </c>
      <c r="O2956" s="4"/>
      <c r="P2956" s="4"/>
      <c r="Q2956" s="4"/>
      <c r="R2956" s="4"/>
      <c r="S2956" s="4"/>
      <c r="T2956" s="4"/>
      <c r="U2956" s="4"/>
      <c r="V2956" s="4"/>
      <c r="W2956" s="4"/>
      <c r="X2956" s="4"/>
      <c r="Y2956" s="4"/>
    </row>
    <row r="2957" spans="1:25" ht="15" customHeight="1">
      <c r="A2957" s="4"/>
      <c r="B2957" s="58" t="s">
        <v>1243</v>
      </c>
      <c r="C2957" s="69" t="s">
        <v>971</v>
      </c>
      <c r="D2957" s="58" t="s">
        <v>31</v>
      </c>
      <c r="E2957" s="58" t="s">
        <v>972</v>
      </c>
      <c r="F2957" s="304" t="s">
        <v>2231</v>
      </c>
      <c r="G2957" s="304"/>
      <c r="H2957" s="68" t="s">
        <v>49</v>
      </c>
      <c r="I2957" s="71">
        <v>1</v>
      </c>
      <c r="J2957" s="70">
        <v>188.4</v>
      </c>
      <c r="K2957" s="70">
        <v>188.4</v>
      </c>
      <c r="O2957" s="4"/>
      <c r="P2957" s="4"/>
      <c r="Q2957" s="4"/>
      <c r="R2957" s="4"/>
      <c r="S2957" s="4"/>
      <c r="T2957" s="4"/>
      <c r="U2957" s="4"/>
      <c r="V2957" s="4"/>
      <c r="W2957" s="4"/>
      <c r="X2957" s="4"/>
      <c r="Y2957" s="4"/>
    </row>
    <row r="2958" spans="1:25" ht="15" customHeight="1">
      <c r="A2958" s="4"/>
      <c r="B2958" s="59" t="s">
        <v>1245</v>
      </c>
      <c r="C2958" s="74" t="s">
        <v>1252</v>
      </c>
      <c r="D2958" s="59" t="s">
        <v>47</v>
      </c>
      <c r="E2958" s="59" t="s">
        <v>1253</v>
      </c>
      <c r="F2958" s="308" t="s">
        <v>1248</v>
      </c>
      <c r="G2958" s="308"/>
      <c r="H2958" s="73" t="s">
        <v>1249</v>
      </c>
      <c r="I2958" s="76">
        <v>0.82499999999999996</v>
      </c>
      <c r="J2958" s="75">
        <v>31.63</v>
      </c>
      <c r="K2958" s="75">
        <v>26.09</v>
      </c>
      <c r="O2958" s="4"/>
      <c r="P2958" s="4"/>
      <c r="Q2958" s="4"/>
      <c r="R2958" s="4"/>
      <c r="S2958" s="4"/>
      <c r="T2958" s="4"/>
      <c r="U2958" s="4"/>
      <c r="V2958" s="4"/>
      <c r="W2958" s="4"/>
      <c r="X2958" s="4"/>
      <c r="Y2958" s="4"/>
    </row>
    <row r="2959" spans="1:25" ht="15" customHeight="1">
      <c r="A2959" s="4"/>
      <c r="B2959" s="59" t="s">
        <v>1245</v>
      </c>
      <c r="C2959" s="74" t="s">
        <v>1250</v>
      </c>
      <c r="D2959" s="59" t="s">
        <v>47</v>
      </c>
      <c r="E2959" s="59" t="s">
        <v>1251</v>
      </c>
      <c r="F2959" s="308" t="s">
        <v>1248</v>
      </c>
      <c r="G2959" s="308"/>
      <c r="H2959" s="73" t="s">
        <v>1249</v>
      </c>
      <c r="I2959" s="76">
        <v>0.82499999999999996</v>
      </c>
      <c r="J2959" s="75">
        <v>25.52</v>
      </c>
      <c r="K2959" s="75">
        <v>21.05</v>
      </c>
      <c r="O2959" s="4"/>
      <c r="P2959" s="4"/>
      <c r="Q2959" s="4"/>
      <c r="R2959" s="4"/>
      <c r="S2959" s="4"/>
      <c r="T2959" s="4"/>
      <c r="U2959" s="4"/>
      <c r="V2959" s="4"/>
      <c r="W2959" s="4"/>
      <c r="X2959" s="4"/>
      <c r="Y2959" s="4"/>
    </row>
    <row r="2960" spans="1:25" ht="15" customHeight="1">
      <c r="A2960" s="4"/>
      <c r="B2960" s="57" t="s">
        <v>1254</v>
      </c>
      <c r="C2960" s="78" t="s">
        <v>2325</v>
      </c>
      <c r="D2960" s="57" t="s">
        <v>1515</v>
      </c>
      <c r="E2960" s="57" t="s">
        <v>2326</v>
      </c>
      <c r="F2960" s="305" t="s">
        <v>1258</v>
      </c>
      <c r="G2960" s="305"/>
      <c r="H2960" s="77" t="s">
        <v>49</v>
      </c>
      <c r="I2960" s="80">
        <v>1</v>
      </c>
      <c r="J2960" s="79">
        <v>141.26</v>
      </c>
      <c r="K2960" s="79">
        <v>141.26</v>
      </c>
      <c r="O2960" s="4"/>
      <c r="P2960" s="4"/>
      <c r="Q2960" s="4"/>
      <c r="R2960" s="4"/>
      <c r="S2960" s="4"/>
      <c r="T2960" s="4"/>
      <c r="U2960" s="4"/>
      <c r="V2960" s="4"/>
      <c r="W2960" s="4"/>
      <c r="X2960" s="4"/>
      <c r="Y2960" s="4"/>
    </row>
    <row r="2961" spans="1:25" ht="15" customHeight="1">
      <c r="A2961" s="4"/>
      <c r="B2961" s="60"/>
      <c r="C2961" s="60"/>
      <c r="D2961" s="60"/>
      <c r="E2961" s="60"/>
      <c r="F2961" s="60" t="s">
        <v>1260</v>
      </c>
      <c r="G2961" s="82">
        <v>36.24</v>
      </c>
      <c r="H2961" s="60" t="s">
        <v>1261</v>
      </c>
      <c r="I2961" s="82">
        <v>0</v>
      </c>
      <c r="J2961" s="60" t="s">
        <v>1262</v>
      </c>
      <c r="K2961" s="82">
        <v>36.24</v>
      </c>
      <c r="O2961" s="4"/>
      <c r="P2961" s="4"/>
      <c r="Q2961" s="4"/>
      <c r="R2961" s="4"/>
      <c r="S2961" s="4"/>
      <c r="T2961" s="4"/>
      <c r="U2961" s="4"/>
      <c r="V2961" s="4"/>
      <c r="W2961" s="4"/>
      <c r="X2961" s="4"/>
      <c r="Y2961" s="4"/>
    </row>
    <row r="2962" spans="1:25" ht="15" customHeight="1">
      <c r="A2962" s="4"/>
      <c r="B2962" s="60"/>
      <c r="C2962" s="60"/>
      <c r="D2962" s="60"/>
      <c r="E2962" s="60"/>
      <c r="F2962" s="60" t="s">
        <v>1263</v>
      </c>
      <c r="G2962" s="82">
        <v>35.64</v>
      </c>
      <c r="H2962" s="60"/>
      <c r="I2962" s="306" t="s">
        <v>1264</v>
      </c>
      <c r="J2962" s="306"/>
      <c r="K2962" s="82">
        <v>224.04</v>
      </c>
      <c r="O2962" s="4"/>
      <c r="P2962" s="4"/>
      <c r="Q2962" s="4"/>
      <c r="R2962" s="4"/>
      <c r="S2962" s="4"/>
      <c r="T2962" s="4"/>
      <c r="U2962" s="4"/>
      <c r="V2962" s="4"/>
      <c r="W2962" s="4"/>
      <c r="X2962" s="4"/>
      <c r="Y2962" s="4"/>
    </row>
    <row r="2963" spans="1:25" ht="15" customHeight="1">
      <c r="A2963" s="4"/>
      <c r="B2963" s="307" t="s">
        <v>2542</v>
      </c>
      <c r="C2963" s="307"/>
      <c r="D2963" s="307"/>
      <c r="E2963" s="307"/>
      <c r="F2963" s="307"/>
      <c r="G2963" s="307"/>
      <c r="H2963" s="307"/>
      <c r="I2963" s="307"/>
      <c r="J2963" s="307"/>
      <c r="K2963" s="307"/>
      <c r="O2963" s="4"/>
      <c r="P2963" s="4"/>
      <c r="Q2963" s="4"/>
      <c r="R2963" s="4"/>
      <c r="S2963" s="4"/>
      <c r="T2963" s="4"/>
      <c r="U2963" s="4"/>
      <c r="V2963" s="4"/>
      <c r="W2963" s="4"/>
      <c r="X2963" s="4"/>
      <c r="Y2963" s="4"/>
    </row>
    <row r="2964" spans="1:25" ht="15" customHeight="1" thickBot="1">
      <c r="A2964" s="4"/>
      <c r="B2964" s="302" t="s">
        <v>2641</v>
      </c>
      <c r="C2964" s="302"/>
      <c r="D2964" s="302"/>
      <c r="E2964" s="302"/>
      <c r="F2964" s="302"/>
      <c r="G2964" s="302"/>
      <c r="H2964" s="302"/>
      <c r="I2964" s="302"/>
      <c r="J2964" s="302"/>
      <c r="K2964" s="302"/>
      <c r="O2964" s="4"/>
      <c r="P2964" s="4"/>
      <c r="Q2964" s="4"/>
      <c r="R2964" s="4"/>
      <c r="S2964" s="4"/>
      <c r="T2964" s="4"/>
      <c r="U2964" s="4"/>
      <c r="V2964" s="4"/>
      <c r="W2964" s="4"/>
      <c r="X2964" s="4"/>
      <c r="Y2964" s="4"/>
    </row>
    <row r="2965" spans="1:25" ht="15" customHeight="1" thickTop="1">
      <c r="A2965" s="4"/>
      <c r="B2965" s="72"/>
      <c r="C2965" s="72"/>
      <c r="D2965" s="72"/>
      <c r="E2965" s="72"/>
      <c r="F2965" s="72"/>
      <c r="G2965" s="72"/>
      <c r="H2965" s="72"/>
      <c r="I2965" s="72"/>
      <c r="J2965" s="72"/>
      <c r="K2965" s="72"/>
      <c r="O2965" s="4"/>
      <c r="P2965" s="4"/>
      <c r="Q2965" s="4"/>
      <c r="R2965" s="4"/>
      <c r="S2965" s="4"/>
      <c r="T2965" s="4"/>
      <c r="U2965" s="4"/>
      <c r="V2965" s="4"/>
      <c r="W2965" s="4"/>
      <c r="X2965" s="4"/>
      <c r="Y2965" s="4"/>
    </row>
    <row r="2966" spans="1:25" ht="15" customHeight="1">
      <c r="A2966" s="4"/>
      <c r="B2966" s="61" t="s">
        <v>973</v>
      </c>
      <c r="C2966" s="62" t="s">
        <v>19</v>
      </c>
      <c r="D2966" s="61" t="s">
        <v>20</v>
      </c>
      <c r="E2966" s="61" t="s">
        <v>21</v>
      </c>
      <c r="F2966" s="303" t="s">
        <v>1242</v>
      </c>
      <c r="G2966" s="303"/>
      <c r="H2966" s="67" t="s">
        <v>22</v>
      </c>
      <c r="I2966" s="62" t="s">
        <v>23</v>
      </c>
      <c r="J2966" s="62" t="s">
        <v>24</v>
      </c>
      <c r="K2966" s="62" t="s">
        <v>17</v>
      </c>
      <c r="O2966" s="4"/>
      <c r="P2966" s="4"/>
      <c r="Q2966" s="4"/>
      <c r="R2966" s="4"/>
      <c r="S2966" s="4"/>
      <c r="T2966" s="4"/>
      <c r="U2966" s="4"/>
      <c r="V2966" s="4"/>
      <c r="W2966" s="4"/>
      <c r="X2966" s="4"/>
      <c r="Y2966" s="4"/>
    </row>
    <row r="2967" spans="1:25" ht="15" customHeight="1">
      <c r="A2967" s="4"/>
      <c r="B2967" s="58" t="s">
        <v>1243</v>
      </c>
      <c r="C2967" s="69" t="s">
        <v>974</v>
      </c>
      <c r="D2967" s="58" t="s">
        <v>47</v>
      </c>
      <c r="E2967" s="58" t="s">
        <v>975</v>
      </c>
      <c r="F2967" s="304" t="s">
        <v>1344</v>
      </c>
      <c r="G2967" s="304"/>
      <c r="H2967" s="68" t="s">
        <v>49</v>
      </c>
      <c r="I2967" s="71">
        <v>1</v>
      </c>
      <c r="J2967" s="70">
        <v>14.61</v>
      </c>
      <c r="K2967" s="70">
        <v>14.61</v>
      </c>
      <c r="O2967" s="4"/>
      <c r="P2967" s="4"/>
      <c r="Q2967" s="4"/>
      <c r="R2967" s="4"/>
      <c r="S2967" s="4"/>
      <c r="T2967" s="4"/>
      <c r="U2967" s="4"/>
      <c r="V2967" s="4"/>
      <c r="W2967" s="4"/>
      <c r="X2967" s="4"/>
      <c r="Y2967" s="4"/>
    </row>
    <row r="2968" spans="1:25" ht="15" customHeight="1">
      <c r="A2968" s="4"/>
      <c r="B2968" s="59" t="s">
        <v>1245</v>
      </c>
      <c r="C2968" s="74" t="s">
        <v>1250</v>
      </c>
      <c r="D2968" s="59" t="s">
        <v>47</v>
      </c>
      <c r="E2968" s="59" t="s">
        <v>1251</v>
      </c>
      <c r="F2968" s="308" t="s">
        <v>1248</v>
      </c>
      <c r="G2968" s="308"/>
      <c r="H2968" s="73" t="s">
        <v>1249</v>
      </c>
      <c r="I2968" s="76">
        <v>3.5428000000000001E-2</v>
      </c>
      <c r="J2968" s="75">
        <v>25.52</v>
      </c>
      <c r="K2968" s="75">
        <v>0.9</v>
      </c>
      <c r="O2968" s="4"/>
      <c r="P2968" s="4"/>
      <c r="Q2968" s="4"/>
      <c r="R2968" s="4"/>
      <c r="S2968" s="4"/>
      <c r="T2968" s="4"/>
      <c r="U2968" s="4"/>
      <c r="V2968" s="4"/>
      <c r="W2968" s="4"/>
      <c r="X2968" s="4"/>
      <c r="Y2968" s="4"/>
    </row>
    <row r="2969" spans="1:25" ht="15" customHeight="1">
      <c r="A2969" s="4"/>
      <c r="B2969" s="59" t="s">
        <v>1245</v>
      </c>
      <c r="C2969" s="74" t="s">
        <v>1252</v>
      </c>
      <c r="D2969" s="59" t="s">
        <v>47</v>
      </c>
      <c r="E2969" s="59" t="s">
        <v>1253</v>
      </c>
      <c r="F2969" s="308" t="s">
        <v>1248</v>
      </c>
      <c r="G2969" s="308"/>
      <c r="H2969" s="73" t="s">
        <v>1249</v>
      </c>
      <c r="I2969" s="76">
        <v>3.5428000000000001E-2</v>
      </c>
      <c r="J2969" s="75">
        <v>31.63</v>
      </c>
      <c r="K2969" s="75">
        <v>1.1200000000000001</v>
      </c>
      <c r="O2969" s="4"/>
      <c r="P2969" s="4"/>
      <c r="Q2969" s="4"/>
      <c r="R2969" s="4"/>
      <c r="S2969" s="4"/>
      <c r="T2969" s="4"/>
      <c r="U2969" s="4"/>
      <c r="V2969" s="4"/>
      <c r="W2969" s="4"/>
      <c r="X2969" s="4"/>
      <c r="Y2969" s="4"/>
    </row>
    <row r="2970" spans="1:25" ht="15" customHeight="1">
      <c r="A2970" s="4"/>
      <c r="B2970" s="57" t="s">
        <v>1254</v>
      </c>
      <c r="C2970" s="78" t="s">
        <v>2327</v>
      </c>
      <c r="D2970" s="57" t="s">
        <v>47</v>
      </c>
      <c r="E2970" s="57" t="s">
        <v>2328</v>
      </c>
      <c r="F2970" s="305" t="s">
        <v>1258</v>
      </c>
      <c r="G2970" s="305"/>
      <c r="H2970" s="77" t="s">
        <v>49</v>
      </c>
      <c r="I2970" s="80">
        <v>1</v>
      </c>
      <c r="J2970" s="79">
        <v>11.2</v>
      </c>
      <c r="K2970" s="79">
        <v>11.2</v>
      </c>
      <c r="O2970" s="4"/>
      <c r="P2970" s="4"/>
      <c r="Q2970" s="4"/>
      <c r="R2970" s="4"/>
      <c r="S2970" s="4"/>
      <c r="T2970" s="4"/>
      <c r="U2970" s="4"/>
      <c r="V2970" s="4"/>
      <c r="W2970" s="4"/>
      <c r="X2970" s="4"/>
      <c r="Y2970" s="4"/>
    </row>
    <row r="2971" spans="1:25" ht="15" customHeight="1">
      <c r="A2971" s="4"/>
      <c r="B2971" s="57" t="s">
        <v>1254</v>
      </c>
      <c r="C2971" s="78" t="s">
        <v>2329</v>
      </c>
      <c r="D2971" s="57" t="s">
        <v>47</v>
      </c>
      <c r="E2971" s="57" t="s">
        <v>2330</v>
      </c>
      <c r="F2971" s="305" t="s">
        <v>1258</v>
      </c>
      <c r="G2971" s="305"/>
      <c r="H2971" s="77" t="s">
        <v>49</v>
      </c>
      <c r="I2971" s="80">
        <v>1</v>
      </c>
      <c r="J2971" s="79">
        <v>1.39</v>
      </c>
      <c r="K2971" s="79">
        <v>1.39</v>
      </c>
      <c r="O2971" s="4"/>
      <c r="P2971" s="4"/>
      <c r="Q2971" s="4"/>
      <c r="R2971" s="4"/>
      <c r="S2971" s="4"/>
      <c r="T2971" s="4"/>
      <c r="U2971" s="4"/>
      <c r="V2971" s="4"/>
      <c r="W2971" s="4"/>
      <c r="X2971" s="4"/>
      <c r="Y2971" s="4"/>
    </row>
    <row r="2972" spans="1:25" ht="15" customHeight="1">
      <c r="A2972" s="4"/>
      <c r="B2972" s="60"/>
      <c r="C2972" s="60"/>
      <c r="D2972" s="60"/>
      <c r="E2972" s="60"/>
      <c r="F2972" s="60" t="s">
        <v>1260</v>
      </c>
      <c r="G2972" s="82">
        <v>1.54</v>
      </c>
      <c r="H2972" s="60" t="s">
        <v>1261</v>
      </c>
      <c r="I2972" s="82">
        <v>0</v>
      </c>
      <c r="J2972" s="60" t="s">
        <v>1262</v>
      </c>
      <c r="K2972" s="82">
        <v>1.54</v>
      </c>
      <c r="O2972" s="4"/>
      <c r="P2972" s="4"/>
      <c r="Q2972" s="4"/>
      <c r="R2972" s="4"/>
      <c r="S2972" s="4"/>
      <c r="T2972" s="4"/>
      <c r="U2972" s="4"/>
      <c r="V2972" s="4"/>
      <c r="W2972" s="4"/>
      <c r="X2972" s="4"/>
      <c r="Y2972" s="4"/>
    </row>
    <row r="2973" spans="1:25" ht="15" customHeight="1" thickBot="1">
      <c r="A2973" s="4"/>
      <c r="B2973" s="60"/>
      <c r="C2973" s="60"/>
      <c r="D2973" s="60"/>
      <c r="E2973" s="60"/>
      <c r="F2973" s="60" t="s">
        <v>1263</v>
      </c>
      <c r="G2973" s="82">
        <v>2.76</v>
      </c>
      <c r="H2973" s="60"/>
      <c r="I2973" s="306" t="s">
        <v>1264</v>
      </c>
      <c r="J2973" s="306"/>
      <c r="K2973" s="82">
        <v>17.37</v>
      </c>
      <c r="O2973" s="4"/>
      <c r="P2973" s="4"/>
      <c r="Q2973" s="4"/>
      <c r="R2973" s="4"/>
      <c r="S2973" s="4"/>
      <c r="T2973" s="4"/>
      <c r="U2973" s="4"/>
      <c r="V2973" s="4"/>
      <c r="W2973" s="4"/>
      <c r="X2973" s="4"/>
      <c r="Y2973" s="4"/>
    </row>
    <row r="2974" spans="1:25" ht="15" customHeight="1" thickTop="1">
      <c r="A2974" s="4"/>
      <c r="B2974" s="72"/>
      <c r="C2974" s="72"/>
      <c r="D2974" s="72"/>
      <c r="E2974" s="72"/>
      <c r="F2974" s="72"/>
      <c r="G2974" s="72"/>
      <c r="H2974" s="72"/>
      <c r="I2974" s="72"/>
      <c r="J2974" s="72"/>
      <c r="K2974" s="72"/>
      <c r="O2974" s="4"/>
      <c r="P2974" s="4"/>
      <c r="Q2974" s="4"/>
      <c r="R2974" s="4"/>
      <c r="S2974" s="4"/>
      <c r="T2974" s="4"/>
      <c r="U2974" s="4"/>
      <c r="V2974" s="4"/>
      <c r="W2974" s="4"/>
      <c r="X2974" s="4"/>
      <c r="Y2974" s="4"/>
    </row>
    <row r="2975" spans="1:25" ht="15" customHeight="1">
      <c r="A2975" s="4"/>
      <c r="B2975" s="61" t="s">
        <v>976</v>
      </c>
      <c r="C2975" s="62" t="s">
        <v>19</v>
      </c>
      <c r="D2975" s="61" t="s">
        <v>20</v>
      </c>
      <c r="E2975" s="61" t="s">
        <v>21</v>
      </c>
      <c r="F2975" s="303" t="s">
        <v>1242</v>
      </c>
      <c r="G2975" s="303"/>
      <c r="H2975" s="67" t="s">
        <v>22</v>
      </c>
      <c r="I2975" s="62" t="s">
        <v>23</v>
      </c>
      <c r="J2975" s="62" t="s">
        <v>24</v>
      </c>
      <c r="K2975" s="62" t="s">
        <v>17</v>
      </c>
      <c r="O2975" s="4"/>
      <c r="P2975" s="4"/>
      <c r="Q2975" s="4"/>
      <c r="R2975" s="4"/>
      <c r="S2975" s="4"/>
      <c r="T2975" s="4"/>
      <c r="U2975" s="4"/>
      <c r="V2975" s="4"/>
      <c r="W2975" s="4"/>
      <c r="X2975" s="4"/>
      <c r="Y2975" s="4"/>
    </row>
    <row r="2976" spans="1:25" ht="15" customHeight="1">
      <c r="A2976" s="4"/>
      <c r="B2976" s="58" t="s">
        <v>1243</v>
      </c>
      <c r="C2976" s="69" t="s">
        <v>977</v>
      </c>
      <c r="D2976" s="58" t="s">
        <v>47</v>
      </c>
      <c r="E2976" s="58" t="s">
        <v>978</v>
      </c>
      <c r="F2976" s="304" t="s">
        <v>1344</v>
      </c>
      <c r="G2976" s="304"/>
      <c r="H2976" s="68" t="s">
        <v>49</v>
      </c>
      <c r="I2976" s="71">
        <v>1</v>
      </c>
      <c r="J2976" s="70">
        <v>14.61</v>
      </c>
      <c r="K2976" s="70">
        <v>14.61</v>
      </c>
      <c r="O2976" s="4"/>
      <c r="P2976" s="4"/>
      <c r="Q2976" s="4"/>
      <c r="R2976" s="4"/>
      <c r="S2976" s="4"/>
      <c r="T2976" s="4"/>
      <c r="U2976" s="4"/>
      <c r="V2976" s="4"/>
      <c r="W2976" s="4"/>
      <c r="X2976" s="4"/>
      <c r="Y2976" s="4"/>
    </row>
    <row r="2977" spans="1:25" ht="15" customHeight="1">
      <c r="A2977" s="4"/>
      <c r="B2977" s="59" t="s">
        <v>1245</v>
      </c>
      <c r="C2977" s="74" t="s">
        <v>1250</v>
      </c>
      <c r="D2977" s="59" t="s">
        <v>47</v>
      </c>
      <c r="E2977" s="59" t="s">
        <v>1251</v>
      </c>
      <c r="F2977" s="308" t="s">
        <v>1248</v>
      </c>
      <c r="G2977" s="308"/>
      <c r="H2977" s="73" t="s">
        <v>1249</v>
      </c>
      <c r="I2977" s="76">
        <v>3.5428000000000001E-2</v>
      </c>
      <c r="J2977" s="75">
        <v>25.52</v>
      </c>
      <c r="K2977" s="75">
        <v>0.9</v>
      </c>
      <c r="O2977" s="4"/>
      <c r="P2977" s="4"/>
      <c r="Q2977" s="4"/>
      <c r="R2977" s="4"/>
      <c r="S2977" s="4"/>
      <c r="T2977" s="4"/>
      <c r="U2977" s="4"/>
      <c r="V2977" s="4"/>
      <c r="W2977" s="4"/>
      <c r="X2977" s="4"/>
      <c r="Y2977" s="4"/>
    </row>
    <row r="2978" spans="1:25" ht="15" customHeight="1">
      <c r="A2978" s="4"/>
      <c r="B2978" s="59" t="s">
        <v>1245</v>
      </c>
      <c r="C2978" s="74" t="s">
        <v>1252</v>
      </c>
      <c r="D2978" s="59" t="s">
        <v>47</v>
      </c>
      <c r="E2978" s="59" t="s">
        <v>1253</v>
      </c>
      <c r="F2978" s="308" t="s">
        <v>1248</v>
      </c>
      <c r="G2978" s="308"/>
      <c r="H2978" s="73" t="s">
        <v>1249</v>
      </c>
      <c r="I2978" s="76">
        <v>3.5428000000000001E-2</v>
      </c>
      <c r="J2978" s="75">
        <v>31.63</v>
      </c>
      <c r="K2978" s="75">
        <v>1.1200000000000001</v>
      </c>
      <c r="O2978" s="4"/>
      <c r="P2978" s="4"/>
      <c r="Q2978" s="4"/>
      <c r="R2978" s="4"/>
      <c r="S2978" s="4"/>
      <c r="T2978" s="4"/>
      <c r="U2978" s="4"/>
      <c r="V2978" s="4"/>
      <c r="W2978" s="4"/>
      <c r="X2978" s="4"/>
      <c r="Y2978" s="4"/>
    </row>
    <row r="2979" spans="1:25" ht="15" customHeight="1">
      <c r="A2979" s="4"/>
      <c r="B2979" s="57" t="s">
        <v>1254</v>
      </c>
      <c r="C2979" s="78" t="s">
        <v>2329</v>
      </c>
      <c r="D2979" s="57" t="s">
        <v>47</v>
      </c>
      <c r="E2979" s="57" t="s">
        <v>2330</v>
      </c>
      <c r="F2979" s="305" t="s">
        <v>1258</v>
      </c>
      <c r="G2979" s="305"/>
      <c r="H2979" s="77" t="s">
        <v>49</v>
      </c>
      <c r="I2979" s="80">
        <v>1</v>
      </c>
      <c r="J2979" s="79">
        <v>1.39</v>
      </c>
      <c r="K2979" s="79">
        <v>1.39</v>
      </c>
      <c r="O2979" s="4"/>
      <c r="P2979" s="4"/>
      <c r="Q2979" s="4"/>
      <c r="R2979" s="4"/>
      <c r="S2979" s="4"/>
      <c r="T2979" s="4"/>
      <c r="U2979" s="4"/>
      <c r="V2979" s="4"/>
      <c r="W2979" s="4"/>
      <c r="X2979" s="4"/>
      <c r="Y2979" s="4"/>
    </row>
    <row r="2980" spans="1:25" ht="15" customHeight="1">
      <c r="A2980" s="4"/>
      <c r="B2980" s="57" t="s">
        <v>1254</v>
      </c>
      <c r="C2980" s="78" t="s">
        <v>2327</v>
      </c>
      <c r="D2980" s="57" t="s">
        <v>47</v>
      </c>
      <c r="E2980" s="57" t="s">
        <v>2328</v>
      </c>
      <c r="F2980" s="305" t="s">
        <v>1258</v>
      </c>
      <c r="G2980" s="305"/>
      <c r="H2980" s="77" t="s">
        <v>49</v>
      </c>
      <c r="I2980" s="80">
        <v>1</v>
      </c>
      <c r="J2980" s="79">
        <v>11.2</v>
      </c>
      <c r="K2980" s="79">
        <v>11.2</v>
      </c>
      <c r="O2980" s="4"/>
      <c r="P2980" s="4"/>
      <c r="Q2980" s="4"/>
      <c r="R2980" s="4"/>
      <c r="S2980" s="4"/>
      <c r="T2980" s="4"/>
      <c r="U2980" s="4"/>
      <c r="V2980" s="4"/>
      <c r="W2980" s="4"/>
      <c r="X2980" s="4"/>
      <c r="Y2980" s="4"/>
    </row>
    <row r="2981" spans="1:25" ht="15" customHeight="1">
      <c r="A2981" s="4"/>
      <c r="B2981" s="60"/>
      <c r="C2981" s="60"/>
      <c r="D2981" s="60"/>
      <c r="E2981" s="60"/>
      <c r="F2981" s="60" t="s">
        <v>1260</v>
      </c>
      <c r="G2981" s="82">
        <v>1.54</v>
      </c>
      <c r="H2981" s="60" t="s">
        <v>1261</v>
      </c>
      <c r="I2981" s="82">
        <v>0</v>
      </c>
      <c r="J2981" s="60" t="s">
        <v>1262</v>
      </c>
      <c r="K2981" s="82">
        <v>1.54</v>
      </c>
      <c r="O2981" s="4"/>
      <c r="P2981" s="4"/>
      <c r="Q2981" s="4"/>
      <c r="R2981" s="4"/>
      <c r="S2981" s="4"/>
      <c r="T2981" s="4"/>
      <c r="U2981" s="4"/>
      <c r="V2981" s="4"/>
      <c r="W2981" s="4"/>
      <c r="X2981" s="4"/>
      <c r="Y2981" s="4"/>
    </row>
    <row r="2982" spans="1:25" ht="15" customHeight="1" thickBot="1">
      <c r="A2982" s="4"/>
      <c r="B2982" s="60"/>
      <c r="C2982" s="60"/>
      <c r="D2982" s="60"/>
      <c r="E2982" s="60"/>
      <c r="F2982" s="60" t="s">
        <v>1263</v>
      </c>
      <c r="G2982" s="82">
        <v>2.76</v>
      </c>
      <c r="H2982" s="60"/>
      <c r="I2982" s="306" t="s">
        <v>1264</v>
      </c>
      <c r="J2982" s="306"/>
      <c r="K2982" s="82">
        <v>17.37</v>
      </c>
      <c r="O2982" s="4"/>
      <c r="P2982" s="4"/>
      <c r="Q2982" s="4"/>
      <c r="R2982" s="4"/>
      <c r="S2982" s="4"/>
      <c r="T2982" s="4"/>
      <c r="U2982" s="4"/>
      <c r="V2982" s="4"/>
      <c r="W2982" s="4"/>
      <c r="X2982" s="4"/>
      <c r="Y2982" s="4"/>
    </row>
    <row r="2983" spans="1:25" ht="15" customHeight="1" thickTop="1">
      <c r="A2983" s="4"/>
      <c r="B2983" s="72"/>
      <c r="C2983" s="72"/>
      <c r="D2983" s="72"/>
      <c r="E2983" s="72"/>
      <c r="F2983" s="72"/>
      <c r="G2983" s="72"/>
      <c r="H2983" s="72"/>
      <c r="I2983" s="72"/>
      <c r="J2983" s="72"/>
      <c r="K2983" s="72"/>
      <c r="O2983" s="4"/>
      <c r="P2983" s="4"/>
      <c r="Q2983" s="4"/>
      <c r="R2983" s="4"/>
      <c r="S2983" s="4"/>
      <c r="T2983" s="4"/>
      <c r="U2983" s="4"/>
      <c r="V2983" s="4"/>
      <c r="W2983" s="4"/>
      <c r="X2983" s="4"/>
      <c r="Y2983" s="4"/>
    </row>
    <row r="2984" spans="1:25" ht="15" customHeight="1">
      <c r="A2984" s="4"/>
      <c r="B2984" s="61" t="s">
        <v>979</v>
      </c>
      <c r="C2984" s="62" t="s">
        <v>19</v>
      </c>
      <c r="D2984" s="61" t="s">
        <v>20</v>
      </c>
      <c r="E2984" s="61" t="s">
        <v>21</v>
      </c>
      <c r="F2984" s="303" t="s">
        <v>1242</v>
      </c>
      <c r="G2984" s="303"/>
      <c r="H2984" s="67" t="s">
        <v>22</v>
      </c>
      <c r="I2984" s="62" t="s">
        <v>23</v>
      </c>
      <c r="J2984" s="62" t="s">
        <v>24</v>
      </c>
      <c r="K2984" s="62" t="s">
        <v>17</v>
      </c>
      <c r="O2984" s="4"/>
      <c r="P2984" s="4"/>
      <c r="Q2984" s="4"/>
      <c r="R2984" s="4"/>
      <c r="S2984" s="4"/>
      <c r="T2984" s="4"/>
      <c r="U2984" s="4"/>
      <c r="V2984" s="4"/>
      <c r="W2984" s="4"/>
      <c r="X2984" s="4"/>
      <c r="Y2984" s="4"/>
    </row>
    <row r="2985" spans="1:25" ht="15" customHeight="1">
      <c r="A2985" s="4"/>
      <c r="B2985" s="58" t="s">
        <v>1243</v>
      </c>
      <c r="C2985" s="69" t="s">
        <v>980</v>
      </c>
      <c r="D2985" s="58" t="s">
        <v>47</v>
      </c>
      <c r="E2985" s="58" t="s">
        <v>981</v>
      </c>
      <c r="F2985" s="304" t="s">
        <v>1344</v>
      </c>
      <c r="G2985" s="304"/>
      <c r="H2985" s="68" t="s">
        <v>49</v>
      </c>
      <c r="I2985" s="71">
        <v>1</v>
      </c>
      <c r="J2985" s="70">
        <v>71.040000000000006</v>
      </c>
      <c r="K2985" s="70">
        <v>71.040000000000006</v>
      </c>
      <c r="O2985" s="4"/>
      <c r="P2985" s="4"/>
      <c r="Q2985" s="4"/>
      <c r="R2985" s="4"/>
      <c r="S2985" s="4"/>
      <c r="T2985" s="4"/>
      <c r="U2985" s="4"/>
      <c r="V2985" s="4"/>
      <c r="W2985" s="4"/>
      <c r="X2985" s="4"/>
      <c r="Y2985" s="4"/>
    </row>
    <row r="2986" spans="1:25" ht="15" customHeight="1">
      <c r="A2986" s="4"/>
      <c r="B2986" s="59" t="s">
        <v>1245</v>
      </c>
      <c r="C2986" s="74" t="s">
        <v>1252</v>
      </c>
      <c r="D2986" s="59" t="s">
        <v>47</v>
      </c>
      <c r="E2986" s="59" t="s">
        <v>1253</v>
      </c>
      <c r="F2986" s="308" t="s">
        <v>1248</v>
      </c>
      <c r="G2986" s="308"/>
      <c r="H2986" s="73" t="s">
        <v>1249</v>
      </c>
      <c r="I2986" s="76">
        <v>7.0857000000000003E-2</v>
      </c>
      <c r="J2986" s="75">
        <v>31.63</v>
      </c>
      <c r="K2986" s="75">
        <v>2.2400000000000002</v>
      </c>
      <c r="O2986" s="4"/>
      <c r="P2986" s="4"/>
      <c r="Q2986" s="4"/>
      <c r="R2986" s="4"/>
      <c r="S2986" s="4"/>
      <c r="T2986" s="4"/>
      <c r="U2986" s="4"/>
      <c r="V2986" s="4"/>
      <c r="W2986" s="4"/>
      <c r="X2986" s="4"/>
      <c r="Y2986" s="4"/>
    </row>
    <row r="2987" spans="1:25" ht="15" customHeight="1">
      <c r="A2987" s="4"/>
      <c r="B2987" s="59" t="s">
        <v>1245</v>
      </c>
      <c r="C2987" s="74" t="s">
        <v>1250</v>
      </c>
      <c r="D2987" s="59" t="s">
        <v>47</v>
      </c>
      <c r="E2987" s="59" t="s">
        <v>1251</v>
      </c>
      <c r="F2987" s="308" t="s">
        <v>1248</v>
      </c>
      <c r="G2987" s="308"/>
      <c r="H2987" s="73" t="s">
        <v>1249</v>
      </c>
      <c r="I2987" s="76">
        <v>7.0857000000000003E-2</v>
      </c>
      <c r="J2987" s="75">
        <v>25.52</v>
      </c>
      <c r="K2987" s="75">
        <v>1.8</v>
      </c>
      <c r="O2987" s="4"/>
      <c r="P2987" s="4"/>
      <c r="Q2987" s="4"/>
      <c r="R2987" s="4"/>
      <c r="S2987" s="4"/>
      <c r="T2987" s="4"/>
      <c r="U2987" s="4"/>
      <c r="V2987" s="4"/>
      <c r="W2987" s="4"/>
      <c r="X2987" s="4"/>
      <c r="Y2987" s="4"/>
    </row>
    <row r="2988" spans="1:25" ht="15" customHeight="1">
      <c r="A2988" s="4"/>
      <c r="B2988" s="57" t="s">
        <v>1254</v>
      </c>
      <c r="C2988" s="78" t="s">
        <v>2331</v>
      </c>
      <c r="D2988" s="57" t="s">
        <v>47</v>
      </c>
      <c r="E2988" s="57" t="s">
        <v>2332</v>
      </c>
      <c r="F2988" s="305" t="s">
        <v>1258</v>
      </c>
      <c r="G2988" s="305"/>
      <c r="H2988" s="77" t="s">
        <v>49</v>
      </c>
      <c r="I2988" s="80">
        <v>1</v>
      </c>
      <c r="J2988" s="79">
        <v>64.22</v>
      </c>
      <c r="K2988" s="79">
        <v>64.22</v>
      </c>
      <c r="O2988" s="4"/>
      <c r="P2988" s="4"/>
      <c r="Q2988" s="4"/>
      <c r="R2988" s="4"/>
      <c r="S2988" s="4"/>
      <c r="T2988" s="4"/>
      <c r="U2988" s="4"/>
      <c r="V2988" s="4"/>
      <c r="W2988" s="4"/>
      <c r="X2988" s="4"/>
      <c r="Y2988" s="4"/>
    </row>
    <row r="2989" spans="1:25" ht="15" customHeight="1">
      <c r="A2989" s="4"/>
      <c r="B2989" s="57" t="s">
        <v>1254</v>
      </c>
      <c r="C2989" s="78" t="s">
        <v>2329</v>
      </c>
      <c r="D2989" s="57" t="s">
        <v>47</v>
      </c>
      <c r="E2989" s="57" t="s">
        <v>2330</v>
      </c>
      <c r="F2989" s="305" t="s">
        <v>1258</v>
      </c>
      <c r="G2989" s="305"/>
      <c r="H2989" s="77" t="s">
        <v>49</v>
      </c>
      <c r="I2989" s="80">
        <v>2</v>
      </c>
      <c r="J2989" s="79">
        <v>1.39</v>
      </c>
      <c r="K2989" s="79">
        <v>2.78</v>
      </c>
      <c r="O2989" s="4"/>
      <c r="P2989" s="4"/>
      <c r="Q2989" s="4"/>
      <c r="R2989" s="4"/>
      <c r="S2989" s="4"/>
      <c r="T2989" s="4"/>
      <c r="U2989" s="4"/>
      <c r="V2989" s="4"/>
      <c r="W2989" s="4"/>
      <c r="X2989" s="4"/>
      <c r="Y2989" s="4"/>
    </row>
    <row r="2990" spans="1:25" ht="15" customHeight="1">
      <c r="A2990" s="4"/>
      <c r="B2990" s="60"/>
      <c r="C2990" s="60"/>
      <c r="D2990" s="60"/>
      <c r="E2990" s="60"/>
      <c r="F2990" s="60" t="s">
        <v>1260</v>
      </c>
      <c r="G2990" s="82">
        <v>3.1</v>
      </c>
      <c r="H2990" s="60" t="s">
        <v>1261</v>
      </c>
      <c r="I2990" s="82">
        <v>0</v>
      </c>
      <c r="J2990" s="60" t="s">
        <v>1262</v>
      </c>
      <c r="K2990" s="82">
        <v>3.1</v>
      </c>
      <c r="O2990" s="4"/>
      <c r="P2990" s="4"/>
      <c r="Q2990" s="4"/>
      <c r="R2990" s="4"/>
      <c r="S2990" s="4"/>
      <c r="T2990" s="4"/>
      <c r="U2990" s="4"/>
      <c r="V2990" s="4"/>
      <c r="W2990" s="4"/>
      <c r="X2990" s="4"/>
      <c r="Y2990" s="4"/>
    </row>
    <row r="2991" spans="1:25" ht="15" customHeight="1" thickBot="1">
      <c r="A2991" s="4"/>
      <c r="B2991" s="60"/>
      <c r="C2991" s="60"/>
      <c r="D2991" s="60"/>
      <c r="E2991" s="60"/>
      <c r="F2991" s="60" t="s">
        <v>1263</v>
      </c>
      <c r="G2991" s="82">
        <v>13.44</v>
      </c>
      <c r="H2991" s="60"/>
      <c r="I2991" s="306" t="s">
        <v>1264</v>
      </c>
      <c r="J2991" s="306"/>
      <c r="K2991" s="82">
        <v>84.48</v>
      </c>
      <c r="O2991" s="4"/>
      <c r="P2991" s="4"/>
      <c r="Q2991" s="4"/>
      <c r="R2991" s="4"/>
      <c r="S2991" s="4"/>
      <c r="T2991" s="4"/>
      <c r="U2991" s="4"/>
      <c r="V2991" s="4"/>
      <c r="W2991" s="4"/>
      <c r="X2991" s="4"/>
      <c r="Y2991" s="4"/>
    </row>
    <row r="2992" spans="1:25" ht="15" customHeight="1" thickTop="1">
      <c r="A2992" s="4"/>
      <c r="B2992" s="72"/>
      <c r="C2992" s="72"/>
      <c r="D2992" s="72"/>
      <c r="E2992" s="72"/>
      <c r="F2992" s="72"/>
      <c r="G2992" s="72"/>
      <c r="H2992" s="72"/>
      <c r="I2992" s="72"/>
      <c r="J2992" s="72"/>
      <c r="K2992" s="72"/>
      <c r="O2992" s="4"/>
      <c r="P2992" s="4"/>
      <c r="Q2992" s="4"/>
      <c r="R2992" s="4"/>
      <c r="S2992" s="4"/>
      <c r="T2992" s="4"/>
      <c r="U2992" s="4"/>
      <c r="V2992" s="4"/>
      <c r="W2992" s="4"/>
      <c r="X2992" s="4"/>
      <c r="Y2992" s="4"/>
    </row>
    <row r="2993" spans="1:25" ht="15" customHeight="1">
      <c r="A2993" s="4"/>
      <c r="B2993" s="61" t="s">
        <v>982</v>
      </c>
      <c r="C2993" s="62" t="s">
        <v>19</v>
      </c>
      <c r="D2993" s="61" t="s">
        <v>20</v>
      </c>
      <c r="E2993" s="61" t="s">
        <v>21</v>
      </c>
      <c r="F2993" s="303" t="s">
        <v>1242</v>
      </c>
      <c r="G2993" s="303"/>
      <c r="H2993" s="67" t="s">
        <v>22</v>
      </c>
      <c r="I2993" s="62" t="s">
        <v>23</v>
      </c>
      <c r="J2993" s="62" t="s">
        <v>24</v>
      </c>
      <c r="K2993" s="62" t="s">
        <v>17</v>
      </c>
      <c r="O2993" s="4"/>
      <c r="P2993" s="4"/>
      <c r="Q2993" s="4"/>
      <c r="R2993" s="4"/>
      <c r="S2993" s="4"/>
      <c r="T2993" s="4"/>
      <c r="U2993" s="4"/>
      <c r="V2993" s="4"/>
      <c r="W2993" s="4"/>
      <c r="X2993" s="4"/>
      <c r="Y2993" s="4"/>
    </row>
    <row r="2994" spans="1:25" ht="15" customHeight="1">
      <c r="A2994" s="4"/>
      <c r="B2994" s="58" t="s">
        <v>1243</v>
      </c>
      <c r="C2994" s="69" t="s">
        <v>983</v>
      </c>
      <c r="D2994" s="58" t="s">
        <v>47</v>
      </c>
      <c r="E2994" s="58" t="s">
        <v>984</v>
      </c>
      <c r="F2994" s="304" t="s">
        <v>1344</v>
      </c>
      <c r="G2994" s="304"/>
      <c r="H2994" s="68" t="s">
        <v>49</v>
      </c>
      <c r="I2994" s="71">
        <v>1</v>
      </c>
      <c r="J2994" s="70">
        <v>73.19</v>
      </c>
      <c r="K2994" s="70">
        <v>73.19</v>
      </c>
      <c r="O2994" s="4"/>
      <c r="P2994" s="4"/>
      <c r="Q2994" s="4"/>
      <c r="R2994" s="4"/>
      <c r="S2994" s="4"/>
      <c r="T2994" s="4"/>
      <c r="U2994" s="4"/>
      <c r="V2994" s="4"/>
      <c r="W2994" s="4"/>
      <c r="X2994" s="4"/>
      <c r="Y2994" s="4"/>
    </row>
    <row r="2995" spans="1:25" ht="15" customHeight="1">
      <c r="A2995" s="4"/>
      <c r="B2995" s="59" t="s">
        <v>1245</v>
      </c>
      <c r="C2995" s="74" t="s">
        <v>1252</v>
      </c>
      <c r="D2995" s="59" t="s">
        <v>47</v>
      </c>
      <c r="E2995" s="59" t="s">
        <v>1253</v>
      </c>
      <c r="F2995" s="308" t="s">
        <v>1248</v>
      </c>
      <c r="G2995" s="308"/>
      <c r="H2995" s="73" t="s">
        <v>1249</v>
      </c>
      <c r="I2995" s="76">
        <v>9.3685000000000004E-2</v>
      </c>
      <c r="J2995" s="75">
        <v>31.63</v>
      </c>
      <c r="K2995" s="75">
        <v>2.96</v>
      </c>
      <c r="O2995" s="4"/>
      <c r="P2995" s="4"/>
      <c r="Q2995" s="4"/>
      <c r="R2995" s="4"/>
      <c r="S2995" s="4"/>
      <c r="T2995" s="4"/>
      <c r="U2995" s="4"/>
      <c r="V2995" s="4"/>
      <c r="W2995" s="4"/>
      <c r="X2995" s="4"/>
      <c r="Y2995" s="4"/>
    </row>
    <row r="2996" spans="1:25" ht="15" customHeight="1">
      <c r="A2996" s="4"/>
      <c r="B2996" s="59" t="s">
        <v>1245</v>
      </c>
      <c r="C2996" s="74" t="s">
        <v>1250</v>
      </c>
      <c r="D2996" s="59" t="s">
        <v>47</v>
      </c>
      <c r="E2996" s="59" t="s">
        <v>1251</v>
      </c>
      <c r="F2996" s="308" t="s">
        <v>1248</v>
      </c>
      <c r="G2996" s="308"/>
      <c r="H2996" s="73" t="s">
        <v>1249</v>
      </c>
      <c r="I2996" s="76">
        <v>9.3685000000000004E-2</v>
      </c>
      <c r="J2996" s="75">
        <v>25.52</v>
      </c>
      <c r="K2996" s="75">
        <v>2.39</v>
      </c>
      <c r="O2996" s="4"/>
      <c r="P2996" s="4"/>
      <c r="Q2996" s="4"/>
      <c r="R2996" s="4"/>
      <c r="S2996" s="4"/>
      <c r="T2996" s="4"/>
      <c r="U2996" s="4"/>
      <c r="V2996" s="4"/>
      <c r="W2996" s="4"/>
      <c r="X2996" s="4"/>
      <c r="Y2996" s="4"/>
    </row>
    <row r="2997" spans="1:25" ht="15" customHeight="1">
      <c r="A2997" s="4"/>
      <c r="B2997" s="57" t="s">
        <v>1254</v>
      </c>
      <c r="C2997" s="78" t="s">
        <v>2331</v>
      </c>
      <c r="D2997" s="57" t="s">
        <v>47</v>
      </c>
      <c r="E2997" s="57" t="s">
        <v>2332</v>
      </c>
      <c r="F2997" s="305" t="s">
        <v>1258</v>
      </c>
      <c r="G2997" s="305"/>
      <c r="H2997" s="77" t="s">
        <v>49</v>
      </c>
      <c r="I2997" s="80">
        <v>1</v>
      </c>
      <c r="J2997" s="79">
        <v>64.22</v>
      </c>
      <c r="K2997" s="79">
        <v>64.22</v>
      </c>
      <c r="O2997" s="4"/>
      <c r="P2997" s="4"/>
      <c r="Q2997" s="4"/>
      <c r="R2997" s="4"/>
      <c r="S2997" s="4"/>
      <c r="T2997" s="4"/>
      <c r="U2997" s="4"/>
      <c r="V2997" s="4"/>
      <c r="W2997" s="4"/>
      <c r="X2997" s="4"/>
      <c r="Y2997" s="4"/>
    </row>
    <row r="2998" spans="1:25" ht="15" customHeight="1">
      <c r="A2998" s="4"/>
      <c r="B2998" s="57" t="s">
        <v>1254</v>
      </c>
      <c r="C2998" s="78" t="s">
        <v>2333</v>
      </c>
      <c r="D2998" s="57" t="s">
        <v>47</v>
      </c>
      <c r="E2998" s="57" t="s">
        <v>2334</v>
      </c>
      <c r="F2998" s="305" t="s">
        <v>1258</v>
      </c>
      <c r="G2998" s="305"/>
      <c r="H2998" s="77" t="s">
        <v>49</v>
      </c>
      <c r="I2998" s="80">
        <v>2</v>
      </c>
      <c r="J2998" s="79">
        <v>1.81</v>
      </c>
      <c r="K2998" s="79">
        <v>3.62</v>
      </c>
      <c r="O2998" s="4"/>
      <c r="P2998" s="4"/>
      <c r="Q2998" s="4"/>
      <c r="R2998" s="4"/>
      <c r="S2998" s="4"/>
      <c r="T2998" s="4"/>
      <c r="U2998" s="4"/>
      <c r="V2998" s="4"/>
      <c r="W2998" s="4"/>
      <c r="X2998" s="4"/>
      <c r="Y2998" s="4"/>
    </row>
    <row r="2999" spans="1:25" ht="15" customHeight="1">
      <c r="A2999" s="4"/>
      <c r="B2999" s="60"/>
      <c r="C2999" s="60"/>
      <c r="D2999" s="60"/>
      <c r="E2999" s="60"/>
      <c r="F2999" s="60" t="s">
        <v>1260</v>
      </c>
      <c r="G2999" s="82">
        <v>4.1100000000000003</v>
      </c>
      <c r="H2999" s="60" t="s">
        <v>1261</v>
      </c>
      <c r="I2999" s="82">
        <v>0</v>
      </c>
      <c r="J2999" s="60" t="s">
        <v>1262</v>
      </c>
      <c r="K2999" s="82">
        <v>4.1100000000000003</v>
      </c>
      <c r="O2999" s="4"/>
      <c r="P2999" s="4"/>
      <c r="Q2999" s="4"/>
      <c r="R2999" s="4"/>
      <c r="S2999" s="4"/>
      <c r="T2999" s="4"/>
      <c r="U2999" s="4"/>
      <c r="V2999" s="4"/>
      <c r="W2999" s="4"/>
      <c r="X2999" s="4"/>
      <c r="Y2999" s="4"/>
    </row>
    <row r="3000" spans="1:25" ht="15" customHeight="1" thickBot="1">
      <c r="A3000" s="4"/>
      <c r="B3000" s="60"/>
      <c r="C3000" s="60"/>
      <c r="D3000" s="60"/>
      <c r="E3000" s="60"/>
      <c r="F3000" s="60" t="s">
        <v>1263</v>
      </c>
      <c r="G3000" s="82">
        <v>13.84</v>
      </c>
      <c r="H3000" s="60"/>
      <c r="I3000" s="306" t="s">
        <v>1264</v>
      </c>
      <c r="J3000" s="306"/>
      <c r="K3000" s="82">
        <v>87.03</v>
      </c>
      <c r="O3000" s="4"/>
      <c r="P3000" s="4"/>
      <c r="Q3000" s="4"/>
      <c r="R3000" s="4"/>
      <c r="S3000" s="4"/>
      <c r="T3000" s="4"/>
      <c r="U3000" s="4"/>
      <c r="V3000" s="4"/>
      <c r="W3000" s="4"/>
      <c r="X3000" s="4"/>
      <c r="Y3000" s="4"/>
    </row>
    <row r="3001" spans="1:25" ht="15" customHeight="1" thickTop="1">
      <c r="A3001" s="4"/>
      <c r="B3001" s="72"/>
      <c r="C3001" s="72"/>
      <c r="D3001" s="72"/>
      <c r="E3001" s="72"/>
      <c r="F3001" s="72"/>
      <c r="G3001" s="72"/>
      <c r="H3001" s="72"/>
      <c r="I3001" s="72"/>
      <c r="J3001" s="72"/>
      <c r="K3001" s="72"/>
      <c r="O3001" s="4"/>
      <c r="P3001" s="4"/>
      <c r="Q3001" s="4"/>
      <c r="R3001" s="4"/>
      <c r="S3001" s="4"/>
      <c r="T3001" s="4"/>
      <c r="U3001" s="4"/>
      <c r="V3001" s="4"/>
      <c r="W3001" s="4"/>
      <c r="X3001" s="4"/>
      <c r="Y3001" s="4"/>
    </row>
    <row r="3002" spans="1:25" ht="15" customHeight="1">
      <c r="A3002" s="4"/>
      <c r="B3002" s="61" t="s">
        <v>985</v>
      </c>
      <c r="C3002" s="62" t="s">
        <v>19</v>
      </c>
      <c r="D3002" s="61" t="s">
        <v>20</v>
      </c>
      <c r="E3002" s="61" t="s">
        <v>21</v>
      </c>
      <c r="F3002" s="303" t="s">
        <v>1242</v>
      </c>
      <c r="G3002" s="303"/>
      <c r="H3002" s="67" t="s">
        <v>22</v>
      </c>
      <c r="I3002" s="62" t="s">
        <v>23</v>
      </c>
      <c r="J3002" s="62" t="s">
        <v>24</v>
      </c>
      <c r="K3002" s="62" t="s">
        <v>17</v>
      </c>
      <c r="O3002" s="4"/>
      <c r="P3002" s="4"/>
      <c r="Q3002" s="4"/>
      <c r="R3002" s="4"/>
      <c r="S3002" s="4"/>
      <c r="T3002" s="4"/>
      <c r="U3002" s="4"/>
      <c r="V3002" s="4"/>
      <c r="W3002" s="4"/>
      <c r="X3002" s="4"/>
      <c r="Y3002" s="4"/>
    </row>
    <row r="3003" spans="1:25" ht="45.6" customHeight="1">
      <c r="A3003" s="4"/>
      <c r="B3003" s="58" t="s">
        <v>1243</v>
      </c>
      <c r="C3003" s="69" t="s">
        <v>986</v>
      </c>
      <c r="D3003" s="58" t="s">
        <v>47</v>
      </c>
      <c r="E3003" s="58" t="s">
        <v>987</v>
      </c>
      <c r="F3003" s="304" t="s">
        <v>1344</v>
      </c>
      <c r="G3003" s="304"/>
      <c r="H3003" s="68" t="s">
        <v>49</v>
      </c>
      <c r="I3003" s="71">
        <v>1</v>
      </c>
      <c r="J3003" s="70">
        <v>78.45</v>
      </c>
      <c r="K3003" s="70">
        <v>78.45</v>
      </c>
      <c r="O3003" s="4"/>
      <c r="P3003" s="4"/>
      <c r="Q3003" s="4"/>
      <c r="R3003" s="4"/>
      <c r="S3003" s="4"/>
      <c r="T3003" s="4"/>
      <c r="U3003" s="4"/>
      <c r="V3003" s="4"/>
      <c r="W3003" s="4"/>
      <c r="X3003" s="4"/>
      <c r="Y3003" s="4"/>
    </row>
    <row r="3004" spans="1:25" ht="15" customHeight="1">
      <c r="A3004" s="4"/>
      <c r="B3004" s="59" t="s">
        <v>1245</v>
      </c>
      <c r="C3004" s="74" t="s">
        <v>1250</v>
      </c>
      <c r="D3004" s="59" t="s">
        <v>47</v>
      </c>
      <c r="E3004" s="59" t="s">
        <v>1251</v>
      </c>
      <c r="F3004" s="308" t="s">
        <v>1248</v>
      </c>
      <c r="G3004" s="308"/>
      <c r="H3004" s="73" t="s">
        <v>1249</v>
      </c>
      <c r="I3004" s="76">
        <v>0.17358499999999999</v>
      </c>
      <c r="J3004" s="75">
        <v>25.52</v>
      </c>
      <c r="K3004" s="75">
        <v>4.42</v>
      </c>
      <c r="O3004" s="4"/>
      <c r="P3004" s="4"/>
      <c r="Q3004" s="4"/>
      <c r="R3004" s="4"/>
      <c r="S3004" s="4"/>
      <c r="T3004" s="4"/>
      <c r="U3004" s="4"/>
      <c r="V3004" s="4"/>
      <c r="W3004" s="4"/>
      <c r="X3004" s="4"/>
      <c r="Y3004" s="4"/>
    </row>
    <row r="3005" spans="1:25" ht="15" customHeight="1">
      <c r="A3005" s="4"/>
      <c r="B3005" s="59" t="s">
        <v>1245</v>
      </c>
      <c r="C3005" s="74" t="s">
        <v>1252</v>
      </c>
      <c r="D3005" s="59" t="s">
        <v>47</v>
      </c>
      <c r="E3005" s="59" t="s">
        <v>1253</v>
      </c>
      <c r="F3005" s="308" t="s">
        <v>1248</v>
      </c>
      <c r="G3005" s="308"/>
      <c r="H3005" s="73" t="s">
        <v>1249</v>
      </c>
      <c r="I3005" s="76">
        <v>0.17358499999999999</v>
      </c>
      <c r="J3005" s="75">
        <v>31.63</v>
      </c>
      <c r="K3005" s="75">
        <v>5.49</v>
      </c>
      <c r="O3005" s="4"/>
      <c r="P3005" s="4"/>
      <c r="Q3005" s="4"/>
      <c r="R3005" s="4"/>
      <c r="S3005" s="4"/>
      <c r="T3005" s="4"/>
      <c r="U3005" s="4"/>
      <c r="V3005" s="4"/>
      <c r="W3005" s="4"/>
      <c r="X3005" s="4"/>
      <c r="Y3005" s="4"/>
    </row>
    <row r="3006" spans="1:25" ht="15" customHeight="1">
      <c r="A3006" s="4"/>
      <c r="B3006" s="57" t="s">
        <v>1254</v>
      </c>
      <c r="C3006" s="78" t="s">
        <v>2335</v>
      </c>
      <c r="D3006" s="57" t="s">
        <v>47</v>
      </c>
      <c r="E3006" s="57" t="s">
        <v>2336</v>
      </c>
      <c r="F3006" s="305" t="s">
        <v>1258</v>
      </c>
      <c r="G3006" s="305"/>
      <c r="H3006" s="77" t="s">
        <v>49</v>
      </c>
      <c r="I3006" s="80">
        <v>2</v>
      </c>
      <c r="J3006" s="79">
        <v>2.16</v>
      </c>
      <c r="K3006" s="79">
        <v>4.32</v>
      </c>
      <c r="O3006" s="4"/>
      <c r="P3006" s="4"/>
      <c r="Q3006" s="4"/>
      <c r="R3006" s="4"/>
      <c r="S3006" s="4"/>
      <c r="T3006" s="4"/>
      <c r="U3006" s="4"/>
      <c r="V3006" s="4"/>
      <c r="W3006" s="4"/>
      <c r="X3006" s="4"/>
      <c r="Y3006" s="4"/>
    </row>
    <row r="3007" spans="1:25" ht="15" customHeight="1">
      <c r="A3007" s="4"/>
      <c r="B3007" s="57" t="s">
        <v>1254</v>
      </c>
      <c r="C3007" s="78" t="s">
        <v>2331</v>
      </c>
      <c r="D3007" s="57" t="s">
        <v>47</v>
      </c>
      <c r="E3007" s="57" t="s">
        <v>2332</v>
      </c>
      <c r="F3007" s="305" t="s">
        <v>1258</v>
      </c>
      <c r="G3007" s="305"/>
      <c r="H3007" s="77" t="s">
        <v>49</v>
      </c>
      <c r="I3007" s="80">
        <v>1</v>
      </c>
      <c r="J3007" s="79">
        <v>64.22</v>
      </c>
      <c r="K3007" s="79">
        <v>64.22</v>
      </c>
      <c r="O3007" s="4"/>
      <c r="P3007" s="4"/>
      <c r="Q3007" s="4"/>
      <c r="R3007" s="4"/>
      <c r="S3007" s="4"/>
      <c r="T3007" s="4"/>
      <c r="U3007" s="4"/>
      <c r="V3007" s="4"/>
      <c r="W3007" s="4"/>
      <c r="X3007" s="4"/>
      <c r="Y3007" s="4"/>
    </row>
    <row r="3008" spans="1:25" ht="15" customHeight="1">
      <c r="A3008" s="4"/>
      <c r="B3008" s="60"/>
      <c r="C3008" s="60"/>
      <c r="D3008" s="60"/>
      <c r="E3008" s="60"/>
      <c r="F3008" s="60" t="s">
        <v>1260</v>
      </c>
      <c r="G3008" s="82">
        <v>7.62</v>
      </c>
      <c r="H3008" s="60" t="s">
        <v>1261</v>
      </c>
      <c r="I3008" s="82">
        <v>0</v>
      </c>
      <c r="J3008" s="60" t="s">
        <v>1262</v>
      </c>
      <c r="K3008" s="82">
        <v>7.62</v>
      </c>
      <c r="O3008" s="4"/>
      <c r="P3008" s="4"/>
      <c r="Q3008" s="4"/>
      <c r="R3008" s="4"/>
      <c r="S3008" s="4"/>
      <c r="T3008" s="4"/>
      <c r="U3008" s="4"/>
      <c r="V3008" s="4"/>
      <c r="W3008" s="4"/>
      <c r="X3008" s="4"/>
      <c r="Y3008" s="4"/>
    </row>
    <row r="3009" spans="1:25" ht="15" customHeight="1" thickBot="1">
      <c r="A3009" s="4"/>
      <c r="B3009" s="60"/>
      <c r="C3009" s="60"/>
      <c r="D3009" s="60"/>
      <c r="E3009" s="60"/>
      <c r="F3009" s="60" t="s">
        <v>1263</v>
      </c>
      <c r="G3009" s="82">
        <v>14.84</v>
      </c>
      <c r="H3009" s="60"/>
      <c r="I3009" s="306" t="s">
        <v>1264</v>
      </c>
      <c r="J3009" s="306"/>
      <c r="K3009" s="82">
        <v>93.29</v>
      </c>
      <c r="O3009" s="4"/>
      <c r="P3009" s="4"/>
      <c r="Q3009" s="4"/>
      <c r="R3009" s="4"/>
      <c r="S3009" s="4"/>
      <c r="T3009" s="4"/>
      <c r="U3009" s="4"/>
      <c r="V3009" s="4"/>
      <c r="W3009" s="4"/>
      <c r="X3009" s="4"/>
      <c r="Y3009" s="4"/>
    </row>
    <row r="3010" spans="1:25" ht="15" customHeight="1" thickTop="1">
      <c r="A3010" s="4"/>
      <c r="B3010" s="72"/>
      <c r="C3010" s="72"/>
      <c r="D3010" s="72"/>
      <c r="E3010" s="72"/>
      <c r="F3010" s="72"/>
      <c r="G3010" s="72"/>
      <c r="H3010" s="72"/>
      <c r="I3010" s="72"/>
      <c r="J3010" s="72"/>
      <c r="K3010" s="72"/>
      <c r="O3010" s="4"/>
      <c r="P3010" s="4"/>
      <c r="Q3010" s="4"/>
      <c r="R3010" s="4"/>
      <c r="S3010" s="4"/>
      <c r="T3010" s="4"/>
      <c r="U3010" s="4"/>
      <c r="V3010" s="4"/>
      <c r="W3010" s="4"/>
      <c r="X3010" s="4"/>
      <c r="Y3010" s="4"/>
    </row>
    <row r="3011" spans="1:25" ht="15" customHeight="1">
      <c r="A3011" s="4"/>
      <c r="B3011" s="61" t="s">
        <v>988</v>
      </c>
      <c r="C3011" s="62" t="s">
        <v>19</v>
      </c>
      <c r="D3011" s="61" t="s">
        <v>20</v>
      </c>
      <c r="E3011" s="61" t="s">
        <v>21</v>
      </c>
      <c r="F3011" s="303" t="s">
        <v>1242</v>
      </c>
      <c r="G3011" s="303"/>
      <c r="H3011" s="67" t="s">
        <v>22</v>
      </c>
      <c r="I3011" s="62" t="s">
        <v>23</v>
      </c>
      <c r="J3011" s="62" t="s">
        <v>24</v>
      </c>
      <c r="K3011" s="62" t="s">
        <v>17</v>
      </c>
      <c r="O3011" s="4"/>
      <c r="P3011" s="4"/>
      <c r="Q3011" s="4"/>
      <c r="R3011" s="4"/>
      <c r="S3011" s="4"/>
      <c r="T3011" s="4"/>
      <c r="U3011" s="4"/>
      <c r="V3011" s="4"/>
      <c r="W3011" s="4"/>
      <c r="X3011" s="4"/>
      <c r="Y3011" s="4"/>
    </row>
    <row r="3012" spans="1:25" ht="15" customHeight="1">
      <c r="A3012" s="4"/>
      <c r="B3012" s="58" t="s">
        <v>1243</v>
      </c>
      <c r="C3012" s="69" t="s">
        <v>989</v>
      </c>
      <c r="D3012" s="58" t="s">
        <v>47</v>
      </c>
      <c r="E3012" s="58" t="s">
        <v>990</v>
      </c>
      <c r="F3012" s="304" t="s">
        <v>1344</v>
      </c>
      <c r="G3012" s="304"/>
      <c r="H3012" s="68" t="s">
        <v>49</v>
      </c>
      <c r="I3012" s="71">
        <v>1</v>
      </c>
      <c r="J3012" s="70">
        <v>82.41</v>
      </c>
      <c r="K3012" s="70">
        <v>82.41</v>
      </c>
      <c r="O3012" s="4"/>
      <c r="P3012" s="4"/>
      <c r="Q3012" s="4"/>
      <c r="R3012" s="4"/>
      <c r="S3012" s="4"/>
      <c r="T3012" s="4"/>
      <c r="U3012" s="4"/>
      <c r="V3012" s="4"/>
      <c r="W3012" s="4"/>
      <c r="X3012" s="4"/>
      <c r="Y3012" s="4"/>
    </row>
    <row r="3013" spans="1:25" ht="45.6" customHeight="1">
      <c r="A3013" s="4"/>
      <c r="B3013" s="59" t="s">
        <v>1245</v>
      </c>
      <c r="C3013" s="74" t="s">
        <v>1252</v>
      </c>
      <c r="D3013" s="59" t="s">
        <v>47</v>
      </c>
      <c r="E3013" s="59" t="s">
        <v>1253</v>
      </c>
      <c r="F3013" s="308" t="s">
        <v>1248</v>
      </c>
      <c r="G3013" s="308"/>
      <c r="H3013" s="73" t="s">
        <v>1249</v>
      </c>
      <c r="I3013" s="76">
        <v>0.25427899999999998</v>
      </c>
      <c r="J3013" s="75">
        <v>31.63</v>
      </c>
      <c r="K3013" s="75">
        <v>8.0399999999999991</v>
      </c>
      <c r="O3013" s="4"/>
      <c r="P3013" s="4"/>
      <c r="Q3013" s="4"/>
      <c r="R3013" s="4"/>
      <c r="S3013" s="4"/>
      <c r="T3013" s="4"/>
      <c r="U3013" s="4"/>
      <c r="V3013" s="4"/>
      <c r="W3013" s="4"/>
      <c r="X3013" s="4"/>
      <c r="Y3013" s="4"/>
    </row>
    <row r="3014" spans="1:25" ht="15" customHeight="1">
      <c r="A3014" s="4"/>
      <c r="B3014" s="59" t="s">
        <v>1245</v>
      </c>
      <c r="C3014" s="74" t="s">
        <v>1250</v>
      </c>
      <c r="D3014" s="59" t="s">
        <v>47</v>
      </c>
      <c r="E3014" s="59" t="s">
        <v>1251</v>
      </c>
      <c r="F3014" s="308" t="s">
        <v>1248</v>
      </c>
      <c r="G3014" s="308"/>
      <c r="H3014" s="73" t="s">
        <v>1249</v>
      </c>
      <c r="I3014" s="76">
        <v>0.25427899999999998</v>
      </c>
      <c r="J3014" s="75">
        <v>25.52</v>
      </c>
      <c r="K3014" s="75">
        <v>6.48</v>
      </c>
      <c r="O3014" s="4"/>
      <c r="P3014" s="4"/>
      <c r="Q3014" s="4"/>
      <c r="R3014" s="4"/>
      <c r="S3014" s="4"/>
      <c r="T3014" s="4"/>
      <c r="U3014" s="4"/>
      <c r="V3014" s="4"/>
      <c r="W3014" s="4"/>
      <c r="X3014" s="4"/>
      <c r="Y3014" s="4"/>
    </row>
    <row r="3015" spans="1:25" ht="15" customHeight="1">
      <c r="A3015" s="4"/>
      <c r="B3015" s="57" t="s">
        <v>1254</v>
      </c>
      <c r="C3015" s="78" t="s">
        <v>2337</v>
      </c>
      <c r="D3015" s="57" t="s">
        <v>47</v>
      </c>
      <c r="E3015" s="57" t="s">
        <v>2338</v>
      </c>
      <c r="F3015" s="305" t="s">
        <v>1258</v>
      </c>
      <c r="G3015" s="305"/>
      <c r="H3015" s="77" t="s">
        <v>49</v>
      </c>
      <c r="I3015" s="80">
        <v>1</v>
      </c>
      <c r="J3015" s="79">
        <v>63.23</v>
      </c>
      <c r="K3015" s="79">
        <v>63.23</v>
      </c>
      <c r="O3015" s="4"/>
      <c r="P3015" s="4"/>
      <c r="Q3015" s="4"/>
      <c r="R3015" s="4"/>
      <c r="S3015" s="4"/>
      <c r="T3015" s="4"/>
      <c r="U3015" s="4"/>
      <c r="V3015" s="4"/>
      <c r="W3015" s="4"/>
      <c r="X3015" s="4"/>
      <c r="Y3015" s="4"/>
    </row>
    <row r="3016" spans="1:25" ht="15" customHeight="1">
      <c r="A3016" s="4"/>
      <c r="B3016" s="57" t="s">
        <v>1254</v>
      </c>
      <c r="C3016" s="78" t="s">
        <v>2339</v>
      </c>
      <c r="D3016" s="57" t="s">
        <v>47</v>
      </c>
      <c r="E3016" s="57" t="s">
        <v>2340</v>
      </c>
      <c r="F3016" s="305" t="s">
        <v>1258</v>
      </c>
      <c r="G3016" s="305"/>
      <c r="H3016" s="77" t="s">
        <v>49</v>
      </c>
      <c r="I3016" s="80">
        <v>2</v>
      </c>
      <c r="J3016" s="79">
        <v>2.33</v>
      </c>
      <c r="K3016" s="79">
        <v>4.66</v>
      </c>
      <c r="O3016" s="4"/>
      <c r="P3016" s="4"/>
      <c r="Q3016" s="4"/>
      <c r="R3016" s="4"/>
      <c r="S3016" s="4"/>
      <c r="T3016" s="4"/>
      <c r="U3016" s="4"/>
      <c r="V3016" s="4"/>
      <c r="W3016" s="4"/>
      <c r="X3016" s="4"/>
      <c r="Y3016" s="4"/>
    </row>
    <row r="3017" spans="1:25" ht="15" customHeight="1">
      <c r="A3017" s="4"/>
      <c r="B3017" s="60"/>
      <c r="C3017" s="60"/>
      <c r="D3017" s="60"/>
      <c r="E3017" s="60"/>
      <c r="F3017" s="60" t="s">
        <v>1260</v>
      </c>
      <c r="G3017" s="82">
        <v>11.16</v>
      </c>
      <c r="H3017" s="60" t="s">
        <v>1261</v>
      </c>
      <c r="I3017" s="82">
        <v>0</v>
      </c>
      <c r="J3017" s="60" t="s">
        <v>1262</v>
      </c>
      <c r="K3017" s="82">
        <v>11.16</v>
      </c>
      <c r="O3017" s="4"/>
      <c r="P3017" s="4"/>
      <c r="Q3017" s="4"/>
      <c r="R3017" s="4"/>
      <c r="S3017" s="4"/>
      <c r="T3017" s="4"/>
      <c r="U3017" s="4"/>
      <c r="V3017" s="4"/>
      <c r="W3017" s="4"/>
      <c r="X3017" s="4"/>
      <c r="Y3017" s="4"/>
    </row>
    <row r="3018" spans="1:25" ht="15" customHeight="1" thickBot="1">
      <c r="A3018" s="4"/>
      <c r="B3018" s="60"/>
      <c r="C3018" s="60"/>
      <c r="D3018" s="60"/>
      <c r="E3018" s="60"/>
      <c r="F3018" s="60" t="s">
        <v>1263</v>
      </c>
      <c r="G3018" s="82">
        <v>15.59</v>
      </c>
      <c r="H3018" s="60"/>
      <c r="I3018" s="306" t="s">
        <v>1264</v>
      </c>
      <c r="J3018" s="306"/>
      <c r="K3018" s="82">
        <v>98</v>
      </c>
      <c r="O3018" s="4"/>
      <c r="P3018" s="4"/>
      <c r="Q3018" s="4"/>
      <c r="R3018" s="4"/>
      <c r="S3018" s="4"/>
      <c r="T3018" s="4"/>
      <c r="U3018" s="4"/>
      <c r="V3018" s="4"/>
      <c r="W3018" s="4"/>
      <c r="X3018" s="4"/>
      <c r="Y3018" s="4"/>
    </row>
    <row r="3019" spans="1:25" ht="15" customHeight="1" thickTop="1">
      <c r="A3019" s="4"/>
      <c r="B3019" s="72"/>
      <c r="C3019" s="72"/>
      <c r="D3019" s="72"/>
      <c r="E3019" s="72"/>
      <c r="F3019" s="72"/>
      <c r="G3019" s="72"/>
      <c r="H3019" s="72"/>
      <c r="I3019" s="72"/>
      <c r="J3019" s="72"/>
      <c r="K3019" s="72"/>
      <c r="O3019" s="4"/>
      <c r="P3019" s="4"/>
      <c r="Q3019" s="4"/>
      <c r="R3019" s="4"/>
      <c r="S3019" s="4"/>
      <c r="T3019" s="4"/>
      <c r="U3019" s="4"/>
      <c r="V3019" s="4"/>
      <c r="W3019" s="4"/>
      <c r="X3019" s="4"/>
      <c r="Y3019" s="4"/>
    </row>
    <row r="3020" spans="1:25" ht="15" customHeight="1">
      <c r="A3020" s="4"/>
      <c r="B3020" s="61" t="s">
        <v>991</v>
      </c>
      <c r="C3020" s="62" t="s">
        <v>19</v>
      </c>
      <c r="D3020" s="61" t="s">
        <v>20</v>
      </c>
      <c r="E3020" s="61" t="s">
        <v>21</v>
      </c>
      <c r="F3020" s="303" t="s">
        <v>1242</v>
      </c>
      <c r="G3020" s="303"/>
      <c r="H3020" s="67" t="s">
        <v>22</v>
      </c>
      <c r="I3020" s="62" t="s">
        <v>23</v>
      </c>
      <c r="J3020" s="62" t="s">
        <v>24</v>
      </c>
      <c r="K3020" s="62" t="s">
        <v>17</v>
      </c>
      <c r="O3020" s="4"/>
      <c r="P3020" s="4"/>
      <c r="Q3020" s="4"/>
      <c r="R3020" s="4"/>
      <c r="S3020" s="4"/>
      <c r="T3020" s="4"/>
      <c r="U3020" s="4"/>
      <c r="V3020" s="4"/>
      <c r="W3020" s="4"/>
      <c r="X3020" s="4"/>
      <c r="Y3020" s="4"/>
    </row>
    <row r="3021" spans="1:25" ht="15" customHeight="1">
      <c r="A3021" s="4"/>
      <c r="B3021" s="58" t="s">
        <v>1243</v>
      </c>
      <c r="C3021" s="69" t="s">
        <v>992</v>
      </c>
      <c r="D3021" s="58" t="s">
        <v>31</v>
      </c>
      <c r="E3021" s="58" t="s">
        <v>993</v>
      </c>
      <c r="F3021" s="304" t="s">
        <v>2231</v>
      </c>
      <c r="G3021" s="304"/>
      <c r="H3021" s="68" t="s">
        <v>49</v>
      </c>
      <c r="I3021" s="71">
        <v>1</v>
      </c>
      <c r="J3021" s="70">
        <v>108.25</v>
      </c>
      <c r="K3021" s="70">
        <v>108.25</v>
      </c>
      <c r="O3021" s="4"/>
      <c r="P3021" s="4"/>
      <c r="Q3021" s="4"/>
      <c r="R3021" s="4"/>
      <c r="S3021" s="4"/>
      <c r="T3021" s="4"/>
      <c r="U3021" s="4"/>
      <c r="V3021" s="4"/>
      <c r="W3021" s="4"/>
      <c r="X3021" s="4"/>
      <c r="Y3021" s="4"/>
    </row>
    <row r="3022" spans="1:25" ht="15" customHeight="1">
      <c r="A3022" s="4"/>
      <c r="B3022" s="59" t="s">
        <v>1245</v>
      </c>
      <c r="C3022" s="74" t="s">
        <v>1246</v>
      </c>
      <c r="D3022" s="59" t="s">
        <v>47</v>
      </c>
      <c r="E3022" s="59" t="s">
        <v>1247</v>
      </c>
      <c r="F3022" s="308" t="s">
        <v>1248</v>
      </c>
      <c r="G3022" s="308"/>
      <c r="H3022" s="73" t="s">
        <v>1249</v>
      </c>
      <c r="I3022" s="76">
        <v>0.6</v>
      </c>
      <c r="J3022" s="75">
        <v>22.64</v>
      </c>
      <c r="K3022" s="75">
        <v>13.58</v>
      </c>
      <c r="O3022" s="4"/>
      <c r="P3022" s="4"/>
      <c r="Q3022" s="4"/>
      <c r="R3022" s="4"/>
      <c r="S3022" s="4"/>
      <c r="T3022" s="4"/>
      <c r="U3022" s="4"/>
      <c r="V3022" s="4"/>
      <c r="W3022" s="4"/>
      <c r="X3022" s="4"/>
      <c r="Y3022" s="4"/>
    </row>
    <row r="3023" spans="1:25" ht="45.6" customHeight="1">
      <c r="A3023" s="4"/>
      <c r="B3023" s="59" t="s">
        <v>1245</v>
      </c>
      <c r="C3023" s="74" t="s">
        <v>1252</v>
      </c>
      <c r="D3023" s="59" t="s">
        <v>47</v>
      </c>
      <c r="E3023" s="59" t="s">
        <v>1253</v>
      </c>
      <c r="F3023" s="308" t="s">
        <v>1248</v>
      </c>
      <c r="G3023" s="308"/>
      <c r="H3023" s="73" t="s">
        <v>1249</v>
      </c>
      <c r="I3023" s="76">
        <v>0.6</v>
      </c>
      <c r="J3023" s="75">
        <v>31.63</v>
      </c>
      <c r="K3023" s="75">
        <v>18.97</v>
      </c>
      <c r="O3023" s="4"/>
      <c r="P3023" s="4"/>
      <c r="Q3023" s="4"/>
      <c r="R3023" s="4"/>
      <c r="S3023" s="4"/>
      <c r="T3023" s="4"/>
      <c r="U3023" s="4"/>
      <c r="V3023" s="4"/>
      <c r="W3023" s="4"/>
      <c r="X3023" s="4"/>
      <c r="Y3023" s="4"/>
    </row>
    <row r="3024" spans="1:25" ht="15" customHeight="1">
      <c r="A3024" s="4"/>
      <c r="B3024" s="57" t="s">
        <v>1254</v>
      </c>
      <c r="C3024" s="78" t="s">
        <v>2341</v>
      </c>
      <c r="D3024" s="57" t="s">
        <v>1546</v>
      </c>
      <c r="E3024" s="57" t="s">
        <v>2342</v>
      </c>
      <c r="F3024" s="305" t="s">
        <v>1258</v>
      </c>
      <c r="G3024" s="305"/>
      <c r="H3024" s="77" t="s">
        <v>773</v>
      </c>
      <c r="I3024" s="80">
        <v>1</v>
      </c>
      <c r="J3024" s="79">
        <v>75.7</v>
      </c>
      <c r="K3024" s="79">
        <v>75.7</v>
      </c>
      <c r="O3024" s="4"/>
      <c r="P3024" s="4"/>
      <c r="Q3024" s="4"/>
      <c r="R3024" s="4"/>
      <c r="S3024" s="4"/>
      <c r="T3024" s="4"/>
      <c r="U3024" s="4"/>
      <c r="V3024" s="4"/>
      <c r="W3024" s="4"/>
      <c r="X3024" s="4"/>
      <c r="Y3024" s="4"/>
    </row>
    <row r="3025" spans="1:25" ht="15" customHeight="1">
      <c r="A3025" s="4"/>
      <c r="B3025" s="60"/>
      <c r="C3025" s="60"/>
      <c r="D3025" s="60"/>
      <c r="E3025" s="60"/>
      <c r="F3025" s="60" t="s">
        <v>1260</v>
      </c>
      <c r="G3025" s="82">
        <v>24.7</v>
      </c>
      <c r="H3025" s="60" t="s">
        <v>1261</v>
      </c>
      <c r="I3025" s="82">
        <v>0</v>
      </c>
      <c r="J3025" s="60" t="s">
        <v>1262</v>
      </c>
      <c r="K3025" s="82">
        <v>24.7</v>
      </c>
      <c r="O3025" s="4"/>
      <c r="P3025" s="4"/>
      <c r="Q3025" s="4"/>
      <c r="R3025" s="4"/>
      <c r="S3025" s="4"/>
      <c r="T3025" s="4"/>
      <c r="U3025" s="4"/>
      <c r="V3025" s="4"/>
      <c r="W3025" s="4"/>
      <c r="X3025" s="4"/>
      <c r="Y3025" s="4"/>
    </row>
    <row r="3026" spans="1:25" ht="15" customHeight="1">
      <c r="A3026" s="4"/>
      <c r="B3026" s="60"/>
      <c r="C3026" s="60"/>
      <c r="D3026" s="60"/>
      <c r="E3026" s="60"/>
      <c r="F3026" s="60" t="s">
        <v>1263</v>
      </c>
      <c r="G3026" s="82">
        <v>20.48</v>
      </c>
      <c r="H3026" s="60"/>
      <c r="I3026" s="306" t="s">
        <v>1264</v>
      </c>
      <c r="J3026" s="306"/>
      <c r="K3026" s="82">
        <v>128.72999999999999</v>
      </c>
      <c r="O3026" s="4"/>
      <c r="P3026" s="4"/>
      <c r="Q3026" s="4"/>
      <c r="R3026" s="4"/>
      <c r="S3026" s="4"/>
      <c r="T3026" s="4"/>
      <c r="U3026" s="4"/>
      <c r="V3026" s="4"/>
      <c r="W3026" s="4"/>
      <c r="X3026" s="4"/>
      <c r="Y3026" s="4"/>
    </row>
    <row r="3027" spans="1:25" ht="15" customHeight="1">
      <c r="A3027" s="4"/>
      <c r="B3027" s="307" t="s">
        <v>2542</v>
      </c>
      <c r="C3027" s="307"/>
      <c r="D3027" s="307"/>
      <c r="E3027" s="307"/>
      <c r="F3027" s="307"/>
      <c r="G3027" s="307"/>
      <c r="H3027" s="307"/>
      <c r="I3027" s="307"/>
      <c r="J3027" s="307"/>
      <c r="K3027" s="307"/>
      <c r="O3027" s="4"/>
      <c r="P3027" s="4"/>
      <c r="Q3027" s="4"/>
      <c r="R3027" s="4"/>
      <c r="S3027" s="4"/>
      <c r="T3027" s="4"/>
      <c r="U3027" s="4"/>
      <c r="V3027" s="4"/>
      <c r="W3027" s="4"/>
      <c r="X3027" s="4"/>
      <c r="Y3027" s="4"/>
    </row>
    <row r="3028" spans="1:25" ht="15" customHeight="1" thickBot="1">
      <c r="A3028" s="4"/>
      <c r="B3028" s="302" t="s">
        <v>2642</v>
      </c>
      <c r="C3028" s="302"/>
      <c r="D3028" s="302"/>
      <c r="E3028" s="302"/>
      <c r="F3028" s="302"/>
      <c r="G3028" s="302"/>
      <c r="H3028" s="302"/>
      <c r="I3028" s="302"/>
      <c r="J3028" s="302"/>
      <c r="K3028" s="302"/>
      <c r="O3028" s="4"/>
      <c r="P3028" s="4"/>
      <c r="Q3028" s="4"/>
      <c r="R3028" s="4"/>
      <c r="S3028" s="4"/>
      <c r="T3028" s="4"/>
      <c r="U3028" s="4"/>
      <c r="V3028" s="4"/>
      <c r="W3028" s="4"/>
      <c r="X3028" s="4"/>
      <c r="Y3028" s="4"/>
    </row>
    <row r="3029" spans="1:25" ht="15" customHeight="1" thickTop="1">
      <c r="A3029" s="4"/>
      <c r="B3029" s="72"/>
      <c r="C3029" s="72"/>
      <c r="D3029" s="72"/>
      <c r="E3029" s="72"/>
      <c r="F3029" s="72"/>
      <c r="G3029" s="72"/>
      <c r="H3029" s="72"/>
      <c r="I3029" s="72"/>
      <c r="J3029" s="72"/>
      <c r="K3029" s="72"/>
      <c r="O3029" s="4"/>
      <c r="P3029" s="4"/>
      <c r="Q3029" s="4"/>
      <c r="R3029" s="4"/>
      <c r="S3029" s="4"/>
      <c r="T3029" s="4"/>
      <c r="U3029" s="4"/>
      <c r="V3029" s="4"/>
      <c r="W3029" s="4"/>
      <c r="X3029" s="4"/>
      <c r="Y3029" s="4"/>
    </row>
    <row r="3030" spans="1:25" ht="15" customHeight="1">
      <c r="A3030" s="4"/>
      <c r="B3030" s="61" t="s">
        <v>994</v>
      </c>
      <c r="C3030" s="62" t="s">
        <v>19</v>
      </c>
      <c r="D3030" s="61" t="s">
        <v>20</v>
      </c>
      <c r="E3030" s="61" t="s">
        <v>21</v>
      </c>
      <c r="F3030" s="303" t="s">
        <v>1242</v>
      </c>
      <c r="G3030" s="303"/>
      <c r="H3030" s="67" t="s">
        <v>22</v>
      </c>
      <c r="I3030" s="62" t="s">
        <v>23</v>
      </c>
      <c r="J3030" s="62" t="s">
        <v>24</v>
      </c>
      <c r="K3030" s="62" t="s">
        <v>17</v>
      </c>
      <c r="O3030" s="4"/>
      <c r="P3030" s="4"/>
      <c r="Q3030" s="4"/>
      <c r="R3030" s="4"/>
      <c r="S3030" s="4"/>
      <c r="T3030" s="4"/>
      <c r="U3030" s="4"/>
      <c r="V3030" s="4"/>
      <c r="W3030" s="4"/>
      <c r="X3030" s="4"/>
      <c r="Y3030" s="4"/>
    </row>
    <row r="3031" spans="1:25" ht="15" customHeight="1">
      <c r="A3031" s="4"/>
      <c r="B3031" s="58" t="s">
        <v>1243</v>
      </c>
      <c r="C3031" s="69" t="s">
        <v>995</v>
      </c>
      <c r="D3031" s="58" t="s">
        <v>31</v>
      </c>
      <c r="E3031" s="58" t="s">
        <v>996</v>
      </c>
      <c r="F3031" s="304" t="s">
        <v>2231</v>
      </c>
      <c r="G3031" s="304"/>
      <c r="H3031" s="68" t="s">
        <v>49</v>
      </c>
      <c r="I3031" s="71">
        <v>1</v>
      </c>
      <c r="J3031" s="70">
        <v>302.54000000000002</v>
      </c>
      <c r="K3031" s="70">
        <v>302.54000000000002</v>
      </c>
      <c r="O3031" s="4"/>
      <c r="P3031" s="4"/>
      <c r="Q3031" s="4"/>
      <c r="R3031" s="4"/>
      <c r="S3031" s="4"/>
      <c r="T3031" s="4"/>
      <c r="U3031" s="4"/>
      <c r="V3031" s="4"/>
      <c r="W3031" s="4"/>
      <c r="X3031" s="4"/>
      <c r="Y3031" s="4"/>
    </row>
    <row r="3032" spans="1:25" ht="15" customHeight="1">
      <c r="A3032" s="4"/>
      <c r="B3032" s="59" t="s">
        <v>1245</v>
      </c>
      <c r="C3032" s="74" t="s">
        <v>1246</v>
      </c>
      <c r="D3032" s="59" t="s">
        <v>47</v>
      </c>
      <c r="E3032" s="59" t="s">
        <v>1247</v>
      </c>
      <c r="F3032" s="308" t="s">
        <v>1248</v>
      </c>
      <c r="G3032" s="308"/>
      <c r="H3032" s="73" t="s">
        <v>1249</v>
      </c>
      <c r="I3032" s="76">
        <v>2</v>
      </c>
      <c r="J3032" s="75">
        <v>22.64</v>
      </c>
      <c r="K3032" s="75">
        <v>45.28</v>
      </c>
      <c r="O3032" s="4"/>
      <c r="P3032" s="4"/>
      <c r="Q3032" s="4"/>
      <c r="R3032" s="4"/>
      <c r="S3032" s="4"/>
      <c r="T3032" s="4"/>
      <c r="U3032" s="4"/>
      <c r="V3032" s="4"/>
      <c r="W3032" s="4"/>
      <c r="X3032" s="4"/>
      <c r="Y3032" s="4"/>
    </row>
    <row r="3033" spans="1:25" ht="45.6" customHeight="1">
      <c r="A3033" s="4"/>
      <c r="B3033" s="59" t="s">
        <v>1245</v>
      </c>
      <c r="C3033" s="74" t="s">
        <v>1252</v>
      </c>
      <c r="D3033" s="59" t="s">
        <v>47</v>
      </c>
      <c r="E3033" s="59" t="s">
        <v>1253</v>
      </c>
      <c r="F3033" s="308" t="s">
        <v>1248</v>
      </c>
      <c r="G3033" s="308"/>
      <c r="H3033" s="73" t="s">
        <v>1249</v>
      </c>
      <c r="I3033" s="76">
        <v>2</v>
      </c>
      <c r="J3033" s="75">
        <v>31.63</v>
      </c>
      <c r="K3033" s="75">
        <v>63.26</v>
      </c>
      <c r="O3033" s="4"/>
      <c r="P3033" s="4"/>
      <c r="Q3033" s="4"/>
      <c r="R3033" s="4"/>
      <c r="S3033" s="4"/>
      <c r="T3033" s="4"/>
      <c r="U3033" s="4"/>
      <c r="V3033" s="4"/>
      <c r="W3033" s="4"/>
      <c r="X3033" s="4"/>
      <c r="Y3033" s="4"/>
    </row>
    <row r="3034" spans="1:25" ht="15" customHeight="1">
      <c r="A3034" s="4"/>
      <c r="B3034" s="57" t="s">
        <v>1254</v>
      </c>
      <c r="C3034" s="78" t="s">
        <v>2343</v>
      </c>
      <c r="D3034" s="57" t="s">
        <v>1546</v>
      </c>
      <c r="E3034" s="57" t="s">
        <v>2344</v>
      </c>
      <c r="F3034" s="305" t="s">
        <v>1258</v>
      </c>
      <c r="G3034" s="305"/>
      <c r="H3034" s="77" t="s">
        <v>773</v>
      </c>
      <c r="I3034" s="80">
        <v>1</v>
      </c>
      <c r="J3034" s="79">
        <v>194</v>
      </c>
      <c r="K3034" s="79">
        <v>194</v>
      </c>
      <c r="O3034" s="4"/>
      <c r="P3034" s="4"/>
      <c r="Q3034" s="4"/>
      <c r="R3034" s="4"/>
      <c r="S3034" s="4"/>
      <c r="T3034" s="4"/>
      <c r="U3034" s="4"/>
      <c r="V3034" s="4"/>
      <c r="W3034" s="4"/>
      <c r="X3034" s="4"/>
      <c r="Y3034" s="4"/>
    </row>
    <row r="3035" spans="1:25" ht="15" customHeight="1">
      <c r="A3035" s="4"/>
      <c r="B3035" s="60"/>
      <c r="C3035" s="60"/>
      <c r="D3035" s="60"/>
      <c r="E3035" s="60"/>
      <c r="F3035" s="60" t="s">
        <v>1260</v>
      </c>
      <c r="G3035" s="82">
        <v>82.34</v>
      </c>
      <c r="H3035" s="60" t="s">
        <v>1261</v>
      </c>
      <c r="I3035" s="82">
        <v>0</v>
      </c>
      <c r="J3035" s="60" t="s">
        <v>1262</v>
      </c>
      <c r="K3035" s="82">
        <v>82.34</v>
      </c>
      <c r="O3035" s="4"/>
      <c r="P3035" s="4"/>
      <c r="Q3035" s="4"/>
      <c r="R3035" s="4"/>
      <c r="S3035" s="4"/>
      <c r="T3035" s="4"/>
      <c r="U3035" s="4"/>
      <c r="V3035" s="4"/>
      <c r="W3035" s="4"/>
      <c r="X3035" s="4"/>
      <c r="Y3035" s="4"/>
    </row>
    <row r="3036" spans="1:25" ht="15" customHeight="1">
      <c r="A3036" s="4"/>
      <c r="B3036" s="60"/>
      <c r="C3036" s="60"/>
      <c r="D3036" s="60"/>
      <c r="E3036" s="60"/>
      <c r="F3036" s="60" t="s">
        <v>1263</v>
      </c>
      <c r="G3036" s="82">
        <v>57.24</v>
      </c>
      <c r="H3036" s="60"/>
      <c r="I3036" s="306" t="s">
        <v>1264</v>
      </c>
      <c r="J3036" s="306"/>
      <c r="K3036" s="82">
        <v>359.78</v>
      </c>
      <c r="O3036" s="4"/>
      <c r="P3036" s="4"/>
      <c r="Q3036" s="4"/>
      <c r="R3036" s="4"/>
      <c r="S3036" s="4"/>
      <c r="T3036" s="4"/>
      <c r="U3036" s="4"/>
      <c r="V3036" s="4"/>
      <c r="W3036" s="4"/>
      <c r="X3036" s="4"/>
      <c r="Y3036" s="4"/>
    </row>
    <row r="3037" spans="1:25" ht="15" customHeight="1">
      <c r="A3037" s="4"/>
      <c r="B3037" s="307" t="s">
        <v>2542</v>
      </c>
      <c r="C3037" s="307"/>
      <c r="D3037" s="307"/>
      <c r="E3037" s="307"/>
      <c r="F3037" s="307"/>
      <c r="G3037" s="307"/>
      <c r="H3037" s="307"/>
      <c r="I3037" s="307"/>
      <c r="J3037" s="307"/>
      <c r="K3037" s="307"/>
      <c r="O3037" s="4"/>
      <c r="P3037" s="4"/>
      <c r="Q3037" s="4"/>
      <c r="R3037" s="4"/>
      <c r="S3037" s="4"/>
      <c r="T3037" s="4"/>
      <c r="U3037" s="4"/>
      <c r="V3037" s="4"/>
      <c r="W3037" s="4"/>
      <c r="X3037" s="4"/>
      <c r="Y3037" s="4"/>
    </row>
    <row r="3038" spans="1:25" ht="15" customHeight="1" thickBot="1">
      <c r="A3038" s="4"/>
      <c r="B3038" s="302" t="s">
        <v>2643</v>
      </c>
      <c r="C3038" s="302"/>
      <c r="D3038" s="302"/>
      <c r="E3038" s="302"/>
      <c r="F3038" s="302"/>
      <c r="G3038" s="302"/>
      <c r="H3038" s="302"/>
      <c r="I3038" s="302"/>
      <c r="J3038" s="302"/>
      <c r="K3038" s="302"/>
      <c r="O3038" s="4"/>
      <c r="P3038" s="4"/>
      <c r="Q3038" s="4"/>
      <c r="R3038" s="4"/>
      <c r="S3038" s="4"/>
      <c r="T3038" s="4"/>
      <c r="U3038" s="4"/>
      <c r="V3038" s="4"/>
      <c r="W3038" s="4"/>
      <c r="X3038" s="4"/>
      <c r="Y3038" s="4"/>
    </row>
    <row r="3039" spans="1:25" ht="15" customHeight="1" thickTop="1">
      <c r="A3039" s="4"/>
      <c r="B3039" s="72"/>
      <c r="C3039" s="72"/>
      <c r="D3039" s="72"/>
      <c r="E3039" s="72"/>
      <c r="F3039" s="72"/>
      <c r="G3039" s="72"/>
      <c r="H3039" s="72"/>
      <c r="I3039" s="72"/>
      <c r="J3039" s="72"/>
      <c r="K3039" s="72"/>
      <c r="O3039" s="4"/>
      <c r="P3039" s="4"/>
      <c r="Q3039" s="4"/>
      <c r="R3039" s="4"/>
      <c r="S3039" s="4"/>
      <c r="T3039" s="4"/>
      <c r="U3039" s="4"/>
      <c r="V3039" s="4"/>
      <c r="W3039" s="4"/>
      <c r="X3039" s="4"/>
      <c r="Y3039" s="4"/>
    </row>
    <row r="3040" spans="1:25" ht="15" customHeight="1">
      <c r="A3040" s="4"/>
      <c r="B3040" s="61" t="s">
        <v>997</v>
      </c>
      <c r="C3040" s="62" t="s">
        <v>19</v>
      </c>
      <c r="D3040" s="61" t="s">
        <v>20</v>
      </c>
      <c r="E3040" s="61" t="s">
        <v>21</v>
      </c>
      <c r="F3040" s="303" t="s">
        <v>1242</v>
      </c>
      <c r="G3040" s="303"/>
      <c r="H3040" s="67" t="s">
        <v>22</v>
      </c>
      <c r="I3040" s="62" t="s">
        <v>23</v>
      </c>
      <c r="J3040" s="62" t="s">
        <v>24</v>
      </c>
      <c r="K3040" s="62" t="s">
        <v>17</v>
      </c>
      <c r="O3040" s="4"/>
      <c r="P3040" s="4"/>
      <c r="Q3040" s="4"/>
      <c r="R3040" s="4"/>
      <c r="S3040" s="4"/>
      <c r="T3040" s="4"/>
      <c r="U3040" s="4"/>
      <c r="V3040" s="4"/>
      <c r="W3040" s="4"/>
      <c r="X3040" s="4"/>
      <c r="Y3040" s="4"/>
    </row>
    <row r="3041" spans="1:25" ht="15" customHeight="1">
      <c r="A3041" s="4"/>
      <c r="B3041" s="58" t="s">
        <v>1243</v>
      </c>
      <c r="C3041" s="69" t="s">
        <v>998</v>
      </c>
      <c r="D3041" s="58" t="s">
        <v>31</v>
      </c>
      <c r="E3041" s="58" t="s">
        <v>999</v>
      </c>
      <c r="F3041" s="304" t="s">
        <v>2231</v>
      </c>
      <c r="G3041" s="304"/>
      <c r="H3041" s="68" t="s">
        <v>49</v>
      </c>
      <c r="I3041" s="71">
        <v>1</v>
      </c>
      <c r="J3041" s="70">
        <v>430.28</v>
      </c>
      <c r="K3041" s="70">
        <v>430.28</v>
      </c>
      <c r="O3041" s="4"/>
      <c r="P3041" s="4"/>
      <c r="Q3041" s="4"/>
      <c r="R3041" s="4"/>
      <c r="S3041" s="4"/>
      <c r="T3041" s="4"/>
      <c r="U3041" s="4"/>
      <c r="V3041" s="4"/>
      <c r="W3041" s="4"/>
      <c r="X3041" s="4"/>
      <c r="Y3041" s="4"/>
    </row>
    <row r="3042" spans="1:25" ht="15" customHeight="1">
      <c r="A3042" s="4"/>
      <c r="B3042" s="59" t="s">
        <v>1245</v>
      </c>
      <c r="C3042" s="74" t="s">
        <v>1252</v>
      </c>
      <c r="D3042" s="59" t="s">
        <v>47</v>
      </c>
      <c r="E3042" s="59" t="s">
        <v>1253</v>
      </c>
      <c r="F3042" s="308" t="s">
        <v>1248</v>
      </c>
      <c r="G3042" s="308"/>
      <c r="H3042" s="73" t="s">
        <v>1249</v>
      </c>
      <c r="I3042" s="76">
        <v>0.51600000000000001</v>
      </c>
      <c r="J3042" s="75">
        <v>31.63</v>
      </c>
      <c r="K3042" s="75">
        <v>16.32</v>
      </c>
      <c r="O3042" s="4"/>
      <c r="P3042" s="4"/>
      <c r="Q3042" s="4"/>
      <c r="R3042" s="4"/>
      <c r="S3042" s="4"/>
      <c r="T3042" s="4"/>
      <c r="U3042" s="4"/>
      <c r="V3042" s="4"/>
      <c r="W3042" s="4"/>
      <c r="X3042" s="4"/>
      <c r="Y3042" s="4"/>
    </row>
    <row r="3043" spans="1:25" ht="45.6" customHeight="1">
      <c r="A3043" s="4"/>
      <c r="B3043" s="59" t="s">
        <v>1245</v>
      </c>
      <c r="C3043" s="74" t="s">
        <v>1250</v>
      </c>
      <c r="D3043" s="59" t="s">
        <v>47</v>
      </c>
      <c r="E3043" s="59" t="s">
        <v>1251</v>
      </c>
      <c r="F3043" s="308" t="s">
        <v>1248</v>
      </c>
      <c r="G3043" s="308"/>
      <c r="H3043" s="73" t="s">
        <v>1249</v>
      </c>
      <c r="I3043" s="76">
        <v>0.51600000000000001</v>
      </c>
      <c r="J3043" s="75">
        <v>25.52</v>
      </c>
      <c r="K3043" s="75">
        <v>13.16</v>
      </c>
      <c r="O3043" s="4"/>
      <c r="P3043" s="4"/>
      <c r="Q3043" s="4"/>
      <c r="R3043" s="4"/>
      <c r="S3043" s="4"/>
      <c r="T3043" s="4"/>
      <c r="U3043" s="4"/>
      <c r="V3043" s="4"/>
      <c r="W3043" s="4"/>
      <c r="X3043" s="4"/>
      <c r="Y3043" s="4"/>
    </row>
    <row r="3044" spans="1:25" ht="15" customHeight="1">
      <c r="A3044" s="4"/>
      <c r="B3044" s="57" t="s">
        <v>1254</v>
      </c>
      <c r="C3044" s="78" t="s">
        <v>2345</v>
      </c>
      <c r="D3044" s="57" t="s">
        <v>1515</v>
      </c>
      <c r="E3044" s="57" t="s">
        <v>2346</v>
      </c>
      <c r="F3044" s="305" t="s">
        <v>1258</v>
      </c>
      <c r="G3044" s="305"/>
      <c r="H3044" s="77" t="s">
        <v>49</v>
      </c>
      <c r="I3044" s="80">
        <v>1</v>
      </c>
      <c r="J3044" s="79">
        <v>400.8</v>
      </c>
      <c r="K3044" s="79">
        <v>400.8</v>
      </c>
      <c r="O3044" s="4"/>
      <c r="P3044" s="4"/>
      <c r="Q3044" s="4"/>
      <c r="R3044" s="4"/>
      <c r="S3044" s="4"/>
      <c r="T3044" s="4"/>
      <c r="U3044" s="4"/>
      <c r="V3044" s="4"/>
      <c r="W3044" s="4"/>
      <c r="X3044" s="4"/>
      <c r="Y3044" s="4"/>
    </row>
    <row r="3045" spans="1:25" ht="15" customHeight="1">
      <c r="A3045" s="4"/>
      <c r="B3045" s="60"/>
      <c r="C3045" s="60"/>
      <c r="D3045" s="60"/>
      <c r="E3045" s="60"/>
      <c r="F3045" s="60" t="s">
        <v>1260</v>
      </c>
      <c r="G3045" s="82">
        <v>22.66</v>
      </c>
      <c r="H3045" s="60" t="s">
        <v>1261</v>
      </c>
      <c r="I3045" s="82">
        <v>0</v>
      </c>
      <c r="J3045" s="60" t="s">
        <v>1262</v>
      </c>
      <c r="K3045" s="82">
        <v>22.66</v>
      </c>
      <c r="O3045" s="4"/>
      <c r="P3045" s="4"/>
      <c r="Q3045" s="4"/>
      <c r="R3045" s="4"/>
      <c r="S3045" s="4"/>
      <c r="T3045" s="4"/>
      <c r="U3045" s="4"/>
      <c r="V3045" s="4"/>
      <c r="W3045" s="4"/>
      <c r="X3045" s="4"/>
      <c r="Y3045" s="4"/>
    </row>
    <row r="3046" spans="1:25" ht="15" customHeight="1">
      <c r="A3046" s="4"/>
      <c r="B3046" s="60"/>
      <c r="C3046" s="60"/>
      <c r="D3046" s="60"/>
      <c r="E3046" s="60"/>
      <c r="F3046" s="60" t="s">
        <v>1263</v>
      </c>
      <c r="G3046" s="82">
        <v>81.400000000000006</v>
      </c>
      <c r="H3046" s="60"/>
      <c r="I3046" s="306" t="s">
        <v>1264</v>
      </c>
      <c r="J3046" s="306"/>
      <c r="K3046" s="82">
        <v>511.68</v>
      </c>
      <c r="O3046" s="4"/>
      <c r="P3046" s="4"/>
      <c r="Q3046" s="4"/>
      <c r="R3046" s="4"/>
      <c r="S3046" s="4"/>
      <c r="T3046" s="4"/>
      <c r="U3046" s="4"/>
      <c r="V3046" s="4"/>
      <c r="W3046" s="4"/>
      <c r="X3046" s="4"/>
      <c r="Y3046" s="4"/>
    </row>
    <row r="3047" spans="1:25" ht="15" customHeight="1">
      <c r="A3047" s="4"/>
      <c r="B3047" s="307" t="s">
        <v>2542</v>
      </c>
      <c r="C3047" s="307"/>
      <c r="D3047" s="307"/>
      <c r="E3047" s="307"/>
      <c r="F3047" s="307"/>
      <c r="G3047" s="307"/>
      <c r="H3047" s="307"/>
      <c r="I3047" s="307"/>
      <c r="J3047" s="307"/>
      <c r="K3047" s="307"/>
      <c r="O3047" s="4"/>
      <c r="P3047" s="4"/>
      <c r="Q3047" s="4"/>
      <c r="R3047" s="4"/>
      <c r="S3047" s="4"/>
      <c r="T3047" s="4"/>
      <c r="U3047" s="4"/>
      <c r="V3047" s="4"/>
      <c r="W3047" s="4"/>
      <c r="X3047" s="4"/>
      <c r="Y3047" s="4"/>
    </row>
    <row r="3048" spans="1:25" ht="15" customHeight="1" thickBot="1">
      <c r="A3048" s="4"/>
      <c r="B3048" s="302" t="s">
        <v>2644</v>
      </c>
      <c r="C3048" s="302"/>
      <c r="D3048" s="302"/>
      <c r="E3048" s="302"/>
      <c r="F3048" s="302"/>
      <c r="G3048" s="302"/>
      <c r="H3048" s="302"/>
      <c r="I3048" s="302"/>
      <c r="J3048" s="302"/>
      <c r="K3048" s="302"/>
      <c r="O3048" s="4"/>
      <c r="P3048" s="4"/>
      <c r="Q3048" s="4"/>
      <c r="R3048" s="4"/>
      <c r="S3048" s="4"/>
      <c r="T3048" s="4"/>
      <c r="U3048" s="4"/>
      <c r="V3048" s="4"/>
      <c r="W3048" s="4"/>
      <c r="X3048" s="4"/>
      <c r="Y3048" s="4"/>
    </row>
    <row r="3049" spans="1:25" ht="15" customHeight="1" thickTop="1">
      <c r="A3049" s="4"/>
      <c r="B3049" s="72"/>
      <c r="C3049" s="72"/>
      <c r="D3049" s="72"/>
      <c r="E3049" s="72"/>
      <c r="F3049" s="72"/>
      <c r="G3049" s="72"/>
      <c r="H3049" s="72"/>
      <c r="I3049" s="72"/>
      <c r="J3049" s="72"/>
      <c r="K3049" s="72"/>
      <c r="O3049" s="4"/>
      <c r="P3049" s="4"/>
      <c r="Q3049" s="4"/>
      <c r="R3049" s="4"/>
      <c r="S3049" s="4"/>
      <c r="T3049" s="4"/>
      <c r="U3049" s="4"/>
      <c r="V3049" s="4"/>
      <c r="W3049" s="4"/>
      <c r="X3049" s="4"/>
      <c r="Y3049" s="4"/>
    </row>
    <row r="3050" spans="1:25" ht="15" customHeight="1">
      <c r="A3050" s="4"/>
      <c r="B3050" s="61" t="s">
        <v>1000</v>
      </c>
      <c r="C3050" s="62" t="s">
        <v>19</v>
      </c>
      <c r="D3050" s="61" t="s">
        <v>20</v>
      </c>
      <c r="E3050" s="61" t="s">
        <v>21</v>
      </c>
      <c r="F3050" s="303" t="s">
        <v>1242</v>
      </c>
      <c r="G3050" s="303"/>
      <c r="H3050" s="67" t="s">
        <v>22</v>
      </c>
      <c r="I3050" s="62" t="s">
        <v>23</v>
      </c>
      <c r="J3050" s="62" t="s">
        <v>24</v>
      </c>
      <c r="K3050" s="62" t="s">
        <v>17</v>
      </c>
      <c r="O3050" s="4"/>
      <c r="P3050" s="4"/>
      <c r="Q3050" s="4"/>
      <c r="R3050" s="4"/>
      <c r="S3050" s="4"/>
      <c r="T3050" s="4"/>
      <c r="U3050" s="4"/>
      <c r="V3050" s="4"/>
      <c r="W3050" s="4"/>
      <c r="X3050" s="4"/>
      <c r="Y3050" s="4"/>
    </row>
    <row r="3051" spans="1:25" ht="15" customHeight="1">
      <c r="A3051" s="4"/>
      <c r="B3051" s="58" t="s">
        <v>1243</v>
      </c>
      <c r="C3051" s="69" t="s">
        <v>1001</v>
      </c>
      <c r="D3051" s="58" t="s">
        <v>31</v>
      </c>
      <c r="E3051" s="58" t="s">
        <v>1002</v>
      </c>
      <c r="F3051" s="304" t="s">
        <v>2231</v>
      </c>
      <c r="G3051" s="304"/>
      <c r="H3051" s="68" t="s">
        <v>49</v>
      </c>
      <c r="I3051" s="71">
        <v>1</v>
      </c>
      <c r="J3051" s="70">
        <v>536.05999999999995</v>
      </c>
      <c r="K3051" s="70">
        <v>536.05999999999995</v>
      </c>
      <c r="O3051" s="4"/>
      <c r="P3051" s="4"/>
      <c r="Q3051" s="4"/>
      <c r="R3051" s="4"/>
      <c r="S3051" s="4"/>
      <c r="T3051" s="4"/>
      <c r="U3051" s="4"/>
      <c r="V3051" s="4"/>
      <c r="W3051" s="4"/>
      <c r="X3051" s="4"/>
      <c r="Y3051" s="4"/>
    </row>
    <row r="3052" spans="1:25" ht="15" customHeight="1">
      <c r="A3052" s="4"/>
      <c r="B3052" s="59" t="s">
        <v>1245</v>
      </c>
      <c r="C3052" s="74" t="s">
        <v>2347</v>
      </c>
      <c r="D3052" s="59" t="s">
        <v>47</v>
      </c>
      <c r="E3052" s="59" t="s">
        <v>2348</v>
      </c>
      <c r="F3052" s="308" t="s">
        <v>1248</v>
      </c>
      <c r="G3052" s="308"/>
      <c r="H3052" s="73" t="s">
        <v>1249</v>
      </c>
      <c r="I3052" s="76">
        <v>0.33329999999999999</v>
      </c>
      <c r="J3052" s="75">
        <v>45.46</v>
      </c>
      <c r="K3052" s="75">
        <v>15.15</v>
      </c>
      <c r="O3052" s="4"/>
      <c r="P3052" s="4"/>
      <c r="Q3052" s="4"/>
      <c r="R3052" s="4"/>
      <c r="S3052" s="4"/>
      <c r="T3052" s="4"/>
      <c r="U3052" s="4"/>
      <c r="V3052" s="4"/>
      <c r="W3052" s="4"/>
      <c r="X3052" s="4"/>
      <c r="Y3052" s="4"/>
    </row>
    <row r="3053" spans="1:25" ht="45.6" customHeight="1">
      <c r="A3053" s="4"/>
      <c r="B3053" s="59" t="s">
        <v>1245</v>
      </c>
      <c r="C3053" s="74" t="s">
        <v>1252</v>
      </c>
      <c r="D3053" s="59" t="s">
        <v>47</v>
      </c>
      <c r="E3053" s="59" t="s">
        <v>1253</v>
      </c>
      <c r="F3053" s="308" t="s">
        <v>1248</v>
      </c>
      <c r="G3053" s="308"/>
      <c r="H3053" s="73" t="s">
        <v>1249</v>
      </c>
      <c r="I3053" s="76">
        <v>0.33329999999999999</v>
      </c>
      <c r="J3053" s="75">
        <v>31.63</v>
      </c>
      <c r="K3053" s="75">
        <v>10.54</v>
      </c>
      <c r="O3053" s="4"/>
      <c r="P3053" s="4"/>
      <c r="Q3053" s="4"/>
      <c r="R3053" s="4"/>
      <c r="S3053" s="4"/>
      <c r="T3053" s="4"/>
      <c r="U3053" s="4"/>
      <c r="V3053" s="4"/>
      <c r="W3053" s="4"/>
      <c r="X3053" s="4"/>
      <c r="Y3053" s="4"/>
    </row>
    <row r="3054" spans="1:25" ht="15" customHeight="1">
      <c r="A3054" s="4"/>
      <c r="B3054" s="57" t="s">
        <v>1254</v>
      </c>
      <c r="C3054" s="78" t="s">
        <v>2349</v>
      </c>
      <c r="D3054" s="57" t="s">
        <v>1256</v>
      </c>
      <c r="E3054" s="57" t="s">
        <v>2350</v>
      </c>
      <c r="F3054" s="305" t="s">
        <v>1258</v>
      </c>
      <c r="G3054" s="305"/>
      <c r="H3054" s="77" t="s">
        <v>773</v>
      </c>
      <c r="I3054" s="80">
        <v>1</v>
      </c>
      <c r="J3054" s="79">
        <v>510.37</v>
      </c>
      <c r="K3054" s="79">
        <v>510.37</v>
      </c>
      <c r="O3054" s="4"/>
      <c r="P3054" s="4"/>
      <c r="Q3054" s="4"/>
      <c r="R3054" s="4"/>
      <c r="S3054" s="4"/>
      <c r="T3054" s="4"/>
      <c r="U3054" s="4"/>
      <c r="V3054" s="4"/>
      <c r="W3054" s="4"/>
      <c r="X3054" s="4"/>
      <c r="Y3054" s="4"/>
    </row>
    <row r="3055" spans="1:25" ht="15" customHeight="1">
      <c r="A3055" s="4"/>
      <c r="B3055" s="60"/>
      <c r="C3055" s="60"/>
      <c r="D3055" s="60"/>
      <c r="E3055" s="60"/>
      <c r="F3055" s="60" t="s">
        <v>1260</v>
      </c>
      <c r="G3055" s="82">
        <v>21.27</v>
      </c>
      <c r="H3055" s="60" t="s">
        <v>1261</v>
      </c>
      <c r="I3055" s="82">
        <v>0</v>
      </c>
      <c r="J3055" s="60" t="s">
        <v>1262</v>
      </c>
      <c r="K3055" s="82">
        <v>21.27</v>
      </c>
      <c r="O3055" s="4"/>
      <c r="P3055" s="4"/>
      <c r="Q3055" s="4"/>
      <c r="R3055" s="4"/>
      <c r="S3055" s="4"/>
      <c r="T3055" s="4"/>
      <c r="U3055" s="4"/>
      <c r="V3055" s="4"/>
      <c r="W3055" s="4"/>
      <c r="X3055" s="4"/>
      <c r="Y3055" s="4"/>
    </row>
    <row r="3056" spans="1:25" ht="15" customHeight="1">
      <c r="A3056" s="4"/>
      <c r="B3056" s="60"/>
      <c r="C3056" s="60"/>
      <c r="D3056" s="60"/>
      <c r="E3056" s="60"/>
      <c r="F3056" s="60" t="s">
        <v>1263</v>
      </c>
      <c r="G3056" s="82">
        <v>101.42</v>
      </c>
      <c r="H3056" s="60"/>
      <c r="I3056" s="306" t="s">
        <v>1264</v>
      </c>
      <c r="J3056" s="306"/>
      <c r="K3056" s="82">
        <v>637.48</v>
      </c>
      <c r="O3056" s="4"/>
      <c r="P3056" s="4"/>
      <c r="Q3056" s="4"/>
      <c r="R3056" s="4"/>
      <c r="S3056" s="4"/>
      <c r="T3056" s="4"/>
      <c r="U3056" s="4"/>
      <c r="V3056" s="4"/>
      <c r="W3056" s="4"/>
      <c r="X3056" s="4"/>
      <c r="Y3056" s="4"/>
    </row>
    <row r="3057" spans="1:25" ht="15" customHeight="1">
      <c r="A3057" s="4"/>
      <c r="B3057" s="307" t="s">
        <v>2542</v>
      </c>
      <c r="C3057" s="307"/>
      <c r="D3057" s="307"/>
      <c r="E3057" s="307"/>
      <c r="F3057" s="307"/>
      <c r="G3057" s="307"/>
      <c r="H3057" s="307"/>
      <c r="I3057" s="307"/>
      <c r="J3057" s="307"/>
      <c r="K3057" s="307"/>
      <c r="O3057" s="4"/>
      <c r="P3057" s="4"/>
      <c r="Q3057" s="4"/>
      <c r="R3057" s="4"/>
      <c r="S3057" s="4"/>
      <c r="T3057" s="4"/>
      <c r="U3057" s="4"/>
      <c r="V3057" s="4"/>
      <c r="W3057" s="4"/>
      <c r="X3057" s="4"/>
      <c r="Y3057" s="4"/>
    </row>
    <row r="3058" spans="1:25" ht="15" customHeight="1" thickBot="1">
      <c r="A3058" s="4"/>
      <c r="B3058" s="302" t="s">
        <v>2645</v>
      </c>
      <c r="C3058" s="302"/>
      <c r="D3058" s="302"/>
      <c r="E3058" s="302"/>
      <c r="F3058" s="302"/>
      <c r="G3058" s="302"/>
      <c r="H3058" s="302"/>
      <c r="I3058" s="302"/>
      <c r="J3058" s="302"/>
      <c r="K3058" s="302"/>
      <c r="O3058" s="4"/>
      <c r="P3058" s="4"/>
      <c r="Q3058" s="4"/>
      <c r="R3058" s="4"/>
      <c r="S3058" s="4"/>
      <c r="T3058" s="4"/>
      <c r="U3058" s="4"/>
      <c r="V3058" s="4"/>
      <c r="W3058" s="4"/>
      <c r="X3058" s="4"/>
      <c r="Y3058" s="4"/>
    </row>
    <row r="3059" spans="1:25" ht="15" customHeight="1" thickTop="1">
      <c r="A3059" s="4"/>
      <c r="B3059" s="72"/>
      <c r="C3059" s="72"/>
      <c r="D3059" s="72"/>
      <c r="E3059" s="72"/>
      <c r="F3059" s="72"/>
      <c r="G3059" s="72"/>
      <c r="H3059" s="72"/>
      <c r="I3059" s="72"/>
      <c r="J3059" s="72"/>
      <c r="K3059" s="72"/>
      <c r="O3059" s="4"/>
      <c r="P3059" s="4"/>
      <c r="Q3059" s="4"/>
      <c r="R3059" s="4"/>
      <c r="S3059" s="4"/>
      <c r="T3059" s="4"/>
      <c r="U3059" s="4"/>
      <c r="V3059" s="4"/>
      <c r="W3059" s="4"/>
      <c r="X3059" s="4"/>
      <c r="Y3059" s="4"/>
    </row>
    <row r="3060" spans="1:25" ht="15" customHeight="1">
      <c r="A3060" s="4"/>
      <c r="B3060" s="61" t="s">
        <v>1003</v>
      </c>
      <c r="C3060" s="62" t="s">
        <v>19</v>
      </c>
      <c r="D3060" s="61" t="s">
        <v>20</v>
      </c>
      <c r="E3060" s="61" t="s">
        <v>21</v>
      </c>
      <c r="F3060" s="303" t="s">
        <v>1242</v>
      </c>
      <c r="G3060" s="303"/>
      <c r="H3060" s="67" t="s">
        <v>22</v>
      </c>
      <c r="I3060" s="62" t="s">
        <v>23</v>
      </c>
      <c r="J3060" s="62" t="s">
        <v>24</v>
      </c>
      <c r="K3060" s="62" t="s">
        <v>17</v>
      </c>
      <c r="O3060" s="4"/>
      <c r="P3060" s="4"/>
      <c r="Q3060" s="4"/>
      <c r="R3060" s="4"/>
      <c r="S3060" s="4"/>
      <c r="T3060" s="4"/>
      <c r="U3060" s="4"/>
      <c r="V3060" s="4"/>
      <c r="W3060" s="4"/>
      <c r="X3060" s="4"/>
      <c r="Y3060" s="4"/>
    </row>
    <row r="3061" spans="1:25" ht="15" customHeight="1">
      <c r="A3061" s="4"/>
      <c r="B3061" s="58" t="s">
        <v>1243</v>
      </c>
      <c r="C3061" s="69" t="s">
        <v>1004</v>
      </c>
      <c r="D3061" s="58" t="s">
        <v>31</v>
      </c>
      <c r="E3061" s="58" t="s">
        <v>1005</v>
      </c>
      <c r="F3061" s="304" t="s">
        <v>2231</v>
      </c>
      <c r="G3061" s="304"/>
      <c r="H3061" s="68" t="s">
        <v>49</v>
      </c>
      <c r="I3061" s="71">
        <v>1</v>
      </c>
      <c r="J3061" s="70">
        <v>320.48</v>
      </c>
      <c r="K3061" s="70">
        <v>320.48</v>
      </c>
      <c r="O3061" s="4"/>
      <c r="P3061" s="4"/>
      <c r="Q3061" s="4"/>
      <c r="R3061" s="4"/>
      <c r="S3061" s="4"/>
      <c r="T3061" s="4"/>
      <c r="U3061" s="4"/>
      <c r="V3061" s="4"/>
      <c r="W3061" s="4"/>
      <c r="X3061" s="4"/>
      <c r="Y3061" s="4"/>
    </row>
    <row r="3062" spans="1:25" ht="15" customHeight="1">
      <c r="A3062" s="4"/>
      <c r="B3062" s="59" t="s">
        <v>1245</v>
      </c>
      <c r="C3062" s="74" t="s">
        <v>1252</v>
      </c>
      <c r="D3062" s="59" t="s">
        <v>47</v>
      </c>
      <c r="E3062" s="59" t="s">
        <v>1253</v>
      </c>
      <c r="F3062" s="308" t="s">
        <v>1248</v>
      </c>
      <c r="G3062" s="308"/>
      <c r="H3062" s="73" t="s">
        <v>1249</v>
      </c>
      <c r="I3062" s="76">
        <v>0.51600000000000001</v>
      </c>
      <c r="J3062" s="75">
        <v>31.63</v>
      </c>
      <c r="K3062" s="75">
        <v>16.32</v>
      </c>
      <c r="O3062" s="4"/>
      <c r="P3062" s="4"/>
      <c r="Q3062" s="4"/>
      <c r="R3062" s="4"/>
      <c r="S3062" s="4"/>
      <c r="T3062" s="4"/>
      <c r="U3062" s="4"/>
      <c r="V3062" s="4"/>
      <c r="W3062" s="4"/>
      <c r="X3062" s="4"/>
      <c r="Y3062" s="4"/>
    </row>
    <row r="3063" spans="1:25" ht="45.6" customHeight="1">
      <c r="A3063" s="4"/>
      <c r="B3063" s="59" t="s">
        <v>1245</v>
      </c>
      <c r="C3063" s="74" t="s">
        <v>1250</v>
      </c>
      <c r="D3063" s="59" t="s">
        <v>47</v>
      </c>
      <c r="E3063" s="59" t="s">
        <v>1251</v>
      </c>
      <c r="F3063" s="308" t="s">
        <v>1248</v>
      </c>
      <c r="G3063" s="308"/>
      <c r="H3063" s="73" t="s">
        <v>1249</v>
      </c>
      <c r="I3063" s="76">
        <v>0.51600000000000001</v>
      </c>
      <c r="J3063" s="75">
        <v>25.52</v>
      </c>
      <c r="K3063" s="75">
        <v>13.16</v>
      </c>
      <c r="O3063" s="4"/>
      <c r="P3063" s="4"/>
      <c r="Q3063" s="4"/>
      <c r="R3063" s="4"/>
      <c r="S3063" s="4"/>
      <c r="T3063" s="4"/>
      <c r="U3063" s="4"/>
      <c r="V3063" s="4"/>
      <c r="W3063" s="4"/>
      <c r="X3063" s="4"/>
      <c r="Y3063" s="4"/>
    </row>
    <row r="3064" spans="1:25" ht="15" customHeight="1">
      <c r="A3064" s="4"/>
      <c r="B3064" s="57" t="s">
        <v>1254</v>
      </c>
      <c r="C3064" s="78" t="s">
        <v>2351</v>
      </c>
      <c r="D3064" s="57" t="s">
        <v>1515</v>
      </c>
      <c r="E3064" s="57" t="s">
        <v>2352</v>
      </c>
      <c r="F3064" s="305" t="s">
        <v>1258</v>
      </c>
      <c r="G3064" s="305"/>
      <c r="H3064" s="77" t="s">
        <v>49</v>
      </c>
      <c r="I3064" s="80">
        <v>1</v>
      </c>
      <c r="J3064" s="79">
        <v>291</v>
      </c>
      <c r="K3064" s="79">
        <v>291</v>
      </c>
      <c r="O3064" s="4"/>
      <c r="P3064" s="4"/>
      <c r="Q3064" s="4"/>
      <c r="R3064" s="4"/>
      <c r="S3064" s="4"/>
      <c r="T3064" s="4"/>
      <c r="U3064" s="4"/>
      <c r="V3064" s="4"/>
      <c r="W3064" s="4"/>
      <c r="X3064" s="4"/>
      <c r="Y3064" s="4"/>
    </row>
    <row r="3065" spans="1:25" ht="15" customHeight="1">
      <c r="A3065" s="4"/>
      <c r="B3065" s="60"/>
      <c r="C3065" s="60"/>
      <c r="D3065" s="60"/>
      <c r="E3065" s="60"/>
      <c r="F3065" s="60" t="s">
        <v>1260</v>
      </c>
      <c r="G3065" s="82">
        <v>22.66</v>
      </c>
      <c r="H3065" s="60" t="s">
        <v>1261</v>
      </c>
      <c r="I3065" s="82">
        <v>0</v>
      </c>
      <c r="J3065" s="60" t="s">
        <v>1262</v>
      </c>
      <c r="K3065" s="82">
        <v>22.66</v>
      </c>
      <c r="O3065" s="4"/>
      <c r="P3065" s="4"/>
      <c r="Q3065" s="4"/>
      <c r="R3065" s="4"/>
      <c r="S3065" s="4"/>
      <c r="T3065" s="4"/>
      <c r="U3065" s="4"/>
      <c r="V3065" s="4"/>
      <c r="W3065" s="4"/>
      <c r="X3065" s="4"/>
      <c r="Y3065" s="4"/>
    </row>
    <row r="3066" spans="1:25" ht="15" customHeight="1">
      <c r="A3066" s="4"/>
      <c r="B3066" s="60"/>
      <c r="C3066" s="60"/>
      <c r="D3066" s="60"/>
      <c r="E3066" s="60"/>
      <c r="F3066" s="60" t="s">
        <v>1263</v>
      </c>
      <c r="G3066" s="82">
        <v>60.63</v>
      </c>
      <c r="H3066" s="60"/>
      <c r="I3066" s="306" t="s">
        <v>1264</v>
      </c>
      <c r="J3066" s="306"/>
      <c r="K3066" s="82">
        <v>381.11</v>
      </c>
      <c r="O3066" s="4"/>
      <c r="P3066" s="4"/>
      <c r="Q3066" s="4"/>
      <c r="R3066" s="4"/>
      <c r="S3066" s="4"/>
      <c r="T3066" s="4"/>
      <c r="U3066" s="4"/>
      <c r="V3066" s="4"/>
      <c r="W3066" s="4"/>
      <c r="X3066" s="4"/>
      <c r="Y3066" s="4"/>
    </row>
    <row r="3067" spans="1:25" ht="15" customHeight="1">
      <c r="A3067" s="4"/>
      <c r="B3067" s="307" t="s">
        <v>2542</v>
      </c>
      <c r="C3067" s="307"/>
      <c r="D3067" s="307"/>
      <c r="E3067" s="307"/>
      <c r="F3067" s="307"/>
      <c r="G3067" s="307"/>
      <c r="H3067" s="307"/>
      <c r="I3067" s="307"/>
      <c r="J3067" s="307"/>
      <c r="K3067" s="307"/>
      <c r="O3067" s="4"/>
      <c r="P3067" s="4"/>
      <c r="Q3067" s="4"/>
      <c r="R3067" s="4"/>
      <c r="S3067" s="4"/>
      <c r="T3067" s="4"/>
      <c r="U3067" s="4"/>
      <c r="V3067" s="4"/>
      <c r="W3067" s="4"/>
      <c r="X3067" s="4"/>
      <c r="Y3067" s="4"/>
    </row>
    <row r="3068" spans="1:25" ht="15" customHeight="1" thickBot="1">
      <c r="A3068" s="4"/>
      <c r="B3068" s="302" t="s">
        <v>2646</v>
      </c>
      <c r="C3068" s="302"/>
      <c r="D3068" s="302"/>
      <c r="E3068" s="302"/>
      <c r="F3068" s="302"/>
      <c r="G3068" s="302"/>
      <c r="H3068" s="302"/>
      <c r="I3068" s="302"/>
      <c r="J3068" s="302"/>
      <c r="K3068" s="302"/>
      <c r="O3068" s="4"/>
      <c r="P3068" s="4"/>
      <c r="Q3068" s="4"/>
      <c r="R3068" s="4"/>
      <c r="S3068" s="4"/>
      <c r="T3068" s="4"/>
      <c r="U3068" s="4"/>
      <c r="V3068" s="4"/>
      <c r="W3068" s="4"/>
      <c r="X3068" s="4"/>
      <c r="Y3068" s="4"/>
    </row>
    <row r="3069" spans="1:25" ht="15" customHeight="1" thickTop="1">
      <c r="A3069" s="4"/>
      <c r="B3069" s="72"/>
      <c r="C3069" s="72"/>
      <c r="D3069" s="72"/>
      <c r="E3069" s="72"/>
      <c r="F3069" s="72"/>
      <c r="G3069" s="72"/>
      <c r="H3069" s="72"/>
      <c r="I3069" s="72"/>
      <c r="J3069" s="72"/>
      <c r="K3069" s="72"/>
      <c r="O3069" s="4"/>
      <c r="P3069" s="4"/>
      <c r="Q3069" s="4"/>
      <c r="R3069" s="4"/>
      <c r="S3069" s="4"/>
      <c r="T3069" s="4"/>
      <c r="U3069" s="4"/>
      <c r="V3069" s="4"/>
      <c r="W3069" s="4"/>
      <c r="X3069" s="4"/>
      <c r="Y3069" s="4"/>
    </row>
    <row r="3070" spans="1:25" ht="15" customHeight="1">
      <c r="A3070" s="4"/>
      <c r="B3070" s="61" t="s">
        <v>1006</v>
      </c>
      <c r="C3070" s="62" t="s">
        <v>19</v>
      </c>
      <c r="D3070" s="61" t="s">
        <v>20</v>
      </c>
      <c r="E3070" s="61" t="s">
        <v>21</v>
      </c>
      <c r="F3070" s="303" t="s">
        <v>1242</v>
      </c>
      <c r="G3070" s="303"/>
      <c r="H3070" s="67" t="s">
        <v>22</v>
      </c>
      <c r="I3070" s="62" t="s">
        <v>23</v>
      </c>
      <c r="J3070" s="62" t="s">
        <v>24</v>
      </c>
      <c r="K3070" s="62" t="s">
        <v>17</v>
      </c>
      <c r="O3070" s="4"/>
      <c r="P3070" s="4"/>
      <c r="Q3070" s="4"/>
      <c r="R3070" s="4"/>
      <c r="S3070" s="4"/>
      <c r="T3070" s="4"/>
      <c r="U3070" s="4"/>
      <c r="V3070" s="4"/>
      <c r="W3070" s="4"/>
      <c r="X3070" s="4"/>
      <c r="Y3070" s="4"/>
    </row>
    <row r="3071" spans="1:25" ht="15" customHeight="1">
      <c r="A3071" s="4"/>
      <c r="B3071" s="58" t="s">
        <v>1243</v>
      </c>
      <c r="C3071" s="69" t="s">
        <v>1007</v>
      </c>
      <c r="D3071" s="58" t="s">
        <v>31</v>
      </c>
      <c r="E3071" s="58" t="s">
        <v>1008</v>
      </c>
      <c r="F3071" s="304" t="s">
        <v>2231</v>
      </c>
      <c r="G3071" s="304"/>
      <c r="H3071" s="68" t="s">
        <v>49</v>
      </c>
      <c r="I3071" s="71">
        <v>1</v>
      </c>
      <c r="J3071" s="70">
        <v>429.75</v>
      </c>
      <c r="K3071" s="70">
        <v>429.75</v>
      </c>
      <c r="O3071" s="4"/>
      <c r="P3071" s="4"/>
      <c r="Q3071" s="4"/>
      <c r="R3071" s="4"/>
      <c r="S3071" s="4"/>
      <c r="T3071" s="4"/>
      <c r="U3071" s="4"/>
      <c r="V3071" s="4"/>
      <c r="W3071" s="4"/>
      <c r="X3071" s="4"/>
      <c r="Y3071" s="4"/>
    </row>
    <row r="3072" spans="1:25" ht="15" customHeight="1">
      <c r="A3072" s="4"/>
      <c r="B3072" s="59" t="s">
        <v>1245</v>
      </c>
      <c r="C3072" s="74" t="s">
        <v>1252</v>
      </c>
      <c r="D3072" s="59" t="s">
        <v>47</v>
      </c>
      <c r="E3072" s="59" t="s">
        <v>1253</v>
      </c>
      <c r="F3072" s="308" t="s">
        <v>1248</v>
      </c>
      <c r="G3072" s="308"/>
      <c r="H3072" s="73" t="s">
        <v>1249</v>
      </c>
      <c r="I3072" s="76">
        <v>0.6</v>
      </c>
      <c r="J3072" s="75">
        <v>31.63</v>
      </c>
      <c r="K3072" s="75">
        <v>18.97</v>
      </c>
      <c r="O3072" s="4"/>
      <c r="P3072" s="4"/>
      <c r="Q3072" s="4"/>
      <c r="R3072" s="4"/>
      <c r="S3072" s="4"/>
      <c r="T3072" s="4"/>
      <c r="U3072" s="4"/>
      <c r="V3072" s="4"/>
      <c r="W3072" s="4"/>
      <c r="X3072" s="4"/>
      <c r="Y3072" s="4"/>
    </row>
    <row r="3073" spans="1:25" ht="45.6" customHeight="1">
      <c r="A3073" s="4"/>
      <c r="B3073" s="59" t="s">
        <v>1245</v>
      </c>
      <c r="C3073" s="74" t="s">
        <v>1246</v>
      </c>
      <c r="D3073" s="59" t="s">
        <v>47</v>
      </c>
      <c r="E3073" s="59" t="s">
        <v>1247</v>
      </c>
      <c r="F3073" s="308" t="s">
        <v>1248</v>
      </c>
      <c r="G3073" s="308"/>
      <c r="H3073" s="73" t="s">
        <v>1249</v>
      </c>
      <c r="I3073" s="76">
        <v>0.6</v>
      </c>
      <c r="J3073" s="75">
        <v>22.64</v>
      </c>
      <c r="K3073" s="75">
        <v>13.58</v>
      </c>
      <c r="O3073" s="4"/>
      <c r="P3073" s="4"/>
      <c r="Q3073" s="4"/>
      <c r="R3073" s="4"/>
      <c r="S3073" s="4"/>
      <c r="T3073" s="4"/>
      <c r="U3073" s="4"/>
      <c r="V3073" s="4"/>
      <c r="W3073" s="4"/>
      <c r="X3073" s="4"/>
      <c r="Y3073" s="4"/>
    </row>
    <row r="3074" spans="1:25" ht="15" customHeight="1">
      <c r="A3074" s="4"/>
      <c r="B3074" s="57" t="s">
        <v>1254</v>
      </c>
      <c r="C3074" s="78" t="s">
        <v>2353</v>
      </c>
      <c r="D3074" s="57" t="s">
        <v>47</v>
      </c>
      <c r="E3074" s="57" t="s">
        <v>2354</v>
      </c>
      <c r="F3074" s="305" t="s">
        <v>1258</v>
      </c>
      <c r="G3074" s="305"/>
      <c r="H3074" s="77" t="s">
        <v>49</v>
      </c>
      <c r="I3074" s="80">
        <v>1</v>
      </c>
      <c r="J3074" s="79">
        <v>397.2</v>
      </c>
      <c r="K3074" s="79">
        <v>397.2</v>
      </c>
      <c r="O3074" s="4"/>
      <c r="P3074" s="4"/>
      <c r="Q3074" s="4"/>
      <c r="R3074" s="4"/>
      <c r="S3074" s="4"/>
      <c r="T3074" s="4"/>
      <c r="U3074" s="4"/>
      <c r="V3074" s="4"/>
      <c r="W3074" s="4"/>
      <c r="X3074" s="4"/>
      <c r="Y3074" s="4"/>
    </row>
    <row r="3075" spans="1:25" ht="15" customHeight="1">
      <c r="A3075" s="4"/>
      <c r="B3075" s="60"/>
      <c r="C3075" s="60"/>
      <c r="D3075" s="60"/>
      <c r="E3075" s="60"/>
      <c r="F3075" s="60" t="s">
        <v>1260</v>
      </c>
      <c r="G3075" s="82">
        <v>24.7</v>
      </c>
      <c r="H3075" s="60" t="s">
        <v>1261</v>
      </c>
      <c r="I3075" s="82">
        <v>0</v>
      </c>
      <c r="J3075" s="60" t="s">
        <v>1262</v>
      </c>
      <c r="K3075" s="82">
        <v>24.7</v>
      </c>
      <c r="O3075" s="4"/>
      <c r="P3075" s="4"/>
      <c r="Q3075" s="4"/>
      <c r="R3075" s="4"/>
      <c r="S3075" s="4"/>
      <c r="T3075" s="4"/>
      <c r="U3075" s="4"/>
      <c r="V3075" s="4"/>
      <c r="W3075" s="4"/>
      <c r="X3075" s="4"/>
      <c r="Y3075" s="4"/>
    </row>
    <row r="3076" spans="1:25" ht="15" customHeight="1">
      <c r="A3076" s="4"/>
      <c r="B3076" s="60"/>
      <c r="C3076" s="60"/>
      <c r="D3076" s="60"/>
      <c r="E3076" s="60"/>
      <c r="F3076" s="60" t="s">
        <v>1263</v>
      </c>
      <c r="G3076" s="82">
        <v>81.3</v>
      </c>
      <c r="H3076" s="60"/>
      <c r="I3076" s="306" t="s">
        <v>1264</v>
      </c>
      <c r="J3076" s="306"/>
      <c r="K3076" s="82">
        <v>511.05</v>
      </c>
      <c r="O3076" s="4"/>
      <c r="P3076" s="4"/>
      <c r="Q3076" s="4"/>
      <c r="R3076" s="4"/>
      <c r="S3076" s="4"/>
      <c r="T3076" s="4"/>
      <c r="U3076" s="4"/>
      <c r="V3076" s="4"/>
      <c r="W3076" s="4"/>
      <c r="X3076" s="4"/>
      <c r="Y3076" s="4"/>
    </row>
    <row r="3077" spans="1:25" ht="15" customHeight="1">
      <c r="A3077" s="4"/>
      <c r="B3077" s="307" t="s">
        <v>2542</v>
      </c>
      <c r="C3077" s="307"/>
      <c r="D3077" s="307"/>
      <c r="E3077" s="307"/>
      <c r="F3077" s="307"/>
      <c r="G3077" s="307"/>
      <c r="H3077" s="307"/>
      <c r="I3077" s="307"/>
      <c r="J3077" s="307"/>
      <c r="K3077" s="307"/>
      <c r="O3077" s="4"/>
      <c r="P3077" s="4"/>
      <c r="Q3077" s="4"/>
      <c r="R3077" s="4"/>
      <c r="S3077" s="4"/>
      <c r="T3077" s="4"/>
      <c r="U3077" s="4"/>
      <c r="V3077" s="4"/>
      <c r="W3077" s="4"/>
      <c r="X3077" s="4"/>
      <c r="Y3077" s="4"/>
    </row>
    <row r="3078" spans="1:25" ht="15" customHeight="1" thickBot="1">
      <c r="A3078" s="4"/>
      <c r="B3078" s="302" t="s">
        <v>2647</v>
      </c>
      <c r="C3078" s="302"/>
      <c r="D3078" s="302"/>
      <c r="E3078" s="302"/>
      <c r="F3078" s="302"/>
      <c r="G3078" s="302"/>
      <c r="H3078" s="302"/>
      <c r="I3078" s="302"/>
      <c r="J3078" s="302"/>
      <c r="K3078" s="302"/>
      <c r="O3078" s="4"/>
      <c r="P3078" s="4"/>
      <c r="Q3078" s="4"/>
      <c r="R3078" s="4"/>
      <c r="S3078" s="4"/>
      <c r="T3078" s="4"/>
      <c r="U3078" s="4"/>
      <c r="V3078" s="4"/>
      <c r="W3078" s="4"/>
      <c r="X3078" s="4"/>
      <c r="Y3078" s="4"/>
    </row>
    <row r="3079" spans="1:25" ht="15" customHeight="1" thickTop="1">
      <c r="A3079" s="4"/>
      <c r="B3079" s="72"/>
      <c r="C3079" s="72"/>
      <c r="D3079" s="72"/>
      <c r="E3079" s="72"/>
      <c r="F3079" s="72"/>
      <c r="G3079" s="72"/>
      <c r="H3079" s="72"/>
      <c r="I3079" s="72"/>
      <c r="J3079" s="72"/>
      <c r="K3079" s="72"/>
      <c r="O3079" s="4"/>
      <c r="P3079" s="4"/>
      <c r="Q3079" s="4"/>
      <c r="R3079" s="4"/>
      <c r="S3079" s="4"/>
      <c r="T3079" s="4"/>
      <c r="U3079" s="4"/>
      <c r="V3079" s="4"/>
      <c r="W3079" s="4"/>
      <c r="X3079" s="4"/>
      <c r="Y3079" s="4"/>
    </row>
    <row r="3080" spans="1:25" ht="15" customHeight="1">
      <c r="A3080" s="4"/>
      <c r="B3080" s="61" t="s">
        <v>1009</v>
      </c>
      <c r="C3080" s="62" t="s">
        <v>19</v>
      </c>
      <c r="D3080" s="61" t="s">
        <v>20</v>
      </c>
      <c r="E3080" s="61" t="s">
        <v>21</v>
      </c>
      <c r="F3080" s="303" t="s">
        <v>1242</v>
      </c>
      <c r="G3080" s="303"/>
      <c r="H3080" s="67" t="s">
        <v>22</v>
      </c>
      <c r="I3080" s="62" t="s">
        <v>23</v>
      </c>
      <c r="J3080" s="62" t="s">
        <v>24</v>
      </c>
      <c r="K3080" s="62" t="s">
        <v>17</v>
      </c>
      <c r="O3080" s="4"/>
      <c r="P3080" s="4"/>
      <c r="Q3080" s="4"/>
      <c r="R3080" s="4"/>
      <c r="S3080" s="4"/>
      <c r="T3080" s="4"/>
      <c r="U3080" s="4"/>
      <c r="V3080" s="4"/>
      <c r="W3080" s="4"/>
      <c r="X3080" s="4"/>
      <c r="Y3080" s="4"/>
    </row>
    <row r="3081" spans="1:25" ht="15" customHeight="1">
      <c r="A3081" s="4"/>
      <c r="B3081" s="58" t="s">
        <v>1243</v>
      </c>
      <c r="C3081" s="69" t="s">
        <v>1010</v>
      </c>
      <c r="D3081" s="58" t="s">
        <v>31</v>
      </c>
      <c r="E3081" s="58" t="s">
        <v>1011</v>
      </c>
      <c r="F3081" s="304" t="s">
        <v>1419</v>
      </c>
      <c r="G3081" s="304"/>
      <c r="H3081" s="68" t="s">
        <v>49</v>
      </c>
      <c r="I3081" s="71">
        <v>1</v>
      </c>
      <c r="J3081" s="70">
        <v>12.86</v>
      </c>
      <c r="K3081" s="70">
        <v>12.86</v>
      </c>
      <c r="O3081" s="4"/>
      <c r="P3081" s="4"/>
      <c r="Q3081" s="4"/>
      <c r="R3081" s="4"/>
      <c r="S3081" s="4"/>
      <c r="T3081" s="4"/>
      <c r="U3081" s="4"/>
      <c r="V3081" s="4"/>
      <c r="W3081" s="4"/>
      <c r="X3081" s="4"/>
      <c r="Y3081" s="4"/>
    </row>
    <row r="3082" spans="1:25" ht="15" customHeight="1">
      <c r="A3082" s="4"/>
      <c r="B3082" s="59" t="s">
        <v>1245</v>
      </c>
      <c r="C3082" s="74" t="s">
        <v>1250</v>
      </c>
      <c r="D3082" s="59" t="s">
        <v>47</v>
      </c>
      <c r="E3082" s="59" t="s">
        <v>1251</v>
      </c>
      <c r="F3082" s="308" t="s">
        <v>1248</v>
      </c>
      <c r="G3082" s="308"/>
      <c r="H3082" s="73" t="s">
        <v>1249</v>
      </c>
      <c r="I3082" s="76">
        <v>0.156</v>
      </c>
      <c r="J3082" s="75">
        <v>25.52</v>
      </c>
      <c r="K3082" s="75">
        <v>3.98</v>
      </c>
      <c r="O3082" s="4"/>
      <c r="P3082" s="4"/>
      <c r="Q3082" s="4"/>
      <c r="R3082" s="4"/>
      <c r="S3082" s="4"/>
      <c r="T3082" s="4"/>
      <c r="U3082" s="4"/>
      <c r="V3082" s="4"/>
      <c r="W3082" s="4"/>
      <c r="X3082" s="4"/>
      <c r="Y3082" s="4"/>
    </row>
    <row r="3083" spans="1:25" ht="45.6" customHeight="1">
      <c r="A3083" s="4"/>
      <c r="B3083" s="59" t="s">
        <v>1245</v>
      </c>
      <c r="C3083" s="74" t="s">
        <v>1252</v>
      </c>
      <c r="D3083" s="59" t="s">
        <v>47</v>
      </c>
      <c r="E3083" s="59" t="s">
        <v>1253</v>
      </c>
      <c r="F3083" s="308" t="s">
        <v>1248</v>
      </c>
      <c r="G3083" s="308"/>
      <c r="H3083" s="73" t="s">
        <v>1249</v>
      </c>
      <c r="I3083" s="76">
        <v>0.156</v>
      </c>
      <c r="J3083" s="75">
        <v>31.63</v>
      </c>
      <c r="K3083" s="75">
        <v>4.93</v>
      </c>
      <c r="O3083" s="4"/>
      <c r="P3083" s="4"/>
      <c r="Q3083" s="4"/>
      <c r="R3083" s="4"/>
      <c r="S3083" s="4"/>
      <c r="T3083" s="4"/>
      <c r="U3083" s="4"/>
      <c r="V3083" s="4"/>
      <c r="W3083" s="4"/>
      <c r="X3083" s="4"/>
      <c r="Y3083" s="4"/>
    </row>
    <row r="3084" spans="1:25" ht="15" customHeight="1">
      <c r="A3084" s="4"/>
      <c r="B3084" s="57" t="s">
        <v>1254</v>
      </c>
      <c r="C3084" s="78" t="s">
        <v>2355</v>
      </c>
      <c r="D3084" s="57" t="s">
        <v>1515</v>
      </c>
      <c r="E3084" s="57" t="s">
        <v>2356</v>
      </c>
      <c r="F3084" s="305" t="s">
        <v>1258</v>
      </c>
      <c r="G3084" s="305"/>
      <c r="H3084" s="77" t="s">
        <v>49</v>
      </c>
      <c r="I3084" s="80">
        <v>1</v>
      </c>
      <c r="J3084" s="79">
        <v>3.95</v>
      </c>
      <c r="K3084" s="79">
        <v>3.95</v>
      </c>
      <c r="O3084" s="4"/>
      <c r="P3084" s="4"/>
      <c r="Q3084" s="4"/>
      <c r="R3084" s="4"/>
      <c r="S3084" s="4"/>
      <c r="T3084" s="4"/>
      <c r="U3084" s="4"/>
      <c r="V3084" s="4"/>
      <c r="W3084" s="4"/>
      <c r="X3084" s="4"/>
      <c r="Y3084" s="4"/>
    </row>
    <row r="3085" spans="1:25" ht="15" customHeight="1">
      <c r="A3085" s="4"/>
      <c r="B3085" s="60"/>
      <c r="C3085" s="60"/>
      <c r="D3085" s="60"/>
      <c r="E3085" s="60"/>
      <c r="F3085" s="60" t="s">
        <v>1260</v>
      </c>
      <c r="G3085" s="82">
        <v>6.84</v>
      </c>
      <c r="H3085" s="60" t="s">
        <v>1261</v>
      </c>
      <c r="I3085" s="82">
        <v>0</v>
      </c>
      <c r="J3085" s="60" t="s">
        <v>1262</v>
      </c>
      <c r="K3085" s="82">
        <v>6.84</v>
      </c>
      <c r="O3085" s="4"/>
      <c r="P3085" s="4"/>
      <c r="Q3085" s="4"/>
      <c r="R3085" s="4"/>
      <c r="S3085" s="4"/>
      <c r="T3085" s="4"/>
      <c r="U3085" s="4"/>
      <c r="V3085" s="4"/>
      <c r="W3085" s="4"/>
      <c r="X3085" s="4"/>
      <c r="Y3085" s="4"/>
    </row>
    <row r="3086" spans="1:25" ht="15" customHeight="1">
      <c r="A3086" s="4"/>
      <c r="B3086" s="60"/>
      <c r="C3086" s="60"/>
      <c r="D3086" s="60"/>
      <c r="E3086" s="60"/>
      <c r="F3086" s="60" t="s">
        <v>1263</v>
      </c>
      <c r="G3086" s="82">
        <v>2.4300000000000002</v>
      </c>
      <c r="H3086" s="60"/>
      <c r="I3086" s="306" t="s">
        <v>1264</v>
      </c>
      <c r="J3086" s="306"/>
      <c r="K3086" s="82">
        <v>15.29</v>
      </c>
      <c r="O3086" s="4"/>
      <c r="P3086" s="4"/>
      <c r="Q3086" s="4"/>
      <c r="R3086" s="4"/>
      <c r="S3086" s="4"/>
      <c r="T3086" s="4"/>
      <c r="U3086" s="4"/>
      <c r="V3086" s="4"/>
      <c r="W3086" s="4"/>
      <c r="X3086" s="4"/>
      <c r="Y3086" s="4"/>
    </row>
    <row r="3087" spans="1:25" ht="15" customHeight="1">
      <c r="A3087" s="4"/>
      <c r="B3087" s="307" t="s">
        <v>2542</v>
      </c>
      <c r="C3087" s="307"/>
      <c r="D3087" s="307"/>
      <c r="E3087" s="307"/>
      <c r="F3087" s="307"/>
      <c r="G3087" s="307"/>
      <c r="H3087" s="307"/>
      <c r="I3087" s="307"/>
      <c r="J3087" s="307"/>
      <c r="K3087" s="307"/>
      <c r="O3087" s="4"/>
      <c r="P3087" s="4"/>
      <c r="Q3087" s="4"/>
      <c r="R3087" s="4"/>
      <c r="S3087" s="4"/>
      <c r="T3087" s="4"/>
      <c r="U3087" s="4"/>
      <c r="V3087" s="4"/>
      <c r="W3087" s="4"/>
      <c r="X3087" s="4"/>
      <c r="Y3087" s="4"/>
    </row>
    <row r="3088" spans="1:25" ht="15" customHeight="1" thickBot="1">
      <c r="A3088" s="4"/>
      <c r="B3088" s="302" t="s">
        <v>2648</v>
      </c>
      <c r="C3088" s="302"/>
      <c r="D3088" s="302"/>
      <c r="E3088" s="302"/>
      <c r="F3088" s="302"/>
      <c r="G3088" s="302"/>
      <c r="H3088" s="302"/>
      <c r="I3088" s="302"/>
      <c r="J3088" s="302"/>
      <c r="K3088" s="302"/>
      <c r="O3088" s="4"/>
      <c r="P3088" s="4"/>
      <c r="Q3088" s="4"/>
      <c r="R3088" s="4"/>
      <c r="S3088" s="4"/>
      <c r="T3088" s="4"/>
      <c r="U3088" s="4"/>
      <c r="V3088" s="4"/>
      <c r="W3088" s="4"/>
      <c r="X3088" s="4"/>
      <c r="Y3088" s="4"/>
    </row>
    <row r="3089" spans="1:25" ht="15" customHeight="1" thickTop="1">
      <c r="A3089" s="4"/>
      <c r="B3089" s="72"/>
      <c r="C3089" s="72"/>
      <c r="D3089" s="72"/>
      <c r="E3089" s="72"/>
      <c r="F3089" s="72"/>
      <c r="G3089" s="72"/>
      <c r="H3089" s="72"/>
      <c r="I3089" s="72"/>
      <c r="J3089" s="72"/>
      <c r="K3089" s="72"/>
      <c r="O3089" s="4"/>
      <c r="P3089" s="4"/>
      <c r="Q3089" s="4"/>
      <c r="R3089" s="4"/>
      <c r="S3089" s="4"/>
      <c r="T3089" s="4"/>
      <c r="U3089" s="4"/>
      <c r="V3089" s="4"/>
      <c r="W3089" s="4"/>
      <c r="X3089" s="4"/>
      <c r="Y3089" s="4"/>
    </row>
    <row r="3090" spans="1:25" ht="15" customHeight="1">
      <c r="A3090" s="4"/>
      <c r="B3090" s="61" t="s">
        <v>1012</v>
      </c>
      <c r="C3090" s="62" t="s">
        <v>19</v>
      </c>
      <c r="D3090" s="61" t="s">
        <v>20</v>
      </c>
      <c r="E3090" s="61" t="s">
        <v>21</v>
      </c>
      <c r="F3090" s="303" t="s">
        <v>1242</v>
      </c>
      <c r="G3090" s="303"/>
      <c r="H3090" s="67" t="s">
        <v>22</v>
      </c>
      <c r="I3090" s="62" t="s">
        <v>23</v>
      </c>
      <c r="J3090" s="62" t="s">
        <v>24</v>
      </c>
      <c r="K3090" s="62" t="s">
        <v>17</v>
      </c>
      <c r="O3090" s="4"/>
      <c r="P3090" s="4"/>
      <c r="Q3090" s="4"/>
      <c r="R3090" s="4"/>
      <c r="S3090" s="4"/>
      <c r="T3090" s="4"/>
      <c r="U3090" s="4"/>
      <c r="V3090" s="4"/>
      <c r="W3090" s="4"/>
      <c r="X3090" s="4"/>
      <c r="Y3090" s="4"/>
    </row>
    <row r="3091" spans="1:25" ht="15" customHeight="1">
      <c r="A3091" s="4"/>
      <c r="B3091" s="58" t="s">
        <v>1243</v>
      </c>
      <c r="C3091" s="69" t="s">
        <v>1013</v>
      </c>
      <c r="D3091" s="58" t="s">
        <v>31</v>
      </c>
      <c r="E3091" s="58" t="s">
        <v>1014</v>
      </c>
      <c r="F3091" s="304" t="s">
        <v>2231</v>
      </c>
      <c r="G3091" s="304"/>
      <c r="H3091" s="68" t="s">
        <v>49</v>
      </c>
      <c r="I3091" s="71">
        <v>1</v>
      </c>
      <c r="J3091" s="70">
        <v>50.29</v>
      </c>
      <c r="K3091" s="70">
        <v>50.29</v>
      </c>
      <c r="O3091" s="4"/>
      <c r="P3091" s="4"/>
      <c r="Q3091" s="4"/>
      <c r="R3091" s="4"/>
      <c r="S3091" s="4"/>
      <c r="T3091" s="4"/>
      <c r="U3091" s="4"/>
      <c r="V3091" s="4"/>
      <c r="W3091" s="4"/>
      <c r="X3091" s="4"/>
      <c r="Y3091" s="4"/>
    </row>
    <row r="3092" spans="1:25" ht="15" customHeight="1">
      <c r="A3092" s="4"/>
      <c r="B3092" s="59" t="s">
        <v>1245</v>
      </c>
      <c r="C3092" s="74" t="s">
        <v>1250</v>
      </c>
      <c r="D3092" s="59" t="s">
        <v>47</v>
      </c>
      <c r="E3092" s="59" t="s">
        <v>1251</v>
      </c>
      <c r="F3092" s="308" t="s">
        <v>1248</v>
      </c>
      <c r="G3092" s="308"/>
      <c r="H3092" s="73" t="s">
        <v>1249</v>
      </c>
      <c r="I3092" s="76">
        <v>0.53100000000000003</v>
      </c>
      <c r="J3092" s="75">
        <v>25.52</v>
      </c>
      <c r="K3092" s="75">
        <v>13.55</v>
      </c>
      <c r="O3092" s="4"/>
      <c r="P3092" s="4"/>
      <c r="Q3092" s="4"/>
      <c r="R3092" s="4"/>
      <c r="S3092" s="4"/>
      <c r="T3092" s="4"/>
      <c r="U3092" s="4"/>
      <c r="V3092" s="4"/>
      <c r="W3092" s="4"/>
      <c r="X3092" s="4"/>
      <c r="Y3092" s="4"/>
    </row>
    <row r="3093" spans="1:25" ht="45.6" customHeight="1">
      <c r="A3093" s="4"/>
      <c r="B3093" s="59" t="s">
        <v>1245</v>
      </c>
      <c r="C3093" s="74" t="s">
        <v>1252</v>
      </c>
      <c r="D3093" s="59" t="s">
        <v>47</v>
      </c>
      <c r="E3093" s="59" t="s">
        <v>1253</v>
      </c>
      <c r="F3093" s="308" t="s">
        <v>1248</v>
      </c>
      <c r="G3093" s="308"/>
      <c r="H3093" s="73" t="s">
        <v>1249</v>
      </c>
      <c r="I3093" s="76">
        <v>0.53100000000000003</v>
      </c>
      <c r="J3093" s="75">
        <v>31.63</v>
      </c>
      <c r="K3093" s="75">
        <v>16.79</v>
      </c>
      <c r="O3093" s="4"/>
      <c r="P3093" s="4"/>
      <c r="Q3093" s="4"/>
      <c r="R3093" s="4"/>
      <c r="S3093" s="4"/>
      <c r="T3093" s="4"/>
      <c r="U3093" s="4"/>
      <c r="V3093" s="4"/>
      <c r="W3093" s="4"/>
      <c r="X3093" s="4"/>
      <c r="Y3093" s="4"/>
    </row>
    <row r="3094" spans="1:25" ht="15" customHeight="1">
      <c r="A3094" s="4"/>
      <c r="B3094" s="57" t="s">
        <v>1254</v>
      </c>
      <c r="C3094" s="78" t="s">
        <v>2357</v>
      </c>
      <c r="D3094" s="57" t="s">
        <v>1515</v>
      </c>
      <c r="E3094" s="57" t="s">
        <v>2358</v>
      </c>
      <c r="F3094" s="305" t="s">
        <v>1258</v>
      </c>
      <c r="G3094" s="305"/>
      <c r="H3094" s="77" t="s">
        <v>49</v>
      </c>
      <c r="I3094" s="80">
        <v>1</v>
      </c>
      <c r="J3094" s="79">
        <v>19.95</v>
      </c>
      <c r="K3094" s="79">
        <v>19.95</v>
      </c>
      <c r="O3094" s="4"/>
      <c r="P3094" s="4"/>
      <c r="Q3094" s="4"/>
      <c r="R3094" s="4"/>
      <c r="S3094" s="4"/>
      <c r="T3094" s="4"/>
      <c r="U3094" s="4"/>
      <c r="V3094" s="4"/>
      <c r="W3094" s="4"/>
      <c r="X3094" s="4"/>
      <c r="Y3094" s="4"/>
    </row>
    <row r="3095" spans="1:25" ht="15" customHeight="1">
      <c r="A3095" s="4"/>
      <c r="B3095" s="60"/>
      <c r="C3095" s="60"/>
      <c r="D3095" s="60"/>
      <c r="E3095" s="60"/>
      <c r="F3095" s="60" t="s">
        <v>1260</v>
      </c>
      <c r="G3095" s="82">
        <v>23.32</v>
      </c>
      <c r="H3095" s="60" t="s">
        <v>1261</v>
      </c>
      <c r="I3095" s="82">
        <v>0</v>
      </c>
      <c r="J3095" s="60" t="s">
        <v>1262</v>
      </c>
      <c r="K3095" s="82">
        <v>23.32</v>
      </c>
      <c r="O3095" s="4"/>
      <c r="P3095" s="4"/>
      <c r="Q3095" s="4"/>
      <c r="R3095" s="4"/>
      <c r="S3095" s="4"/>
      <c r="T3095" s="4"/>
      <c r="U3095" s="4"/>
      <c r="V3095" s="4"/>
      <c r="W3095" s="4"/>
      <c r="X3095" s="4"/>
      <c r="Y3095" s="4"/>
    </row>
    <row r="3096" spans="1:25" ht="15" customHeight="1">
      <c r="A3096" s="4"/>
      <c r="B3096" s="60"/>
      <c r="C3096" s="60"/>
      <c r="D3096" s="60"/>
      <c r="E3096" s="60"/>
      <c r="F3096" s="60" t="s">
        <v>1263</v>
      </c>
      <c r="G3096" s="82">
        <v>9.51</v>
      </c>
      <c r="H3096" s="60"/>
      <c r="I3096" s="306" t="s">
        <v>1264</v>
      </c>
      <c r="J3096" s="306"/>
      <c r="K3096" s="82">
        <v>59.8</v>
      </c>
      <c r="O3096" s="4"/>
      <c r="P3096" s="4"/>
      <c r="Q3096" s="4"/>
      <c r="R3096" s="4"/>
      <c r="S3096" s="4"/>
      <c r="T3096" s="4"/>
      <c r="U3096" s="4"/>
      <c r="V3096" s="4"/>
      <c r="W3096" s="4"/>
      <c r="X3096" s="4"/>
      <c r="Y3096" s="4"/>
    </row>
    <row r="3097" spans="1:25" ht="15" customHeight="1">
      <c r="A3097" s="4"/>
      <c r="B3097" s="307" t="s">
        <v>2542</v>
      </c>
      <c r="C3097" s="307"/>
      <c r="D3097" s="307"/>
      <c r="E3097" s="307"/>
      <c r="F3097" s="307"/>
      <c r="G3097" s="307"/>
      <c r="H3097" s="307"/>
      <c r="I3097" s="307"/>
      <c r="J3097" s="307"/>
      <c r="K3097" s="307"/>
      <c r="O3097" s="4"/>
      <c r="P3097" s="4"/>
      <c r="Q3097" s="4"/>
      <c r="R3097" s="4"/>
      <c r="S3097" s="4"/>
      <c r="T3097" s="4"/>
      <c r="U3097" s="4"/>
      <c r="V3097" s="4"/>
      <c r="W3097" s="4"/>
      <c r="X3097" s="4"/>
      <c r="Y3097" s="4"/>
    </row>
    <row r="3098" spans="1:25" ht="15" customHeight="1" thickBot="1">
      <c r="A3098" s="4"/>
      <c r="B3098" s="302" t="s">
        <v>2649</v>
      </c>
      <c r="C3098" s="302"/>
      <c r="D3098" s="302"/>
      <c r="E3098" s="302"/>
      <c r="F3098" s="302"/>
      <c r="G3098" s="302"/>
      <c r="H3098" s="302"/>
      <c r="I3098" s="302"/>
      <c r="J3098" s="302"/>
      <c r="K3098" s="302"/>
      <c r="O3098" s="4"/>
      <c r="P3098" s="4"/>
      <c r="Q3098" s="4"/>
      <c r="R3098" s="4"/>
      <c r="S3098" s="4"/>
      <c r="T3098" s="4"/>
      <c r="U3098" s="4"/>
      <c r="V3098" s="4"/>
      <c r="W3098" s="4"/>
      <c r="X3098" s="4"/>
      <c r="Y3098" s="4"/>
    </row>
    <row r="3099" spans="1:25" ht="15" customHeight="1" thickTop="1">
      <c r="A3099" s="4"/>
      <c r="B3099" s="72"/>
      <c r="C3099" s="72"/>
      <c r="D3099" s="72"/>
      <c r="E3099" s="72"/>
      <c r="F3099" s="72"/>
      <c r="G3099" s="72"/>
      <c r="H3099" s="72"/>
      <c r="I3099" s="72"/>
      <c r="J3099" s="72"/>
      <c r="K3099" s="72"/>
      <c r="O3099" s="4"/>
      <c r="P3099" s="4"/>
      <c r="Q3099" s="4"/>
      <c r="R3099" s="4"/>
      <c r="S3099" s="4"/>
      <c r="T3099" s="4"/>
      <c r="U3099" s="4"/>
      <c r="V3099" s="4"/>
      <c r="W3099" s="4"/>
      <c r="X3099" s="4"/>
      <c r="Y3099" s="4"/>
    </row>
    <row r="3100" spans="1:25" ht="15" customHeight="1">
      <c r="A3100" s="4"/>
      <c r="B3100" s="61" t="s">
        <v>1015</v>
      </c>
      <c r="C3100" s="62" t="s">
        <v>19</v>
      </c>
      <c r="D3100" s="61" t="s">
        <v>20</v>
      </c>
      <c r="E3100" s="61" t="s">
        <v>21</v>
      </c>
      <c r="F3100" s="303" t="s">
        <v>1242</v>
      </c>
      <c r="G3100" s="303"/>
      <c r="H3100" s="67" t="s">
        <v>22</v>
      </c>
      <c r="I3100" s="62" t="s">
        <v>23</v>
      </c>
      <c r="J3100" s="62" t="s">
        <v>24</v>
      </c>
      <c r="K3100" s="62" t="s">
        <v>17</v>
      </c>
      <c r="O3100" s="4"/>
      <c r="P3100" s="4"/>
      <c r="Q3100" s="4"/>
      <c r="R3100" s="4"/>
      <c r="S3100" s="4"/>
      <c r="T3100" s="4"/>
      <c r="U3100" s="4"/>
      <c r="V3100" s="4"/>
      <c r="W3100" s="4"/>
      <c r="X3100" s="4"/>
      <c r="Y3100" s="4"/>
    </row>
    <row r="3101" spans="1:25" ht="15" customHeight="1">
      <c r="A3101" s="4"/>
      <c r="B3101" s="58" t="s">
        <v>1243</v>
      </c>
      <c r="C3101" s="69" t="s">
        <v>1016</v>
      </c>
      <c r="D3101" s="58" t="s">
        <v>31</v>
      </c>
      <c r="E3101" s="58" t="s">
        <v>1017</v>
      </c>
      <c r="F3101" s="304" t="s">
        <v>2231</v>
      </c>
      <c r="G3101" s="304"/>
      <c r="H3101" s="68" t="s">
        <v>87</v>
      </c>
      <c r="I3101" s="71">
        <v>1</v>
      </c>
      <c r="J3101" s="70">
        <v>49.14</v>
      </c>
      <c r="K3101" s="70">
        <v>49.14</v>
      </c>
      <c r="O3101" s="4"/>
      <c r="P3101" s="4"/>
      <c r="Q3101" s="4"/>
      <c r="R3101" s="4"/>
      <c r="S3101" s="4"/>
      <c r="T3101" s="4"/>
      <c r="U3101" s="4"/>
      <c r="V3101" s="4"/>
      <c r="W3101" s="4"/>
      <c r="X3101" s="4"/>
      <c r="Y3101" s="4"/>
    </row>
    <row r="3102" spans="1:25" ht="15" customHeight="1">
      <c r="A3102" s="4"/>
      <c r="B3102" s="59" t="s">
        <v>1245</v>
      </c>
      <c r="C3102" s="74" t="s">
        <v>1252</v>
      </c>
      <c r="D3102" s="59" t="s">
        <v>47</v>
      </c>
      <c r="E3102" s="59" t="s">
        <v>1253</v>
      </c>
      <c r="F3102" s="308" t="s">
        <v>1248</v>
      </c>
      <c r="G3102" s="308"/>
      <c r="H3102" s="73" t="s">
        <v>1249</v>
      </c>
      <c r="I3102" s="76">
        <v>0.51100000000000001</v>
      </c>
      <c r="J3102" s="75">
        <v>31.63</v>
      </c>
      <c r="K3102" s="75">
        <v>16.16</v>
      </c>
      <c r="O3102" s="4"/>
      <c r="P3102" s="4"/>
      <c r="Q3102" s="4"/>
      <c r="R3102" s="4"/>
      <c r="S3102" s="4"/>
      <c r="T3102" s="4"/>
      <c r="U3102" s="4"/>
      <c r="V3102" s="4"/>
      <c r="W3102" s="4"/>
      <c r="X3102" s="4"/>
      <c r="Y3102" s="4"/>
    </row>
    <row r="3103" spans="1:25" ht="45.6" customHeight="1">
      <c r="A3103" s="4"/>
      <c r="B3103" s="59" t="s">
        <v>1245</v>
      </c>
      <c r="C3103" s="74" t="s">
        <v>1250</v>
      </c>
      <c r="D3103" s="59" t="s">
        <v>47</v>
      </c>
      <c r="E3103" s="59" t="s">
        <v>1251</v>
      </c>
      <c r="F3103" s="308" t="s">
        <v>1248</v>
      </c>
      <c r="G3103" s="308"/>
      <c r="H3103" s="73" t="s">
        <v>1249</v>
      </c>
      <c r="I3103" s="76">
        <v>0.51100000000000001</v>
      </c>
      <c r="J3103" s="75">
        <v>25.52</v>
      </c>
      <c r="K3103" s="75">
        <v>13.04</v>
      </c>
      <c r="O3103" s="4"/>
      <c r="P3103" s="4"/>
      <c r="Q3103" s="4"/>
      <c r="R3103" s="4"/>
      <c r="S3103" s="4"/>
      <c r="T3103" s="4"/>
      <c r="U3103" s="4"/>
      <c r="V3103" s="4"/>
      <c r="W3103" s="4"/>
      <c r="X3103" s="4"/>
      <c r="Y3103" s="4"/>
    </row>
    <row r="3104" spans="1:25" ht="15" customHeight="1">
      <c r="A3104" s="4"/>
      <c r="B3104" s="57" t="s">
        <v>1254</v>
      </c>
      <c r="C3104" s="78" t="s">
        <v>2359</v>
      </c>
      <c r="D3104" s="57" t="s">
        <v>1515</v>
      </c>
      <c r="E3104" s="57" t="s">
        <v>2360</v>
      </c>
      <c r="F3104" s="305" t="s">
        <v>1258</v>
      </c>
      <c r="G3104" s="305"/>
      <c r="H3104" s="77" t="s">
        <v>87</v>
      </c>
      <c r="I3104" s="80">
        <v>1.1000000000000001</v>
      </c>
      <c r="J3104" s="79">
        <v>18.13</v>
      </c>
      <c r="K3104" s="79">
        <v>19.940000000000001</v>
      </c>
      <c r="O3104" s="4"/>
      <c r="P3104" s="4"/>
      <c r="Q3104" s="4"/>
      <c r="R3104" s="4"/>
      <c r="S3104" s="4"/>
      <c r="T3104" s="4"/>
      <c r="U3104" s="4"/>
      <c r="V3104" s="4"/>
      <c r="W3104" s="4"/>
      <c r="X3104" s="4"/>
      <c r="Y3104" s="4"/>
    </row>
    <row r="3105" spans="1:25" ht="15" customHeight="1">
      <c r="A3105" s="4"/>
      <c r="B3105" s="60"/>
      <c r="C3105" s="60"/>
      <c r="D3105" s="60"/>
      <c r="E3105" s="60"/>
      <c r="F3105" s="60" t="s">
        <v>1260</v>
      </c>
      <c r="G3105" s="82">
        <v>22.44</v>
      </c>
      <c r="H3105" s="60" t="s">
        <v>1261</v>
      </c>
      <c r="I3105" s="82">
        <v>0</v>
      </c>
      <c r="J3105" s="60" t="s">
        <v>1262</v>
      </c>
      <c r="K3105" s="82">
        <v>22.44</v>
      </c>
      <c r="O3105" s="4"/>
      <c r="P3105" s="4"/>
      <c r="Q3105" s="4"/>
      <c r="R3105" s="4"/>
      <c r="S3105" s="4"/>
      <c r="T3105" s="4"/>
      <c r="U3105" s="4"/>
      <c r="V3105" s="4"/>
      <c r="W3105" s="4"/>
      <c r="X3105" s="4"/>
      <c r="Y3105" s="4"/>
    </row>
    <row r="3106" spans="1:25" ht="15" customHeight="1">
      <c r="A3106" s="4"/>
      <c r="B3106" s="60"/>
      <c r="C3106" s="60"/>
      <c r="D3106" s="60"/>
      <c r="E3106" s="60"/>
      <c r="F3106" s="60" t="s">
        <v>1263</v>
      </c>
      <c r="G3106" s="82">
        <v>9.2899999999999991</v>
      </c>
      <c r="H3106" s="60"/>
      <c r="I3106" s="306" t="s">
        <v>1264</v>
      </c>
      <c r="J3106" s="306"/>
      <c r="K3106" s="82">
        <v>58.43</v>
      </c>
      <c r="O3106" s="4"/>
      <c r="P3106" s="4"/>
      <c r="Q3106" s="4"/>
      <c r="R3106" s="4"/>
      <c r="S3106" s="4"/>
      <c r="T3106" s="4"/>
      <c r="U3106" s="4"/>
      <c r="V3106" s="4"/>
      <c r="W3106" s="4"/>
      <c r="X3106" s="4"/>
      <c r="Y3106" s="4"/>
    </row>
    <row r="3107" spans="1:25" ht="15" customHeight="1">
      <c r="A3107" s="4"/>
      <c r="B3107" s="307" t="s">
        <v>2542</v>
      </c>
      <c r="C3107" s="307"/>
      <c r="D3107" s="307"/>
      <c r="E3107" s="307"/>
      <c r="F3107" s="307"/>
      <c r="G3107" s="307"/>
      <c r="H3107" s="307"/>
      <c r="I3107" s="307"/>
      <c r="J3107" s="307"/>
      <c r="K3107" s="307"/>
      <c r="O3107" s="4"/>
      <c r="P3107" s="4"/>
      <c r="Q3107" s="4"/>
      <c r="R3107" s="4"/>
      <c r="S3107" s="4"/>
      <c r="T3107" s="4"/>
      <c r="U3107" s="4"/>
      <c r="V3107" s="4"/>
      <c r="W3107" s="4"/>
      <c r="X3107" s="4"/>
      <c r="Y3107" s="4"/>
    </row>
    <row r="3108" spans="1:25" ht="15" customHeight="1" thickBot="1">
      <c r="A3108" s="4"/>
      <c r="B3108" s="302" t="s">
        <v>2650</v>
      </c>
      <c r="C3108" s="302"/>
      <c r="D3108" s="302"/>
      <c r="E3108" s="302"/>
      <c r="F3108" s="302"/>
      <c r="G3108" s="302"/>
      <c r="H3108" s="302"/>
      <c r="I3108" s="302"/>
      <c r="J3108" s="302"/>
      <c r="K3108" s="302"/>
      <c r="O3108" s="4"/>
      <c r="P3108" s="4"/>
      <c r="Q3108" s="4"/>
      <c r="R3108" s="4"/>
      <c r="S3108" s="4"/>
      <c r="T3108" s="4"/>
      <c r="U3108" s="4"/>
      <c r="V3108" s="4"/>
      <c r="W3108" s="4"/>
      <c r="X3108" s="4"/>
      <c r="Y3108" s="4"/>
    </row>
    <row r="3109" spans="1:25" ht="15" customHeight="1" thickTop="1">
      <c r="A3109" s="4"/>
      <c r="B3109" s="72"/>
      <c r="C3109" s="72"/>
      <c r="D3109" s="72"/>
      <c r="E3109" s="72"/>
      <c r="F3109" s="72"/>
      <c r="G3109" s="72"/>
      <c r="H3109" s="72"/>
      <c r="I3109" s="72"/>
      <c r="J3109" s="72"/>
      <c r="K3109" s="72"/>
      <c r="O3109" s="4"/>
      <c r="P3109" s="4"/>
      <c r="Q3109" s="4"/>
      <c r="R3109" s="4"/>
      <c r="S3109" s="4"/>
      <c r="T3109" s="4"/>
      <c r="U3109" s="4"/>
      <c r="V3109" s="4"/>
      <c r="W3109" s="4"/>
      <c r="X3109" s="4"/>
      <c r="Y3109" s="4"/>
    </row>
    <row r="3110" spans="1:25" ht="15" customHeight="1">
      <c r="A3110" s="4"/>
      <c r="B3110" s="61" t="s">
        <v>1018</v>
      </c>
      <c r="C3110" s="62" t="s">
        <v>19</v>
      </c>
      <c r="D3110" s="61" t="s">
        <v>20</v>
      </c>
      <c r="E3110" s="61" t="s">
        <v>21</v>
      </c>
      <c r="F3110" s="303" t="s">
        <v>1242</v>
      </c>
      <c r="G3110" s="303"/>
      <c r="H3110" s="67" t="s">
        <v>22</v>
      </c>
      <c r="I3110" s="62" t="s">
        <v>23</v>
      </c>
      <c r="J3110" s="62" t="s">
        <v>24</v>
      </c>
      <c r="K3110" s="62" t="s">
        <v>17</v>
      </c>
      <c r="O3110" s="4"/>
      <c r="P3110" s="4"/>
      <c r="Q3110" s="4"/>
      <c r="R3110" s="4"/>
      <c r="S3110" s="4"/>
      <c r="T3110" s="4"/>
      <c r="U3110" s="4"/>
      <c r="V3110" s="4"/>
      <c r="W3110" s="4"/>
      <c r="X3110" s="4"/>
      <c r="Y3110" s="4"/>
    </row>
    <row r="3111" spans="1:25" ht="15" customHeight="1">
      <c r="A3111" s="4"/>
      <c r="B3111" s="58" t="s">
        <v>1243</v>
      </c>
      <c r="C3111" s="69" t="s">
        <v>1019</v>
      </c>
      <c r="D3111" s="58" t="s">
        <v>31</v>
      </c>
      <c r="E3111" s="58" t="s">
        <v>1020</v>
      </c>
      <c r="F3111" s="304" t="s">
        <v>1754</v>
      </c>
      <c r="G3111" s="304"/>
      <c r="H3111" s="68" t="s">
        <v>49</v>
      </c>
      <c r="I3111" s="71">
        <v>1</v>
      </c>
      <c r="J3111" s="70">
        <v>17.09</v>
      </c>
      <c r="K3111" s="70">
        <v>17.09</v>
      </c>
      <c r="O3111" s="4"/>
      <c r="P3111" s="4"/>
      <c r="Q3111" s="4"/>
      <c r="R3111" s="4"/>
      <c r="S3111" s="4"/>
      <c r="T3111" s="4"/>
      <c r="U3111" s="4"/>
      <c r="V3111" s="4"/>
      <c r="W3111" s="4"/>
      <c r="X3111" s="4"/>
      <c r="Y3111" s="4"/>
    </row>
    <row r="3112" spans="1:25" ht="15" customHeight="1">
      <c r="A3112" s="4"/>
      <c r="B3112" s="59" t="s">
        <v>1245</v>
      </c>
      <c r="C3112" s="74" t="s">
        <v>1246</v>
      </c>
      <c r="D3112" s="59" t="s">
        <v>47</v>
      </c>
      <c r="E3112" s="59" t="s">
        <v>1247</v>
      </c>
      <c r="F3112" s="308" t="s">
        <v>1248</v>
      </c>
      <c r="G3112" s="308"/>
      <c r="H3112" s="73" t="s">
        <v>1249</v>
      </c>
      <c r="I3112" s="76">
        <v>0.2</v>
      </c>
      <c r="J3112" s="75">
        <v>22.64</v>
      </c>
      <c r="K3112" s="75">
        <v>4.5199999999999996</v>
      </c>
      <c r="O3112" s="4"/>
      <c r="P3112" s="4"/>
      <c r="Q3112" s="4"/>
      <c r="R3112" s="4"/>
      <c r="S3112" s="4"/>
      <c r="T3112" s="4"/>
      <c r="U3112" s="4"/>
      <c r="V3112" s="4"/>
      <c r="W3112" s="4"/>
      <c r="X3112" s="4"/>
      <c r="Y3112" s="4"/>
    </row>
    <row r="3113" spans="1:25" ht="45.6" customHeight="1">
      <c r="A3113" s="4"/>
      <c r="B3113" s="59" t="s">
        <v>1245</v>
      </c>
      <c r="C3113" s="74" t="s">
        <v>1252</v>
      </c>
      <c r="D3113" s="59" t="s">
        <v>47</v>
      </c>
      <c r="E3113" s="59" t="s">
        <v>1253</v>
      </c>
      <c r="F3113" s="308" t="s">
        <v>1248</v>
      </c>
      <c r="G3113" s="308"/>
      <c r="H3113" s="73" t="s">
        <v>1249</v>
      </c>
      <c r="I3113" s="76">
        <v>0.2</v>
      </c>
      <c r="J3113" s="75">
        <v>31.63</v>
      </c>
      <c r="K3113" s="75">
        <v>6.32</v>
      </c>
      <c r="O3113" s="4"/>
      <c r="P3113" s="4"/>
      <c r="Q3113" s="4"/>
      <c r="R3113" s="4"/>
      <c r="S3113" s="4"/>
      <c r="T3113" s="4"/>
      <c r="U3113" s="4"/>
      <c r="V3113" s="4"/>
      <c r="W3113" s="4"/>
      <c r="X3113" s="4"/>
      <c r="Y3113" s="4"/>
    </row>
    <row r="3114" spans="1:25" ht="15" customHeight="1">
      <c r="A3114" s="4"/>
      <c r="B3114" s="57" t="s">
        <v>1254</v>
      </c>
      <c r="C3114" s="78" t="s">
        <v>2361</v>
      </c>
      <c r="D3114" s="57" t="s">
        <v>1546</v>
      </c>
      <c r="E3114" s="57" t="s">
        <v>2362</v>
      </c>
      <c r="F3114" s="305" t="s">
        <v>1258</v>
      </c>
      <c r="G3114" s="305"/>
      <c r="H3114" s="77" t="s">
        <v>773</v>
      </c>
      <c r="I3114" s="80">
        <v>1</v>
      </c>
      <c r="J3114" s="79">
        <v>6.25</v>
      </c>
      <c r="K3114" s="79">
        <v>6.25</v>
      </c>
      <c r="O3114" s="4"/>
      <c r="P3114" s="4"/>
      <c r="Q3114" s="4"/>
      <c r="R3114" s="4"/>
      <c r="S3114" s="4"/>
      <c r="T3114" s="4"/>
      <c r="U3114" s="4"/>
      <c r="V3114" s="4"/>
      <c r="W3114" s="4"/>
      <c r="X3114" s="4"/>
      <c r="Y3114" s="4"/>
    </row>
    <row r="3115" spans="1:25" ht="15" customHeight="1">
      <c r="A3115" s="4"/>
      <c r="B3115" s="60"/>
      <c r="C3115" s="60"/>
      <c r="D3115" s="60"/>
      <c r="E3115" s="60"/>
      <c r="F3115" s="60" t="s">
        <v>1260</v>
      </c>
      <c r="G3115" s="82">
        <v>8.23</v>
      </c>
      <c r="H3115" s="60" t="s">
        <v>1261</v>
      </c>
      <c r="I3115" s="82">
        <v>0</v>
      </c>
      <c r="J3115" s="60" t="s">
        <v>1262</v>
      </c>
      <c r="K3115" s="82">
        <v>8.23</v>
      </c>
      <c r="O3115" s="4"/>
      <c r="P3115" s="4"/>
      <c r="Q3115" s="4"/>
      <c r="R3115" s="4"/>
      <c r="S3115" s="4"/>
      <c r="T3115" s="4"/>
      <c r="U3115" s="4"/>
      <c r="V3115" s="4"/>
      <c r="W3115" s="4"/>
      <c r="X3115" s="4"/>
      <c r="Y3115" s="4"/>
    </row>
    <row r="3116" spans="1:25" ht="15" customHeight="1">
      <c r="A3116" s="4"/>
      <c r="B3116" s="60"/>
      <c r="C3116" s="60"/>
      <c r="D3116" s="60"/>
      <c r="E3116" s="60"/>
      <c r="F3116" s="60" t="s">
        <v>1263</v>
      </c>
      <c r="G3116" s="82">
        <v>3.23</v>
      </c>
      <c r="H3116" s="60"/>
      <c r="I3116" s="306" t="s">
        <v>1264</v>
      </c>
      <c r="J3116" s="306"/>
      <c r="K3116" s="82">
        <v>20.32</v>
      </c>
      <c r="O3116" s="4"/>
      <c r="P3116" s="4"/>
      <c r="Q3116" s="4"/>
      <c r="R3116" s="4"/>
      <c r="S3116" s="4"/>
      <c r="T3116" s="4"/>
      <c r="U3116" s="4"/>
      <c r="V3116" s="4"/>
      <c r="W3116" s="4"/>
      <c r="X3116" s="4"/>
      <c r="Y3116" s="4"/>
    </row>
    <row r="3117" spans="1:25" ht="15" customHeight="1">
      <c r="A3117" s="4"/>
      <c r="B3117" s="307" t="s">
        <v>2542</v>
      </c>
      <c r="C3117" s="307"/>
      <c r="D3117" s="307"/>
      <c r="E3117" s="307"/>
      <c r="F3117" s="307"/>
      <c r="G3117" s="307"/>
      <c r="H3117" s="307"/>
      <c r="I3117" s="307"/>
      <c r="J3117" s="307"/>
      <c r="K3117" s="307"/>
      <c r="O3117" s="4"/>
      <c r="P3117" s="4"/>
      <c r="Q3117" s="4"/>
      <c r="R3117" s="4"/>
      <c r="S3117" s="4"/>
      <c r="T3117" s="4"/>
      <c r="U3117" s="4"/>
      <c r="V3117" s="4"/>
      <c r="W3117" s="4"/>
      <c r="X3117" s="4"/>
      <c r="Y3117" s="4"/>
    </row>
    <row r="3118" spans="1:25" ht="15" customHeight="1" thickBot="1">
      <c r="A3118" s="4"/>
      <c r="B3118" s="302" t="s">
        <v>2651</v>
      </c>
      <c r="C3118" s="302"/>
      <c r="D3118" s="302"/>
      <c r="E3118" s="302"/>
      <c r="F3118" s="302"/>
      <c r="G3118" s="302"/>
      <c r="H3118" s="302"/>
      <c r="I3118" s="302"/>
      <c r="J3118" s="302"/>
      <c r="K3118" s="302"/>
      <c r="O3118" s="4"/>
      <c r="P3118" s="4"/>
      <c r="Q3118" s="4"/>
      <c r="R3118" s="4"/>
      <c r="S3118" s="4"/>
      <c r="T3118" s="4"/>
      <c r="U3118" s="4"/>
      <c r="V3118" s="4"/>
      <c r="W3118" s="4"/>
      <c r="X3118" s="4"/>
      <c r="Y3118" s="4"/>
    </row>
    <row r="3119" spans="1:25" ht="15" customHeight="1" thickTop="1">
      <c r="A3119" s="4"/>
      <c r="B3119" s="72"/>
      <c r="C3119" s="72"/>
      <c r="D3119" s="72"/>
      <c r="E3119" s="72"/>
      <c r="F3119" s="72"/>
      <c r="G3119" s="72"/>
      <c r="H3119" s="72"/>
      <c r="I3119" s="72"/>
      <c r="J3119" s="72"/>
      <c r="K3119" s="72"/>
      <c r="O3119" s="4"/>
      <c r="P3119" s="4"/>
      <c r="Q3119" s="4"/>
      <c r="R3119" s="4"/>
      <c r="S3119" s="4"/>
      <c r="T3119" s="4"/>
      <c r="U3119" s="4"/>
      <c r="V3119" s="4"/>
      <c r="W3119" s="4"/>
      <c r="X3119" s="4"/>
      <c r="Y3119" s="4"/>
    </row>
    <row r="3120" spans="1:25" ht="15" customHeight="1">
      <c r="A3120" s="4"/>
      <c r="B3120" s="61" t="s">
        <v>1021</v>
      </c>
      <c r="C3120" s="62" t="s">
        <v>19</v>
      </c>
      <c r="D3120" s="61" t="s">
        <v>20</v>
      </c>
      <c r="E3120" s="61" t="s">
        <v>21</v>
      </c>
      <c r="F3120" s="303" t="s">
        <v>1242</v>
      </c>
      <c r="G3120" s="303"/>
      <c r="H3120" s="67" t="s">
        <v>22</v>
      </c>
      <c r="I3120" s="62" t="s">
        <v>23</v>
      </c>
      <c r="J3120" s="62" t="s">
        <v>24</v>
      </c>
      <c r="K3120" s="62" t="s">
        <v>17</v>
      </c>
      <c r="O3120" s="4"/>
      <c r="P3120" s="4"/>
      <c r="Q3120" s="4"/>
      <c r="R3120" s="4"/>
      <c r="S3120" s="4"/>
      <c r="T3120" s="4"/>
      <c r="U3120" s="4"/>
      <c r="V3120" s="4"/>
      <c r="W3120" s="4"/>
      <c r="X3120" s="4"/>
      <c r="Y3120" s="4"/>
    </row>
    <row r="3121" spans="1:25" ht="15" customHeight="1">
      <c r="A3121" s="4"/>
      <c r="B3121" s="58" t="s">
        <v>1243</v>
      </c>
      <c r="C3121" s="69" t="s">
        <v>1022</v>
      </c>
      <c r="D3121" s="58" t="s">
        <v>31</v>
      </c>
      <c r="E3121" s="58" t="s">
        <v>1023</v>
      </c>
      <c r="F3121" s="304" t="s">
        <v>2231</v>
      </c>
      <c r="G3121" s="304"/>
      <c r="H3121" s="68" t="s">
        <v>49</v>
      </c>
      <c r="I3121" s="71">
        <v>1</v>
      </c>
      <c r="J3121" s="70">
        <v>6.52</v>
      </c>
      <c r="K3121" s="70">
        <v>6.52</v>
      </c>
      <c r="O3121" s="4"/>
      <c r="P3121" s="4"/>
      <c r="Q3121" s="4"/>
      <c r="R3121" s="4"/>
      <c r="S3121" s="4"/>
      <c r="T3121" s="4"/>
      <c r="U3121" s="4"/>
      <c r="V3121" s="4"/>
      <c r="W3121" s="4"/>
      <c r="X3121" s="4"/>
      <c r="Y3121" s="4"/>
    </row>
    <row r="3122" spans="1:25" ht="15" customHeight="1">
      <c r="A3122" s="4"/>
      <c r="B3122" s="59" t="s">
        <v>1245</v>
      </c>
      <c r="C3122" s="74" t="s">
        <v>1252</v>
      </c>
      <c r="D3122" s="59" t="s">
        <v>47</v>
      </c>
      <c r="E3122" s="59" t="s">
        <v>1253</v>
      </c>
      <c r="F3122" s="308" t="s">
        <v>1248</v>
      </c>
      <c r="G3122" s="308"/>
      <c r="H3122" s="73" t="s">
        <v>1249</v>
      </c>
      <c r="I3122" s="76">
        <v>0.1</v>
      </c>
      <c r="J3122" s="75">
        <v>31.63</v>
      </c>
      <c r="K3122" s="75">
        <v>3.16</v>
      </c>
      <c r="O3122" s="4"/>
      <c r="P3122" s="4"/>
      <c r="Q3122" s="4"/>
      <c r="R3122" s="4"/>
      <c r="S3122" s="4"/>
      <c r="T3122" s="4"/>
      <c r="U3122" s="4"/>
      <c r="V3122" s="4"/>
      <c r="W3122" s="4"/>
      <c r="X3122" s="4"/>
      <c r="Y3122" s="4"/>
    </row>
    <row r="3123" spans="1:25" ht="15" customHeight="1">
      <c r="A3123" s="4"/>
      <c r="B3123" s="59" t="s">
        <v>1245</v>
      </c>
      <c r="C3123" s="74" t="s">
        <v>1246</v>
      </c>
      <c r="D3123" s="59" t="s">
        <v>47</v>
      </c>
      <c r="E3123" s="59" t="s">
        <v>1247</v>
      </c>
      <c r="F3123" s="308" t="s">
        <v>1248</v>
      </c>
      <c r="G3123" s="308"/>
      <c r="H3123" s="73" t="s">
        <v>1249</v>
      </c>
      <c r="I3123" s="76">
        <v>0.1</v>
      </c>
      <c r="J3123" s="75">
        <v>22.64</v>
      </c>
      <c r="K3123" s="75">
        <v>2.2599999999999998</v>
      </c>
      <c r="O3123" s="4"/>
      <c r="P3123" s="4"/>
      <c r="Q3123" s="4"/>
      <c r="R3123" s="4"/>
      <c r="S3123" s="4"/>
      <c r="T3123" s="4"/>
      <c r="U3123" s="4"/>
      <c r="V3123" s="4"/>
      <c r="W3123" s="4"/>
      <c r="X3123" s="4"/>
      <c r="Y3123" s="4"/>
    </row>
    <row r="3124" spans="1:25" ht="15" customHeight="1">
      <c r="A3124" s="4"/>
      <c r="B3124" s="57" t="s">
        <v>1254</v>
      </c>
      <c r="C3124" s="78" t="s">
        <v>2363</v>
      </c>
      <c r="D3124" s="57" t="s">
        <v>1546</v>
      </c>
      <c r="E3124" s="57" t="s">
        <v>2364</v>
      </c>
      <c r="F3124" s="305" t="s">
        <v>1258</v>
      </c>
      <c r="G3124" s="305"/>
      <c r="H3124" s="77" t="s">
        <v>773</v>
      </c>
      <c r="I3124" s="80">
        <v>1</v>
      </c>
      <c r="J3124" s="79">
        <v>1.1000000000000001</v>
      </c>
      <c r="K3124" s="79">
        <v>1.1000000000000001</v>
      </c>
      <c r="O3124" s="4"/>
      <c r="P3124" s="4"/>
      <c r="Q3124" s="4"/>
      <c r="R3124" s="4"/>
      <c r="S3124" s="4"/>
      <c r="T3124" s="4"/>
      <c r="U3124" s="4"/>
      <c r="V3124" s="4"/>
      <c r="W3124" s="4"/>
      <c r="X3124" s="4"/>
      <c r="Y3124" s="4"/>
    </row>
    <row r="3125" spans="1:25" ht="15" customHeight="1">
      <c r="A3125" s="4"/>
      <c r="B3125" s="60"/>
      <c r="C3125" s="60"/>
      <c r="D3125" s="60"/>
      <c r="E3125" s="60"/>
      <c r="F3125" s="60" t="s">
        <v>1260</v>
      </c>
      <c r="G3125" s="82">
        <v>4.1100000000000003</v>
      </c>
      <c r="H3125" s="60" t="s">
        <v>1261</v>
      </c>
      <c r="I3125" s="82">
        <v>0</v>
      </c>
      <c r="J3125" s="60" t="s">
        <v>1262</v>
      </c>
      <c r="K3125" s="82">
        <v>4.1100000000000003</v>
      </c>
      <c r="O3125" s="4"/>
      <c r="P3125" s="4"/>
      <c r="Q3125" s="4"/>
      <c r="R3125" s="4"/>
      <c r="S3125" s="4"/>
      <c r="T3125" s="4"/>
      <c r="U3125" s="4"/>
      <c r="V3125" s="4"/>
      <c r="W3125" s="4"/>
      <c r="X3125" s="4"/>
      <c r="Y3125" s="4"/>
    </row>
    <row r="3126" spans="1:25" ht="15" customHeight="1">
      <c r="A3126" s="4"/>
      <c r="B3126" s="60"/>
      <c r="C3126" s="60"/>
      <c r="D3126" s="60"/>
      <c r="E3126" s="60"/>
      <c r="F3126" s="60" t="s">
        <v>1263</v>
      </c>
      <c r="G3126" s="82">
        <v>1.23</v>
      </c>
      <c r="H3126" s="60"/>
      <c r="I3126" s="306" t="s">
        <v>1264</v>
      </c>
      <c r="J3126" s="306"/>
      <c r="K3126" s="82">
        <v>7.75</v>
      </c>
      <c r="O3126" s="4"/>
      <c r="P3126" s="4"/>
      <c r="Q3126" s="4"/>
      <c r="R3126" s="4"/>
      <c r="S3126" s="4"/>
      <c r="T3126" s="4"/>
      <c r="U3126" s="4"/>
      <c r="V3126" s="4"/>
      <c r="W3126" s="4"/>
      <c r="X3126" s="4"/>
      <c r="Y3126" s="4"/>
    </row>
    <row r="3127" spans="1:25" ht="15" customHeight="1">
      <c r="A3127" s="4"/>
      <c r="B3127" s="307" t="s">
        <v>2542</v>
      </c>
      <c r="C3127" s="307"/>
      <c r="D3127" s="307"/>
      <c r="E3127" s="307"/>
      <c r="F3127" s="307"/>
      <c r="G3127" s="307"/>
      <c r="H3127" s="307"/>
      <c r="I3127" s="307"/>
      <c r="J3127" s="307"/>
      <c r="K3127" s="307"/>
      <c r="O3127" s="4"/>
      <c r="P3127" s="4"/>
      <c r="Q3127" s="4"/>
      <c r="R3127" s="4"/>
      <c r="S3127" s="4"/>
      <c r="T3127" s="4"/>
      <c r="U3127" s="4"/>
      <c r="V3127" s="4"/>
      <c r="W3127" s="4"/>
      <c r="X3127" s="4"/>
      <c r="Y3127" s="4"/>
    </row>
    <row r="3128" spans="1:25" ht="15" customHeight="1" thickBot="1">
      <c r="A3128" s="4"/>
      <c r="B3128" s="302" t="s">
        <v>2652</v>
      </c>
      <c r="C3128" s="302"/>
      <c r="D3128" s="302"/>
      <c r="E3128" s="302"/>
      <c r="F3128" s="302"/>
      <c r="G3128" s="302"/>
      <c r="H3128" s="302"/>
      <c r="I3128" s="302"/>
      <c r="J3128" s="302"/>
      <c r="K3128" s="302"/>
      <c r="O3128" s="4"/>
      <c r="P3128" s="4"/>
      <c r="Q3128" s="4"/>
      <c r="R3128" s="4"/>
      <c r="S3128" s="4"/>
      <c r="T3128" s="4"/>
      <c r="U3128" s="4"/>
      <c r="V3128" s="4"/>
      <c r="W3128" s="4"/>
      <c r="X3128" s="4"/>
      <c r="Y3128" s="4"/>
    </row>
    <row r="3129" spans="1:25" ht="15" customHeight="1" thickTop="1">
      <c r="A3129" s="4"/>
      <c r="B3129" s="72"/>
      <c r="C3129" s="72"/>
      <c r="D3129" s="72"/>
      <c r="E3129" s="72"/>
      <c r="F3129" s="72"/>
      <c r="G3129" s="72"/>
      <c r="H3129" s="72"/>
      <c r="I3129" s="72"/>
      <c r="J3129" s="72"/>
      <c r="K3129" s="72"/>
      <c r="O3129" s="4"/>
      <c r="P3129" s="4"/>
      <c r="Q3129" s="4"/>
      <c r="R3129" s="4"/>
      <c r="S3129" s="4"/>
      <c r="T3129" s="4"/>
      <c r="U3129" s="4"/>
      <c r="V3129" s="4"/>
      <c r="W3129" s="4"/>
      <c r="X3129" s="4"/>
      <c r="Y3129" s="4"/>
    </row>
    <row r="3130" spans="1:25" ht="15" customHeight="1">
      <c r="A3130" s="4"/>
      <c r="B3130" s="61" t="s">
        <v>1024</v>
      </c>
      <c r="C3130" s="62" t="s">
        <v>19</v>
      </c>
      <c r="D3130" s="61" t="s">
        <v>20</v>
      </c>
      <c r="E3130" s="61" t="s">
        <v>21</v>
      </c>
      <c r="F3130" s="303" t="s">
        <v>1242</v>
      </c>
      <c r="G3130" s="303"/>
      <c r="H3130" s="67" t="s">
        <v>22</v>
      </c>
      <c r="I3130" s="62" t="s">
        <v>23</v>
      </c>
      <c r="J3130" s="62" t="s">
        <v>24</v>
      </c>
      <c r="K3130" s="62" t="s">
        <v>17</v>
      </c>
      <c r="O3130" s="4"/>
      <c r="P3130" s="4"/>
      <c r="Q3130" s="4"/>
      <c r="R3130" s="4"/>
      <c r="S3130" s="4"/>
      <c r="T3130" s="4"/>
      <c r="U3130" s="4"/>
      <c r="V3130" s="4"/>
      <c r="W3130" s="4"/>
      <c r="X3130" s="4"/>
      <c r="Y3130" s="4"/>
    </row>
    <row r="3131" spans="1:25" ht="15" customHeight="1">
      <c r="A3131" s="4"/>
      <c r="B3131" s="58" t="s">
        <v>1243</v>
      </c>
      <c r="C3131" s="69" t="s">
        <v>1025</v>
      </c>
      <c r="D3131" s="58" t="s">
        <v>31</v>
      </c>
      <c r="E3131" s="58" t="s">
        <v>1026</v>
      </c>
      <c r="F3131" s="304" t="s">
        <v>2231</v>
      </c>
      <c r="G3131" s="304"/>
      <c r="H3131" s="68" t="s">
        <v>49</v>
      </c>
      <c r="I3131" s="71">
        <v>1</v>
      </c>
      <c r="J3131" s="70">
        <v>26.83</v>
      </c>
      <c r="K3131" s="70">
        <v>26.83</v>
      </c>
      <c r="O3131" s="4"/>
      <c r="P3131" s="4"/>
      <c r="Q3131" s="4"/>
      <c r="R3131" s="4"/>
      <c r="S3131" s="4"/>
      <c r="T3131" s="4"/>
      <c r="U3131" s="4"/>
      <c r="V3131" s="4"/>
      <c r="W3131" s="4"/>
      <c r="X3131" s="4"/>
      <c r="Y3131" s="4"/>
    </row>
    <row r="3132" spans="1:25" ht="15" customHeight="1">
      <c r="A3132" s="4"/>
      <c r="B3132" s="59" t="s">
        <v>1245</v>
      </c>
      <c r="C3132" s="74" t="s">
        <v>1252</v>
      </c>
      <c r="D3132" s="59" t="s">
        <v>47</v>
      </c>
      <c r="E3132" s="59" t="s">
        <v>1253</v>
      </c>
      <c r="F3132" s="308" t="s">
        <v>1248</v>
      </c>
      <c r="G3132" s="308"/>
      <c r="H3132" s="73" t="s">
        <v>1249</v>
      </c>
      <c r="I3132" s="76">
        <v>0.38400000000000001</v>
      </c>
      <c r="J3132" s="75">
        <v>31.63</v>
      </c>
      <c r="K3132" s="75">
        <v>12.14</v>
      </c>
      <c r="O3132" s="4"/>
      <c r="P3132" s="4"/>
      <c r="Q3132" s="4"/>
      <c r="R3132" s="4"/>
      <c r="S3132" s="4"/>
      <c r="T3132" s="4"/>
      <c r="U3132" s="4"/>
      <c r="V3132" s="4"/>
      <c r="W3132" s="4"/>
      <c r="X3132" s="4"/>
      <c r="Y3132" s="4"/>
    </row>
    <row r="3133" spans="1:25" ht="15" customHeight="1">
      <c r="A3133" s="4"/>
      <c r="B3133" s="59" t="s">
        <v>1245</v>
      </c>
      <c r="C3133" s="74" t="s">
        <v>1250</v>
      </c>
      <c r="D3133" s="59" t="s">
        <v>47</v>
      </c>
      <c r="E3133" s="59" t="s">
        <v>1251</v>
      </c>
      <c r="F3133" s="308" t="s">
        <v>1248</v>
      </c>
      <c r="G3133" s="308"/>
      <c r="H3133" s="73" t="s">
        <v>1249</v>
      </c>
      <c r="I3133" s="76">
        <v>0.38400000000000001</v>
      </c>
      <c r="J3133" s="75">
        <v>25.52</v>
      </c>
      <c r="K3133" s="75">
        <v>9.7899999999999991</v>
      </c>
      <c r="O3133" s="4"/>
      <c r="P3133" s="4"/>
      <c r="Q3133" s="4"/>
      <c r="R3133" s="4"/>
      <c r="S3133" s="4"/>
      <c r="T3133" s="4"/>
      <c r="U3133" s="4"/>
      <c r="V3133" s="4"/>
      <c r="W3133" s="4"/>
      <c r="X3133" s="4"/>
      <c r="Y3133" s="4"/>
    </row>
    <row r="3134" spans="1:25" ht="15" customHeight="1">
      <c r="A3134" s="4"/>
      <c r="B3134" s="57" t="s">
        <v>1254</v>
      </c>
      <c r="C3134" s="78" t="s">
        <v>2365</v>
      </c>
      <c r="D3134" s="57" t="s">
        <v>1515</v>
      </c>
      <c r="E3134" s="57" t="s">
        <v>2366</v>
      </c>
      <c r="F3134" s="305" t="s">
        <v>1258</v>
      </c>
      <c r="G3134" s="305"/>
      <c r="H3134" s="77" t="s">
        <v>49</v>
      </c>
      <c r="I3134" s="80">
        <v>1</v>
      </c>
      <c r="J3134" s="79">
        <v>4.9000000000000004</v>
      </c>
      <c r="K3134" s="79">
        <v>4.9000000000000004</v>
      </c>
      <c r="O3134" s="4"/>
      <c r="P3134" s="4"/>
      <c r="Q3134" s="4"/>
      <c r="R3134" s="4"/>
      <c r="S3134" s="4"/>
      <c r="T3134" s="4"/>
      <c r="U3134" s="4"/>
      <c r="V3134" s="4"/>
      <c r="W3134" s="4"/>
      <c r="X3134" s="4"/>
      <c r="Y3134" s="4"/>
    </row>
    <row r="3135" spans="1:25" ht="15" customHeight="1">
      <c r="A3135" s="4"/>
      <c r="B3135" s="60"/>
      <c r="C3135" s="60"/>
      <c r="D3135" s="60"/>
      <c r="E3135" s="60"/>
      <c r="F3135" s="60" t="s">
        <v>1260</v>
      </c>
      <c r="G3135" s="82">
        <v>16.86</v>
      </c>
      <c r="H3135" s="60" t="s">
        <v>1261</v>
      </c>
      <c r="I3135" s="82">
        <v>0</v>
      </c>
      <c r="J3135" s="60" t="s">
        <v>1262</v>
      </c>
      <c r="K3135" s="82">
        <v>16.86</v>
      </c>
      <c r="O3135" s="4"/>
      <c r="P3135" s="4"/>
      <c r="Q3135" s="4"/>
      <c r="R3135" s="4"/>
      <c r="S3135" s="4"/>
      <c r="T3135" s="4"/>
      <c r="U3135" s="4"/>
      <c r="V3135" s="4"/>
      <c r="W3135" s="4"/>
      <c r="X3135" s="4"/>
      <c r="Y3135" s="4"/>
    </row>
    <row r="3136" spans="1:25" ht="15" customHeight="1">
      <c r="A3136" s="4"/>
      <c r="B3136" s="60"/>
      <c r="C3136" s="60"/>
      <c r="D3136" s="60"/>
      <c r="E3136" s="60"/>
      <c r="F3136" s="60" t="s">
        <v>1263</v>
      </c>
      <c r="G3136" s="82">
        <v>5.07</v>
      </c>
      <c r="H3136" s="60"/>
      <c r="I3136" s="306" t="s">
        <v>1264</v>
      </c>
      <c r="J3136" s="306"/>
      <c r="K3136" s="82">
        <v>31.9</v>
      </c>
      <c r="O3136" s="4"/>
      <c r="P3136" s="4"/>
      <c r="Q3136" s="4"/>
      <c r="R3136" s="4"/>
      <c r="S3136" s="4"/>
      <c r="T3136" s="4"/>
      <c r="U3136" s="4"/>
      <c r="V3136" s="4"/>
      <c r="W3136" s="4"/>
      <c r="X3136" s="4"/>
      <c r="Y3136" s="4"/>
    </row>
    <row r="3137" spans="1:25" ht="15" customHeight="1">
      <c r="A3137" s="4"/>
      <c r="B3137" s="307" t="s">
        <v>2542</v>
      </c>
      <c r="C3137" s="307"/>
      <c r="D3137" s="307"/>
      <c r="E3137" s="307"/>
      <c r="F3137" s="307"/>
      <c r="G3137" s="307"/>
      <c r="H3137" s="307"/>
      <c r="I3137" s="307"/>
      <c r="J3137" s="307"/>
      <c r="K3137" s="307"/>
      <c r="O3137" s="4"/>
      <c r="P3137" s="4"/>
      <c r="Q3137" s="4"/>
      <c r="R3137" s="4"/>
      <c r="S3137" s="4"/>
      <c r="T3137" s="4"/>
      <c r="U3137" s="4"/>
      <c r="V3137" s="4"/>
      <c r="W3137" s="4"/>
      <c r="X3137" s="4"/>
      <c r="Y3137" s="4"/>
    </row>
    <row r="3138" spans="1:25" ht="15" customHeight="1" thickBot="1">
      <c r="A3138" s="4"/>
      <c r="B3138" s="302" t="s">
        <v>2653</v>
      </c>
      <c r="C3138" s="302"/>
      <c r="D3138" s="302"/>
      <c r="E3138" s="302"/>
      <c r="F3138" s="302"/>
      <c r="G3138" s="302"/>
      <c r="H3138" s="302"/>
      <c r="I3138" s="302"/>
      <c r="J3138" s="302"/>
      <c r="K3138" s="302"/>
      <c r="O3138" s="4"/>
      <c r="P3138" s="4"/>
      <c r="Q3138" s="4"/>
      <c r="R3138" s="4"/>
      <c r="S3138" s="4"/>
      <c r="T3138" s="4"/>
      <c r="U3138" s="4"/>
      <c r="V3138" s="4"/>
      <c r="W3138" s="4"/>
      <c r="X3138" s="4"/>
      <c r="Y3138" s="4"/>
    </row>
    <row r="3139" spans="1:25" ht="15" customHeight="1" thickTop="1">
      <c r="A3139" s="4"/>
      <c r="B3139" s="72"/>
      <c r="C3139" s="72"/>
      <c r="D3139" s="72"/>
      <c r="E3139" s="72"/>
      <c r="F3139" s="72"/>
      <c r="G3139" s="72"/>
      <c r="H3139" s="72"/>
      <c r="I3139" s="72"/>
      <c r="J3139" s="72"/>
      <c r="K3139" s="72"/>
      <c r="O3139" s="4"/>
      <c r="P3139" s="4"/>
      <c r="Q3139" s="4"/>
      <c r="R3139" s="4"/>
      <c r="S3139" s="4"/>
      <c r="T3139" s="4"/>
      <c r="U3139" s="4"/>
      <c r="V3139" s="4"/>
      <c r="W3139" s="4"/>
      <c r="X3139" s="4"/>
      <c r="Y3139" s="4"/>
    </row>
    <row r="3140" spans="1:25" ht="15" customHeight="1">
      <c r="A3140" s="4"/>
      <c r="B3140" s="61" t="s">
        <v>1027</v>
      </c>
      <c r="C3140" s="62" t="s">
        <v>19</v>
      </c>
      <c r="D3140" s="61" t="s">
        <v>20</v>
      </c>
      <c r="E3140" s="61" t="s">
        <v>21</v>
      </c>
      <c r="F3140" s="303" t="s">
        <v>1242</v>
      </c>
      <c r="G3140" s="303"/>
      <c r="H3140" s="67" t="s">
        <v>22</v>
      </c>
      <c r="I3140" s="62" t="s">
        <v>23</v>
      </c>
      <c r="J3140" s="62" t="s">
        <v>24</v>
      </c>
      <c r="K3140" s="62" t="s">
        <v>17</v>
      </c>
      <c r="O3140" s="4"/>
      <c r="P3140" s="4"/>
      <c r="Q3140" s="4"/>
      <c r="R3140" s="4"/>
      <c r="S3140" s="4"/>
      <c r="T3140" s="4"/>
      <c r="U3140" s="4"/>
      <c r="V3140" s="4"/>
      <c r="W3140" s="4"/>
      <c r="X3140" s="4"/>
      <c r="Y3140" s="4"/>
    </row>
    <row r="3141" spans="1:25" ht="15" customHeight="1">
      <c r="A3141" s="4"/>
      <c r="B3141" s="58" t="s">
        <v>1243</v>
      </c>
      <c r="C3141" s="69" t="s">
        <v>1028</v>
      </c>
      <c r="D3141" s="58" t="s">
        <v>47</v>
      </c>
      <c r="E3141" s="58" t="s">
        <v>1029</v>
      </c>
      <c r="F3141" s="304" t="s">
        <v>1332</v>
      </c>
      <c r="G3141" s="304"/>
      <c r="H3141" s="68" t="s">
        <v>87</v>
      </c>
      <c r="I3141" s="71">
        <v>1</v>
      </c>
      <c r="J3141" s="70">
        <v>26.15</v>
      </c>
      <c r="K3141" s="70">
        <v>26.15</v>
      </c>
      <c r="O3141" s="4"/>
      <c r="P3141" s="4"/>
      <c r="Q3141" s="4"/>
      <c r="R3141" s="4"/>
      <c r="S3141" s="4"/>
      <c r="T3141" s="4"/>
      <c r="U3141" s="4"/>
      <c r="V3141" s="4"/>
      <c r="W3141" s="4"/>
      <c r="X3141" s="4"/>
      <c r="Y3141" s="4"/>
    </row>
    <row r="3142" spans="1:25" ht="15" customHeight="1">
      <c r="A3142" s="4"/>
      <c r="B3142" s="59" t="s">
        <v>1245</v>
      </c>
      <c r="C3142" s="74" t="s">
        <v>2367</v>
      </c>
      <c r="D3142" s="59" t="s">
        <v>47</v>
      </c>
      <c r="E3142" s="59" t="s">
        <v>2368</v>
      </c>
      <c r="F3142" s="308" t="s">
        <v>2369</v>
      </c>
      <c r="G3142" s="308"/>
      <c r="H3142" s="73" t="s">
        <v>87</v>
      </c>
      <c r="I3142" s="76">
        <v>1</v>
      </c>
      <c r="J3142" s="75">
        <v>10.5</v>
      </c>
      <c r="K3142" s="75">
        <v>10.5</v>
      </c>
      <c r="O3142" s="4"/>
      <c r="P3142" s="4"/>
      <c r="Q3142" s="4"/>
      <c r="R3142" s="4"/>
      <c r="S3142" s="4"/>
      <c r="T3142" s="4"/>
      <c r="U3142" s="4"/>
      <c r="V3142" s="4"/>
      <c r="W3142" s="4"/>
      <c r="X3142" s="4"/>
      <c r="Y3142" s="4"/>
    </row>
    <row r="3143" spans="1:25" ht="15" customHeight="1">
      <c r="A3143" s="4"/>
      <c r="B3143" s="59" t="s">
        <v>1245</v>
      </c>
      <c r="C3143" s="74" t="s">
        <v>1250</v>
      </c>
      <c r="D3143" s="59" t="s">
        <v>47</v>
      </c>
      <c r="E3143" s="59" t="s">
        <v>1251</v>
      </c>
      <c r="F3143" s="308" t="s">
        <v>1248</v>
      </c>
      <c r="G3143" s="308"/>
      <c r="H3143" s="73" t="s">
        <v>1249</v>
      </c>
      <c r="I3143" s="76">
        <v>0.105</v>
      </c>
      <c r="J3143" s="75">
        <v>25.52</v>
      </c>
      <c r="K3143" s="75">
        <v>2.67</v>
      </c>
      <c r="O3143" s="4"/>
      <c r="P3143" s="4"/>
      <c r="Q3143" s="4"/>
      <c r="R3143" s="4"/>
      <c r="S3143" s="4"/>
      <c r="T3143" s="4"/>
      <c r="U3143" s="4"/>
      <c r="V3143" s="4"/>
      <c r="W3143" s="4"/>
      <c r="X3143" s="4"/>
      <c r="Y3143" s="4"/>
    </row>
    <row r="3144" spans="1:25" ht="15" customHeight="1">
      <c r="A3144" s="4"/>
      <c r="B3144" s="59" t="s">
        <v>1245</v>
      </c>
      <c r="C3144" s="74" t="s">
        <v>1252</v>
      </c>
      <c r="D3144" s="59" t="s">
        <v>47</v>
      </c>
      <c r="E3144" s="59" t="s">
        <v>1253</v>
      </c>
      <c r="F3144" s="308" t="s">
        <v>1248</v>
      </c>
      <c r="G3144" s="308"/>
      <c r="H3144" s="73" t="s">
        <v>1249</v>
      </c>
      <c r="I3144" s="76">
        <v>0.105</v>
      </c>
      <c r="J3144" s="75">
        <v>31.63</v>
      </c>
      <c r="K3144" s="75">
        <v>3.32</v>
      </c>
      <c r="O3144" s="4"/>
      <c r="P3144" s="4"/>
      <c r="Q3144" s="4"/>
      <c r="R3144" s="4"/>
      <c r="S3144" s="4"/>
      <c r="T3144" s="4"/>
      <c r="U3144" s="4"/>
      <c r="V3144" s="4"/>
      <c r="W3144" s="4"/>
      <c r="X3144" s="4"/>
      <c r="Y3144" s="4"/>
    </row>
    <row r="3145" spans="1:25" ht="15" customHeight="1">
      <c r="A3145" s="4"/>
      <c r="B3145" s="57" t="s">
        <v>1254</v>
      </c>
      <c r="C3145" s="78" t="s">
        <v>2370</v>
      </c>
      <c r="D3145" s="57" t="s">
        <v>47</v>
      </c>
      <c r="E3145" s="57" t="s">
        <v>2371</v>
      </c>
      <c r="F3145" s="305" t="s">
        <v>1258</v>
      </c>
      <c r="G3145" s="305"/>
      <c r="H3145" s="77" t="s">
        <v>87</v>
      </c>
      <c r="I3145" s="80">
        <v>1.1000000000000001</v>
      </c>
      <c r="J3145" s="79">
        <v>8.7899999999999991</v>
      </c>
      <c r="K3145" s="79">
        <v>9.66</v>
      </c>
      <c r="O3145" s="4"/>
      <c r="P3145" s="4"/>
      <c r="Q3145" s="4"/>
      <c r="R3145" s="4"/>
      <c r="S3145" s="4"/>
      <c r="T3145" s="4"/>
      <c r="U3145" s="4"/>
      <c r="V3145" s="4"/>
      <c r="W3145" s="4"/>
      <c r="X3145" s="4"/>
      <c r="Y3145" s="4"/>
    </row>
    <row r="3146" spans="1:25" ht="15" customHeight="1">
      <c r="A3146" s="4"/>
      <c r="B3146" s="60"/>
      <c r="C3146" s="60"/>
      <c r="D3146" s="60"/>
      <c r="E3146" s="60"/>
      <c r="F3146" s="60" t="s">
        <v>1260</v>
      </c>
      <c r="G3146" s="82">
        <v>10.67</v>
      </c>
      <c r="H3146" s="60" t="s">
        <v>1261</v>
      </c>
      <c r="I3146" s="82">
        <v>0</v>
      </c>
      <c r="J3146" s="60" t="s">
        <v>1262</v>
      </c>
      <c r="K3146" s="82">
        <v>10.67</v>
      </c>
      <c r="O3146" s="4"/>
      <c r="P3146" s="4"/>
      <c r="Q3146" s="4"/>
      <c r="R3146" s="4"/>
      <c r="S3146" s="4"/>
      <c r="T3146" s="4"/>
      <c r="U3146" s="4"/>
      <c r="V3146" s="4"/>
      <c r="W3146" s="4"/>
      <c r="X3146" s="4"/>
      <c r="Y3146" s="4"/>
    </row>
    <row r="3147" spans="1:25" ht="15" customHeight="1" thickBot="1">
      <c r="A3147" s="4"/>
      <c r="B3147" s="60"/>
      <c r="C3147" s="60"/>
      <c r="D3147" s="60"/>
      <c r="E3147" s="60"/>
      <c r="F3147" s="60" t="s">
        <v>1263</v>
      </c>
      <c r="G3147" s="82">
        <v>4.9400000000000004</v>
      </c>
      <c r="H3147" s="60"/>
      <c r="I3147" s="306" t="s">
        <v>1264</v>
      </c>
      <c r="J3147" s="306"/>
      <c r="K3147" s="82">
        <v>31.09</v>
      </c>
      <c r="O3147" s="4"/>
      <c r="P3147" s="4"/>
      <c r="Q3147" s="4"/>
      <c r="R3147" s="4"/>
      <c r="S3147" s="4"/>
      <c r="T3147" s="4"/>
      <c r="U3147" s="4"/>
      <c r="V3147" s="4"/>
      <c r="W3147" s="4"/>
      <c r="X3147" s="4"/>
      <c r="Y3147" s="4"/>
    </row>
    <row r="3148" spans="1:25" ht="15" customHeight="1" thickTop="1">
      <c r="A3148" s="4"/>
      <c r="B3148" s="72"/>
      <c r="C3148" s="72"/>
      <c r="D3148" s="72"/>
      <c r="E3148" s="72"/>
      <c r="F3148" s="72"/>
      <c r="G3148" s="72"/>
      <c r="H3148" s="72"/>
      <c r="I3148" s="72"/>
      <c r="J3148" s="72"/>
      <c r="K3148" s="72"/>
      <c r="O3148" s="4"/>
      <c r="P3148" s="4"/>
      <c r="Q3148" s="4"/>
      <c r="R3148" s="4"/>
      <c r="S3148" s="4"/>
      <c r="T3148" s="4"/>
      <c r="U3148" s="4"/>
      <c r="V3148" s="4"/>
      <c r="W3148" s="4"/>
      <c r="X3148" s="4"/>
      <c r="Y3148" s="4"/>
    </row>
    <row r="3149" spans="1:25" ht="15" customHeight="1">
      <c r="A3149" s="4"/>
      <c r="B3149" s="61" t="s">
        <v>1030</v>
      </c>
      <c r="C3149" s="62" t="s">
        <v>19</v>
      </c>
      <c r="D3149" s="61" t="s">
        <v>20</v>
      </c>
      <c r="E3149" s="61" t="s">
        <v>21</v>
      </c>
      <c r="F3149" s="303" t="s">
        <v>1242</v>
      </c>
      <c r="G3149" s="303"/>
      <c r="H3149" s="67" t="s">
        <v>22</v>
      </c>
      <c r="I3149" s="62" t="s">
        <v>23</v>
      </c>
      <c r="J3149" s="62" t="s">
        <v>24</v>
      </c>
      <c r="K3149" s="62" t="s">
        <v>17</v>
      </c>
      <c r="O3149" s="4"/>
      <c r="P3149" s="4"/>
      <c r="Q3149" s="4"/>
      <c r="R3149" s="4"/>
      <c r="S3149" s="4"/>
      <c r="T3149" s="4"/>
      <c r="U3149" s="4"/>
      <c r="V3149" s="4"/>
      <c r="W3149" s="4"/>
      <c r="X3149" s="4"/>
      <c r="Y3149" s="4"/>
    </row>
    <row r="3150" spans="1:25" ht="15" customHeight="1">
      <c r="A3150" s="4"/>
      <c r="B3150" s="58" t="s">
        <v>1243</v>
      </c>
      <c r="C3150" s="69" t="s">
        <v>1031</v>
      </c>
      <c r="D3150" s="58" t="s">
        <v>47</v>
      </c>
      <c r="E3150" s="58" t="s">
        <v>1032</v>
      </c>
      <c r="F3150" s="304" t="s">
        <v>1332</v>
      </c>
      <c r="G3150" s="304"/>
      <c r="H3150" s="68" t="s">
        <v>87</v>
      </c>
      <c r="I3150" s="71">
        <v>1</v>
      </c>
      <c r="J3150" s="70">
        <v>20.71</v>
      </c>
      <c r="K3150" s="70">
        <v>20.71</v>
      </c>
      <c r="O3150" s="4"/>
      <c r="P3150" s="4"/>
      <c r="Q3150" s="4"/>
      <c r="R3150" s="4"/>
      <c r="S3150" s="4"/>
      <c r="T3150" s="4"/>
      <c r="U3150" s="4"/>
      <c r="V3150" s="4"/>
      <c r="W3150" s="4"/>
      <c r="X3150" s="4"/>
      <c r="Y3150" s="4"/>
    </row>
    <row r="3151" spans="1:25" ht="15" customHeight="1">
      <c r="A3151" s="4"/>
      <c r="B3151" s="59" t="s">
        <v>1245</v>
      </c>
      <c r="C3151" s="74" t="s">
        <v>1250</v>
      </c>
      <c r="D3151" s="59" t="s">
        <v>47</v>
      </c>
      <c r="E3151" s="59" t="s">
        <v>1251</v>
      </c>
      <c r="F3151" s="308" t="s">
        <v>1248</v>
      </c>
      <c r="G3151" s="308"/>
      <c r="H3151" s="73" t="s">
        <v>1249</v>
      </c>
      <c r="I3151" s="76">
        <v>9.0999999999999998E-2</v>
      </c>
      <c r="J3151" s="75">
        <v>25.52</v>
      </c>
      <c r="K3151" s="75">
        <v>2.3199999999999998</v>
      </c>
      <c r="O3151" s="4"/>
      <c r="P3151" s="4"/>
      <c r="Q3151" s="4"/>
      <c r="R3151" s="4"/>
      <c r="S3151" s="4"/>
      <c r="T3151" s="4"/>
      <c r="U3151" s="4"/>
      <c r="V3151" s="4"/>
      <c r="W3151" s="4"/>
      <c r="X3151" s="4"/>
      <c r="Y3151" s="4"/>
    </row>
    <row r="3152" spans="1:25" ht="15" customHeight="1">
      <c r="A3152" s="4"/>
      <c r="B3152" s="59" t="s">
        <v>1245</v>
      </c>
      <c r="C3152" s="74" t="s">
        <v>2367</v>
      </c>
      <c r="D3152" s="59" t="s">
        <v>47</v>
      </c>
      <c r="E3152" s="59" t="s">
        <v>2368</v>
      </c>
      <c r="F3152" s="308" t="s">
        <v>2369</v>
      </c>
      <c r="G3152" s="308"/>
      <c r="H3152" s="73" t="s">
        <v>87</v>
      </c>
      <c r="I3152" s="76">
        <v>1</v>
      </c>
      <c r="J3152" s="75">
        <v>10.5</v>
      </c>
      <c r="K3152" s="75">
        <v>10.5</v>
      </c>
      <c r="O3152" s="4"/>
      <c r="P3152" s="4"/>
      <c r="Q3152" s="4"/>
      <c r="R3152" s="4"/>
      <c r="S3152" s="4"/>
      <c r="T3152" s="4"/>
      <c r="U3152" s="4"/>
      <c r="V3152" s="4"/>
      <c r="W3152" s="4"/>
      <c r="X3152" s="4"/>
      <c r="Y3152" s="4"/>
    </row>
    <row r="3153" spans="1:25" ht="15" customHeight="1">
      <c r="A3153" s="4"/>
      <c r="B3153" s="59" t="s">
        <v>1245</v>
      </c>
      <c r="C3153" s="74" t="s">
        <v>1252</v>
      </c>
      <c r="D3153" s="59" t="s">
        <v>47</v>
      </c>
      <c r="E3153" s="59" t="s">
        <v>1253</v>
      </c>
      <c r="F3153" s="308" t="s">
        <v>1248</v>
      </c>
      <c r="G3153" s="308"/>
      <c r="H3153" s="73" t="s">
        <v>1249</v>
      </c>
      <c r="I3153" s="76">
        <v>9.0999999999999998E-2</v>
      </c>
      <c r="J3153" s="75">
        <v>31.63</v>
      </c>
      <c r="K3153" s="75">
        <v>2.87</v>
      </c>
      <c r="O3153" s="4"/>
      <c r="P3153" s="4"/>
      <c r="Q3153" s="4"/>
      <c r="R3153" s="4"/>
      <c r="S3153" s="4"/>
      <c r="T3153" s="4"/>
      <c r="U3153" s="4"/>
      <c r="V3153" s="4"/>
      <c r="W3153" s="4"/>
      <c r="X3153" s="4"/>
      <c r="Y3153" s="4"/>
    </row>
    <row r="3154" spans="1:25" ht="15" customHeight="1">
      <c r="A3154" s="4"/>
      <c r="B3154" s="57" t="s">
        <v>1254</v>
      </c>
      <c r="C3154" s="78" t="s">
        <v>2372</v>
      </c>
      <c r="D3154" s="57" t="s">
        <v>47</v>
      </c>
      <c r="E3154" s="57" t="s">
        <v>2373</v>
      </c>
      <c r="F3154" s="305" t="s">
        <v>1258</v>
      </c>
      <c r="G3154" s="305"/>
      <c r="H3154" s="77" t="s">
        <v>87</v>
      </c>
      <c r="I3154" s="80">
        <v>1.1000000000000001</v>
      </c>
      <c r="J3154" s="79">
        <v>4.57</v>
      </c>
      <c r="K3154" s="79">
        <v>5.0199999999999996</v>
      </c>
      <c r="O3154" s="4"/>
      <c r="P3154" s="4"/>
      <c r="Q3154" s="4"/>
      <c r="R3154" s="4"/>
      <c r="S3154" s="4"/>
      <c r="T3154" s="4"/>
      <c r="U3154" s="4"/>
      <c r="V3154" s="4"/>
      <c r="W3154" s="4"/>
      <c r="X3154" s="4"/>
      <c r="Y3154" s="4"/>
    </row>
    <row r="3155" spans="1:25" ht="15" customHeight="1">
      <c r="A3155" s="4"/>
      <c r="B3155" s="60"/>
      <c r="C3155" s="60"/>
      <c r="D3155" s="60"/>
      <c r="E3155" s="60"/>
      <c r="F3155" s="60" t="s">
        <v>1260</v>
      </c>
      <c r="G3155" s="82">
        <v>10.06</v>
      </c>
      <c r="H3155" s="60" t="s">
        <v>1261</v>
      </c>
      <c r="I3155" s="82">
        <v>0</v>
      </c>
      <c r="J3155" s="60" t="s">
        <v>1262</v>
      </c>
      <c r="K3155" s="82">
        <v>10.06</v>
      </c>
      <c r="O3155" s="4"/>
      <c r="P3155" s="4"/>
      <c r="Q3155" s="4"/>
      <c r="R3155" s="4"/>
      <c r="S3155" s="4"/>
      <c r="T3155" s="4"/>
      <c r="U3155" s="4"/>
      <c r="V3155" s="4"/>
      <c r="W3155" s="4"/>
      <c r="X3155" s="4"/>
      <c r="Y3155" s="4"/>
    </row>
    <row r="3156" spans="1:25" ht="15" customHeight="1" thickBot="1">
      <c r="A3156" s="4"/>
      <c r="B3156" s="60"/>
      <c r="C3156" s="60"/>
      <c r="D3156" s="60"/>
      <c r="E3156" s="60"/>
      <c r="F3156" s="60" t="s">
        <v>1263</v>
      </c>
      <c r="G3156" s="82">
        <v>3.91</v>
      </c>
      <c r="H3156" s="60"/>
      <c r="I3156" s="306" t="s">
        <v>1264</v>
      </c>
      <c r="J3156" s="306"/>
      <c r="K3156" s="82">
        <v>24.62</v>
      </c>
      <c r="O3156" s="4"/>
      <c r="P3156" s="4"/>
      <c r="Q3156" s="4"/>
      <c r="R3156" s="4"/>
      <c r="S3156" s="4"/>
      <c r="T3156" s="4"/>
      <c r="U3156" s="4"/>
      <c r="V3156" s="4"/>
      <c r="W3156" s="4"/>
      <c r="X3156" s="4"/>
      <c r="Y3156" s="4"/>
    </row>
    <row r="3157" spans="1:25" ht="15" customHeight="1" thickTop="1">
      <c r="A3157" s="4"/>
      <c r="B3157" s="72"/>
      <c r="C3157" s="72"/>
      <c r="D3157" s="72"/>
      <c r="E3157" s="72"/>
      <c r="F3157" s="72"/>
      <c r="G3157" s="72"/>
      <c r="H3157" s="72"/>
      <c r="I3157" s="72"/>
      <c r="J3157" s="72"/>
      <c r="K3157" s="72"/>
      <c r="O3157" s="4"/>
      <c r="P3157" s="4"/>
      <c r="Q3157" s="4"/>
      <c r="R3157" s="4"/>
      <c r="S3157" s="4"/>
      <c r="T3157" s="4"/>
      <c r="U3157" s="4"/>
      <c r="V3157" s="4"/>
      <c r="W3157" s="4"/>
      <c r="X3157" s="4"/>
      <c r="Y3157" s="4"/>
    </row>
    <row r="3158" spans="1:25" ht="15" customHeight="1">
      <c r="A3158" s="4"/>
      <c r="B3158" s="61" t="s">
        <v>1033</v>
      </c>
      <c r="C3158" s="62" t="s">
        <v>19</v>
      </c>
      <c r="D3158" s="61" t="s">
        <v>20</v>
      </c>
      <c r="E3158" s="61" t="s">
        <v>21</v>
      </c>
      <c r="F3158" s="303" t="s">
        <v>1242</v>
      </c>
      <c r="G3158" s="303"/>
      <c r="H3158" s="67" t="s">
        <v>22</v>
      </c>
      <c r="I3158" s="62" t="s">
        <v>23</v>
      </c>
      <c r="J3158" s="62" t="s">
        <v>24</v>
      </c>
      <c r="K3158" s="62" t="s">
        <v>17</v>
      </c>
      <c r="O3158" s="4"/>
      <c r="P3158" s="4"/>
      <c r="Q3158" s="4"/>
      <c r="R3158" s="4"/>
      <c r="S3158" s="4"/>
      <c r="T3158" s="4"/>
      <c r="U3158" s="4"/>
      <c r="V3158" s="4"/>
      <c r="W3158" s="4"/>
      <c r="X3158" s="4"/>
      <c r="Y3158" s="4"/>
    </row>
    <row r="3159" spans="1:25" ht="15" customHeight="1">
      <c r="A3159" s="4"/>
      <c r="B3159" s="58" t="s">
        <v>1243</v>
      </c>
      <c r="C3159" s="69" t="s">
        <v>1034</v>
      </c>
      <c r="D3159" s="58" t="s">
        <v>47</v>
      </c>
      <c r="E3159" s="58" t="s">
        <v>1035</v>
      </c>
      <c r="F3159" s="304" t="s">
        <v>2272</v>
      </c>
      <c r="G3159" s="304"/>
      <c r="H3159" s="68" t="s">
        <v>87</v>
      </c>
      <c r="I3159" s="71">
        <v>1</v>
      </c>
      <c r="J3159" s="70">
        <v>20.74</v>
      </c>
      <c r="K3159" s="70">
        <v>20.74</v>
      </c>
      <c r="O3159" s="4"/>
      <c r="P3159" s="4"/>
      <c r="Q3159" s="4"/>
      <c r="R3159" s="4"/>
      <c r="S3159" s="4"/>
      <c r="T3159" s="4"/>
      <c r="U3159" s="4"/>
      <c r="V3159" s="4"/>
      <c r="W3159" s="4"/>
      <c r="X3159" s="4"/>
      <c r="Y3159" s="4"/>
    </row>
    <row r="3160" spans="1:25" ht="15" customHeight="1">
      <c r="A3160" s="4"/>
      <c r="B3160" s="59" t="s">
        <v>1245</v>
      </c>
      <c r="C3160" s="74" t="s">
        <v>1252</v>
      </c>
      <c r="D3160" s="59" t="s">
        <v>47</v>
      </c>
      <c r="E3160" s="59" t="s">
        <v>1253</v>
      </c>
      <c r="F3160" s="308" t="s">
        <v>1248</v>
      </c>
      <c r="G3160" s="308"/>
      <c r="H3160" s="73" t="s">
        <v>1249</v>
      </c>
      <c r="I3160" s="76">
        <v>0.11219999999999999</v>
      </c>
      <c r="J3160" s="75">
        <v>31.63</v>
      </c>
      <c r="K3160" s="75">
        <v>3.54</v>
      </c>
      <c r="O3160" s="4"/>
      <c r="P3160" s="4"/>
      <c r="Q3160" s="4"/>
      <c r="R3160" s="4"/>
      <c r="S3160" s="4"/>
      <c r="T3160" s="4"/>
      <c r="U3160" s="4"/>
      <c r="V3160" s="4"/>
      <c r="W3160" s="4"/>
      <c r="X3160" s="4"/>
      <c r="Y3160" s="4"/>
    </row>
    <row r="3161" spans="1:25" ht="15" customHeight="1">
      <c r="A3161" s="4"/>
      <c r="B3161" s="59" t="s">
        <v>1245</v>
      </c>
      <c r="C3161" s="74" t="s">
        <v>1250</v>
      </c>
      <c r="D3161" s="59" t="s">
        <v>47</v>
      </c>
      <c r="E3161" s="59" t="s">
        <v>1251</v>
      </c>
      <c r="F3161" s="308" t="s">
        <v>1248</v>
      </c>
      <c r="G3161" s="308"/>
      <c r="H3161" s="73" t="s">
        <v>1249</v>
      </c>
      <c r="I3161" s="76">
        <v>0.11219999999999999</v>
      </c>
      <c r="J3161" s="75">
        <v>25.52</v>
      </c>
      <c r="K3161" s="75">
        <v>2.86</v>
      </c>
      <c r="O3161" s="4"/>
      <c r="P3161" s="4"/>
      <c r="Q3161" s="4"/>
      <c r="R3161" s="4"/>
      <c r="S3161" s="4"/>
      <c r="T3161" s="4"/>
      <c r="U3161" s="4"/>
      <c r="V3161" s="4"/>
      <c r="W3161" s="4"/>
      <c r="X3161" s="4"/>
      <c r="Y3161" s="4"/>
    </row>
    <row r="3162" spans="1:25" ht="15" customHeight="1">
      <c r="A3162" s="4"/>
      <c r="B3162" s="57" t="s">
        <v>1254</v>
      </c>
      <c r="C3162" s="78" t="s">
        <v>2374</v>
      </c>
      <c r="D3162" s="57" t="s">
        <v>47</v>
      </c>
      <c r="E3162" s="57" t="s">
        <v>2375</v>
      </c>
      <c r="F3162" s="305" t="s">
        <v>1258</v>
      </c>
      <c r="G3162" s="305"/>
      <c r="H3162" s="77" t="s">
        <v>87</v>
      </c>
      <c r="I3162" s="80">
        <v>1.1000000000000001</v>
      </c>
      <c r="J3162" s="79">
        <v>13.04</v>
      </c>
      <c r="K3162" s="79">
        <v>14.34</v>
      </c>
      <c r="O3162" s="4"/>
      <c r="P3162" s="4"/>
      <c r="Q3162" s="4"/>
      <c r="R3162" s="4"/>
      <c r="S3162" s="4"/>
      <c r="T3162" s="4"/>
      <c r="U3162" s="4"/>
      <c r="V3162" s="4"/>
      <c r="W3162" s="4"/>
      <c r="X3162" s="4"/>
      <c r="Y3162" s="4"/>
    </row>
    <row r="3163" spans="1:25" ht="15" customHeight="1">
      <c r="A3163" s="4"/>
      <c r="B3163" s="60"/>
      <c r="C3163" s="60"/>
      <c r="D3163" s="60"/>
      <c r="E3163" s="60"/>
      <c r="F3163" s="60" t="s">
        <v>1260</v>
      </c>
      <c r="G3163" s="82">
        <v>4.92</v>
      </c>
      <c r="H3163" s="60" t="s">
        <v>1261</v>
      </c>
      <c r="I3163" s="82">
        <v>0</v>
      </c>
      <c r="J3163" s="60" t="s">
        <v>1262</v>
      </c>
      <c r="K3163" s="82">
        <v>4.92</v>
      </c>
      <c r="O3163" s="4"/>
      <c r="P3163" s="4"/>
      <c r="Q3163" s="4"/>
      <c r="R3163" s="4"/>
      <c r="S3163" s="4"/>
      <c r="T3163" s="4"/>
      <c r="U3163" s="4"/>
      <c r="V3163" s="4"/>
      <c r="W3163" s="4"/>
      <c r="X3163" s="4"/>
      <c r="Y3163" s="4"/>
    </row>
    <row r="3164" spans="1:25" ht="15" customHeight="1" thickBot="1">
      <c r="A3164" s="4"/>
      <c r="B3164" s="60"/>
      <c r="C3164" s="60"/>
      <c r="D3164" s="60"/>
      <c r="E3164" s="60"/>
      <c r="F3164" s="60" t="s">
        <v>1263</v>
      </c>
      <c r="G3164" s="82">
        <v>3.92</v>
      </c>
      <c r="H3164" s="60"/>
      <c r="I3164" s="306" t="s">
        <v>1264</v>
      </c>
      <c r="J3164" s="306"/>
      <c r="K3164" s="82">
        <v>24.66</v>
      </c>
      <c r="O3164" s="4"/>
      <c r="P3164" s="4"/>
      <c r="Q3164" s="4"/>
      <c r="R3164" s="4"/>
      <c r="S3164" s="4"/>
      <c r="T3164" s="4"/>
      <c r="U3164" s="4"/>
      <c r="V3164" s="4"/>
      <c r="W3164" s="4"/>
      <c r="X3164" s="4"/>
      <c r="Y3164" s="4"/>
    </row>
    <row r="3165" spans="1:25" ht="45.6" customHeight="1" thickTop="1">
      <c r="A3165" s="4"/>
      <c r="B3165" s="72"/>
      <c r="C3165" s="72"/>
      <c r="D3165" s="72"/>
      <c r="E3165" s="72"/>
      <c r="F3165" s="72"/>
      <c r="G3165" s="72"/>
      <c r="H3165" s="72"/>
      <c r="I3165" s="72"/>
      <c r="J3165" s="72"/>
      <c r="K3165" s="72"/>
      <c r="O3165" s="4"/>
      <c r="P3165" s="4"/>
      <c r="Q3165" s="4"/>
      <c r="R3165" s="4"/>
      <c r="S3165" s="4"/>
      <c r="T3165" s="4"/>
      <c r="U3165" s="4"/>
      <c r="V3165" s="4"/>
      <c r="W3165" s="4"/>
      <c r="X3165" s="4"/>
      <c r="Y3165" s="4"/>
    </row>
    <row r="3166" spans="1:25" ht="15" customHeight="1">
      <c r="A3166" s="4"/>
      <c r="B3166" s="61" t="s">
        <v>1036</v>
      </c>
      <c r="C3166" s="62" t="s">
        <v>19</v>
      </c>
      <c r="D3166" s="61" t="s">
        <v>20</v>
      </c>
      <c r="E3166" s="61" t="s">
        <v>21</v>
      </c>
      <c r="F3166" s="303" t="s">
        <v>1242</v>
      </c>
      <c r="G3166" s="303"/>
      <c r="H3166" s="67" t="s">
        <v>22</v>
      </c>
      <c r="I3166" s="62" t="s">
        <v>23</v>
      </c>
      <c r="J3166" s="62" t="s">
        <v>24</v>
      </c>
      <c r="K3166" s="62" t="s">
        <v>17</v>
      </c>
      <c r="O3166" s="4"/>
      <c r="P3166" s="4"/>
      <c r="Q3166" s="4"/>
      <c r="R3166" s="4"/>
      <c r="S3166" s="4"/>
      <c r="T3166" s="4"/>
      <c r="U3166" s="4"/>
      <c r="V3166" s="4"/>
      <c r="W3166" s="4"/>
      <c r="X3166" s="4"/>
      <c r="Y3166" s="4"/>
    </row>
    <row r="3167" spans="1:25" ht="15" customHeight="1">
      <c r="A3167" s="4"/>
      <c r="B3167" s="58" t="s">
        <v>1243</v>
      </c>
      <c r="C3167" s="69" t="s">
        <v>1037</v>
      </c>
      <c r="D3167" s="58" t="s">
        <v>47</v>
      </c>
      <c r="E3167" s="58" t="s">
        <v>1038</v>
      </c>
      <c r="F3167" s="304" t="s">
        <v>1332</v>
      </c>
      <c r="G3167" s="304"/>
      <c r="H3167" s="68" t="s">
        <v>87</v>
      </c>
      <c r="I3167" s="71">
        <v>1</v>
      </c>
      <c r="J3167" s="70">
        <v>21.31</v>
      </c>
      <c r="K3167" s="70">
        <v>21.31</v>
      </c>
      <c r="O3167" s="4"/>
      <c r="P3167" s="4"/>
      <c r="Q3167" s="4"/>
      <c r="R3167" s="4"/>
      <c r="S3167" s="4"/>
      <c r="T3167" s="4"/>
      <c r="U3167" s="4"/>
      <c r="V3167" s="4"/>
      <c r="W3167" s="4"/>
      <c r="X3167" s="4"/>
      <c r="Y3167" s="4"/>
    </row>
    <row r="3168" spans="1:25" ht="15" customHeight="1">
      <c r="A3168" s="4"/>
      <c r="B3168" s="59" t="s">
        <v>1245</v>
      </c>
      <c r="C3168" s="74" t="s">
        <v>1250</v>
      </c>
      <c r="D3168" s="59" t="s">
        <v>47</v>
      </c>
      <c r="E3168" s="59" t="s">
        <v>1251</v>
      </c>
      <c r="F3168" s="308" t="s">
        <v>1248</v>
      </c>
      <c r="G3168" s="308"/>
      <c r="H3168" s="73" t="s">
        <v>1249</v>
      </c>
      <c r="I3168" s="76">
        <v>0.16200000000000001</v>
      </c>
      <c r="J3168" s="75">
        <v>25.52</v>
      </c>
      <c r="K3168" s="75">
        <v>4.13</v>
      </c>
      <c r="O3168" s="4"/>
      <c r="P3168" s="4"/>
      <c r="Q3168" s="4"/>
      <c r="R3168" s="4"/>
      <c r="S3168" s="4"/>
      <c r="T3168" s="4"/>
      <c r="U3168" s="4"/>
      <c r="V3168" s="4"/>
      <c r="W3168" s="4"/>
      <c r="X3168" s="4"/>
      <c r="Y3168" s="4"/>
    </row>
    <row r="3169" spans="1:25" ht="15" customHeight="1">
      <c r="A3169" s="4"/>
      <c r="B3169" s="59" t="s">
        <v>1245</v>
      </c>
      <c r="C3169" s="74" t="s">
        <v>1252</v>
      </c>
      <c r="D3169" s="59" t="s">
        <v>47</v>
      </c>
      <c r="E3169" s="59" t="s">
        <v>1253</v>
      </c>
      <c r="F3169" s="308" t="s">
        <v>1248</v>
      </c>
      <c r="G3169" s="308"/>
      <c r="H3169" s="73" t="s">
        <v>1249</v>
      </c>
      <c r="I3169" s="76">
        <v>0.16200000000000001</v>
      </c>
      <c r="J3169" s="75">
        <v>31.63</v>
      </c>
      <c r="K3169" s="75">
        <v>5.12</v>
      </c>
      <c r="O3169" s="4"/>
      <c r="P3169" s="4"/>
      <c r="Q3169" s="4"/>
      <c r="R3169" s="4"/>
      <c r="S3169" s="4"/>
      <c r="T3169" s="4"/>
      <c r="U3169" s="4"/>
      <c r="V3169" s="4"/>
      <c r="W3169" s="4"/>
      <c r="X3169" s="4"/>
      <c r="Y3169" s="4"/>
    </row>
    <row r="3170" spans="1:25" ht="15" customHeight="1">
      <c r="A3170" s="4"/>
      <c r="B3170" s="57" t="s">
        <v>1254</v>
      </c>
      <c r="C3170" s="78" t="s">
        <v>2376</v>
      </c>
      <c r="D3170" s="57" t="s">
        <v>47</v>
      </c>
      <c r="E3170" s="57" t="s">
        <v>2377</v>
      </c>
      <c r="F3170" s="305" t="s">
        <v>1258</v>
      </c>
      <c r="G3170" s="305"/>
      <c r="H3170" s="77" t="s">
        <v>87</v>
      </c>
      <c r="I3170" s="80">
        <v>1.0169999999999999</v>
      </c>
      <c r="J3170" s="79">
        <v>11.86</v>
      </c>
      <c r="K3170" s="79">
        <v>12.06</v>
      </c>
      <c r="O3170" s="4"/>
      <c r="P3170" s="4"/>
      <c r="Q3170" s="4"/>
      <c r="R3170" s="4"/>
      <c r="S3170" s="4"/>
      <c r="T3170" s="4"/>
      <c r="U3170" s="4"/>
      <c r="V3170" s="4"/>
      <c r="W3170" s="4"/>
      <c r="X3170" s="4"/>
      <c r="Y3170" s="4"/>
    </row>
    <row r="3171" spans="1:25" ht="15" customHeight="1">
      <c r="A3171" s="4"/>
      <c r="B3171" s="60"/>
      <c r="C3171" s="60"/>
      <c r="D3171" s="60"/>
      <c r="E3171" s="60"/>
      <c r="F3171" s="60" t="s">
        <v>1260</v>
      </c>
      <c r="G3171" s="82">
        <v>7.11</v>
      </c>
      <c r="H3171" s="60" t="s">
        <v>1261</v>
      </c>
      <c r="I3171" s="82">
        <v>0</v>
      </c>
      <c r="J3171" s="60" t="s">
        <v>1262</v>
      </c>
      <c r="K3171" s="82">
        <v>7.11</v>
      </c>
      <c r="O3171" s="4"/>
      <c r="P3171" s="4"/>
      <c r="Q3171" s="4"/>
      <c r="R3171" s="4"/>
      <c r="S3171" s="4"/>
      <c r="T3171" s="4"/>
      <c r="U3171" s="4"/>
      <c r="V3171" s="4"/>
      <c r="W3171" s="4"/>
      <c r="X3171" s="4"/>
      <c r="Y3171" s="4"/>
    </row>
    <row r="3172" spans="1:25" ht="15" customHeight="1" thickBot="1">
      <c r="A3172" s="4"/>
      <c r="B3172" s="60"/>
      <c r="C3172" s="60"/>
      <c r="D3172" s="60"/>
      <c r="E3172" s="60"/>
      <c r="F3172" s="60" t="s">
        <v>1263</v>
      </c>
      <c r="G3172" s="82">
        <v>4.03</v>
      </c>
      <c r="H3172" s="60"/>
      <c r="I3172" s="306" t="s">
        <v>1264</v>
      </c>
      <c r="J3172" s="306"/>
      <c r="K3172" s="82">
        <v>25.34</v>
      </c>
      <c r="O3172" s="4"/>
      <c r="P3172" s="4"/>
      <c r="Q3172" s="4"/>
      <c r="R3172" s="4"/>
      <c r="S3172" s="4"/>
      <c r="T3172" s="4"/>
      <c r="U3172" s="4"/>
      <c r="V3172" s="4"/>
      <c r="W3172" s="4"/>
      <c r="X3172" s="4"/>
      <c r="Y3172" s="4"/>
    </row>
    <row r="3173" spans="1:25" ht="15" customHeight="1" thickTop="1">
      <c r="A3173" s="4"/>
      <c r="B3173" s="72"/>
      <c r="C3173" s="72"/>
      <c r="D3173" s="72"/>
      <c r="E3173" s="72"/>
      <c r="F3173" s="72"/>
      <c r="G3173" s="72"/>
      <c r="H3173" s="72"/>
      <c r="I3173" s="72"/>
      <c r="J3173" s="72"/>
      <c r="K3173" s="72"/>
      <c r="O3173" s="4"/>
      <c r="P3173" s="4"/>
      <c r="Q3173" s="4"/>
      <c r="R3173" s="4"/>
      <c r="S3173" s="4"/>
      <c r="T3173" s="4"/>
      <c r="U3173" s="4"/>
      <c r="V3173" s="4"/>
      <c r="W3173" s="4"/>
      <c r="X3173" s="4"/>
      <c r="Y3173" s="4"/>
    </row>
    <row r="3174" spans="1:25" ht="15" customHeight="1">
      <c r="A3174" s="4"/>
      <c r="B3174" s="61" t="s">
        <v>1039</v>
      </c>
      <c r="C3174" s="62" t="s">
        <v>19</v>
      </c>
      <c r="D3174" s="61" t="s">
        <v>20</v>
      </c>
      <c r="E3174" s="61" t="s">
        <v>21</v>
      </c>
      <c r="F3174" s="303" t="s">
        <v>1242</v>
      </c>
      <c r="G3174" s="303"/>
      <c r="H3174" s="67" t="s">
        <v>22</v>
      </c>
      <c r="I3174" s="62" t="s">
        <v>23</v>
      </c>
      <c r="J3174" s="62" t="s">
        <v>24</v>
      </c>
      <c r="K3174" s="62" t="s">
        <v>17</v>
      </c>
      <c r="O3174" s="4"/>
      <c r="P3174" s="4"/>
      <c r="Q3174" s="4"/>
      <c r="R3174" s="4"/>
      <c r="S3174" s="4"/>
      <c r="T3174" s="4"/>
      <c r="U3174" s="4"/>
      <c r="V3174" s="4"/>
      <c r="W3174" s="4"/>
      <c r="X3174" s="4"/>
      <c r="Y3174" s="4"/>
    </row>
    <row r="3175" spans="1:25" ht="45.6" customHeight="1">
      <c r="A3175" s="4"/>
      <c r="B3175" s="58" t="s">
        <v>1243</v>
      </c>
      <c r="C3175" s="69" t="s">
        <v>1040</v>
      </c>
      <c r="D3175" s="58" t="s">
        <v>47</v>
      </c>
      <c r="E3175" s="58" t="s">
        <v>1041</v>
      </c>
      <c r="F3175" s="304" t="s">
        <v>2272</v>
      </c>
      <c r="G3175" s="304"/>
      <c r="H3175" s="68" t="s">
        <v>87</v>
      </c>
      <c r="I3175" s="71">
        <v>1</v>
      </c>
      <c r="J3175" s="70">
        <v>30.81</v>
      </c>
      <c r="K3175" s="70">
        <v>30.81</v>
      </c>
      <c r="O3175" s="4"/>
      <c r="P3175" s="4"/>
      <c r="Q3175" s="4"/>
      <c r="R3175" s="4"/>
      <c r="S3175" s="4"/>
      <c r="T3175" s="4"/>
      <c r="U3175" s="4"/>
      <c r="V3175" s="4"/>
      <c r="W3175" s="4"/>
      <c r="X3175" s="4"/>
      <c r="Y3175" s="4"/>
    </row>
    <row r="3176" spans="1:25" ht="15" customHeight="1">
      <c r="A3176" s="4"/>
      <c r="B3176" s="59" t="s">
        <v>1245</v>
      </c>
      <c r="C3176" s="74" t="s">
        <v>1250</v>
      </c>
      <c r="D3176" s="59" t="s">
        <v>47</v>
      </c>
      <c r="E3176" s="59" t="s">
        <v>1251</v>
      </c>
      <c r="F3176" s="308" t="s">
        <v>1248</v>
      </c>
      <c r="G3176" s="308"/>
      <c r="H3176" s="73" t="s">
        <v>1249</v>
      </c>
      <c r="I3176" s="76">
        <v>0.129</v>
      </c>
      <c r="J3176" s="75">
        <v>25.52</v>
      </c>
      <c r="K3176" s="75">
        <v>3.29</v>
      </c>
      <c r="O3176" s="4"/>
      <c r="P3176" s="4"/>
      <c r="Q3176" s="4"/>
      <c r="R3176" s="4"/>
      <c r="S3176" s="4"/>
      <c r="T3176" s="4"/>
      <c r="U3176" s="4"/>
      <c r="V3176" s="4"/>
      <c r="W3176" s="4"/>
      <c r="X3176" s="4"/>
      <c r="Y3176" s="4"/>
    </row>
    <row r="3177" spans="1:25" ht="15" customHeight="1">
      <c r="A3177" s="4"/>
      <c r="B3177" s="59" t="s">
        <v>1245</v>
      </c>
      <c r="C3177" s="74" t="s">
        <v>1252</v>
      </c>
      <c r="D3177" s="59" t="s">
        <v>47</v>
      </c>
      <c r="E3177" s="59" t="s">
        <v>1253</v>
      </c>
      <c r="F3177" s="308" t="s">
        <v>1248</v>
      </c>
      <c r="G3177" s="308"/>
      <c r="H3177" s="73" t="s">
        <v>1249</v>
      </c>
      <c r="I3177" s="76">
        <v>0.129</v>
      </c>
      <c r="J3177" s="75">
        <v>31.63</v>
      </c>
      <c r="K3177" s="75">
        <v>4.08</v>
      </c>
      <c r="O3177" s="4"/>
      <c r="P3177" s="4"/>
      <c r="Q3177" s="4"/>
      <c r="R3177" s="4"/>
      <c r="S3177" s="4"/>
      <c r="T3177" s="4"/>
      <c r="U3177" s="4"/>
      <c r="V3177" s="4"/>
      <c r="W3177" s="4"/>
      <c r="X3177" s="4"/>
      <c r="Y3177" s="4"/>
    </row>
    <row r="3178" spans="1:25" ht="15" customHeight="1">
      <c r="A3178" s="4"/>
      <c r="B3178" s="57" t="s">
        <v>1254</v>
      </c>
      <c r="C3178" s="78" t="s">
        <v>2378</v>
      </c>
      <c r="D3178" s="57" t="s">
        <v>47</v>
      </c>
      <c r="E3178" s="57" t="s">
        <v>2379</v>
      </c>
      <c r="F3178" s="305" t="s">
        <v>1258</v>
      </c>
      <c r="G3178" s="305"/>
      <c r="H3178" s="77" t="s">
        <v>87</v>
      </c>
      <c r="I3178" s="80">
        <v>1.1000000000000001</v>
      </c>
      <c r="J3178" s="79">
        <v>21.31</v>
      </c>
      <c r="K3178" s="79">
        <v>23.44</v>
      </c>
      <c r="O3178" s="4"/>
      <c r="P3178" s="4"/>
      <c r="Q3178" s="4"/>
      <c r="R3178" s="4"/>
      <c r="S3178" s="4"/>
      <c r="T3178" s="4"/>
      <c r="U3178" s="4"/>
      <c r="V3178" s="4"/>
      <c r="W3178" s="4"/>
      <c r="X3178" s="4"/>
      <c r="Y3178" s="4"/>
    </row>
    <row r="3179" spans="1:25" ht="15" customHeight="1">
      <c r="A3179" s="4"/>
      <c r="B3179" s="60"/>
      <c r="C3179" s="60"/>
      <c r="D3179" s="60"/>
      <c r="E3179" s="60"/>
      <c r="F3179" s="60" t="s">
        <v>1260</v>
      </c>
      <c r="G3179" s="82">
        <v>5.65</v>
      </c>
      <c r="H3179" s="60" t="s">
        <v>1261</v>
      </c>
      <c r="I3179" s="82">
        <v>0</v>
      </c>
      <c r="J3179" s="60" t="s">
        <v>1262</v>
      </c>
      <c r="K3179" s="82">
        <v>5.65</v>
      </c>
      <c r="O3179" s="4"/>
      <c r="P3179" s="4"/>
      <c r="Q3179" s="4"/>
      <c r="R3179" s="4"/>
      <c r="S3179" s="4"/>
      <c r="T3179" s="4"/>
      <c r="U3179" s="4"/>
      <c r="V3179" s="4"/>
      <c r="W3179" s="4"/>
      <c r="X3179" s="4"/>
      <c r="Y3179" s="4"/>
    </row>
    <row r="3180" spans="1:25" ht="15" customHeight="1" thickBot="1">
      <c r="A3180" s="4"/>
      <c r="B3180" s="60"/>
      <c r="C3180" s="60"/>
      <c r="D3180" s="60"/>
      <c r="E3180" s="60"/>
      <c r="F3180" s="60" t="s">
        <v>1263</v>
      </c>
      <c r="G3180" s="82">
        <v>5.82</v>
      </c>
      <c r="H3180" s="60"/>
      <c r="I3180" s="306" t="s">
        <v>1264</v>
      </c>
      <c r="J3180" s="306"/>
      <c r="K3180" s="82">
        <v>36.630000000000003</v>
      </c>
      <c r="O3180" s="4"/>
      <c r="P3180" s="4"/>
      <c r="Q3180" s="4"/>
      <c r="R3180" s="4"/>
      <c r="S3180" s="4"/>
      <c r="T3180" s="4"/>
      <c r="U3180" s="4"/>
      <c r="V3180" s="4"/>
      <c r="W3180" s="4"/>
      <c r="X3180" s="4"/>
      <c r="Y3180" s="4"/>
    </row>
    <row r="3181" spans="1:25" ht="15" customHeight="1" thickTop="1">
      <c r="A3181" s="4"/>
      <c r="B3181" s="72"/>
      <c r="C3181" s="72"/>
      <c r="D3181" s="72"/>
      <c r="E3181" s="72"/>
      <c r="F3181" s="72"/>
      <c r="G3181" s="72"/>
      <c r="H3181" s="72"/>
      <c r="I3181" s="72"/>
      <c r="J3181" s="72"/>
      <c r="K3181" s="72"/>
      <c r="O3181" s="4"/>
      <c r="P3181" s="4"/>
      <c r="Q3181" s="4"/>
      <c r="R3181" s="4"/>
      <c r="S3181" s="4"/>
      <c r="T3181" s="4"/>
      <c r="U3181" s="4"/>
      <c r="V3181" s="4"/>
      <c r="W3181" s="4"/>
      <c r="X3181" s="4"/>
      <c r="Y3181" s="4"/>
    </row>
    <row r="3182" spans="1:25" ht="15" customHeight="1">
      <c r="A3182" s="4"/>
      <c r="B3182" s="61" t="s">
        <v>1042</v>
      </c>
      <c r="C3182" s="62" t="s">
        <v>19</v>
      </c>
      <c r="D3182" s="61" t="s">
        <v>20</v>
      </c>
      <c r="E3182" s="61" t="s">
        <v>21</v>
      </c>
      <c r="F3182" s="303" t="s">
        <v>1242</v>
      </c>
      <c r="G3182" s="303"/>
      <c r="H3182" s="67" t="s">
        <v>22</v>
      </c>
      <c r="I3182" s="62" t="s">
        <v>23</v>
      </c>
      <c r="J3182" s="62" t="s">
        <v>24</v>
      </c>
      <c r="K3182" s="62" t="s">
        <v>17</v>
      </c>
      <c r="O3182" s="4"/>
      <c r="P3182" s="4"/>
      <c r="Q3182" s="4"/>
      <c r="R3182" s="4"/>
      <c r="S3182" s="4"/>
      <c r="T3182" s="4"/>
      <c r="U3182" s="4"/>
      <c r="V3182" s="4"/>
      <c r="W3182" s="4"/>
      <c r="X3182" s="4"/>
      <c r="Y3182" s="4"/>
    </row>
    <row r="3183" spans="1:25" ht="15" customHeight="1">
      <c r="A3183" s="4"/>
      <c r="B3183" s="58" t="s">
        <v>1243</v>
      </c>
      <c r="C3183" s="69" t="s">
        <v>1043</v>
      </c>
      <c r="D3183" s="58" t="s">
        <v>31</v>
      </c>
      <c r="E3183" s="58" t="s">
        <v>1044</v>
      </c>
      <c r="F3183" s="304" t="s">
        <v>1419</v>
      </c>
      <c r="G3183" s="304"/>
      <c r="H3183" s="68" t="s">
        <v>87</v>
      </c>
      <c r="I3183" s="71">
        <v>1</v>
      </c>
      <c r="J3183" s="70">
        <v>74.31</v>
      </c>
      <c r="K3183" s="70">
        <v>74.31</v>
      </c>
      <c r="O3183" s="4"/>
      <c r="P3183" s="4"/>
      <c r="Q3183" s="4"/>
      <c r="R3183" s="4"/>
      <c r="S3183" s="4"/>
      <c r="T3183" s="4"/>
      <c r="U3183" s="4"/>
      <c r="V3183" s="4"/>
      <c r="W3183" s="4"/>
      <c r="X3183" s="4"/>
      <c r="Y3183" s="4"/>
    </row>
    <row r="3184" spans="1:25" ht="15" customHeight="1">
      <c r="A3184" s="4"/>
      <c r="B3184" s="59" t="s">
        <v>1245</v>
      </c>
      <c r="C3184" s="74" t="s">
        <v>1252</v>
      </c>
      <c r="D3184" s="59" t="s">
        <v>47</v>
      </c>
      <c r="E3184" s="59" t="s">
        <v>1253</v>
      </c>
      <c r="F3184" s="308" t="s">
        <v>1248</v>
      </c>
      <c r="G3184" s="308"/>
      <c r="H3184" s="73" t="s">
        <v>1249</v>
      </c>
      <c r="I3184" s="76">
        <v>0.8</v>
      </c>
      <c r="J3184" s="75">
        <v>31.63</v>
      </c>
      <c r="K3184" s="75">
        <v>25.3</v>
      </c>
      <c r="O3184" s="4"/>
      <c r="P3184" s="4"/>
      <c r="Q3184" s="4"/>
      <c r="R3184" s="4"/>
      <c r="S3184" s="4"/>
      <c r="T3184" s="4"/>
      <c r="U3184" s="4"/>
      <c r="V3184" s="4"/>
      <c r="W3184" s="4"/>
      <c r="X3184" s="4"/>
      <c r="Y3184" s="4"/>
    </row>
    <row r="3185" spans="1:25" ht="15" customHeight="1">
      <c r="A3185" s="4"/>
      <c r="B3185" s="59" t="s">
        <v>1245</v>
      </c>
      <c r="C3185" s="74" t="s">
        <v>1250</v>
      </c>
      <c r="D3185" s="59" t="s">
        <v>47</v>
      </c>
      <c r="E3185" s="59" t="s">
        <v>1251</v>
      </c>
      <c r="F3185" s="308" t="s">
        <v>1248</v>
      </c>
      <c r="G3185" s="308"/>
      <c r="H3185" s="73" t="s">
        <v>1249</v>
      </c>
      <c r="I3185" s="76">
        <v>0.8</v>
      </c>
      <c r="J3185" s="75">
        <v>25.52</v>
      </c>
      <c r="K3185" s="75">
        <v>20.41</v>
      </c>
      <c r="O3185" s="4"/>
      <c r="P3185" s="4"/>
      <c r="Q3185" s="4"/>
      <c r="R3185" s="4"/>
      <c r="S3185" s="4"/>
      <c r="T3185" s="4"/>
      <c r="U3185" s="4"/>
      <c r="V3185" s="4"/>
      <c r="W3185" s="4"/>
      <c r="X3185" s="4"/>
      <c r="Y3185" s="4"/>
    </row>
    <row r="3186" spans="1:25" ht="15" customHeight="1">
      <c r="A3186" s="4"/>
      <c r="B3186" s="57" t="s">
        <v>1254</v>
      </c>
      <c r="C3186" s="78" t="s">
        <v>2380</v>
      </c>
      <c r="D3186" s="57" t="s">
        <v>1256</v>
      </c>
      <c r="E3186" s="57" t="s">
        <v>2381</v>
      </c>
      <c r="F3186" s="305" t="s">
        <v>1258</v>
      </c>
      <c r="G3186" s="305"/>
      <c r="H3186" s="77" t="s">
        <v>1791</v>
      </c>
      <c r="I3186" s="80">
        <v>1.05</v>
      </c>
      <c r="J3186" s="79">
        <v>27.24</v>
      </c>
      <c r="K3186" s="79">
        <v>28.6</v>
      </c>
      <c r="O3186" s="4"/>
      <c r="P3186" s="4"/>
      <c r="Q3186" s="4"/>
      <c r="R3186" s="4"/>
      <c r="S3186" s="4"/>
      <c r="T3186" s="4"/>
      <c r="U3186" s="4"/>
      <c r="V3186" s="4"/>
      <c r="W3186" s="4"/>
      <c r="X3186" s="4"/>
      <c r="Y3186" s="4"/>
    </row>
    <row r="3187" spans="1:25" ht="15" customHeight="1">
      <c r="A3187" s="4"/>
      <c r="B3187" s="60"/>
      <c r="C3187" s="60"/>
      <c r="D3187" s="60"/>
      <c r="E3187" s="60"/>
      <c r="F3187" s="60" t="s">
        <v>1260</v>
      </c>
      <c r="G3187" s="82">
        <v>35.130000000000003</v>
      </c>
      <c r="H3187" s="60" t="s">
        <v>1261</v>
      </c>
      <c r="I3187" s="82">
        <v>0</v>
      </c>
      <c r="J3187" s="60" t="s">
        <v>1262</v>
      </c>
      <c r="K3187" s="82">
        <v>35.130000000000003</v>
      </c>
      <c r="O3187" s="4"/>
      <c r="P3187" s="4"/>
      <c r="Q3187" s="4"/>
      <c r="R3187" s="4"/>
      <c r="S3187" s="4"/>
      <c r="T3187" s="4"/>
      <c r="U3187" s="4"/>
      <c r="V3187" s="4"/>
      <c r="W3187" s="4"/>
      <c r="X3187" s="4"/>
      <c r="Y3187" s="4"/>
    </row>
    <row r="3188" spans="1:25" ht="15" customHeight="1">
      <c r="A3188" s="4"/>
      <c r="B3188" s="60"/>
      <c r="C3188" s="60"/>
      <c r="D3188" s="60"/>
      <c r="E3188" s="60"/>
      <c r="F3188" s="60" t="s">
        <v>1263</v>
      </c>
      <c r="G3188" s="82">
        <v>14.05</v>
      </c>
      <c r="H3188" s="60"/>
      <c r="I3188" s="306" t="s">
        <v>1264</v>
      </c>
      <c r="J3188" s="306"/>
      <c r="K3188" s="82">
        <v>88.36</v>
      </c>
      <c r="O3188" s="4"/>
      <c r="P3188" s="4"/>
      <c r="Q3188" s="4"/>
      <c r="R3188" s="4"/>
      <c r="S3188" s="4"/>
      <c r="T3188" s="4"/>
      <c r="U3188" s="4"/>
      <c r="V3188" s="4"/>
      <c r="W3188" s="4"/>
      <c r="X3188" s="4"/>
      <c r="Y3188" s="4"/>
    </row>
    <row r="3189" spans="1:25" ht="15" customHeight="1">
      <c r="A3189" s="4"/>
      <c r="B3189" s="307" t="s">
        <v>2542</v>
      </c>
      <c r="C3189" s="307"/>
      <c r="D3189" s="307"/>
      <c r="E3189" s="307"/>
      <c r="F3189" s="307"/>
      <c r="G3189" s="307"/>
      <c r="H3189" s="307"/>
      <c r="I3189" s="307"/>
      <c r="J3189" s="307"/>
      <c r="K3189" s="307"/>
      <c r="O3189" s="4"/>
      <c r="P3189" s="4"/>
      <c r="Q3189" s="4"/>
      <c r="R3189" s="4"/>
      <c r="S3189" s="4"/>
      <c r="T3189" s="4"/>
      <c r="U3189" s="4"/>
      <c r="V3189" s="4"/>
      <c r="W3189" s="4"/>
      <c r="X3189" s="4"/>
      <c r="Y3189" s="4"/>
    </row>
    <row r="3190" spans="1:25" ht="15" customHeight="1" thickBot="1">
      <c r="A3190" s="4"/>
      <c r="B3190" s="302" t="s">
        <v>2654</v>
      </c>
      <c r="C3190" s="302"/>
      <c r="D3190" s="302"/>
      <c r="E3190" s="302"/>
      <c r="F3190" s="302"/>
      <c r="G3190" s="302"/>
      <c r="H3190" s="302"/>
      <c r="I3190" s="302"/>
      <c r="J3190" s="302"/>
      <c r="K3190" s="302"/>
      <c r="O3190" s="4"/>
      <c r="P3190" s="4"/>
      <c r="Q3190" s="4"/>
      <c r="R3190" s="4"/>
      <c r="S3190" s="4"/>
      <c r="T3190" s="4"/>
      <c r="U3190" s="4"/>
      <c r="V3190" s="4"/>
      <c r="W3190" s="4"/>
      <c r="X3190" s="4"/>
      <c r="Y3190" s="4"/>
    </row>
    <row r="3191" spans="1:25" ht="15" customHeight="1" thickTop="1">
      <c r="A3191" s="4"/>
      <c r="B3191" s="72"/>
      <c r="C3191" s="72"/>
      <c r="D3191" s="72"/>
      <c r="E3191" s="72"/>
      <c r="F3191" s="72"/>
      <c r="G3191" s="72"/>
      <c r="H3191" s="72"/>
      <c r="I3191" s="72"/>
      <c r="J3191" s="72"/>
      <c r="K3191" s="72"/>
      <c r="O3191" s="4"/>
      <c r="P3191" s="4"/>
      <c r="Q3191" s="4"/>
      <c r="R3191" s="4"/>
      <c r="S3191" s="4"/>
      <c r="T3191" s="4"/>
      <c r="U3191" s="4"/>
      <c r="V3191" s="4"/>
      <c r="W3191" s="4"/>
      <c r="X3191" s="4"/>
      <c r="Y3191" s="4"/>
    </row>
    <row r="3192" spans="1:25" ht="15" customHeight="1">
      <c r="A3192" s="4"/>
      <c r="B3192" s="61" t="s">
        <v>1046</v>
      </c>
      <c r="C3192" s="62" t="s">
        <v>19</v>
      </c>
      <c r="D3192" s="61" t="s">
        <v>20</v>
      </c>
      <c r="E3192" s="61" t="s">
        <v>21</v>
      </c>
      <c r="F3192" s="303" t="s">
        <v>1242</v>
      </c>
      <c r="G3192" s="303"/>
      <c r="H3192" s="67" t="s">
        <v>22</v>
      </c>
      <c r="I3192" s="62" t="s">
        <v>23</v>
      </c>
      <c r="J3192" s="62" t="s">
        <v>24</v>
      </c>
      <c r="K3192" s="62" t="s">
        <v>17</v>
      </c>
      <c r="O3192" s="4"/>
      <c r="P3192" s="4"/>
      <c r="Q3192" s="4"/>
      <c r="R3192" s="4"/>
      <c r="S3192" s="4"/>
      <c r="T3192" s="4"/>
      <c r="U3192" s="4"/>
      <c r="V3192" s="4"/>
      <c r="W3192" s="4"/>
      <c r="X3192" s="4"/>
      <c r="Y3192" s="4"/>
    </row>
    <row r="3193" spans="1:25" ht="15" customHeight="1">
      <c r="A3193" s="4"/>
      <c r="B3193" s="58" t="s">
        <v>1243</v>
      </c>
      <c r="C3193" s="69" t="s">
        <v>1047</v>
      </c>
      <c r="D3193" s="58" t="s">
        <v>31</v>
      </c>
      <c r="E3193" s="58" t="s">
        <v>1048</v>
      </c>
      <c r="F3193" s="304" t="s">
        <v>1419</v>
      </c>
      <c r="G3193" s="304"/>
      <c r="H3193" s="68" t="s">
        <v>49</v>
      </c>
      <c r="I3193" s="71">
        <v>1</v>
      </c>
      <c r="J3193" s="70">
        <v>14.58</v>
      </c>
      <c r="K3193" s="70">
        <v>14.58</v>
      </c>
      <c r="O3193" s="4"/>
      <c r="P3193" s="4"/>
      <c r="Q3193" s="4"/>
      <c r="R3193" s="4"/>
      <c r="S3193" s="4"/>
      <c r="T3193" s="4"/>
      <c r="U3193" s="4"/>
      <c r="V3193" s="4"/>
      <c r="W3193" s="4"/>
      <c r="X3193" s="4"/>
      <c r="Y3193" s="4"/>
    </row>
    <row r="3194" spans="1:25" ht="15" customHeight="1">
      <c r="A3194" s="4"/>
      <c r="B3194" s="59" t="s">
        <v>1245</v>
      </c>
      <c r="C3194" s="74" t="s">
        <v>1252</v>
      </c>
      <c r="D3194" s="59" t="s">
        <v>47</v>
      </c>
      <c r="E3194" s="59" t="s">
        <v>1253</v>
      </c>
      <c r="F3194" s="308" t="s">
        <v>1248</v>
      </c>
      <c r="G3194" s="308"/>
      <c r="H3194" s="73" t="s">
        <v>1249</v>
      </c>
      <c r="I3194" s="76">
        <v>0.15</v>
      </c>
      <c r="J3194" s="75">
        <v>31.63</v>
      </c>
      <c r="K3194" s="75">
        <v>4.74</v>
      </c>
      <c r="O3194" s="4"/>
      <c r="P3194" s="4"/>
      <c r="Q3194" s="4"/>
      <c r="R3194" s="4"/>
      <c r="S3194" s="4"/>
      <c r="T3194" s="4"/>
      <c r="U3194" s="4"/>
      <c r="V3194" s="4"/>
      <c r="W3194" s="4"/>
      <c r="X3194" s="4"/>
      <c r="Y3194" s="4"/>
    </row>
    <row r="3195" spans="1:25" ht="15" customHeight="1">
      <c r="A3195" s="4"/>
      <c r="B3195" s="59" t="s">
        <v>1245</v>
      </c>
      <c r="C3195" s="74" t="s">
        <v>1246</v>
      </c>
      <c r="D3195" s="59" t="s">
        <v>47</v>
      </c>
      <c r="E3195" s="59" t="s">
        <v>1247</v>
      </c>
      <c r="F3195" s="308" t="s">
        <v>1248</v>
      </c>
      <c r="G3195" s="308"/>
      <c r="H3195" s="73" t="s">
        <v>1249</v>
      </c>
      <c r="I3195" s="76">
        <v>0.15</v>
      </c>
      <c r="J3195" s="75">
        <v>22.64</v>
      </c>
      <c r="K3195" s="75">
        <v>3.39</v>
      </c>
      <c r="O3195" s="4"/>
      <c r="P3195" s="4"/>
      <c r="Q3195" s="4"/>
      <c r="R3195" s="4"/>
      <c r="S3195" s="4"/>
      <c r="T3195" s="4"/>
      <c r="U3195" s="4"/>
      <c r="V3195" s="4"/>
      <c r="W3195" s="4"/>
      <c r="X3195" s="4"/>
      <c r="Y3195" s="4"/>
    </row>
    <row r="3196" spans="1:25" ht="15" customHeight="1">
      <c r="A3196" s="4"/>
      <c r="B3196" s="57" t="s">
        <v>1254</v>
      </c>
      <c r="C3196" s="78" t="s">
        <v>2382</v>
      </c>
      <c r="D3196" s="57" t="s">
        <v>1546</v>
      </c>
      <c r="E3196" s="57" t="s">
        <v>2383</v>
      </c>
      <c r="F3196" s="305" t="s">
        <v>1258</v>
      </c>
      <c r="G3196" s="305"/>
      <c r="H3196" s="77" t="s">
        <v>773</v>
      </c>
      <c r="I3196" s="80">
        <v>1</v>
      </c>
      <c r="J3196" s="79">
        <v>6.45</v>
      </c>
      <c r="K3196" s="79">
        <v>6.45</v>
      </c>
      <c r="O3196" s="4"/>
      <c r="P3196" s="4"/>
      <c r="Q3196" s="4"/>
      <c r="R3196" s="4"/>
      <c r="S3196" s="4"/>
      <c r="T3196" s="4"/>
      <c r="U3196" s="4"/>
      <c r="V3196" s="4"/>
      <c r="W3196" s="4"/>
      <c r="X3196" s="4"/>
      <c r="Y3196" s="4"/>
    </row>
    <row r="3197" spans="1:25" ht="15" customHeight="1">
      <c r="A3197" s="4"/>
      <c r="B3197" s="60"/>
      <c r="C3197" s="60"/>
      <c r="D3197" s="60"/>
      <c r="E3197" s="60"/>
      <c r="F3197" s="60" t="s">
        <v>1260</v>
      </c>
      <c r="G3197" s="82">
        <v>6.17</v>
      </c>
      <c r="H3197" s="60" t="s">
        <v>1261</v>
      </c>
      <c r="I3197" s="82">
        <v>0</v>
      </c>
      <c r="J3197" s="60" t="s">
        <v>1262</v>
      </c>
      <c r="K3197" s="82">
        <v>6.17</v>
      </c>
      <c r="O3197" s="4"/>
      <c r="P3197" s="4"/>
      <c r="Q3197" s="4"/>
      <c r="R3197" s="4"/>
      <c r="S3197" s="4"/>
      <c r="T3197" s="4"/>
      <c r="U3197" s="4"/>
      <c r="V3197" s="4"/>
      <c r="W3197" s="4"/>
      <c r="X3197" s="4"/>
      <c r="Y3197" s="4"/>
    </row>
    <row r="3198" spans="1:25" ht="15" customHeight="1">
      <c r="A3198" s="4"/>
      <c r="B3198" s="60"/>
      <c r="C3198" s="60"/>
      <c r="D3198" s="60"/>
      <c r="E3198" s="60"/>
      <c r="F3198" s="60" t="s">
        <v>1263</v>
      </c>
      <c r="G3198" s="82">
        <v>2.75</v>
      </c>
      <c r="H3198" s="60"/>
      <c r="I3198" s="306" t="s">
        <v>1264</v>
      </c>
      <c r="J3198" s="306"/>
      <c r="K3198" s="82">
        <v>17.329999999999998</v>
      </c>
      <c r="O3198" s="4"/>
      <c r="P3198" s="4"/>
      <c r="Q3198" s="4"/>
      <c r="R3198" s="4"/>
      <c r="S3198" s="4"/>
      <c r="T3198" s="4"/>
      <c r="U3198" s="4"/>
      <c r="V3198" s="4"/>
      <c r="W3198" s="4"/>
      <c r="X3198" s="4"/>
      <c r="Y3198" s="4"/>
    </row>
    <row r="3199" spans="1:25" ht="15" customHeight="1">
      <c r="A3199" s="4"/>
      <c r="B3199" s="307" t="s">
        <v>2542</v>
      </c>
      <c r="C3199" s="307"/>
      <c r="D3199" s="307"/>
      <c r="E3199" s="307"/>
      <c r="F3199" s="307"/>
      <c r="G3199" s="307"/>
      <c r="H3199" s="307"/>
      <c r="I3199" s="307"/>
      <c r="J3199" s="307"/>
      <c r="K3199" s="307"/>
      <c r="O3199" s="4"/>
      <c r="P3199" s="4"/>
      <c r="Q3199" s="4"/>
      <c r="R3199" s="4"/>
      <c r="S3199" s="4"/>
      <c r="T3199" s="4"/>
      <c r="U3199" s="4"/>
      <c r="V3199" s="4"/>
      <c r="W3199" s="4"/>
      <c r="X3199" s="4"/>
      <c r="Y3199" s="4"/>
    </row>
    <row r="3200" spans="1:25" ht="15" customHeight="1" thickBot="1">
      <c r="A3200" s="4"/>
      <c r="B3200" s="302" t="s">
        <v>2655</v>
      </c>
      <c r="C3200" s="302"/>
      <c r="D3200" s="302"/>
      <c r="E3200" s="302"/>
      <c r="F3200" s="302"/>
      <c r="G3200" s="302"/>
      <c r="H3200" s="302"/>
      <c r="I3200" s="302"/>
      <c r="J3200" s="302"/>
      <c r="K3200" s="302"/>
      <c r="O3200" s="4"/>
      <c r="P3200" s="4"/>
      <c r="Q3200" s="4"/>
      <c r="R3200" s="4"/>
      <c r="S3200" s="4"/>
      <c r="T3200" s="4"/>
      <c r="U3200" s="4"/>
      <c r="V3200" s="4"/>
      <c r="W3200" s="4"/>
      <c r="X3200" s="4"/>
      <c r="Y3200" s="4"/>
    </row>
    <row r="3201" spans="1:25" ht="15" customHeight="1" thickTop="1">
      <c r="A3201" s="4"/>
      <c r="B3201" s="72"/>
      <c r="C3201" s="72"/>
      <c r="D3201" s="72"/>
      <c r="E3201" s="72"/>
      <c r="F3201" s="72"/>
      <c r="G3201" s="72"/>
      <c r="H3201" s="72"/>
      <c r="I3201" s="72"/>
      <c r="J3201" s="72"/>
      <c r="K3201" s="72"/>
      <c r="O3201" s="4"/>
      <c r="P3201" s="4"/>
      <c r="Q3201" s="4"/>
      <c r="R3201" s="4"/>
      <c r="S3201" s="4"/>
      <c r="T3201" s="4"/>
      <c r="U3201" s="4"/>
      <c r="V3201" s="4"/>
      <c r="W3201" s="4"/>
      <c r="X3201" s="4"/>
      <c r="Y3201" s="4"/>
    </row>
    <row r="3202" spans="1:25" ht="15" customHeight="1">
      <c r="A3202" s="4"/>
      <c r="B3202" s="61" t="s">
        <v>1049</v>
      </c>
      <c r="C3202" s="62" t="s">
        <v>19</v>
      </c>
      <c r="D3202" s="61" t="s">
        <v>20</v>
      </c>
      <c r="E3202" s="61" t="s">
        <v>21</v>
      </c>
      <c r="F3202" s="303" t="s">
        <v>1242</v>
      </c>
      <c r="G3202" s="303"/>
      <c r="H3202" s="67" t="s">
        <v>22</v>
      </c>
      <c r="I3202" s="62" t="s">
        <v>23</v>
      </c>
      <c r="J3202" s="62" t="s">
        <v>24</v>
      </c>
      <c r="K3202" s="62" t="s">
        <v>17</v>
      </c>
      <c r="O3202" s="4"/>
      <c r="P3202" s="4"/>
      <c r="Q3202" s="4"/>
      <c r="R3202" s="4"/>
      <c r="S3202" s="4"/>
      <c r="T3202" s="4"/>
      <c r="U3202" s="4"/>
      <c r="V3202" s="4"/>
      <c r="W3202" s="4"/>
      <c r="X3202" s="4"/>
      <c r="Y3202" s="4"/>
    </row>
    <row r="3203" spans="1:25" ht="15" customHeight="1">
      <c r="A3203" s="4"/>
      <c r="B3203" s="58" t="s">
        <v>1243</v>
      </c>
      <c r="C3203" s="69" t="s">
        <v>1050</v>
      </c>
      <c r="D3203" s="58" t="s">
        <v>47</v>
      </c>
      <c r="E3203" s="58" t="s">
        <v>1051</v>
      </c>
      <c r="F3203" s="304" t="s">
        <v>1323</v>
      </c>
      <c r="G3203" s="304"/>
      <c r="H3203" s="68" t="s">
        <v>49</v>
      </c>
      <c r="I3203" s="71">
        <v>1</v>
      </c>
      <c r="J3203" s="70">
        <v>43.18</v>
      </c>
      <c r="K3203" s="70">
        <v>43.18</v>
      </c>
      <c r="O3203" s="4"/>
      <c r="P3203" s="4"/>
      <c r="Q3203" s="4"/>
      <c r="R3203" s="4"/>
      <c r="S3203" s="4"/>
      <c r="T3203" s="4"/>
      <c r="U3203" s="4"/>
      <c r="V3203" s="4"/>
      <c r="W3203" s="4"/>
      <c r="X3203" s="4"/>
      <c r="Y3203" s="4"/>
    </row>
    <row r="3204" spans="1:25" ht="45.6" customHeight="1">
      <c r="A3204" s="4"/>
      <c r="B3204" s="59" t="s">
        <v>1245</v>
      </c>
      <c r="C3204" s="74" t="s">
        <v>1250</v>
      </c>
      <c r="D3204" s="59" t="s">
        <v>47</v>
      </c>
      <c r="E3204" s="59" t="s">
        <v>1251</v>
      </c>
      <c r="F3204" s="308" t="s">
        <v>1248</v>
      </c>
      <c r="G3204" s="308"/>
      <c r="H3204" s="73" t="s">
        <v>1249</v>
      </c>
      <c r="I3204" s="76">
        <v>4.1484699999999999E-2</v>
      </c>
      <c r="J3204" s="75">
        <v>25.52</v>
      </c>
      <c r="K3204" s="75">
        <v>1.05</v>
      </c>
      <c r="O3204" s="4"/>
      <c r="P3204" s="4"/>
      <c r="Q3204" s="4"/>
      <c r="R3204" s="4"/>
      <c r="S3204" s="4"/>
      <c r="T3204" s="4"/>
      <c r="U3204" s="4"/>
      <c r="V3204" s="4"/>
      <c r="W3204" s="4"/>
      <c r="X3204" s="4"/>
      <c r="Y3204" s="4"/>
    </row>
    <row r="3205" spans="1:25" ht="15" customHeight="1">
      <c r="A3205" s="4"/>
      <c r="B3205" s="59" t="s">
        <v>1245</v>
      </c>
      <c r="C3205" s="74" t="s">
        <v>1252</v>
      </c>
      <c r="D3205" s="59" t="s">
        <v>47</v>
      </c>
      <c r="E3205" s="59" t="s">
        <v>1253</v>
      </c>
      <c r="F3205" s="308" t="s">
        <v>1248</v>
      </c>
      <c r="G3205" s="308"/>
      <c r="H3205" s="73" t="s">
        <v>1249</v>
      </c>
      <c r="I3205" s="76">
        <v>0.37340000000000001</v>
      </c>
      <c r="J3205" s="75">
        <v>31.63</v>
      </c>
      <c r="K3205" s="75">
        <v>11.81</v>
      </c>
      <c r="O3205" s="4"/>
      <c r="P3205" s="4"/>
      <c r="Q3205" s="4"/>
      <c r="R3205" s="4"/>
      <c r="S3205" s="4"/>
      <c r="T3205" s="4"/>
      <c r="U3205" s="4"/>
      <c r="V3205" s="4"/>
      <c r="W3205" s="4"/>
      <c r="X3205" s="4"/>
      <c r="Y3205" s="4"/>
    </row>
    <row r="3206" spans="1:25" ht="15" customHeight="1">
      <c r="A3206" s="4"/>
      <c r="B3206" s="57" t="s">
        <v>1254</v>
      </c>
      <c r="C3206" s="78" t="s">
        <v>1349</v>
      </c>
      <c r="D3206" s="57" t="s">
        <v>47</v>
      </c>
      <c r="E3206" s="57" t="s">
        <v>1350</v>
      </c>
      <c r="F3206" s="305" t="s">
        <v>1258</v>
      </c>
      <c r="G3206" s="305"/>
      <c r="H3206" s="77" t="s">
        <v>49</v>
      </c>
      <c r="I3206" s="80">
        <v>2</v>
      </c>
      <c r="J3206" s="79">
        <v>0.4</v>
      </c>
      <c r="K3206" s="79">
        <v>0.8</v>
      </c>
      <c r="O3206" s="4"/>
      <c r="P3206" s="4"/>
      <c r="Q3206" s="4"/>
      <c r="R3206" s="4"/>
      <c r="S3206" s="4"/>
      <c r="T3206" s="4"/>
      <c r="U3206" s="4"/>
      <c r="V3206" s="4"/>
      <c r="W3206" s="4"/>
      <c r="X3206" s="4"/>
      <c r="Y3206" s="4"/>
    </row>
    <row r="3207" spans="1:25" ht="15" customHeight="1">
      <c r="A3207" s="4"/>
      <c r="B3207" s="57" t="s">
        <v>1254</v>
      </c>
      <c r="C3207" s="78" t="s">
        <v>1351</v>
      </c>
      <c r="D3207" s="57" t="s">
        <v>47</v>
      </c>
      <c r="E3207" s="57" t="s">
        <v>1352</v>
      </c>
      <c r="F3207" s="305" t="s">
        <v>1258</v>
      </c>
      <c r="G3207" s="305"/>
      <c r="H3207" s="77" t="s">
        <v>49</v>
      </c>
      <c r="I3207" s="80">
        <v>2</v>
      </c>
      <c r="J3207" s="79">
        <v>1.42</v>
      </c>
      <c r="K3207" s="79">
        <v>2.84</v>
      </c>
      <c r="O3207" s="4"/>
      <c r="P3207" s="4"/>
      <c r="Q3207" s="4"/>
      <c r="R3207" s="4"/>
      <c r="S3207" s="4"/>
      <c r="T3207" s="4"/>
      <c r="U3207" s="4"/>
      <c r="V3207" s="4"/>
      <c r="W3207" s="4"/>
      <c r="X3207" s="4"/>
      <c r="Y3207" s="4"/>
    </row>
    <row r="3208" spans="1:25" ht="15" customHeight="1">
      <c r="A3208" s="4"/>
      <c r="B3208" s="57" t="s">
        <v>1254</v>
      </c>
      <c r="C3208" s="78" t="s">
        <v>1353</v>
      </c>
      <c r="D3208" s="57" t="s">
        <v>47</v>
      </c>
      <c r="E3208" s="57" t="s">
        <v>1354</v>
      </c>
      <c r="F3208" s="305" t="s">
        <v>1258</v>
      </c>
      <c r="G3208" s="305"/>
      <c r="H3208" s="77" t="s">
        <v>87</v>
      </c>
      <c r="I3208" s="80">
        <v>0.16639999999999999</v>
      </c>
      <c r="J3208" s="79">
        <v>3.65</v>
      </c>
      <c r="K3208" s="79">
        <v>0.6</v>
      </c>
      <c r="O3208" s="4"/>
      <c r="P3208" s="4"/>
      <c r="Q3208" s="4"/>
      <c r="R3208" s="4"/>
      <c r="S3208" s="4"/>
      <c r="T3208" s="4"/>
      <c r="U3208" s="4"/>
      <c r="V3208" s="4"/>
      <c r="W3208" s="4"/>
      <c r="X3208" s="4"/>
      <c r="Y3208" s="4"/>
    </row>
    <row r="3209" spans="1:25" ht="15" customHeight="1">
      <c r="A3209" s="4"/>
      <c r="B3209" s="57" t="s">
        <v>1254</v>
      </c>
      <c r="C3209" s="78" t="s">
        <v>2384</v>
      </c>
      <c r="D3209" s="57" t="s">
        <v>47</v>
      </c>
      <c r="E3209" s="57" t="s">
        <v>2385</v>
      </c>
      <c r="F3209" s="305" t="s">
        <v>1258</v>
      </c>
      <c r="G3209" s="305"/>
      <c r="H3209" s="77" t="s">
        <v>49</v>
      </c>
      <c r="I3209" s="80">
        <v>1</v>
      </c>
      <c r="J3209" s="79">
        <v>26.08</v>
      </c>
      <c r="K3209" s="79">
        <v>26.08</v>
      </c>
      <c r="O3209" s="4"/>
      <c r="P3209" s="4"/>
      <c r="Q3209" s="4"/>
      <c r="R3209" s="4"/>
      <c r="S3209" s="4"/>
      <c r="T3209" s="4"/>
      <c r="U3209" s="4"/>
      <c r="V3209" s="4"/>
      <c r="W3209" s="4"/>
      <c r="X3209" s="4"/>
      <c r="Y3209" s="4"/>
    </row>
    <row r="3210" spans="1:25" ht="15" customHeight="1">
      <c r="A3210" s="4"/>
      <c r="B3210" s="60"/>
      <c r="C3210" s="60"/>
      <c r="D3210" s="60"/>
      <c r="E3210" s="60"/>
      <c r="F3210" s="60" t="s">
        <v>1260</v>
      </c>
      <c r="G3210" s="82">
        <v>10.119999999999999</v>
      </c>
      <c r="H3210" s="60" t="s">
        <v>1261</v>
      </c>
      <c r="I3210" s="82">
        <v>0</v>
      </c>
      <c r="J3210" s="60" t="s">
        <v>1262</v>
      </c>
      <c r="K3210" s="82">
        <v>10.119999999999999</v>
      </c>
      <c r="O3210" s="4"/>
      <c r="P3210" s="4"/>
      <c r="Q3210" s="4"/>
      <c r="R3210" s="4"/>
      <c r="S3210" s="4"/>
      <c r="T3210" s="4"/>
      <c r="U3210" s="4"/>
      <c r="V3210" s="4"/>
      <c r="W3210" s="4"/>
      <c r="X3210" s="4"/>
      <c r="Y3210" s="4"/>
    </row>
    <row r="3211" spans="1:25" ht="15" customHeight="1" thickBot="1">
      <c r="A3211" s="4"/>
      <c r="B3211" s="60"/>
      <c r="C3211" s="60"/>
      <c r="D3211" s="60"/>
      <c r="E3211" s="60"/>
      <c r="F3211" s="60" t="s">
        <v>1263</v>
      </c>
      <c r="G3211" s="82">
        <v>8.16</v>
      </c>
      <c r="H3211" s="60"/>
      <c r="I3211" s="306" t="s">
        <v>1264</v>
      </c>
      <c r="J3211" s="306"/>
      <c r="K3211" s="82">
        <v>51.34</v>
      </c>
      <c r="O3211" s="4"/>
      <c r="P3211" s="4"/>
      <c r="Q3211" s="4"/>
      <c r="R3211" s="4"/>
      <c r="S3211" s="4"/>
      <c r="T3211" s="4"/>
      <c r="U3211" s="4"/>
      <c r="V3211" s="4"/>
      <c r="W3211" s="4"/>
      <c r="X3211" s="4"/>
      <c r="Y3211" s="4"/>
    </row>
    <row r="3212" spans="1:25" ht="15" customHeight="1" thickTop="1">
      <c r="A3212" s="4"/>
      <c r="B3212" s="72"/>
      <c r="C3212" s="72"/>
      <c r="D3212" s="72"/>
      <c r="E3212" s="72"/>
      <c r="F3212" s="72"/>
      <c r="G3212" s="72"/>
      <c r="H3212" s="72"/>
      <c r="I3212" s="72"/>
      <c r="J3212" s="72"/>
      <c r="K3212" s="72"/>
      <c r="O3212" s="4"/>
      <c r="P3212" s="4"/>
      <c r="Q3212" s="4"/>
      <c r="R3212" s="4"/>
      <c r="S3212" s="4"/>
      <c r="T3212" s="4"/>
      <c r="U3212" s="4"/>
      <c r="V3212" s="4"/>
      <c r="W3212" s="4"/>
      <c r="X3212" s="4"/>
      <c r="Y3212" s="4"/>
    </row>
    <row r="3213" spans="1:25" ht="15" customHeight="1">
      <c r="A3213" s="4"/>
      <c r="B3213" s="61" t="s">
        <v>1052</v>
      </c>
      <c r="C3213" s="62" t="s">
        <v>19</v>
      </c>
      <c r="D3213" s="61" t="s">
        <v>20</v>
      </c>
      <c r="E3213" s="61" t="s">
        <v>21</v>
      </c>
      <c r="F3213" s="303" t="s">
        <v>1242</v>
      </c>
      <c r="G3213" s="303"/>
      <c r="H3213" s="67" t="s">
        <v>22</v>
      </c>
      <c r="I3213" s="62" t="s">
        <v>23</v>
      </c>
      <c r="J3213" s="62" t="s">
        <v>24</v>
      </c>
      <c r="K3213" s="62" t="s">
        <v>17</v>
      </c>
      <c r="O3213" s="4"/>
      <c r="P3213" s="4"/>
      <c r="Q3213" s="4"/>
      <c r="R3213" s="4"/>
      <c r="S3213" s="4"/>
      <c r="T3213" s="4"/>
      <c r="U3213" s="4"/>
      <c r="V3213" s="4"/>
      <c r="W3213" s="4"/>
      <c r="X3213" s="4"/>
      <c r="Y3213" s="4"/>
    </row>
    <row r="3214" spans="1:25" ht="45.6" customHeight="1">
      <c r="A3214" s="4"/>
      <c r="B3214" s="58" t="s">
        <v>1243</v>
      </c>
      <c r="C3214" s="69" t="s">
        <v>1053</v>
      </c>
      <c r="D3214" s="58" t="s">
        <v>47</v>
      </c>
      <c r="E3214" s="58" t="s">
        <v>1054</v>
      </c>
      <c r="F3214" s="304" t="s">
        <v>1344</v>
      </c>
      <c r="G3214" s="304"/>
      <c r="H3214" s="68" t="s">
        <v>49</v>
      </c>
      <c r="I3214" s="71">
        <v>1</v>
      </c>
      <c r="J3214" s="70">
        <v>3888.9</v>
      </c>
      <c r="K3214" s="70">
        <v>3888.9</v>
      </c>
      <c r="O3214" s="4"/>
      <c r="P3214" s="4"/>
      <c r="Q3214" s="4"/>
      <c r="R3214" s="4"/>
      <c r="S3214" s="4"/>
      <c r="T3214" s="4"/>
      <c r="U3214" s="4"/>
      <c r="V3214" s="4"/>
      <c r="W3214" s="4"/>
      <c r="X3214" s="4"/>
      <c r="Y3214" s="4"/>
    </row>
    <row r="3215" spans="1:25" ht="15" customHeight="1">
      <c r="A3215" s="4"/>
      <c r="B3215" s="59" t="s">
        <v>1245</v>
      </c>
      <c r="C3215" s="74" t="s">
        <v>1252</v>
      </c>
      <c r="D3215" s="59" t="s">
        <v>47</v>
      </c>
      <c r="E3215" s="59" t="s">
        <v>1253</v>
      </c>
      <c r="F3215" s="308" t="s">
        <v>1248</v>
      </c>
      <c r="G3215" s="308"/>
      <c r="H3215" s="73" t="s">
        <v>1249</v>
      </c>
      <c r="I3215" s="76">
        <v>3.4819</v>
      </c>
      <c r="J3215" s="75">
        <v>31.63</v>
      </c>
      <c r="K3215" s="75">
        <v>110.13</v>
      </c>
      <c r="O3215" s="4"/>
      <c r="P3215" s="4"/>
      <c r="Q3215" s="4"/>
      <c r="R3215" s="4"/>
      <c r="S3215" s="4"/>
      <c r="T3215" s="4"/>
      <c r="U3215" s="4"/>
      <c r="V3215" s="4"/>
      <c r="W3215" s="4"/>
      <c r="X3215" s="4"/>
      <c r="Y3215" s="4"/>
    </row>
    <row r="3216" spans="1:25" ht="15" customHeight="1">
      <c r="A3216" s="4"/>
      <c r="B3216" s="59" t="s">
        <v>1245</v>
      </c>
      <c r="C3216" s="74" t="s">
        <v>1250</v>
      </c>
      <c r="D3216" s="59" t="s">
        <v>47</v>
      </c>
      <c r="E3216" s="59" t="s">
        <v>1251</v>
      </c>
      <c r="F3216" s="308" t="s">
        <v>1248</v>
      </c>
      <c r="G3216" s="308"/>
      <c r="H3216" s="73" t="s">
        <v>1249</v>
      </c>
      <c r="I3216" s="76">
        <v>3.4819</v>
      </c>
      <c r="J3216" s="75">
        <v>25.52</v>
      </c>
      <c r="K3216" s="75">
        <v>88.85</v>
      </c>
      <c r="O3216" s="4"/>
      <c r="P3216" s="4"/>
      <c r="Q3216" s="4"/>
      <c r="R3216" s="4"/>
      <c r="S3216" s="4"/>
      <c r="T3216" s="4"/>
      <c r="U3216" s="4"/>
      <c r="V3216" s="4"/>
      <c r="W3216" s="4"/>
      <c r="X3216" s="4"/>
      <c r="Y3216" s="4"/>
    </row>
    <row r="3217" spans="1:25" ht="15" customHeight="1">
      <c r="A3217" s="4"/>
      <c r="B3217" s="57" t="s">
        <v>1254</v>
      </c>
      <c r="C3217" s="78" t="s">
        <v>2386</v>
      </c>
      <c r="D3217" s="57" t="s">
        <v>47</v>
      </c>
      <c r="E3217" s="57" t="s">
        <v>2387</v>
      </c>
      <c r="F3217" s="305" t="s">
        <v>1258</v>
      </c>
      <c r="G3217" s="305"/>
      <c r="H3217" s="77" t="s">
        <v>49</v>
      </c>
      <c r="I3217" s="80">
        <v>1</v>
      </c>
      <c r="J3217" s="79">
        <v>3689.92</v>
      </c>
      <c r="K3217" s="79">
        <v>3689.92</v>
      </c>
      <c r="O3217" s="4"/>
      <c r="P3217" s="4"/>
      <c r="Q3217" s="4"/>
      <c r="R3217" s="4"/>
      <c r="S3217" s="4"/>
      <c r="T3217" s="4"/>
      <c r="U3217" s="4"/>
      <c r="V3217" s="4"/>
      <c r="W3217" s="4"/>
      <c r="X3217" s="4"/>
      <c r="Y3217" s="4"/>
    </row>
    <row r="3218" spans="1:25" ht="15" customHeight="1">
      <c r="A3218" s="4"/>
      <c r="B3218" s="60"/>
      <c r="C3218" s="60"/>
      <c r="D3218" s="60"/>
      <c r="E3218" s="60"/>
      <c r="F3218" s="60" t="s">
        <v>1260</v>
      </c>
      <c r="G3218" s="82">
        <v>152.94999999999999</v>
      </c>
      <c r="H3218" s="60" t="s">
        <v>1261</v>
      </c>
      <c r="I3218" s="82">
        <v>0</v>
      </c>
      <c r="J3218" s="60" t="s">
        <v>1262</v>
      </c>
      <c r="K3218" s="82">
        <v>152.94999999999999</v>
      </c>
      <c r="O3218" s="4"/>
      <c r="P3218" s="4"/>
      <c r="Q3218" s="4"/>
      <c r="R3218" s="4"/>
      <c r="S3218" s="4"/>
      <c r="T3218" s="4"/>
      <c r="U3218" s="4"/>
      <c r="V3218" s="4"/>
      <c r="W3218" s="4"/>
      <c r="X3218" s="4"/>
      <c r="Y3218" s="4"/>
    </row>
    <row r="3219" spans="1:25" ht="15" customHeight="1" thickBot="1">
      <c r="A3219" s="4"/>
      <c r="B3219" s="60"/>
      <c r="C3219" s="60"/>
      <c r="D3219" s="60"/>
      <c r="E3219" s="60"/>
      <c r="F3219" s="60" t="s">
        <v>1263</v>
      </c>
      <c r="G3219" s="82">
        <v>735.77</v>
      </c>
      <c r="H3219" s="60"/>
      <c r="I3219" s="306" t="s">
        <v>1264</v>
      </c>
      <c r="J3219" s="306"/>
      <c r="K3219" s="82">
        <v>4624.67</v>
      </c>
      <c r="O3219" s="4"/>
      <c r="P3219" s="4"/>
      <c r="Q3219" s="4"/>
      <c r="R3219" s="4"/>
      <c r="S3219" s="4"/>
      <c r="T3219" s="4"/>
      <c r="U3219" s="4"/>
      <c r="V3219" s="4"/>
      <c r="W3219" s="4"/>
      <c r="X3219" s="4"/>
      <c r="Y3219" s="4"/>
    </row>
    <row r="3220" spans="1:25" ht="15" customHeight="1" thickTop="1">
      <c r="A3220" s="4"/>
      <c r="B3220" s="72"/>
      <c r="C3220" s="72"/>
      <c r="D3220" s="72"/>
      <c r="E3220" s="72"/>
      <c r="F3220" s="72"/>
      <c r="G3220" s="72"/>
      <c r="H3220" s="72"/>
      <c r="I3220" s="72"/>
      <c r="J3220" s="72"/>
      <c r="K3220" s="72"/>
      <c r="O3220" s="4"/>
      <c r="P3220" s="4"/>
      <c r="Q3220" s="4"/>
      <c r="R3220" s="4"/>
      <c r="S3220" s="4"/>
      <c r="T3220" s="4"/>
      <c r="U3220" s="4"/>
      <c r="V3220" s="4"/>
      <c r="W3220" s="4"/>
      <c r="X3220" s="4"/>
      <c r="Y3220" s="4"/>
    </row>
    <row r="3221" spans="1:25" ht="15" customHeight="1">
      <c r="A3221" s="4"/>
      <c r="B3221" s="61" t="s">
        <v>1055</v>
      </c>
      <c r="C3221" s="62" t="s">
        <v>19</v>
      </c>
      <c r="D3221" s="61" t="s">
        <v>20</v>
      </c>
      <c r="E3221" s="61" t="s">
        <v>21</v>
      </c>
      <c r="F3221" s="303" t="s">
        <v>1242</v>
      </c>
      <c r="G3221" s="303"/>
      <c r="H3221" s="67" t="s">
        <v>22</v>
      </c>
      <c r="I3221" s="62" t="s">
        <v>23</v>
      </c>
      <c r="J3221" s="62" t="s">
        <v>24</v>
      </c>
      <c r="K3221" s="62" t="s">
        <v>17</v>
      </c>
      <c r="O3221" s="4"/>
      <c r="P3221" s="4"/>
      <c r="Q3221" s="4"/>
      <c r="R3221" s="4"/>
      <c r="S3221" s="4"/>
      <c r="T3221" s="4"/>
      <c r="U3221" s="4"/>
      <c r="V3221" s="4"/>
      <c r="W3221" s="4"/>
      <c r="X3221" s="4"/>
      <c r="Y3221" s="4"/>
    </row>
    <row r="3222" spans="1:25" ht="15" customHeight="1">
      <c r="A3222" s="4"/>
      <c r="B3222" s="58" t="s">
        <v>1243</v>
      </c>
      <c r="C3222" s="69" t="s">
        <v>1056</v>
      </c>
      <c r="D3222" s="58" t="s">
        <v>31</v>
      </c>
      <c r="E3222" s="58" t="s">
        <v>1057</v>
      </c>
      <c r="F3222" s="304" t="s">
        <v>2231</v>
      </c>
      <c r="G3222" s="304"/>
      <c r="H3222" s="68" t="s">
        <v>49</v>
      </c>
      <c r="I3222" s="71">
        <v>1</v>
      </c>
      <c r="J3222" s="70">
        <v>55.25</v>
      </c>
      <c r="K3222" s="70">
        <v>55.25</v>
      </c>
      <c r="O3222" s="4"/>
      <c r="P3222" s="4"/>
      <c r="Q3222" s="4"/>
      <c r="R3222" s="4"/>
      <c r="S3222" s="4"/>
      <c r="T3222" s="4"/>
      <c r="U3222" s="4"/>
      <c r="V3222" s="4"/>
      <c r="W3222" s="4"/>
      <c r="X3222" s="4"/>
      <c r="Y3222" s="4"/>
    </row>
    <row r="3223" spans="1:25" ht="15" customHeight="1">
      <c r="A3223" s="4"/>
      <c r="B3223" s="59" t="s">
        <v>1245</v>
      </c>
      <c r="C3223" s="74" t="s">
        <v>1250</v>
      </c>
      <c r="D3223" s="59" t="s">
        <v>47</v>
      </c>
      <c r="E3223" s="59" t="s">
        <v>1251</v>
      </c>
      <c r="F3223" s="308" t="s">
        <v>1248</v>
      </c>
      <c r="G3223" s="308"/>
      <c r="H3223" s="73" t="s">
        <v>1249</v>
      </c>
      <c r="I3223" s="76">
        <v>0.61299999999999999</v>
      </c>
      <c r="J3223" s="75">
        <v>25.52</v>
      </c>
      <c r="K3223" s="75">
        <v>15.64</v>
      </c>
      <c r="O3223" s="4"/>
      <c r="P3223" s="4"/>
      <c r="Q3223" s="4"/>
      <c r="R3223" s="4"/>
      <c r="S3223" s="4"/>
      <c r="T3223" s="4"/>
      <c r="U3223" s="4"/>
      <c r="V3223" s="4"/>
      <c r="W3223" s="4"/>
      <c r="X3223" s="4"/>
      <c r="Y3223" s="4"/>
    </row>
    <row r="3224" spans="1:25" ht="45.6" customHeight="1">
      <c r="A3224" s="4"/>
      <c r="B3224" s="59" t="s">
        <v>1245</v>
      </c>
      <c r="C3224" s="74" t="s">
        <v>1252</v>
      </c>
      <c r="D3224" s="59" t="s">
        <v>47</v>
      </c>
      <c r="E3224" s="59" t="s">
        <v>1253</v>
      </c>
      <c r="F3224" s="308" t="s">
        <v>1248</v>
      </c>
      <c r="G3224" s="308"/>
      <c r="H3224" s="73" t="s">
        <v>1249</v>
      </c>
      <c r="I3224" s="76">
        <v>0.61299999999999999</v>
      </c>
      <c r="J3224" s="75">
        <v>31.63</v>
      </c>
      <c r="K3224" s="75">
        <v>19.38</v>
      </c>
      <c r="O3224" s="4"/>
      <c r="P3224" s="4"/>
      <c r="Q3224" s="4"/>
      <c r="R3224" s="4"/>
      <c r="S3224" s="4"/>
      <c r="T3224" s="4"/>
      <c r="U3224" s="4"/>
      <c r="V3224" s="4"/>
      <c r="W3224" s="4"/>
      <c r="X3224" s="4"/>
      <c r="Y3224" s="4"/>
    </row>
    <row r="3225" spans="1:25" ht="15" customHeight="1">
      <c r="A3225" s="4"/>
      <c r="B3225" s="57" t="s">
        <v>1254</v>
      </c>
      <c r="C3225" s="78" t="s">
        <v>2388</v>
      </c>
      <c r="D3225" s="57" t="s">
        <v>1515</v>
      </c>
      <c r="E3225" s="57" t="s">
        <v>2389</v>
      </c>
      <c r="F3225" s="305" t="s">
        <v>1258</v>
      </c>
      <c r="G3225" s="305"/>
      <c r="H3225" s="77" t="s">
        <v>49</v>
      </c>
      <c r="I3225" s="80">
        <v>1</v>
      </c>
      <c r="J3225" s="79">
        <v>20.23</v>
      </c>
      <c r="K3225" s="79">
        <v>20.23</v>
      </c>
      <c r="O3225" s="4"/>
      <c r="P3225" s="4"/>
      <c r="Q3225" s="4"/>
      <c r="R3225" s="4"/>
      <c r="S3225" s="4"/>
      <c r="T3225" s="4"/>
      <c r="U3225" s="4"/>
      <c r="V3225" s="4"/>
      <c r="W3225" s="4"/>
      <c r="X3225" s="4"/>
      <c r="Y3225" s="4"/>
    </row>
    <row r="3226" spans="1:25" ht="15" customHeight="1">
      <c r="A3226" s="4"/>
      <c r="B3226" s="60"/>
      <c r="C3226" s="60"/>
      <c r="D3226" s="60"/>
      <c r="E3226" s="60"/>
      <c r="F3226" s="60" t="s">
        <v>1260</v>
      </c>
      <c r="G3226" s="82">
        <v>26.92</v>
      </c>
      <c r="H3226" s="60" t="s">
        <v>1261</v>
      </c>
      <c r="I3226" s="82">
        <v>0</v>
      </c>
      <c r="J3226" s="60" t="s">
        <v>1262</v>
      </c>
      <c r="K3226" s="82">
        <v>26.92</v>
      </c>
      <c r="O3226" s="4"/>
      <c r="P3226" s="4"/>
      <c r="Q3226" s="4"/>
      <c r="R3226" s="4"/>
      <c r="S3226" s="4"/>
      <c r="T3226" s="4"/>
      <c r="U3226" s="4"/>
      <c r="V3226" s="4"/>
      <c r="W3226" s="4"/>
      <c r="X3226" s="4"/>
      <c r="Y3226" s="4"/>
    </row>
    <row r="3227" spans="1:25" ht="15" customHeight="1">
      <c r="A3227" s="4"/>
      <c r="B3227" s="60"/>
      <c r="C3227" s="60"/>
      <c r="D3227" s="60"/>
      <c r="E3227" s="60"/>
      <c r="F3227" s="60" t="s">
        <v>1263</v>
      </c>
      <c r="G3227" s="82">
        <v>10.45</v>
      </c>
      <c r="H3227" s="60"/>
      <c r="I3227" s="306" t="s">
        <v>1264</v>
      </c>
      <c r="J3227" s="306"/>
      <c r="K3227" s="82">
        <v>65.7</v>
      </c>
      <c r="O3227" s="4"/>
      <c r="P3227" s="4"/>
      <c r="Q3227" s="4"/>
      <c r="R3227" s="4"/>
      <c r="S3227" s="4"/>
      <c r="T3227" s="4"/>
      <c r="U3227" s="4"/>
      <c r="V3227" s="4"/>
      <c r="W3227" s="4"/>
      <c r="X3227" s="4"/>
      <c r="Y3227" s="4"/>
    </row>
    <row r="3228" spans="1:25" ht="15" customHeight="1">
      <c r="A3228" s="4"/>
      <c r="B3228" s="307" t="s">
        <v>2542</v>
      </c>
      <c r="C3228" s="307"/>
      <c r="D3228" s="307"/>
      <c r="E3228" s="307"/>
      <c r="F3228" s="307"/>
      <c r="G3228" s="307"/>
      <c r="H3228" s="307"/>
      <c r="I3228" s="307"/>
      <c r="J3228" s="307"/>
      <c r="K3228" s="307"/>
      <c r="O3228" s="4"/>
      <c r="P3228" s="4"/>
      <c r="Q3228" s="4"/>
      <c r="R3228" s="4"/>
      <c r="S3228" s="4"/>
      <c r="T3228" s="4"/>
      <c r="U3228" s="4"/>
      <c r="V3228" s="4"/>
      <c r="W3228" s="4"/>
      <c r="X3228" s="4"/>
      <c r="Y3228" s="4"/>
    </row>
    <row r="3229" spans="1:25" ht="15" customHeight="1" thickBot="1">
      <c r="A3229" s="4"/>
      <c r="B3229" s="302" t="s">
        <v>2656</v>
      </c>
      <c r="C3229" s="302"/>
      <c r="D3229" s="302"/>
      <c r="E3229" s="302"/>
      <c r="F3229" s="302"/>
      <c r="G3229" s="302"/>
      <c r="H3229" s="302"/>
      <c r="I3229" s="302"/>
      <c r="J3229" s="302"/>
      <c r="K3229" s="302"/>
      <c r="O3229" s="4"/>
      <c r="P3229" s="4"/>
      <c r="Q3229" s="4"/>
      <c r="R3229" s="4"/>
      <c r="S3229" s="4"/>
      <c r="T3229" s="4"/>
      <c r="U3229" s="4"/>
      <c r="V3229" s="4"/>
      <c r="W3229" s="4"/>
      <c r="X3229" s="4"/>
      <c r="Y3229" s="4"/>
    </row>
    <row r="3230" spans="1:25" ht="15" customHeight="1" thickTop="1">
      <c r="A3230" s="4"/>
      <c r="B3230" s="72"/>
      <c r="C3230" s="72"/>
      <c r="D3230" s="72"/>
      <c r="E3230" s="72"/>
      <c r="F3230" s="72"/>
      <c r="G3230" s="72"/>
      <c r="H3230" s="72"/>
      <c r="I3230" s="72"/>
      <c r="J3230" s="72"/>
      <c r="K3230" s="72"/>
      <c r="O3230" s="4"/>
      <c r="P3230" s="4"/>
      <c r="Q3230" s="4"/>
      <c r="R3230" s="4"/>
      <c r="S3230" s="4"/>
      <c r="T3230" s="4"/>
      <c r="U3230" s="4"/>
      <c r="V3230" s="4"/>
      <c r="W3230" s="4"/>
      <c r="X3230" s="4"/>
      <c r="Y3230" s="4"/>
    </row>
    <row r="3231" spans="1:25" ht="15" customHeight="1">
      <c r="A3231" s="4"/>
      <c r="B3231" s="61" t="s">
        <v>1058</v>
      </c>
      <c r="C3231" s="62" t="s">
        <v>19</v>
      </c>
      <c r="D3231" s="61" t="s">
        <v>20</v>
      </c>
      <c r="E3231" s="61" t="s">
        <v>21</v>
      </c>
      <c r="F3231" s="303" t="s">
        <v>1242</v>
      </c>
      <c r="G3231" s="303"/>
      <c r="H3231" s="67" t="s">
        <v>22</v>
      </c>
      <c r="I3231" s="62" t="s">
        <v>23</v>
      </c>
      <c r="J3231" s="62" t="s">
        <v>24</v>
      </c>
      <c r="K3231" s="62" t="s">
        <v>17</v>
      </c>
      <c r="O3231" s="4"/>
      <c r="P3231" s="4"/>
      <c r="Q3231" s="4"/>
      <c r="R3231" s="4"/>
      <c r="S3231" s="4"/>
      <c r="T3231" s="4"/>
      <c r="U3231" s="4"/>
      <c r="V3231" s="4"/>
      <c r="W3231" s="4"/>
      <c r="X3231" s="4"/>
      <c r="Y3231" s="4"/>
    </row>
    <row r="3232" spans="1:25" ht="15" customHeight="1">
      <c r="A3232" s="4"/>
      <c r="B3232" s="58" t="s">
        <v>1243</v>
      </c>
      <c r="C3232" s="69" t="s">
        <v>1059</v>
      </c>
      <c r="D3232" s="58" t="s">
        <v>31</v>
      </c>
      <c r="E3232" s="58" t="s">
        <v>1060</v>
      </c>
      <c r="F3232" s="304" t="s">
        <v>2231</v>
      </c>
      <c r="G3232" s="304"/>
      <c r="H3232" s="68" t="s">
        <v>49</v>
      </c>
      <c r="I3232" s="71">
        <v>1</v>
      </c>
      <c r="J3232" s="70">
        <v>337.02</v>
      </c>
      <c r="K3232" s="70">
        <v>337.02</v>
      </c>
      <c r="O3232" s="4"/>
      <c r="P3232" s="4"/>
      <c r="Q3232" s="4"/>
      <c r="R3232" s="4"/>
      <c r="S3232" s="4"/>
      <c r="T3232" s="4"/>
      <c r="U3232" s="4"/>
      <c r="V3232" s="4"/>
      <c r="W3232" s="4"/>
      <c r="X3232" s="4"/>
      <c r="Y3232" s="4"/>
    </row>
    <row r="3233" spans="1:25" ht="15" customHeight="1">
      <c r="A3233" s="4"/>
      <c r="B3233" s="59" t="s">
        <v>1245</v>
      </c>
      <c r="C3233" s="74" t="s">
        <v>1250</v>
      </c>
      <c r="D3233" s="59" t="s">
        <v>47</v>
      </c>
      <c r="E3233" s="59" t="s">
        <v>1251</v>
      </c>
      <c r="F3233" s="308" t="s">
        <v>1248</v>
      </c>
      <c r="G3233" s="308"/>
      <c r="H3233" s="73" t="s">
        <v>1249</v>
      </c>
      <c r="I3233" s="76">
        <v>0.61299999999999999</v>
      </c>
      <c r="J3233" s="75">
        <v>25.52</v>
      </c>
      <c r="K3233" s="75">
        <v>15.64</v>
      </c>
      <c r="O3233" s="4"/>
      <c r="P3233" s="4"/>
      <c r="Q3233" s="4"/>
      <c r="R3233" s="4"/>
      <c r="S3233" s="4"/>
      <c r="T3233" s="4"/>
      <c r="U3233" s="4"/>
      <c r="V3233" s="4"/>
      <c r="W3233" s="4"/>
      <c r="X3233" s="4"/>
      <c r="Y3233" s="4"/>
    </row>
    <row r="3234" spans="1:25" ht="15" customHeight="1">
      <c r="A3234" s="4"/>
      <c r="B3234" s="59" t="s">
        <v>1245</v>
      </c>
      <c r="C3234" s="74" t="s">
        <v>1252</v>
      </c>
      <c r="D3234" s="59" t="s">
        <v>47</v>
      </c>
      <c r="E3234" s="59" t="s">
        <v>1253</v>
      </c>
      <c r="F3234" s="308" t="s">
        <v>1248</v>
      </c>
      <c r="G3234" s="308"/>
      <c r="H3234" s="73" t="s">
        <v>1249</v>
      </c>
      <c r="I3234" s="76">
        <v>0.61299999999999999</v>
      </c>
      <c r="J3234" s="75">
        <v>31.63</v>
      </c>
      <c r="K3234" s="75">
        <v>19.38</v>
      </c>
      <c r="O3234" s="4"/>
      <c r="P3234" s="4"/>
      <c r="Q3234" s="4"/>
      <c r="R3234" s="4"/>
      <c r="S3234" s="4"/>
      <c r="T3234" s="4"/>
      <c r="U3234" s="4"/>
      <c r="V3234" s="4"/>
      <c r="W3234" s="4"/>
      <c r="X3234" s="4"/>
      <c r="Y3234" s="4"/>
    </row>
    <row r="3235" spans="1:25" ht="15" customHeight="1">
      <c r="A3235" s="4"/>
      <c r="B3235" s="57" t="s">
        <v>1254</v>
      </c>
      <c r="C3235" s="78" t="s">
        <v>2390</v>
      </c>
      <c r="D3235" s="57" t="s">
        <v>1515</v>
      </c>
      <c r="E3235" s="57" t="s">
        <v>2391</v>
      </c>
      <c r="F3235" s="305" t="s">
        <v>1258</v>
      </c>
      <c r="G3235" s="305"/>
      <c r="H3235" s="77" t="s">
        <v>49</v>
      </c>
      <c r="I3235" s="80">
        <v>1</v>
      </c>
      <c r="J3235" s="79">
        <v>302</v>
      </c>
      <c r="K3235" s="79">
        <v>302</v>
      </c>
      <c r="O3235" s="4"/>
      <c r="P3235" s="4"/>
      <c r="Q3235" s="4"/>
      <c r="R3235" s="4"/>
      <c r="S3235" s="4"/>
      <c r="T3235" s="4"/>
      <c r="U3235" s="4"/>
      <c r="V3235" s="4"/>
      <c r="W3235" s="4"/>
      <c r="X3235" s="4"/>
      <c r="Y3235" s="4"/>
    </row>
    <row r="3236" spans="1:25" ht="15" customHeight="1">
      <c r="A3236" s="4"/>
      <c r="B3236" s="60"/>
      <c r="C3236" s="60"/>
      <c r="D3236" s="60"/>
      <c r="E3236" s="60"/>
      <c r="F3236" s="60" t="s">
        <v>1260</v>
      </c>
      <c r="G3236" s="82">
        <v>26.92</v>
      </c>
      <c r="H3236" s="60" t="s">
        <v>1261</v>
      </c>
      <c r="I3236" s="82">
        <v>0</v>
      </c>
      <c r="J3236" s="60" t="s">
        <v>1262</v>
      </c>
      <c r="K3236" s="82">
        <v>26.92</v>
      </c>
      <c r="O3236" s="4"/>
      <c r="P3236" s="4"/>
      <c r="Q3236" s="4"/>
      <c r="R3236" s="4"/>
      <c r="S3236" s="4"/>
      <c r="T3236" s="4"/>
      <c r="U3236" s="4"/>
      <c r="V3236" s="4"/>
      <c r="W3236" s="4"/>
      <c r="X3236" s="4"/>
      <c r="Y3236" s="4"/>
    </row>
    <row r="3237" spans="1:25" ht="15" customHeight="1">
      <c r="A3237" s="4"/>
      <c r="B3237" s="60"/>
      <c r="C3237" s="60"/>
      <c r="D3237" s="60"/>
      <c r="E3237" s="60"/>
      <c r="F3237" s="60" t="s">
        <v>1263</v>
      </c>
      <c r="G3237" s="82">
        <v>63.76</v>
      </c>
      <c r="H3237" s="60"/>
      <c r="I3237" s="306" t="s">
        <v>1264</v>
      </c>
      <c r="J3237" s="306"/>
      <c r="K3237" s="82">
        <v>400.78</v>
      </c>
      <c r="O3237" s="4"/>
      <c r="P3237" s="4"/>
      <c r="Q3237" s="4"/>
      <c r="R3237" s="4"/>
      <c r="S3237" s="4"/>
      <c r="T3237" s="4"/>
      <c r="U3237" s="4"/>
      <c r="V3237" s="4"/>
      <c r="W3237" s="4"/>
      <c r="X3237" s="4"/>
      <c r="Y3237" s="4"/>
    </row>
    <row r="3238" spans="1:25" ht="15" customHeight="1">
      <c r="A3238" s="4"/>
      <c r="B3238" s="307" t="s">
        <v>2542</v>
      </c>
      <c r="C3238" s="307"/>
      <c r="D3238" s="307"/>
      <c r="E3238" s="307"/>
      <c r="F3238" s="307"/>
      <c r="G3238" s="307"/>
      <c r="H3238" s="307"/>
      <c r="I3238" s="307"/>
      <c r="J3238" s="307"/>
      <c r="K3238" s="307"/>
      <c r="O3238" s="4"/>
      <c r="P3238" s="4"/>
      <c r="Q3238" s="4"/>
      <c r="R3238" s="4"/>
      <c r="S3238" s="4"/>
      <c r="T3238" s="4"/>
      <c r="U3238" s="4"/>
      <c r="V3238" s="4"/>
      <c r="W3238" s="4"/>
      <c r="X3238" s="4"/>
      <c r="Y3238" s="4"/>
    </row>
    <row r="3239" spans="1:25" ht="15" customHeight="1" thickBot="1">
      <c r="A3239" s="4"/>
      <c r="B3239" s="302" t="s">
        <v>2657</v>
      </c>
      <c r="C3239" s="302"/>
      <c r="D3239" s="302"/>
      <c r="E3239" s="302"/>
      <c r="F3239" s="302"/>
      <c r="G3239" s="302"/>
      <c r="H3239" s="302"/>
      <c r="I3239" s="302"/>
      <c r="J3239" s="302"/>
      <c r="K3239" s="302"/>
      <c r="O3239" s="4"/>
      <c r="P3239" s="4"/>
      <c r="Q3239" s="4"/>
      <c r="R3239" s="4"/>
      <c r="S3239" s="4"/>
      <c r="T3239" s="4"/>
      <c r="U3239" s="4"/>
      <c r="V3239" s="4"/>
      <c r="W3239" s="4"/>
      <c r="X3239" s="4"/>
      <c r="Y3239" s="4"/>
    </row>
    <row r="3240" spans="1:25" ht="15" customHeight="1" thickTop="1">
      <c r="A3240" s="4"/>
      <c r="B3240" s="72"/>
      <c r="C3240" s="72"/>
      <c r="D3240" s="72"/>
      <c r="E3240" s="72"/>
      <c r="F3240" s="72"/>
      <c r="G3240" s="72"/>
      <c r="H3240" s="72"/>
      <c r="I3240" s="72"/>
      <c r="J3240" s="72"/>
      <c r="K3240" s="72"/>
      <c r="O3240" s="4"/>
      <c r="P3240" s="4"/>
      <c r="Q3240" s="4"/>
      <c r="R3240" s="4"/>
      <c r="S3240" s="4"/>
      <c r="T3240" s="4"/>
      <c r="U3240" s="4"/>
      <c r="V3240" s="4"/>
      <c r="W3240" s="4"/>
      <c r="X3240" s="4"/>
      <c r="Y3240" s="4"/>
    </row>
    <row r="3241" spans="1:25" ht="15" customHeight="1">
      <c r="A3241" s="4"/>
      <c r="B3241" s="61" t="s">
        <v>1061</v>
      </c>
      <c r="C3241" s="62" t="s">
        <v>19</v>
      </c>
      <c r="D3241" s="61" t="s">
        <v>20</v>
      </c>
      <c r="E3241" s="61" t="s">
        <v>21</v>
      </c>
      <c r="F3241" s="303" t="s">
        <v>1242</v>
      </c>
      <c r="G3241" s="303"/>
      <c r="H3241" s="67" t="s">
        <v>22</v>
      </c>
      <c r="I3241" s="62" t="s">
        <v>23</v>
      </c>
      <c r="J3241" s="62" t="s">
        <v>24</v>
      </c>
      <c r="K3241" s="62" t="s">
        <v>17</v>
      </c>
      <c r="O3241" s="4"/>
      <c r="P3241" s="4"/>
      <c r="Q3241" s="4"/>
      <c r="R3241" s="4"/>
      <c r="S3241" s="4"/>
      <c r="T3241" s="4"/>
      <c r="U3241" s="4"/>
      <c r="V3241" s="4"/>
      <c r="W3241" s="4"/>
      <c r="X3241" s="4"/>
      <c r="Y3241" s="4"/>
    </row>
    <row r="3242" spans="1:25" ht="15" customHeight="1">
      <c r="A3242" s="4"/>
      <c r="B3242" s="58" t="s">
        <v>1243</v>
      </c>
      <c r="C3242" s="69" t="s">
        <v>1062</v>
      </c>
      <c r="D3242" s="58" t="s">
        <v>31</v>
      </c>
      <c r="E3242" s="58" t="s">
        <v>1063</v>
      </c>
      <c r="F3242" s="304" t="s">
        <v>2231</v>
      </c>
      <c r="G3242" s="304"/>
      <c r="H3242" s="68" t="s">
        <v>49</v>
      </c>
      <c r="I3242" s="71">
        <v>1</v>
      </c>
      <c r="J3242" s="70">
        <v>358.1</v>
      </c>
      <c r="K3242" s="70">
        <v>358.1</v>
      </c>
      <c r="O3242" s="4"/>
      <c r="P3242" s="4"/>
      <c r="Q3242" s="4"/>
      <c r="R3242" s="4"/>
      <c r="S3242" s="4"/>
      <c r="T3242" s="4"/>
      <c r="U3242" s="4"/>
      <c r="V3242" s="4"/>
      <c r="W3242" s="4"/>
      <c r="X3242" s="4"/>
      <c r="Y3242" s="4"/>
    </row>
    <row r="3243" spans="1:25" ht="15" customHeight="1">
      <c r="A3243" s="4"/>
      <c r="B3243" s="59" t="s">
        <v>1245</v>
      </c>
      <c r="C3243" s="74" t="s">
        <v>1252</v>
      </c>
      <c r="D3243" s="59" t="s">
        <v>47</v>
      </c>
      <c r="E3243" s="59" t="s">
        <v>1253</v>
      </c>
      <c r="F3243" s="308" t="s">
        <v>1248</v>
      </c>
      <c r="G3243" s="308"/>
      <c r="H3243" s="73" t="s">
        <v>1249</v>
      </c>
      <c r="I3243" s="76">
        <v>0.61899999999999999</v>
      </c>
      <c r="J3243" s="75">
        <v>31.63</v>
      </c>
      <c r="K3243" s="75">
        <v>19.57</v>
      </c>
      <c r="O3243" s="4"/>
      <c r="P3243" s="4"/>
      <c r="Q3243" s="4"/>
      <c r="R3243" s="4"/>
      <c r="S3243" s="4"/>
      <c r="T3243" s="4"/>
      <c r="U3243" s="4"/>
      <c r="V3243" s="4"/>
      <c r="W3243" s="4"/>
      <c r="X3243" s="4"/>
      <c r="Y3243" s="4"/>
    </row>
    <row r="3244" spans="1:25" ht="45.6" customHeight="1">
      <c r="A3244" s="4"/>
      <c r="B3244" s="59" t="s">
        <v>1245</v>
      </c>
      <c r="C3244" s="74" t="s">
        <v>1250</v>
      </c>
      <c r="D3244" s="59" t="s">
        <v>47</v>
      </c>
      <c r="E3244" s="59" t="s">
        <v>1251</v>
      </c>
      <c r="F3244" s="308" t="s">
        <v>1248</v>
      </c>
      <c r="G3244" s="308"/>
      <c r="H3244" s="73" t="s">
        <v>1249</v>
      </c>
      <c r="I3244" s="76">
        <v>0.61899999999999999</v>
      </c>
      <c r="J3244" s="75">
        <v>25.52</v>
      </c>
      <c r="K3244" s="75">
        <v>15.79</v>
      </c>
      <c r="O3244" s="4"/>
      <c r="P3244" s="4"/>
      <c r="Q3244" s="4"/>
      <c r="R3244" s="4"/>
      <c r="S3244" s="4"/>
      <c r="T3244" s="4"/>
      <c r="U3244" s="4"/>
      <c r="V3244" s="4"/>
      <c r="W3244" s="4"/>
      <c r="X3244" s="4"/>
      <c r="Y3244" s="4"/>
    </row>
    <row r="3245" spans="1:25" ht="15" customHeight="1">
      <c r="A3245" s="4"/>
      <c r="B3245" s="57" t="s">
        <v>1254</v>
      </c>
      <c r="C3245" s="78" t="s">
        <v>2392</v>
      </c>
      <c r="D3245" s="57" t="s">
        <v>1515</v>
      </c>
      <c r="E3245" s="57" t="s">
        <v>2393</v>
      </c>
      <c r="F3245" s="305" t="s">
        <v>1258</v>
      </c>
      <c r="G3245" s="305"/>
      <c r="H3245" s="77" t="s">
        <v>49</v>
      </c>
      <c r="I3245" s="80">
        <v>1</v>
      </c>
      <c r="J3245" s="79">
        <v>322.74</v>
      </c>
      <c r="K3245" s="79">
        <v>322.74</v>
      </c>
      <c r="O3245" s="4"/>
      <c r="P3245" s="4"/>
      <c r="Q3245" s="4"/>
      <c r="R3245" s="4"/>
      <c r="S3245" s="4"/>
      <c r="T3245" s="4"/>
      <c r="U3245" s="4"/>
      <c r="V3245" s="4"/>
      <c r="W3245" s="4"/>
      <c r="X3245" s="4"/>
      <c r="Y3245" s="4"/>
    </row>
    <row r="3246" spans="1:25" ht="15" customHeight="1">
      <c r="A3246" s="4"/>
      <c r="B3246" s="60"/>
      <c r="C3246" s="60"/>
      <c r="D3246" s="60"/>
      <c r="E3246" s="60"/>
      <c r="F3246" s="60" t="s">
        <v>1260</v>
      </c>
      <c r="G3246" s="82">
        <v>27.18</v>
      </c>
      <c r="H3246" s="60" t="s">
        <v>1261</v>
      </c>
      <c r="I3246" s="82">
        <v>0</v>
      </c>
      <c r="J3246" s="60" t="s">
        <v>1262</v>
      </c>
      <c r="K3246" s="82">
        <v>27.18</v>
      </c>
      <c r="O3246" s="4"/>
      <c r="P3246" s="4"/>
      <c r="Q3246" s="4"/>
      <c r="R3246" s="4"/>
      <c r="S3246" s="4"/>
      <c r="T3246" s="4"/>
      <c r="U3246" s="4"/>
      <c r="V3246" s="4"/>
      <c r="W3246" s="4"/>
      <c r="X3246" s="4"/>
      <c r="Y3246" s="4"/>
    </row>
    <row r="3247" spans="1:25" ht="15" customHeight="1">
      <c r="A3247" s="4"/>
      <c r="B3247" s="60"/>
      <c r="C3247" s="60"/>
      <c r="D3247" s="60"/>
      <c r="E3247" s="60"/>
      <c r="F3247" s="60" t="s">
        <v>1263</v>
      </c>
      <c r="G3247" s="82">
        <v>67.75</v>
      </c>
      <c r="H3247" s="60"/>
      <c r="I3247" s="306" t="s">
        <v>1264</v>
      </c>
      <c r="J3247" s="306"/>
      <c r="K3247" s="82">
        <v>425.85</v>
      </c>
      <c r="O3247" s="4"/>
      <c r="P3247" s="4"/>
      <c r="Q3247" s="4"/>
      <c r="R3247" s="4"/>
      <c r="S3247" s="4"/>
      <c r="T3247" s="4"/>
      <c r="U3247" s="4"/>
      <c r="V3247" s="4"/>
      <c r="W3247" s="4"/>
      <c r="X3247" s="4"/>
      <c r="Y3247" s="4"/>
    </row>
    <row r="3248" spans="1:25" ht="15" customHeight="1">
      <c r="A3248" s="4"/>
      <c r="B3248" s="307" t="s">
        <v>2542</v>
      </c>
      <c r="C3248" s="307"/>
      <c r="D3248" s="307"/>
      <c r="E3248" s="307"/>
      <c r="F3248" s="307"/>
      <c r="G3248" s="307"/>
      <c r="H3248" s="307"/>
      <c r="I3248" s="307"/>
      <c r="J3248" s="307"/>
      <c r="K3248" s="307"/>
      <c r="O3248" s="4"/>
      <c r="P3248" s="4"/>
      <c r="Q3248" s="4"/>
      <c r="R3248" s="4"/>
      <c r="S3248" s="4"/>
      <c r="T3248" s="4"/>
      <c r="U3248" s="4"/>
      <c r="V3248" s="4"/>
      <c r="W3248" s="4"/>
      <c r="X3248" s="4"/>
      <c r="Y3248" s="4"/>
    </row>
    <row r="3249" spans="1:25" ht="15" customHeight="1" thickBot="1">
      <c r="A3249" s="4"/>
      <c r="B3249" s="302" t="s">
        <v>2658</v>
      </c>
      <c r="C3249" s="302"/>
      <c r="D3249" s="302"/>
      <c r="E3249" s="302"/>
      <c r="F3249" s="302"/>
      <c r="G3249" s="302"/>
      <c r="H3249" s="302"/>
      <c r="I3249" s="302"/>
      <c r="J3249" s="302"/>
      <c r="K3249" s="302"/>
      <c r="O3249" s="4"/>
      <c r="P3249" s="4"/>
      <c r="Q3249" s="4"/>
      <c r="R3249" s="4"/>
      <c r="S3249" s="4"/>
      <c r="T3249" s="4"/>
      <c r="U3249" s="4"/>
      <c r="V3249" s="4"/>
      <c r="W3249" s="4"/>
      <c r="X3249" s="4"/>
      <c r="Y3249" s="4"/>
    </row>
    <row r="3250" spans="1:25" ht="15" customHeight="1" thickTop="1">
      <c r="A3250" s="4"/>
      <c r="B3250" s="72"/>
      <c r="C3250" s="72"/>
      <c r="D3250" s="72"/>
      <c r="E3250" s="72"/>
      <c r="F3250" s="72"/>
      <c r="G3250" s="72"/>
      <c r="H3250" s="72"/>
      <c r="I3250" s="72"/>
      <c r="J3250" s="72"/>
      <c r="K3250" s="72"/>
      <c r="O3250" s="4"/>
      <c r="P3250" s="4"/>
      <c r="Q3250" s="4"/>
      <c r="R3250" s="4"/>
      <c r="S3250" s="4"/>
      <c r="T3250" s="4"/>
      <c r="U3250" s="4"/>
      <c r="V3250" s="4"/>
      <c r="W3250" s="4"/>
      <c r="X3250" s="4"/>
      <c r="Y3250" s="4"/>
    </row>
    <row r="3251" spans="1:25" ht="15" customHeight="1">
      <c r="A3251" s="4"/>
      <c r="B3251" s="61" t="s">
        <v>1066</v>
      </c>
      <c r="C3251" s="62" t="s">
        <v>19</v>
      </c>
      <c r="D3251" s="61" t="s">
        <v>20</v>
      </c>
      <c r="E3251" s="61" t="s">
        <v>21</v>
      </c>
      <c r="F3251" s="303" t="s">
        <v>1242</v>
      </c>
      <c r="G3251" s="303"/>
      <c r="H3251" s="67" t="s">
        <v>22</v>
      </c>
      <c r="I3251" s="62" t="s">
        <v>23</v>
      </c>
      <c r="J3251" s="62" t="s">
        <v>24</v>
      </c>
      <c r="K3251" s="62" t="s">
        <v>17</v>
      </c>
      <c r="O3251" s="4"/>
      <c r="P3251" s="4"/>
      <c r="Q3251" s="4"/>
      <c r="R3251" s="4"/>
      <c r="S3251" s="4"/>
      <c r="T3251" s="4"/>
      <c r="U3251" s="4"/>
      <c r="V3251" s="4"/>
      <c r="W3251" s="4"/>
      <c r="X3251" s="4"/>
      <c r="Y3251" s="4"/>
    </row>
    <row r="3252" spans="1:25" ht="15" customHeight="1">
      <c r="A3252" s="4"/>
      <c r="B3252" s="58" t="s">
        <v>1243</v>
      </c>
      <c r="C3252" s="69" t="s">
        <v>1067</v>
      </c>
      <c r="D3252" s="58" t="s">
        <v>47</v>
      </c>
      <c r="E3252" s="58" t="s">
        <v>1068</v>
      </c>
      <c r="F3252" s="304" t="s">
        <v>2394</v>
      </c>
      <c r="G3252" s="304"/>
      <c r="H3252" s="68" t="s">
        <v>49</v>
      </c>
      <c r="I3252" s="71">
        <v>1</v>
      </c>
      <c r="J3252" s="70">
        <v>107.95</v>
      </c>
      <c r="K3252" s="70">
        <v>107.95</v>
      </c>
      <c r="O3252" s="4"/>
      <c r="P3252" s="4"/>
      <c r="Q3252" s="4"/>
      <c r="R3252" s="4"/>
      <c r="S3252" s="4"/>
      <c r="T3252" s="4"/>
      <c r="U3252" s="4"/>
      <c r="V3252" s="4"/>
      <c r="W3252" s="4"/>
      <c r="X3252" s="4"/>
      <c r="Y3252" s="4"/>
    </row>
    <row r="3253" spans="1:25" ht="15" customHeight="1">
      <c r="A3253" s="4"/>
      <c r="B3253" s="59" t="s">
        <v>1245</v>
      </c>
      <c r="C3253" s="74" t="s">
        <v>1250</v>
      </c>
      <c r="D3253" s="59" t="s">
        <v>47</v>
      </c>
      <c r="E3253" s="59" t="s">
        <v>1251</v>
      </c>
      <c r="F3253" s="308" t="s">
        <v>1248</v>
      </c>
      <c r="G3253" s="308"/>
      <c r="H3253" s="73" t="s">
        <v>1249</v>
      </c>
      <c r="I3253" s="76">
        <v>0.1801875</v>
      </c>
      <c r="J3253" s="75">
        <v>25.52</v>
      </c>
      <c r="K3253" s="75">
        <v>4.59</v>
      </c>
      <c r="O3253" s="4"/>
      <c r="P3253" s="4"/>
      <c r="Q3253" s="4"/>
      <c r="R3253" s="4"/>
      <c r="S3253" s="4"/>
      <c r="T3253" s="4"/>
      <c r="U3253" s="4"/>
      <c r="V3253" s="4"/>
      <c r="W3253" s="4"/>
      <c r="X3253" s="4"/>
      <c r="Y3253" s="4"/>
    </row>
    <row r="3254" spans="1:25" ht="15" customHeight="1">
      <c r="A3254" s="4"/>
      <c r="B3254" s="59" t="s">
        <v>1245</v>
      </c>
      <c r="C3254" s="74" t="s">
        <v>1252</v>
      </c>
      <c r="D3254" s="59" t="s">
        <v>47</v>
      </c>
      <c r="E3254" s="59" t="s">
        <v>1253</v>
      </c>
      <c r="F3254" s="308" t="s">
        <v>1248</v>
      </c>
      <c r="G3254" s="308"/>
      <c r="H3254" s="73" t="s">
        <v>1249</v>
      </c>
      <c r="I3254" s="76">
        <v>0.5766</v>
      </c>
      <c r="J3254" s="75">
        <v>31.63</v>
      </c>
      <c r="K3254" s="75">
        <v>18.23</v>
      </c>
      <c r="O3254" s="4"/>
      <c r="P3254" s="4"/>
      <c r="Q3254" s="4"/>
      <c r="R3254" s="4"/>
      <c r="S3254" s="4"/>
      <c r="T3254" s="4"/>
      <c r="U3254" s="4"/>
      <c r="V3254" s="4"/>
      <c r="W3254" s="4"/>
      <c r="X3254" s="4"/>
      <c r="Y3254" s="4"/>
    </row>
    <row r="3255" spans="1:25" ht="45.6" customHeight="1">
      <c r="A3255" s="4"/>
      <c r="B3255" s="57" t="s">
        <v>1254</v>
      </c>
      <c r="C3255" s="78" t="s">
        <v>2395</v>
      </c>
      <c r="D3255" s="57" t="s">
        <v>47</v>
      </c>
      <c r="E3255" s="57" t="s">
        <v>2396</v>
      </c>
      <c r="F3255" s="305" t="s">
        <v>1258</v>
      </c>
      <c r="G3255" s="305"/>
      <c r="H3255" s="77" t="s">
        <v>49</v>
      </c>
      <c r="I3255" s="80">
        <v>1</v>
      </c>
      <c r="J3255" s="79">
        <v>4.34</v>
      </c>
      <c r="K3255" s="79">
        <v>4.34</v>
      </c>
      <c r="O3255" s="4"/>
      <c r="P3255" s="4"/>
      <c r="Q3255" s="4"/>
      <c r="R3255" s="4"/>
      <c r="S3255" s="4"/>
      <c r="T3255" s="4"/>
      <c r="U3255" s="4"/>
      <c r="V3255" s="4"/>
      <c r="W3255" s="4"/>
      <c r="X3255" s="4"/>
      <c r="Y3255" s="4"/>
    </row>
    <row r="3256" spans="1:25" ht="15" customHeight="1">
      <c r="A3256" s="4"/>
      <c r="B3256" s="57" t="s">
        <v>1254</v>
      </c>
      <c r="C3256" s="78" t="s">
        <v>2397</v>
      </c>
      <c r="D3256" s="57" t="s">
        <v>47</v>
      </c>
      <c r="E3256" s="57" t="s">
        <v>2398</v>
      </c>
      <c r="F3256" s="305" t="s">
        <v>1258</v>
      </c>
      <c r="G3256" s="305"/>
      <c r="H3256" s="77" t="s">
        <v>49</v>
      </c>
      <c r="I3256" s="80">
        <v>1</v>
      </c>
      <c r="J3256" s="79">
        <v>80.790000000000006</v>
      </c>
      <c r="K3256" s="79">
        <v>80.790000000000006</v>
      </c>
      <c r="O3256" s="4"/>
      <c r="P3256" s="4"/>
      <c r="Q3256" s="4"/>
      <c r="R3256" s="4"/>
      <c r="S3256" s="4"/>
      <c r="T3256" s="4"/>
      <c r="U3256" s="4"/>
      <c r="V3256" s="4"/>
      <c r="W3256" s="4"/>
      <c r="X3256" s="4"/>
      <c r="Y3256" s="4"/>
    </row>
    <row r="3257" spans="1:25" ht="15" customHeight="1">
      <c r="A3257" s="4"/>
      <c r="B3257" s="60"/>
      <c r="C3257" s="60"/>
      <c r="D3257" s="60"/>
      <c r="E3257" s="60"/>
      <c r="F3257" s="60" t="s">
        <v>1260</v>
      </c>
      <c r="G3257" s="82">
        <v>17.82</v>
      </c>
      <c r="H3257" s="60" t="s">
        <v>1261</v>
      </c>
      <c r="I3257" s="82">
        <v>0</v>
      </c>
      <c r="J3257" s="60" t="s">
        <v>1262</v>
      </c>
      <c r="K3257" s="82">
        <v>17.82</v>
      </c>
      <c r="O3257" s="4"/>
      <c r="P3257" s="4"/>
      <c r="Q3257" s="4"/>
      <c r="R3257" s="4"/>
      <c r="S3257" s="4"/>
      <c r="T3257" s="4"/>
      <c r="U3257" s="4"/>
      <c r="V3257" s="4"/>
      <c r="W3257" s="4"/>
      <c r="X3257" s="4"/>
      <c r="Y3257" s="4"/>
    </row>
    <row r="3258" spans="1:25" ht="15" customHeight="1" thickBot="1">
      <c r="A3258" s="4"/>
      <c r="B3258" s="60"/>
      <c r="C3258" s="60"/>
      <c r="D3258" s="60"/>
      <c r="E3258" s="60"/>
      <c r="F3258" s="60" t="s">
        <v>1263</v>
      </c>
      <c r="G3258" s="82">
        <v>20.420000000000002</v>
      </c>
      <c r="H3258" s="60"/>
      <c r="I3258" s="306" t="s">
        <v>1264</v>
      </c>
      <c r="J3258" s="306"/>
      <c r="K3258" s="82">
        <v>128.37</v>
      </c>
      <c r="O3258" s="4"/>
      <c r="P3258" s="4"/>
      <c r="Q3258" s="4"/>
      <c r="R3258" s="4"/>
      <c r="S3258" s="4"/>
      <c r="T3258" s="4"/>
      <c r="U3258" s="4"/>
      <c r="V3258" s="4"/>
      <c r="W3258" s="4"/>
      <c r="X3258" s="4"/>
      <c r="Y3258" s="4"/>
    </row>
    <row r="3259" spans="1:25" ht="15" customHeight="1" thickTop="1">
      <c r="A3259" s="4"/>
      <c r="B3259" s="72"/>
      <c r="C3259" s="72"/>
      <c r="D3259" s="72"/>
      <c r="E3259" s="72"/>
      <c r="F3259" s="72"/>
      <c r="G3259" s="72"/>
      <c r="H3259" s="72"/>
      <c r="I3259" s="72"/>
      <c r="J3259" s="72"/>
      <c r="K3259" s="72"/>
      <c r="O3259" s="4"/>
      <c r="P3259" s="4"/>
      <c r="Q3259" s="4"/>
      <c r="R3259" s="4"/>
      <c r="S3259" s="4"/>
      <c r="T3259" s="4"/>
      <c r="U3259" s="4"/>
      <c r="V3259" s="4"/>
      <c r="W3259" s="4"/>
      <c r="X3259" s="4"/>
      <c r="Y3259" s="4"/>
    </row>
    <row r="3260" spans="1:25" ht="15" customHeight="1">
      <c r="A3260" s="4"/>
      <c r="B3260" s="61" t="s">
        <v>1069</v>
      </c>
      <c r="C3260" s="62" t="s">
        <v>19</v>
      </c>
      <c r="D3260" s="61" t="s">
        <v>20</v>
      </c>
      <c r="E3260" s="61" t="s">
        <v>21</v>
      </c>
      <c r="F3260" s="303" t="s">
        <v>1242</v>
      </c>
      <c r="G3260" s="303"/>
      <c r="H3260" s="67" t="s">
        <v>22</v>
      </c>
      <c r="I3260" s="62" t="s">
        <v>23</v>
      </c>
      <c r="J3260" s="62" t="s">
        <v>24</v>
      </c>
      <c r="K3260" s="62" t="s">
        <v>17</v>
      </c>
      <c r="O3260" s="4"/>
      <c r="P3260" s="4"/>
      <c r="Q3260" s="4"/>
      <c r="R3260" s="4"/>
      <c r="S3260" s="4"/>
      <c r="T3260" s="4"/>
      <c r="U3260" s="4"/>
      <c r="V3260" s="4"/>
      <c r="W3260" s="4"/>
      <c r="X3260" s="4"/>
      <c r="Y3260" s="4"/>
    </row>
    <row r="3261" spans="1:25" ht="15" customHeight="1">
      <c r="A3261" s="4"/>
      <c r="B3261" s="58" t="s">
        <v>1243</v>
      </c>
      <c r="C3261" s="69" t="s">
        <v>1070</v>
      </c>
      <c r="D3261" s="58" t="s">
        <v>31</v>
      </c>
      <c r="E3261" s="58" t="s">
        <v>1071</v>
      </c>
      <c r="F3261" s="304" t="s">
        <v>2231</v>
      </c>
      <c r="G3261" s="304"/>
      <c r="H3261" s="68" t="s">
        <v>49</v>
      </c>
      <c r="I3261" s="71">
        <v>1</v>
      </c>
      <c r="J3261" s="70">
        <v>341.28</v>
      </c>
      <c r="K3261" s="70">
        <v>341.28</v>
      </c>
      <c r="O3261" s="4"/>
      <c r="P3261" s="4"/>
      <c r="Q3261" s="4"/>
      <c r="R3261" s="4"/>
      <c r="S3261" s="4"/>
      <c r="T3261" s="4"/>
      <c r="U3261" s="4"/>
      <c r="V3261" s="4"/>
      <c r="W3261" s="4"/>
      <c r="X3261" s="4"/>
      <c r="Y3261" s="4"/>
    </row>
    <row r="3262" spans="1:25" ht="15" customHeight="1">
      <c r="A3262" s="4"/>
      <c r="B3262" s="59" t="s">
        <v>1245</v>
      </c>
      <c r="C3262" s="74" t="s">
        <v>1252</v>
      </c>
      <c r="D3262" s="59" t="s">
        <v>47</v>
      </c>
      <c r="E3262" s="59" t="s">
        <v>1253</v>
      </c>
      <c r="F3262" s="308" t="s">
        <v>1248</v>
      </c>
      <c r="G3262" s="308"/>
      <c r="H3262" s="73" t="s">
        <v>1249</v>
      </c>
      <c r="I3262" s="76">
        <v>0.4</v>
      </c>
      <c r="J3262" s="75">
        <v>31.63</v>
      </c>
      <c r="K3262" s="75">
        <v>12.65</v>
      </c>
      <c r="O3262" s="4"/>
      <c r="P3262" s="4"/>
      <c r="Q3262" s="4"/>
      <c r="R3262" s="4"/>
      <c r="S3262" s="4"/>
      <c r="T3262" s="4"/>
      <c r="U3262" s="4"/>
      <c r="V3262" s="4"/>
      <c r="W3262" s="4"/>
      <c r="X3262" s="4"/>
      <c r="Y3262" s="4"/>
    </row>
    <row r="3263" spans="1:25" ht="15" customHeight="1">
      <c r="A3263" s="4"/>
      <c r="B3263" s="59" t="s">
        <v>1245</v>
      </c>
      <c r="C3263" s="74" t="s">
        <v>1250</v>
      </c>
      <c r="D3263" s="59" t="s">
        <v>47</v>
      </c>
      <c r="E3263" s="59" t="s">
        <v>1251</v>
      </c>
      <c r="F3263" s="308" t="s">
        <v>1248</v>
      </c>
      <c r="G3263" s="308"/>
      <c r="H3263" s="73" t="s">
        <v>1249</v>
      </c>
      <c r="I3263" s="76">
        <v>0.4</v>
      </c>
      <c r="J3263" s="75">
        <v>25.52</v>
      </c>
      <c r="K3263" s="75">
        <v>10.199999999999999</v>
      </c>
      <c r="O3263" s="4"/>
      <c r="P3263" s="4"/>
      <c r="Q3263" s="4"/>
      <c r="R3263" s="4"/>
      <c r="S3263" s="4"/>
      <c r="T3263" s="4"/>
      <c r="U3263" s="4"/>
      <c r="V3263" s="4"/>
      <c r="W3263" s="4"/>
      <c r="X3263" s="4"/>
      <c r="Y3263" s="4"/>
    </row>
    <row r="3264" spans="1:25" ht="15" customHeight="1">
      <c r="A3264" s="4"/>
      <c r="B3264" s="57" t="s">
        <v>1254</v>
      </c>
      <c r="C3264" s="78" t="s">
        <v>2399</v>
      </c>
      <c r="D3264" s="57" t="s">
        <v>47</v>
      </c>
      <c r="E3264" s="57" t="s">
        <v>2400</v>
      </c>
      <c r="F3264" s="305" t="s">
        <v>1258</v>
      </c>
      <c r="G3264" s="305"/>
      <c r="H3264" s="77" t="s">
        <v>49</v>
      </c>
      <c r="I3264" s="80">
        <v>0.01</v>
      </c>
      <c r="J3264" s="79">
        <v>9.76</v>
      </c>
      <c r="K3264" s="79">
        <v>0.09</v>
      </c>
      <c r="O3264" s="4"/>
      <c r="P3264" s="4"/>
      <c r="Q3264" s="4"/>
      <c r="R3264" s="4"/>
      <c r="S3264" s="4"/>
      <c r="T3264" s="4"/>
      <c r="U3264" s="4"/>
      <c r="V3264" s="4"/>
      <c r="W3264" s="4"/>
      <c r="X3264" s="4"/>
      <c r="Y3264" s="4"/>
    </row>
    <row r="3265" spans="1:25" ht="45.6" customHeight="1">
      <c r="A3265" s="4"/>
      <c r="B3265" s="57" t="s">
        <v>1254</v>
      </c>
      <c r="C3265" s="78" t="s">
        <v>2401</v>
      </c>
      <c r="D3265" s="57" t="s">
        <v>1256</v>
      </c>
      <c r="E3265" s="57" t="s">
        <v>2402</v>
      </c>
      <c r="F3265" s="305" t="s">
        <v>1258</v>
      </c>
      <c r="G3265" s="305"/>
      <c r="H3265" s="77" t="s">
        <v>773</v>
      </c>
      <c r="I3265" s="80">
        <v>1</v>
      </c>
      <c r="J3265" s="79">
        <v>318.33999999999997</v>
      </c>
      <c r="K3265" s="79">
        <v>318.33999999999997</v>
      </c>
      <c r="O3265" s="4"/>
      <c r="P3265" s="4"/>
      <c r="Q3265" s="4"/>
      <c r="R3265" s="4"/>
      <c r="S3265" s="4"/>
      <c r="T3265" s="4"/>
      <c r="U3265" s="4"/>
      <c r="V3265" s="4"/>
      <c r="W3265" s="4"/>
      <c r="X3265" s="4"/>
      <c r="Y3265" s="4"/>
    </row>
    <row r="3266" spans="1:25" ht="15" customHeight="1">
      <c r="A3266" s="4"/>
      <c r="B3266" s="60"/>
      <c r="C3266" s="60"/>
      <c r="D3266" s="60"/>
      <c r="E3266" s="60"/>
      <c r="F3266" s="60" t="s">
        <v>1260</v>
      </c>
      <c r="G3266" s="82">
        <v>17.559999999999999</v>
      </c>
      <c r="H3266" s="60" t="s">
        <v>1261</v>
      </c>
      <c r="I3266" s="82">
        <v>0</v>
      </c>
      <c r="J3266" s="60" t="s">
        <v>1262</v>
      </c>
      <c r="K3266" s="82">
        <v>17.559999999999999</v>
      </c>
      <c r="O3266" s="4"/>
      <c r="P3266" s="4"/>
      <c r="Q3266" s="4"/>
      <c r="R3266" s="4"/>
      <c r="S3266" s="4"/>
      <c r="T3266" s="4"/>
      <c r="U3266" s="4"/>
      <c r="V3266" s="4"/>
      <c r="W3266" s="4"/>
      <c r="X3266" s="4"/>
      <c r="Y3266" s="4"/>
    </row>
    <row r="3267" spans="1:25" ht="15" customHeight="1">
      <c r="A3267" s="4"/>
      <c r="B3267" s="60"/>
      <c r="C3267" s="60"/>
      <c r="D3267" s="60"/>
      <c r="E3267" s="60"/>
      <c r="F3267" s="60" t="s">
        <v>1263</v>
      </c>
      <c r="G3267" s="82">
        <v>64.569999999999993</v>
      </c>
      <c r="H3267" s="60"/>
      <c r="I3267" s="306" t="s">
        <v>1264</v>
      </c>
      <c r="J3267" s="306"/>
      <c r="K3267" s="82">
        <v>405.85</v>
      </c>
      <c r="O3267" s="4"/>
      <c r="P3267" s="4"/>
      <c r="Q3267" s="4"/>
      <c r="R3267" s="4"/>
      <c r="S3267" s="4"/>
      <c r="T3267" s="4"/>
      <c r="U3267" s="4"/>
      <c r="V3267" s="4"/>
      <c r="W3267" s="4"/>
      <c r="X3267" s="4"/>
      <c r="Y3267" s="4"/>
    </row>
    <row r="3268" spans="1:25" ht="15" customHeight="1">
      <c r="A3268" s="4"/>
      <c r="B3268" s="307" t="s">
        <v>2542</v>
      </c>
      <c r="C3268" s="307"/>
      <c r="D3268" s="307"/>
      <c r="E3268" s="307"/>
      <c r="F3268" s="307"/>
      <c r="G3268" s="307"/>
      <c r="H3268" s="307"/>
      <c r="I3268" s="307"/>
      <c r="J3268" s="307"/>
      <c r="K3268" s="307"/>
      <c r="O3268" s="4"/>
      <c r="P3268" s="4"/>
      <c r="Q3268" s="4"/>
      <c r="R3268" s="4"/>
      <c r="S3268" s="4"/>
      <c r="T3268" s="4"/>
      <c r="U3268" s="4"/>
      <c r="V3268" s="4"/>
      <c r="W3268" s="4"/>
      <c r="X3268" s="4"/>
      <c r="Y3268" s="4"/>
    </row>
    <row r="3269" spans="1:25" ht="15" customHeight="1" thickBot="1">
      <c r="A3269" s="4"/>
      <c r="B3269" s="302" t="s">
        <v>2659</v>
      </c>
      <c r="C3269" s="302"/>
      <c r="D3269" s="302"/>
      <c r="E3269" s="302"/>
      <c r="F3269" s="302"/>
      <c r="G3269" s="302"/>
      <c r="H3269" s="302"/>
      <c r="I3269" s="302"/>
      <c r="J3269" s="302"/>
      <c r="K3269" s="302"/>
      <c r="O3269" s="4"/>
      <c r="P3269" s="4"/>
      <c r="Q3269" s="4"/>
      <c r="R3269" s="4"/>
      <c r="S3269" s="4"/>
      <c r="T3269" s="4"/>
      <c r="U3269" s="4"/>
      <c r="V3269" s="4"/>
      <c r="W3269" s="4"/>
      <c r="X3269" s="4"/>
      <c r="Y3269" s="4"/>
    </row>
    <row r="3270" spans="1:25" ht="15" customHeight="1" thickTop="1">
      <c r="A3270" s="4"/>
      <c r="B3270" s="72"/>
      <c r="C3270" s="72"/>
      <c r="D3270" s="72"/>
      <c r="E3270" s="72"/>
      <c r="F3270" s="72"/>
      <c r="G3270" s="72"/>
      <c r="H3270" s="72"/>
      <c r="I3270" s="72"/>
      <c r="J3270" s="72"/>
      <c r="K3270" s="72"/>
      <c r="O3270" s="4"/>
      <c r="P3270" s="4"/>
      <c r="Q3270" s="4"/>
      <c r="R3270" s="4"/>
      <c r="S3270" s="4"/>
      <c r="T3270" s="4"/>
      <c r="U3270" s="4"/>
      <c r="V3270" s="4"/>
      <c r="W3270" s="4"/>
      <c r="X3270" s="4"/>
      <c r="Y3270" s="4"/>
    </row>
    <row r="3271" spans="1:25" ht="15" customHeight="1">
      <c r="A3271" s="4"/>
      <c r="B3271" s="61" t="s">
        <v>1072</v>
      </c>
      <c r="C3271" s="62" t="s">
        <v>19</v>
      </c>
      <c r="D3271" s="61" t="s">
        <v>20</v>
      </c>
      <c r="E3271" s="61" t="s">
        <v>21</v>
      </c>
      <c r="F3271" s="303" t="s">
        <v>1242</v>
      </c>
      <c r="G3271" s="303"/>
      <c r="H3271" s="67" t="s">
        <v>22</v>
      </c>
      <c r="I3271" s="62" t="s">
        <v>23</v>
      </c>
      <c r="J3271" s="62" t="s">
        <v>24</v>
      </c>
      <c r="K3271" s="62" t="s">
        <v>17</v>
      </c>
      <c r="O3271" s="4"/>
      <c r="P3271" s="4"/>
      <c r="Q3271" s="4"/>
      <c r="R3271" s="4"/>
      <c r="S3271" s="4"/>
      <c r="T3271" s="4"/>
      <c r="U3271" s="4"/>
      <c r="V3271" s="4"/>
      <c r="W3271" s="4"/>
      <c r="X3271" s="4"/>
      <c r="Y3271" s="4"/>
    </row>
    <row r="3272" spans="1:25" ht="15" customHeight="1">
      <c r="A3272" s="4"/>
      <c r="B3272" s="58" t="s">
        <v>1243</v>
      </c>
      <c r="C3272" s="69" t="s">
        <v>1073</v>
      </c>
      <c r="D3272" s="58" t="s">
        <v>31</v>
      </c>
      <c r="E3272" s="58" t="s">
        <v>1074</v>
      </c>
      <c r="F3272" s="304" t="s">
        <v>2231</v>
      </c>
      <c r="G3272" s="304"/>
      <c r="H3272" s="68" t="s">
        <v>49</v>
      </c>
      <c r="I3272" s="71">
        <v>1</v>
      </c>
      <c r="J3272" s="70">
        <v>90.92</v>
      </c>
      <c r="K3272" s="70">
        <v>90.92</v>
      </c>
      <c r="O3272" s="4"/>
      <c r="P3272" s="4"/>
      <c r="Q3272" s="4"/>
      <c r="R3272" s="4"/>
      <c r="S3272" s="4"/>
      <c r="T3272" s="4"/>
      <c r="U3272" s="4"/>
      <c r="V3272" s="4"/>
      <c r="W3272" s="4"/>
      <c r="X3272" s="4"/>
      <c r="Y3272" s="4"/>
    </row>
    <row r="3273" spans="1:25" ht="15" customHeight="1">
      <c r="A3273" s="4"/>
      <c r="B3273" s="59" t="s">
        <v>1245</v>
      </c>
      <c r="C3273" s="74" t="s">
        <v>1250</v>
      </c>
      <c r="D3273" s="59" t="s">
        <v>47</v>
      </c>
      <c r="E3273" s="59" t="s">
        <v>1251</v>
      </c>
      <c r="F3273" s="308" t="s">
        <v>1248</v>
      </c>
      <c r="G3273" s="308"/>
      <c r="H3273" s="73" t="s">
        <v>1249</v>
      </c>
      <c r="I3273" s="76">
        <v>1.0309999999999999</v>
      </c>
      <c r="J3273" s="75">
        <v>25.52</v>
      </c>
      <c r="K3273" s="75">
        <v>26.31</v>
      </c>
      <c r="O3273" s="4"/>
      <c r="P3273" s="4"/>
      <c r="Q3273" s="4"/>
      <c r="R3273" s="4"/>
      <c r="S3273" s="4"/>
      <c r="T3273" s="4"/>
      <c r="U3273" s="4"/>
      <c r="V3273" s="4"/>
      <c r="W3273" s="4"/>
      <c r="X3273" s="4"/>
      <c r="Y3273" s="4"/>
    </row>
    <row r="3274" spans="1:25" ht="15" customHeight="1">
      <c r="A3274" s="4"/>
      <c r="B3274" s="59" t="s">
        <v>1245</v>
      </c>
      <c r="C3274" s="74" t="s">
        <v>1252</v>
      </c>
      <c r="D3274" s="59" t="s">
        <v>47</v>
      </c>
      <c r="E3274" s="59" t="s">
        <v>1253</v>
      </c>
      <c r="F3274" s="308" t="s">
        <v>1248</v>
      </c>
      <c r="G3274" s="308"/>
      <c r="H3274" s="73" t="s">
        <v>1249</v>
      </c>
      <c r="I3274" s="76">
        <v>1.0309999999999999</v>
      </c>
      <c r="J3274" s="75">
        <v>31.63</v>
      </c>
      <c r="K3274" s="75">
        <v>32.61</v>
      </c>
      <c r="O3274" s="4"/>
      <c r="P3274" s="4"/>
      <c r="Q3274" s="4"/>
      <c r="R3274" s="4"/>
      <c r="S3274" s="4"/>
      <c r="T3274" s="4"/>
      <c r="U3274" s="4"/>
      <c r="V3274" s="4"/>
      <c r="W3274" s="4"/>
      <c r="X3274" s="4"/>
      <c r="Y3274" s="4"/>
    </row>
    <row r="3275" spans="1:25" ht="45.6" customHeight="1">
      <c r="A3275" s="4"/>
      <c r="B3275" s="57" t="s">
        <v>1254</v>
      </c>
      <c r="C3275" s="78" t="s">
        <v>2403</v>
      </c>
      <c r="D3275" s="57" t="s">
        <v>1515</v>
      </c>
      <c r="E3275" s="57" t="s">
        <v>2404</v>
      </c>
      <c r="F3275" s="305" t="s">
        <v>1258</v>
      </c>
      <c r="G3275" s="305"/>
      <c r="H3275" s="77" t="s">
        <v>49</v>
      </c>
      <c r="I3275" s="80">
        <v>1</v>
      </c>
      <c r="J3275" s="79">
        <v>31.9</v>
      </c>
      <c r="K3275" s="79">
        <v>31.9</v>
      </c>
      <c r="O3275" s="4"/>
      <c r="P3275" s="4"/>
      <c r="Q3275" s="4"/>
      <c r="R3275" s="4"/>
      <c r="S3275" s="4"/>
      <c r="T3275" s="4"/>
      <c r="U3275" s="4"/>
      <c r="V3275" s="4"/>
      <c r="W3275" s="4"/>
      <c r="X3275" s="4"/>
      <c r="Y3275" s="4"/>
    </row>
    <row r="3276" spans="1:25" ht="15" customHeight="1">
      <c r="A3276" s="4"/>
      <c r="B3276" s="57" t="s">
        <v>1254</v>
      </c>
      <c r="C3276" s="78" t="s">
        <v>2405</v>
      </c>
      <c r="D3276" s="57" t="s">
        <v>1515</v>
      </c>
      <c r="E3276" s="57" t="s">
        <v>2406</v>
      </c>
      <c r="F3276" s="305" t="s">
        <v>1258</v>
      </c>
      <c r="G3276" s="305"/>
      <c r="H3276" s="77" t="s">
        <v>87</v>
      </c>
      <c r="I3276" s="80">
        <v>0.1</v>
      </c>
      <c r="J3276" s="79">
        <v>1.06</v>
      </c>
      <c r="K3276" s="79">
        <v>0.1</v>
      </c>
      <c r="O3276" s="4"/>
      <c r="P3276" s="4"/>
      <c r="Q3276" s="4"/>
      <c r="R3276" s="4"/>
      <c r="S3276" s="4"/>
      <c r="T3276" s="4"/>
      <c r="U3276" s="4"/>
      <c r="V3276" s="4"/>
      <c r="W3276" s="4"/>
      <c r="X3276" s="4"/>
      <c r="Y3276" s="4"/>
    </row>
    <row r="3277" spans="1:25" ht="15" customHeight="1">
      <c r="A3277" s="4"/>
      <c r="B3277" s="60"/>
      <c r="C3277" s="60"/>
      <c r="D3277" s="60"/>
      <c r="E3277" s="60"/>
      <c r="F3277" s="60" t="s">
        <v>1260</v>
      </c>
      <c r="G3277" s="82">
        <v>45.28</v>
      </c>
      <c r="H3277" s="60" t="s">
        <v>1261</v>
      </c>
      <c r="I3277" s="82">
        <v>0</v>
      </c>
      <c r="J3277" s="60" t="s">
        <v>1262</v>
      </c>
      <c r="K3277" s="82">
        <v>45.28</v>
      </c>
      <c r="O3277" s="4"/>
      <c r="P3277" s="4"/>
      <c r="Q3277" s="4"/>
      <c r="R3277" s="4"/>
      <c r="S3277" s="4"/>
      <c r="T3277" s="4"/>
      <c r="U3277" s="4"/>
      <c r="V3277" s="4"/>
      <c r="W3277" s="4"/>
      <c r="X3277" s="4"/>
      <c r="Y3277" s="4"/>
    </row>
    <row r="3278" spans="1:25" ht="15" customHeight="1">
      <c r="A3278" s="4"/>
      <c r="B3278" s="60"/>
      <c r="C3278" s="60"/>
      <c r="D3278" s="60"/>
      <c r="E3278" s="60"/>
      <c r="F3278" s="60" t="s">
        <v>1263</v>
      </c>
      <c r="G3278" s="82">
        <v>17.2</v>
      </c>
      <c r="H3278" s="60"/>
      <c r="I3278" s="306" t="s">
        <v>1264</v>
      </c>
      <c r="J3278" s="306"/>
      <c r="K3278" s="82">
        <v>108.12</v>
      </c>
      <c r="O3278" s="4"/>
      <c r="P3278" s="4"/>
      <c r="Q3278" s="4"/>
      <c r="R3278" s="4"/>
      <c r="S3278" s="4"/>
      <c r="T3278" s="4"/>
      <c r="U3278" s="4"/>
      <c r="V3278" s="4"/>
      <c r="W3278" s="4"/>
      <c r="X3278" s="4"/>
      <c r="Y3278" s="4"/>
    </row>
    <row r="3279" spans="1:25" ht="15" customHeight="1">
      <c r="A3279" s="4"/>
      <c r="B3279" s="307" t="s">
        <v>2542</v>
      </c>
      <c r="C3279" s="307"/>
      <c r="D3279" s="307"/>
      <c r="E3279" s="307"/>
      <c r="F3279" s="307"/>
      <c r="G3279" s="307"/>
      <c r="H3279" s="307"/>
      <c r="I3279" s="307"/>
      <c r="J3279" s="307"/>
      <c r="K3279" s="307"/>
      <c r="O3279" s="4"/>
      <c r="P3279" s="4"/>
      <c r="Q3279" s="4"/>
      <c r="R3279" s="4"/>
      <c r="S3279" s="4"/>
      <c r="T3279" s="4"/>
      <c r="U3279" s="4"/>
      <c r="V3279" s="4"/>
      <c r="W3279" s="4"/>
      <c r="X3279" s="4"/>
      <c r="Y3279" s="4"/>
    </row>
    <row r="3280" spans="1:25" ht="15" customHeight="1" thickBot="1">
      <c r="A3280" s="4"/>
      <c r="B3280" s="302" t="s">
        <v>2660</v>
      </c>
      <c r="C3280" s="302"/>
      <c r="D3280" s="302"/>
      <c r="E3280" s="302"/>
      <c r="F3280" s="302"/>
      <c r="G3280" s="302"/>
      <c r="H3280" s="302"/>
      <c r="I3280" s="302"/>
      <c r="J3280" s="302"/>
      <c r="K3280" s="302"/>
      <c r="O3280" s="4"/>
      <c r="P3280" s="4"/>
      <c r="Q3280" s="4"/>
      <c r="R3280" s="4"/>
      <c r="S3280" s="4"/>
      <c r="T3280" s="4"/>
      <c r="U3280" s="4"/>
      <c r="V3280" s="4"/>
      <c r="W3280" s="4"/>
      <c r="X3280" s="4"/>
      <c r="Y3280" s="4"/>
    </row>
    <row r="3281" spans="1:25" ht="15" customHeight="1" thickTop="1">
      <c r="A3281" s="4"/>
      <c r="B3281" s="72"/>
      <c r="C3281" s="72"/>
      <c r="D3281" s="72"/>
      <c r="E3281" s="72"/>
      <c r="F3281" s="72"/>
      <c r="G3281" s="72"/>
      <c r="H3281" s="72"/>
      <c r="I3281" s="72"/>
      <c r="J3281" s="72"/>
      <c r="K3281" s="72"/>
      <c r="O3281" s="4"/>
      <c r="P3281" s="4"/>
      <c r="Q3281" s="4"/>
      <c r="R3281" s="4"/>
      <c r="S3281" s="4"/>
      <c r="T3281" s="4"/>
      <c r="U3281" s="4"/>
      <c r="V3281" s="4"/>
      <c r="W3281" s="4"/>
      <c r="X3281" s="4"/>
      <c r="Y3281" s="4"/>
    </row>
    <row r="3282" spans="1:25" ht="15" customHeight="1">
      <c r="A3282" s="4"/>
      <c r="B3282" s="61" t="s">
        <v>1075</v>
      </c>
      <c r="C3282" s="62" t="s">
        <v>19</v>
      </c>
      <c r="D3282" s="61" t="s">
        <v>20</v>
      </c>
      <c r="E3282" s="61" t="s">
        <v>21</v>
      </c>
      <c r="F3282" s="303" t="s">
        <v>1242</v>
      </c>
      <c r="G3282" s="303"/>
      <c r="H3282" s="67" t="s">
        <v>22</v>
      </c>
      <c r="I3282" s="62" t="s">
        <v>23</v>
      </c>
      <c r="J3282" s="62" t="s">
        <v>24</v>
      </c>
      <c r="K3282" s="62" t="s">
        <v>17</v>
      </c>
      <c r="O3282" s="4"/>
      <c r="P3282" s="4"/>
      <c r="Q3282" s="4"/>
      <c r="R3282" s="4"/>
      <c r="S3282" s="4"/>
      <c r="T3282" s="4"/>
      <c r="U3282" s="4"/>
      <c r="V3282" s="4"/>
      <c r="W3282" s="4"/>
      <c r="X3282" s="4"/>
      <c r="Y3282" s="4"/>
    </row>
    <row r="3283" spans="1:25" ht="15" customHeight="1">
      <c r="A3283" s="4"/>
      <c r="B3283" s="58" t="s">
        <v>1243</v>
      </c>
      <c r="C3283" s="69" t="s">
        <v>1076</v>
      </c>
      <c r="D3283" s="58" t="s">
        <v>31</v>
      </c>
      <c r="E3283" s="58" t="s">
        <v>1077</v>
      </c>
      <c r="F3283" s="304" t="s">
        <v>2231</v>
      </c>
      <c r="G3283" s="304"/>
      <c r="H3283" s="68" t="s">
        <v>49</v>
      </c>
      <c r="I3283" s="71">
        <v>1</v>
      </c>
      <c r="J3283" s="70">
        <v>233.03</v>
      </c>
      <c r="K3283" s="70">
        <v>233.03</v>
      </c>
      <c r="O3283" s="4"/>
      <c r="P3283" s="4"/>
      <c r="Q3283" s="4"/>
      <c r="R3283" s="4"/>
      <c r="S3283" s="4"/>
      <c r="T3283" s="4"/>
      <c r="U3283" s="4"/>
      <c r="V3283" s="4"/>
      <c r="W3283" s="4"/>
      <c r="X3283" s="4"/>
      <c r="Y3283" s="4"/>
    </row>
    <row r="3284" spans="1:25" ht="45.6" customHeight="1">
      <c r="A3284" s="4"/>
      <c r="B3284" s="59" t="s">
        <v>1245</v>
      </c>
      <c r="C3284" s="74" t="s">
        <v>1246</v>
      </c>
      <c r="D3284" s="59" t="s">
        <v>47</v>
      </c>
      <c r="E3284" s="59" t="s">
        <v>1247</v>
      </c>
      <c r="F3284" s="308" t="s">
        <v>1248</v>
      </c>
      <c r="G3284" s="308"/>
      <c r="H3284" s="73" t="s">
        <v>1249</v>
      </c>
      <c r="I3284" s="76">
        <v>0.5</v>
      </c>
      <c r="J3284" s="75">
        <v>22.64</v>
      </c>
      <c r="K3284" s="75">
        <v>11.32</v>
      </c>
      <c r="O3284" s="4"/>
      <c r="P3284" s="4"/>
      <c r="Q3284" s="4"/>
      <c r="R3284" s="4"/>
      <c r="S3284" s="4"/>
      <c r="T3284" s="4"/>
      <c r="U3284" s="4"/>
      <c r="V3284" s="4"/>
      <c r="W3284" s="4"/>
      <c r="X3284" s="4"/>
      <c r="Y3284" s="4"/>
    </row>
    <row r="3285" spans="1:25" ht="15" customHeight="1">
      <c r="A3285" s="4"/>
      <c r="B3285" s="59" t="s">
        <v>1245</v>
      </c>
      <c r="C3285" s="74" t="s">
        <v>1252</v>
      </c>
      <c r="D3285" s="59" t="s">
        <v>47</v>
      </c>
      <c r="E3285" s="59" t="s">
        <v>1253</v>
      </c>
      <c r="F3285" s="308" t="s">
        <v>1248</v>
      </c>
      <c r="G3285" s="308"/>
      <c r="H3285" s="73" t="s">
        <v>1249</v>
      </c>
      <c r="I3285" s="76">
        <v>0.5</v>
      </c>
      <c r="J3285" s="75">
        <v>31.63</v>
      </c>
      <c r="K3285" s="75">
        <v>15.81</v>
      </c>
      <c r="O3285" s="4"/>
      <c r="P3285" s="4"/>
      <c r="Q3285" s="4"/>
      <c r="R3285" s="4"/>
      <c r="S3285" s="4"/>
      <c r="T3285" s="4"/>
      <c r="U3285" s="4"/>
      <c r="V3285" s="4"/>
      <c r="W3285" s="4"/>
      <c r="X3285" s="4"/>
      <c r="Y3285" s="4"/>
    </row>
    <row r="3286" spans="1:25" ht="15" customHeight="1">
      <c r="A3286" s="4"/>
      <c r="B3286" s="57" t="s">
        <v>1254</v>
      </c>
      <c r="C3286" s="78" t="s">
        <v>2407</v>
      </c>
      <c r="D3286" s="57" t="s">
        <v>1546</v>
      </c>
      <c r="E3286" s="57" t="s">
        <v>2408</v>
      </c>
      <c r="F3286" s="305" t="s">
        <v>1258</v>
      </c>
      <c r="G3286" s="305"/>
      <c r="H3286" s="77" t="s">
        <v>773</v>
      </c>
      <c r="I3286" s="80">
        <v>1</v>
      </c>
      <c r="J3286" s="79">
        <v>205.9</v>
      </c>
      <c r="K3286" s="79">
        <v>205.9</v>
      </c>
      <c r="O3286" s="4"/>
      <c r="P3286" s="4"/>
      <c r="Q3286" s="4"/>
      <c r="R3286" s="4"/>
      <c r="S3286" s="4"/>
      <c r="T3286" s="4"/>
      <c r="U3286" s="4"/>
      <c r="V3286" s="4"/>
      <c r="W3286" s="4"/>
      <c r="X3286" s="4"/>
      <c r="Y3286" s="4"/>
    </row>
    <row r="3287" spans="1:25" ht="15" customHeight="1">
      <c r="A3287" s="4"/>
      <c r="B3287" s="60"/>
      <c r="C3287" s="60"/>
      <c r="D3287" s="60"/>
      <c r="E3287" s="60"/>
      <c r="F3287" s="60" t="s">
        <v>1260</v>
      </c>
      <c r="G3287" s="82">
        <v>20.58</v>
      </c>
      <c r="H3287" s="60" t="s">
        <v>1261</v>
      </c>
      <c r="I3287" s="82">
        <v>0</v>
      </c>
      <c r="J3287" s="60" t="s">
        <v>1262</v>
      </c>
      <c r="K3287" s="82">
        <v>20.58</v>
      </c>
      <c r="O3287" s="4"/>
      <c r="P3287" s="4"/>
      <c r="Q3287" s="4"/>
      <c r="R3287" s="4"/>
      <c r="S3287" s="4"/>
      <c r="T3287" s="4"/>
      <c r="U3287" s="4"/>
      <c r="V3287" s="4"/>
      <c r="W3287" s="4"/>
      <c r="X3287" s="4"/>
      <c r="Y3287" s="4"/>
    </row>
    <row r="3288" spans="1:25" ht="15" customHeight="1">
      <c r="A3288" s="4"/>
      <c r="B3288" s="60"/>
      <c r="C3288" s="60"/>
      <c r="D3288" s="60"/>
      <c r="E3288" s="60"/>
      <c r="F3288" s="60" t="s">
        <v>1263</v>
      </c>
      <c r="G3288" s="82">
        <v>44.08</v>
      </c>
      <c r="H3288" s="60"/>
      <c r="I3288" s="306" t="s">
        <v>1264</v>
      </c>
      <c r="J3288" s="306"/>
      <c r="K3288" s="82">
        <v>277.11</v>
      </c>
      <c r="O3288" s="4"/>
      <c r="P3288" s="4"/>
      <c r="Q3288" s="4"/>
      <c r="R3288" s="4"/>
      <c r="S3288" s="4"/>
      <c r="T3288" s="4"/>
      <c r="U3288" s="4"/>
      <c r="V3288" s="4"/>
      <c r="W3288" s="4"/>
      <c r="X3288" s="4"/>
      <c r="Y3288" s="4"/>
    </row>
    <row r="3289" spans="1:25" ht="15" customHeight="1">
      <c r="A3289" s="4"/>
      <c r="B3289" s="307" t="s">
        <v>2542</v>
      </c>
      <c r="C3289" s="307"/>
      <c r="D3289" s="307"/>
      <c r="E3289" s="307"/>
      <c r="F3289" s="307"/>
      <c r="G3289" s="307"/>
      <c r="H3289" s="307"/>
      <c r="I3289" s="307"/>
      <c r="J3289" s="307"/>
      <c r="K3289" s="307"/>
      <c r="O3289" s="4"/>
      <c r="P3289" s="4"/>
      <c r="Q3289" s="4"/>
      <c r="R3289" s="4"/>
      <c r="S3289" s="4"/>
      <c r="T3289" s="4"/>
      <c r="U3289" s="4"/>
      <c r="V3289" s="4"/>
      <c r="W3289" s="4"/>
      <c r="X3289" s="4"/>
      <c r="Y3289" s="4"/>
    </row>
    <row r="3290" spans="1:25" ht="15" customHeight="1" thickBot="1">
      <c r="A3290" s="4"/>
      <c r="B3290" s="302" t="s">
        <v>2661</v>
      </c>
      <c r="C3290" s="302"/>
      <c r="D3290" s="302"/>
      <c r="E3290" s="302"/>
      <c r="F3290" s="302"/>
      <c r="G3290" s="302"/>
      <c r="H3290" s="302"/>
      <c r="I3290" s="302"/>
      <c r="J3290" s="302"/>
      <c r="K3290" s="302"/>
      <c r="O3290" s="4"/>
      <c r="P3290" s="4"/>
      <c r="Q3290" s="4"/>
      <c r="R3290" s="4"/>
      <c r="S3290" s="4"/>
      <c r="T3290" s="4"/>
      <c r="U3290" s="4"/>
      <c r="V3290" s="4"/>
      <c r="W3290" s="4"/>
      <c r="X3290" s="4"/>
      <c r="Y3290" s="4"/>
    </row>
    <row r="3291" spans="1:25" ht="15" customHeight="1" thickTop="1">
      <c r="A3291" s="4"/>
      <c r="B3291" s="72"/>
      <c r="C3291" s="72"/>
      <c r="D3291" s="72"/>
      <c r="E3291" s="72"/>
      <c r="F3291" s="72"/>
      <c r="G3291" s="72"/>
      <c r="H3291" s="72"/>
      <c r="I3291" s="72"/>
      <c r="J3291" s="72"/>
      <c r="K3291" s="72"/>
      <c r="O3291" s="4"/>
      <c r="P3291" s="4"/>
      <c r="Q3291" s="4"/>
      <c r="R3291" s="4"/>
      <c r="S3291" s="4"/>
      <c r="T3291" s="4"/>
      <c r="U3291" s="4"/>
      <c r="V3291" s="4"/>
      <c r="W3291" s="4"/>
      <c r="X3291" s="4"/>
      <c r="Y3291" s="4"/>
    </row>
    <row r="3292" spans="1:25" ht="15" customHeight="1">
      <c r="A3292" s="4"/>
      <c r="B3292" s="61" t="s">
        <v>1078</v>
      </c>
      <c r="C3292" s="62" t="s">
        <v>19</v>
      </c>
      <c r="D3292" s="61" t="s">
        <v>20</v>
      </c>
      <c r="E3292" s="61" t="s">
        <v>21</v>
      </c>
      <c r="F3292" s="303" t="s">
        <v>1242</v>
      </c>
      <c r="G3292" s="303"/>
      <c r="H3292" s="67" t="s">
        <v>22</v>
      </c>
      <c r="I3292" s="62" t="s">
        <v>23</v>
      </c>
      <c r="J3292" s="62" t="s">
        <v>24</v>
      </c>
      <c r="K3292" s="62" t="s">
        <v>17</v>
      </c>
      <c r="O3292" s="4"/>
      <c r="P3292" s="4"/>
      <c r="Q3292" s="4"/>
      <c r="R3292" s="4"/>
      <c r="S3292" s="4"/>
      <c r="T3292" s="4"/>
      <c r="U3292" s="4"/>
      <c r="V3292" s="4"/>
      <c r="W3292" s="4"/>
      <c r="X3292" s="4"/>
      <c r="Y3292" s="4"/>
    </row>
    <row r="3293" spans="1:25" ht="15" customHeight="1">
      <c r="A3293" s="4"/>
      <c r="B3293" s="58" t="s">
        <v>1243</v>
      </c>
      <c r="C3293" s="69" t="s">
        <v>1079</v>
      </c>
      <c r="D3293" s="58" t="s">
        <v>31</v>
      </c>
      <c r="E3293" s="58" t="s">
        <v>1080</v>
      </c>
      <c r="F3293" s="304" t="s">
        <v>2231</v>
      </c>
      <c r="G3293" s="304"/>
      <c r="H3293" s="68" t="s">
        <v>49</v>
      </c>
      <c r="I3293" s="71">
        <v>1</v>
      </c>
      <c r="J3293" s="70">
        <v>458.3</v>
      </c>
      <c r="K3293" s="70">
        <v>458.3</v>
      </c>
      <c r="O3293" s="4"/>
      <c r="P3293" s="4"/>
      <c r="Q3293" s="4"/>
      <c r="R3293" s="4"/>
      <c r="S3293" s="4"/>
      <c r="T3293" s="4"/>
      <c r="U3293" s="4"/>
      <c r="V3293" s="4"/>
      <c r="W3293" s="4"/>
      <c r="X3293" s="4"/>
      <c r="Y3293" s="4"/>
    </row>
    <row r="3294" spans="1:25" ht="15" customHeight="1">
      <c r="A3294" s="4"/>
      <c r="B3294" s="59" t="s">
        <v>1245</v>
      </c>
      <c r="C3294" s="74" t="s">
        <v>1252</v>
      </c>
      <c r="D3294" s="59" t="s">
        <v>47</v>
      </c>
      <c r="E3294" s="59" t="s">
        <v>1253</v>
      </c>
      <c r="F3294" s="308" t="s">
        <v>1248</v>
      </c>
      <c r="G3294" s="308"/>
      <c r="H3294" s="73" t="s">
        <v>1249</v>
      </c>
      <c r="I3294" s="76">
        <v>1.022</v>
      </c>
      <c r="J3294" s="75">
        <v>31.63</v>
      </c>
      <c r="K3294" s="75">
        <v>32.32</v>
      </c>
      <c r="O3294" s="4"/>
      <c r="P3294" s="4"/>
      <c r="Q3294" s="4"/>
      <c r="R3294" s="4"/>
      <c r="S3294" s="4"/>
      <c r="T3294" s="4"/>
      <c r="U3294" s="4"/>
      <c r="V3294" s="4"/>
      <c r="W3294" s="4"/>
      <c r="X3294" s="4"/>
      <c r="Y3294" s="4"/>
    </row>
    <row r="3295" spans="1:25" ht="15" customHeight="1">
      <c r="A3295" s="4"/>
      <c r="B3295" s="59" t="s">
        <v>1245</v>
      </c>
      <c r="C3295" s="74" t="s">
        <v>1250</v>
      </c>
      <c r="D3295" s="59" t="s">
        <v>47</v>
      </c>
      <c r="E3295" s="59" t="s">
        <v>1251</v>
      </c>
      <c r="F3295" s="308" t="s">
        <v>1248</v>
      </c>
      <c r="G3295" s="308"/>
      <c r="H3295" s="73" t="s">
        <v>1249</v>
      </c>
      <c r="I3295" s="76">
        <v>1.022</v>
      </c>
      <c r="J3295" s="75">
        <v>25.52</v>
      </c>
      <c r="K3295" s="75">
        <v>26.08</v>
      </c>
      <c r="O3295" s="4"/>
      <c r="P3295" s="4"/>
      <c r="Q3295" s="4"/>
      <c r="R3295" s="4"/>
      <c r="S3295" s="4"/>
      <c r="T3295" s="4"/>
      <c r="U3295" s="4"/>
      <c r="V3295" s="4"/>
      <c r="W3295" s="4"/>
      <c r="X3295" s="4"/>
      <c r="Y3295" s="4"/>
    </row>
    <row r="3296" spans="1:25" ht="15" customHeight="1">
      <c r="A3296" s="4"/>
      <c r="B3296" s="57" t="s">
        <v>1254</v>
      </c>
      <c r="C3296" s="78" t="s">
        <v>2409</v>
      </c>
      <c r="D3296" s="57" t="s">
        <v>1515</v>
      </c>
      <c r="E3296" s="57" t="s">
        <v>2410</v>
      </c>
      <c r="F3296" s="305" t="s">
        <v>1258</v>
      </c>
      <c r="G3296" s="305"/>
      <c r="H3296" s="77" t="s">
        <v>49</v>
      </c>
      <c r="I3296" s="80">
        <v>1</v>
      </c>
      <c r="J3296" s="79">
        <v>399.9</v>
      </c>
      <c r="K3296" s="79">
        <v>399.9</v>
      </c>
      <c r="O3296" s="4"/>
      <c r="P3296" s="4"/>
      <c r="Q3296" s="4"/>
      <c r="R3296" s="4"/>
      <c r="S3296" s="4"/>
      <c r="T3296" s="4"/>
      <c r="U3296" s="4"/>
      <c r="V3296" s="4"/>
      <c r="W3296" s="4"/>
      <c r="X3296" s="4"/>
      <c r="Y3296" s="4"/>
    </row>
    <row r="3297" spans="1:25" ht="15" customHeight="1">
      <c r="A3297" s="4"/>
      <c r="B3297" s="60"/>
      <c r="C3297" s="60"/>
      <c r="D3297" s="60"/>
      <c r="E3297" s="60"/>
      <c r="F3297" s="60" t="s">
        <v>1260</v>
      </c>
      <c r="G3297" s="82">
        <v>44.89</v>
      </c>
      <c r="H3297" s="60" t="s">
        <v>1261</v>
      </c>
      <c r="I3297" s="82">
        <v>0</v>
      </c>
      <c r="J3297" s="60" t="s">
        <v>1262</v>
      </c>
      <c r="K3297" s="82">
        <v>44.89</v>
      </c>
      <c r="O3297" s="4"/>
      <c r="P3297" s="4"/>
      <c r="Q3297" s="4"/>
      <c r="R3297" s="4"/>
      <c r="S3297" s="4"/>
      <c r="T3297" s="4"/>
      <c r="U3297" s="4"/>
      <c r="V3297" s="4"/>
      <c r="W3297" s="4"/>
      <c r="X3297" s="4"/>
      <c r="Y3297" s="4"/>
    </row>
    <row r="3298" spans="1:25" ht="15" customHeight="1">
      <c r="A3298" s="4"/>
      <c r="B3298" s="60"/>
      <c r="C3298" s="60"/>
      <c r="D3298" s="60"/>
      <c r="E3298" s="60"/>
      <c r="F3298" s="60" t="s">
        <v>1263</v>
      </c>
      <c r="G3298" s="82">
        <v>86.71</v>
      </c>
      <c r="H3298" s="60"/>
      <c r="I3298" s="306" t="s">
        <v>1264</v>
      </c>
      <c r="J3298" s="306"/>
      <c r="K3298" s="82">
        <v>545.01</v>
      </c>
      <c r="O3298" s="4"/>
      <c r="P3298" s="4"/>
      <c r="Q3298" s="4"/>
      <c r="R3298" s="4"/>
      <c r="S3298" s="4"/>
      <c r="T3298" s="4"/>
      <c r="U3298" s="4"/>
      <c r="V3298" s="4"/>
      <c r="W3298" s="4"/>
      <c r="X3298" s="4"/>
      <c r="Y3298" s="4"/>
    </row>
    <row r="3299" spans="1:25" ht="15" customHeight="1">
      <c r="A3299" s="4"/>
      <c r="B3299" s="307" t="s">
        <v>2542</v>
      </c>
      <c r="C3299" s="307"/>
      <c r="D3299" s="307"/>
      <c r="E3299" s="307"/>
      <c r="F3299" s="307"/>
      <c r="G3299" s="307"/>
      <c r="H3299" s="307"/>
      <c r="I3299" s="307"/>
      <c r="J3299" s="307"/>
      <c r="K3299" s="307"/>
      <c r="O3299" s="4"/>
      <c r="P3299" s="4"/>
      <c r="Q3299" s="4"/>
      <c r="R3299" s="4"/>
      <c r="S3299" s="4"/>
      <c r="T3299" s="4"/>
      <c r="U3299" s="4"/>
      <c r="V3299" s="4"/>
      <c r="W3299" s="4"/>
      <c r="X3299" s="4"/>
      <c r="Y3299" s="4"/>
    </row>
    <row r="3300" spans="1:25" ht="15" customHeight="1" thickBot="1">
      <c r="A3300" s="4"/>
      <c r="B3300" s="302" t="s">
        <v>2662</v>
      </c>
      <c r="C3300" s="302"/>
      <c r="D3300" s="302"/>
      <c r="E3300" s="302"/>
      <c r="F3300" s="302"/>
      <c r="G3300" s="302"/>
      <c r="H3300" s="302"/>
      <c r="I3300" s="302"/>
      <c r="J3300" s="302"/>
      <c r="K3300" s="302"/>
      <c r="O3300" s="4"/>
      <c r="P3300" s="4"/>
      <c r="Q3300" s="4"/>
      <c r="R3300" s="4"/>
      <c r="S3300" s="4"/>
      <c r="T3300" s="4"/>
      <c r="U3300" s="4"/>
      <c r="V3300" s="4"/>
      <c r="W3300" s="4"/>
      <c r="X3300" s="4"/>
      <c r="Y3300" s="4"/>
    </row>
    <row r="3301" spans="1:25" ht="15" customHeight="1" thickTop="1">
      <c r="A3301" s="4"/>
      <c r="B3301" s="72"/>
      <c r="C3301" s="72"/>
      <c r="D3301" s="72"/>
      <c r="E3301" s="72"/>
      <c r="F3301" s="72"/>
      <c r="G3301" s="72"/>
      <c r="H3301" s="72"/>
      <c r="I3301" s="72"/>
      <c r="J3301" s="72"/>
      <c r="K3301" s="72"/>
      <c r="O3301" s="4"/>
      <c r="P3301" s="4"/>
      <c r="Q3301" s="4"/>
      <c r="R3301" s="4"/>
      <c r="S3301" s="4"/>
      <c r="T3301" s="4"/>
      <c r="U3301" s="4"/>
      <c r="V3301" s="4"/>
      <c r="W3301" s="4"/>
      <c r="X3301" s="4"/>
      <c r="Y3301" s="4"/>
    </row>
    <row r="3302" spans="1:25" ht="15" customHeight="1">
      <c r="A3302" s="4"/>
      <c r="B3302" s="61" t="s">
        <v>1083</v>
      </c>
      <c r="C3302" s="62" t="s">
        <v>19</v>
      </c>
      <c r="D3302" s="61" t="s">
        <v>20</v>
      </c>
      <c r="E3302" s="61" t="s">
        <v>21</v>
      </c>
      <c r="F3302" s="303" t="s">
        <v>1242</v>
      </c>
      <c r="G3302" s="303"/>
      <c r="H3302" s="67" t="s">
        <v>22</v>
      </c>
      <c r="I3302" s="62" t="s">
        <v>23</v>
      </c>
      <c r="J3302" s="62" t="s">
        <v>24</v>
      </c>
      <c r="K3302" s="62" t="s">
        <v>17</v>
      </c>
      <c r="O3302" s="4"/>
      <c r="P3302" s="4"/>
      <c r="Q3302" s="4"/>
      <c r="R3302" s="4"/>
      <c r="S3302" s="4"/>
      <c r="T3302" s="4"/>
      <c r="U3302" s="4"/>
      <c r="V3302" s="4"/>
      <c r="W3302" s="4"/>
      <c r="X3302" s="4"/>
      <c r="Y3302" s="4"/>
    </row>
    <row r="3303" spans="1:25" ht="15" customHeight="1">
      <c r="A3303" s="4"/>
      <c r="B3303" s="58" t="s">
        <v>1243</v>
      </c>
      <c r="C3303" s="69" t="s">
        <v>1084</v>
      </c>
      <c r="D3303" s="58" t="s">
        <v>31</v>
      </c>
      <c r="E3303" s="58" t="s">
        <v>1085</v>
      </c>
      <c r="F3303" s="304" t="s">
        <v>2231</v>
      </c>
      <c r="G3303" s="304"/>
      <c r="H3303" s="68" t="s">
        <v>49</v>
      </c>
      <c r="I3303" s="71">
        <v>1</v>
      </c>
      <c r="J3303" s="70">
        <v>404.04</v>
      </c>
      <c r="K3303" s="70">
        <v>404.04</v>
      </c>
      <c r="O3303" s="4"/>
      <c r="P3303" s="4"/>
      <c r="Q3303" s="4"/>
      <c r="R3303" s="4"/>
      <c r="S3303" s="4"/>
      <c r="T3303" s="4"/>
      <c r="U3303" s="4"/>
      <c r="V3303" s="4"/>
      <c r="W3303" s="4"/>
      <c r="X3303" s="4"/>
      <c r="Y3303" s="4"/>
    </row>
    <row r="3304" spans="1:25" ht="15" customHeight="1">
      <c r="A3304" s="4"/>
      <c r="B3304" s="59" t="s">
        <v>1245</v>
      </c>
      <c r="C3304" s="74" t="s">
        <v>1252</v>
      </c>
      <c r="D3304" s="59" t="s">
        <v>47</v>
      </c>
      <c r="E3304" s="59" t="s">
        <v>1253</v>
      </c>
      <c r="F3304" s="308" t="s">
        <v>1248</v>
      </c>
      <c r="G3304" s="308"/>
      <c r="H3304" s="73" t="s">
        <v>1249</v>
      </c>
      <c r="I3304" s="76">
        <v>1.5</v>
      </c>
      <c r="J3304" s="75">
        <v>31.63</v>
      </c>
      <c r="K3304" s="75">
        <v>47.44</v>
      </c>
      <c r="O3304" s="4"/>
      <c r="P3304" s="4"/>
      <c r="Q3304" s="4"/>
      <c r="R3304" s="4"/>
      <c r="S3304" s="4"/>
      <c r="T3304" s="4"/>
      <c r="U3304" s="4"/>
      <c r="V3304" s="4"/>
      <c r="W3304" s="4"/>
      <c r="X3304" s="4"/>
      <c r="Y3304" s="4"/>
    </row>
    <row r="3305" spans="1:25" ht="15" customHeight="1">
      <c r="A3305" s="4"/>
      <c r="B3305" s="57" t="s">
        <v>1254</v>
      </c>
      <c r="C3305" s="78" t="s">
        <v>2411</v>
      </c>
      <c r="D3305" s="57" t="s">
        <v>1546</v>
      </c>
      <c r="E3305" s="57" t="s">
        <v>2412</v>
      </c>
      <c r="F3305" s="305" t="s">
        <v>1258</v>
      </c>
      <c r="G3305" s="305"/>
      <c r="H3305" s="77" t="s">
        <v>773</v>
      </c>
      <c r="I3305" s="80">
        <v>1</v>
      </c>
      <c r="J3305" s="79">
        <v>356.6</v>
      </c>
      <c r="K3305" s="79">
        <v>356.6</v>
      </c>
      <c r="O3305" s="4"/>
      <c r="P3305" s="4"/>
      <c r="Q3305" s="4"/>
      <c r="R3305" s="4"/>
      <c r="S3305" s="4"/>
      <c r="T3305" s="4"/>
      <c r="U3305" s="4"/>
      <c r="V3305" s="4"/>
      <c r="W3305" s="4"/>
      <c r="X3305" s="4"/>
      <c r="Y3305" s="4"/>
    </row>
    <row r="3306" spans="1:25" ht="15" customHeight="1">
      <c r="A3306" s="4"/>
      <c r="B3306" s="60"/>
      <c r="C3306" s="60"/>
      <c r="D3306" s="60"/>
      <c r="E3306" s="60"/>
      <c r="F3306" s="60" t="s">
        <v>1260</v>
      </c>
      <c r="G3306" s="82">
        <v>37.53</v>
      </c>
      <c r="H3306" s="60" t="s">
        <v>1261</v>
      </c>
      <c r="I3306" s="82">
        <v>0</v>
      </c>
      <c r="J3306" s="60" t="s">
        <v>1262</v>
      </c>
      <c r="K3306" s="82">
        <v>37.53</v>
      </c>
      <c r="O3306" s="4"/>
      <c r="P3306" s="4"/>
      <c r="Q3306" s="4"/>
      <c r="R3306" s="4"/>
      <c r="S3306" s="4"/>
      <c r="T3306" s="4"/>
      <c r="U3306" s="4"/>
      <c r="V3306" s="4"/>
      <c r="W3306" s="4"/>
      <c r="X3306" s="4"/>
      <c r="Y3306" s="4"/>
    </row>
    <row r="3307" spans="1:25" ht="15" customHeight="1">
      <c r="A3307" s="4"/>
      <c r="B3307" s="60"/>
      <c r="C3307" s="60"/>
      <c r="D3307" s="60"/>
      <c r="E3307" s="60"/>
      <c r="F3307" s="60" t="s">
        <v>1263</v>
      </c>
      <c r="G3307" s="82">
        <v>76.44</v>
      </c>
      <c r="H3307" s="60"/>
      <c r="I3307" s="306" t="s">
        <v>1264</v>
      </c>
      <c r="J3307" s="306"/>
      <c r="K3307" s="82">
        <v>480.48</v>
      </c>
      <c r="O3307" s="4"/>
      <c r="P3307" s="4"/>
      <c r="Q3307" s="4"/>
      <c r="R3307" s="4"/>
      <c r="S3307" s="4"/>
      <c r="T3307" s="4"/>
      <c r="U3307" s="4"/>
      <c r="V3307" s="4"/>
      <c r="W3307" s="4"/>
      <c r="X3307" s="4"/>
      <c r="Y3307" s="4"/>
    </row>
    <row r="3308" spans="1:25" ht="15" customHeight="1">
      <c r="A3308" s="4"/>
      <c r="B3308" s="307" t="s">
        <v>2542</v>
      </c>
      <c r="C3308" s="307"/>
      <c r="D3308" s="307"/>
      <c r="E3308" s="307"/>
      <c r="F3308" s="307"/>
      <c r="G3308" s="307"/>
      <c r="H3308" s="307"/>
      <c r="I3308" s="307"/>
      <c r="J3308" s="307"/>
      <c r="K3308" s="307"/>
      <c r="O3308" s="4"/>
      <c r="P3308" s="4"/>
      <c r="Q3308" s="4"/>
      <c r="R3308" s="4"/>
      <c r="S3308" s="4"/>
      <c r="T3308" s="4"/>
      <c r="U3308" s="4"/>
      <c r="V3308" s="4"/>
      <c r="W3308" s="4"/>
      <c r="X3308" s="4"/>
      <c r="Y3308" s="4"/>
    </row>
    <row r="3309" spans="1:25" ht="15" customHeight="1" thickBot="1">
      <c r="A3309" s="4"/>
      <c r="B3309" s="302" t="s">
        <v>2663</v>
      </c>
      <c r="C3309" s="302"/>
      <c r="D3309" s="302"/>
      <c r="E3309" s="302"/>
      <c r="F3309" s="302"/>
      <c r="G3309" s="302"/>
      <c r="H3309" s="302"/>
      <c r="I3309" s="302"/>
      <c r="J3309" s="302"/>
      <c r="K3309" s="302"/>
      <c r="O3309" s="4"/>
      <c r="P3309" s="4"/>
      <c r="Q3309" s="4"/>
      <c r="R3309" s="4"/>
      <c r="S3309" s="4"/>
      <c r="T3309" s="4"/>
      <c r="U3309" s="4"/>
      <c r="V3309" s="4"/>
      <c r="W3309" s="4"/>
      <c r="X3309" s="4"/>
      <c r="Y3309" s="4"/>
    </row>
    <row r="3310" spans="1:25" ht="15" customHeight="1" thickTop="1">
      <c r="A3310" s="4"/>
      <c r="B3310" s="72"/>
      <c r="C3310" s="72"/>
      <c r="D3310" s="72"/>
      <c r="E3310" s="72"/>
      <c r="F3310" s="72"/>
      <c r="G3310" s="72"/>
      <c r="H3310" s="72"/>
      <c r="I3310" s="72"/>
      <c r="J3310" s="72"/>
      <c r="K3310" s="72"/>
      <c r="O3310" s="4"/>
      <c r="P3310" s="4"/>
      <c r="Q3310" s="4"/>
      <c r="R3310" s="4"/>
      <c r="S3310" s="4"/>
      <c r="T3310" s="4"/>
      <c r="U3310" s="4"/>
      <c r="V3310" s="4"/>
      <c r="W3310" s="4"/>
      <c r="X3310" s="4"/>
      <c r="Y3310" s="4"/>
    </row>
    <row r="3311" spans="1:25" ht="15" customHeight="1">
      <c r="A3311" s="4"/>
      <c r="B3311" s="61" t="s">
        <v>1086</v>
      </c>
      <c r="C3311" s="62" t="s">
        <v>19</v>
      </c>
      <c r="D3311" s="61" t="s">
        <v>20</v>
      </c>
      <c r="E3311" s="61" t="s">
        <v>21</v>
      </c>
      <c r="F3311" s="303" t="s">
        <v>1242</v>
      </c>
      <c r="G3311" s="303"/>
      <c r="H3311" s="67" t="s">
        <v>22</v>
      </c>
      <c r="I3311" s="62" t="s">
        <v>23</v>
      </c>
      <c r="J3311" s="62" t="s">
        <v>24</v>
      </c>
      <c r="K3311" s="62" t="s">
        <v>17</v>
      </c>
      <c r="O3311" s="4"/>
      <c r="P3311" s="4"/>
      <c r="Q3311" s="4"/>
      <c r="R3311" s="4"/>
      <c r="S3311" s="4"/>
      <c r="T3311" s="4"/>
      <c r="U3311" s="4"/>
      <c r="V3311" s="4"/>
      <c r="W3311" s="4"/>
      <c r="X3311" s="4"/>
      <c r="Y3311" s="4"/>
    </row>
    <row r="3312" spans="1:25" ht="15" customHeight="1">
      <c r="A3312" s="4"/>
      <c r="B3312" s="58" t="s">
        <v>1243</v>
      </c>
      <c r="C3312" s="69" t="s">
        <v>1087</v>
      </c>
      <c r="D3312" s="58" t="s">
        <v>47</v>
      </c>
      <c r="E3312" s="58" t="s">
        <v>1088</v>
      </c>
      <c r="F3312" s="304" t="s">
        <v>2051</v>
      </c>
      <c r="G3312" s="304"/>
      <c r="H3312" s="68" t="s">
        <v>49</v>
      </c>
      <c r="I3312" s="71">
        <v>1</v>
      </c>
      <c r="J3312" s="70">
        <v>1056.31</v>
      </c>
      <c r="K3312" s="70">
        <v>1056.31</v>
      </c>
      <c r="O3312" s="4"/>
      <c r="P3312" s="4"/>
      <c r="Q3312" s="4"/>
      <c r="R3312" s="4"/>
      <c r="S3312" s="4"/>
      <c r="T3312" s="4"/>
      <c r="U3312" s="4"/>
      <c r="V3312" s="4"/>
      <c r="W3312" s="4"/>
      <c r="X3312" s="4"/>
      <c r="Y3312" s="4"/>
    </row>
    <row r="3313" spans="1:25" ht="15" customHeight="1">
      <c r="A3313" s="4"/>
      <c r="B3313" s="59" t="s">
        <v>1245</v>
      </c>
      <c r="C3313" s="74" t="s">
        <v>2058</v>
      </c>
      <c r="D3313" s="59" t="s">
        <v>47</v>
      </c>
      <c r="E3313" s="59" t="s">
        <v>2059</v>
      </c>
      <c r="F3313" s="308" t="s">
        <v>1337</v>
      </c>
      <c r="G3313" s="308"/>
      <c r="H3313" s="73" t="s">
        <v>62</v>
      </c>
      <c r="I3313" s="76">
        <v>0.1363</v>
      </c>
      <c r="J3313" s="75">
        <v>640.65</v>
      </c>
      <c r="K3313" s="75">
        <v>87.32</v>
      </c>
      <c r="O3313" s="4"/>
      <c r="P3313" s="4"/>
      <c r="Q3313" s="4"/>
      <c r="R3313" s="4"/>
      <c r="S3313" s="4"/>
      <c r="T3313" s="4"/>
      <c r="U3313" s="4"/>
      <c r="V3313" s="4"/>
      <c r="W3313" s="4"/>
      <c r="X3313" s="4"/>
      <c r="Y3313" s="4"/>
    </row>
    <row r="3314" spans="1:25" ht="15" customHeight="1">
      <c r="A3314" s="4"/>
      <c r="B3314" s="59" t="s">
        <v>1245</v>
      </c>
      <c r="C3314" s="74" t="s">
        <v>2055</v>
      </c>
      <c r="D3314" s="59" t="s">
        <v>47</v>
      </c>
      <c r="E3314" s="59" t="s">
        <v>2056</v>
      </c>
      <c r="F3314" s="308" t="s">
        <v>2057</v>
      </c>
      <c r="G3314" s="308"/>
      <c r="H3314" s="73" t="s">
        <v>37</v>
      </c>
      <c r="I3314" s="76">
        <v>0.78</v>
      </c>
      <c r="J3314" s="75">
        <v>6.93</v>
      </c>
      <c r="K3314" s="75">
        <v>5.4</v>
      </c>
      <c r="O3314" s="4"/>
      <c r="P3314" s="4"/>
      <c r="Q3314" s="4"/>
      <c r="R3314" s="4"/>
      <c r="S3314" s="4"/>
      <c r="T3314" s="4"/>
      <c r="U3314" s="4"/>
      <c r="V3314" s="4"/>
      <c r="W3314" s="4"/>
      <c r="X3314" s="4"/>
      <c r="Y3314" s="4"/>
    </row>
    <row r="3315" spans="1:25" ht="15" customHeight="1">
      <c r="A3315" s="4"/>
      <c r="B3315" s="59" t="s">
        <v>1245</v>
      </c>
      <c r="C3315" s="74" t="s">
        <v>2062</v>
      </c>
      <c r="D3315" s="59" t="s">
        <v>47</v>
      </c>
      <c r="E3315" s="59" t="s">
        <v>2063</v>
      </c>
      <c r="F3315" s="308" t="s">
        <v>1384</v>
      </c>
      <c r="G3315" s="308"/>
      <c r="H3315" s="73" t="s">
        <v>62</v>
      </c>
      <c r="I3315" s="76">
        <v>0.114</v>
      </c>
      <c r="J3315" s="75">
        <v>533.89</v>
      </c>
      <c r="K3315" s="75">
        <v>60.86</v>
      </c>
      <c r="O3315" s="4"/>
      <c r="P3315" s="4"/>
      <c r="Q3315" s="4"/>
      <c r="R3315" s="4"/>
      <c r="S3315" s="4"/>
      <c r="T3315" s="4"/>
      <c r="U3315" s="4"/>
      <c r="V3315" s="4"/>
      <c r="W3315" s="4"/>
      <c r="X3315" s="4"/>
      <c r="Y3315" s="4"/>
    </row>
    <row r="3316" spans="1:25" ht="15" customHeight="1">
      <c r="A3316" s="4"/>
      <c r="B3316" s="59" t="s">
        <v>1245</v>
      </c>
      <c r="C3316" s="74" t="s">
        <v>2060</v>
      </c>
      <c r="D3316" s="59" t="s">
        <v>47</v>
      </c>
      <c r="E3316" s="59" t="s">
        <v>2061</v>
      </c>
      <c r="F3316" s="308" t="s">
        <v>1337</v>
      </c>
      <c r="G3316" s="308"/>
      <c r="H3316" s="73" t="s">
        <v>62</v>
      </c>
      <c r="I3316" s="76">
        <v>2.8799999999999999E-2</v>
      </c>
      <c r="J3316" s="75">
        <v>562.45000000000005</v>
      </c>
      <c r="K3316" s="75">
        <v>16.190000000000001</v>
      </c>
      <c r="O3316" s="4"/>
      <c r="P3316" s="4"/>
      <c r="Q3316" s="4"/>
      <c r="R3316" s="4"/>
      <c r="S3316" s="4"/>
      <c r="T3316" s="4"/>
      <c r="U3316" s="4"/>
      <c r="V3316" s="4"/>
      <c r="W3316" s="4"/>
      <c r="X3316" s="4"/>
      <c r="Y3316" s="4"/>
    </row>
    <row r="3317" spans="1:25" ht="15" customHeight="1">
      <c r="A3317" s="4"/>
      <c r="B3317" s="59" t="s">
        <v>1245</v>
      </c>
      <c r="C3317" s="74" t="s">
        <v>1574</v>
      </c>
      <c r="D3317" s="59" t="s">
        <v>47</v>
      </c>
      <c r="E3317" s="59" t="s">
        <v>1575</v>
      </c>
      <c r="F3317" s="308" t="s">
        <v>1576</v>
      </c>
      <c r="G3317" s="308"/>
      <c r="H3317" s="73" t="s">
        <v>62</v>
      </c>
      <c r="I3317" s="76">
        <v>5.2299999999999999E-2</v>
      </c>
      <c r="J3317" s="75">
        <v>1105.42</v>
      </c>
      <c r="K3317" s="75">
        <v>57.81</v>
      </c>
      <c r="O3317" s="4"/>
      <c r="P3317" s="4"/>
      <c r="Q3317" s="4"/>
      <c r="R3317" s="4"/>
      <c r="S3317" s="4"/>
      <c r="T3317" s="4"/>
      <c r="U3317" s="4"/>
      <c r="V3317" s="4"/>
      <c r="W3317" s="4"/>
      <c r="X3317" s="4"/>
      <c r="Y3317" s="4"/>
    </row>
    <row r="3318" spans="1:25" ht="15" customHeight="1">
      <c r="A3318" s="4"/>
      <c r="B3318" s="59" t="s">
        <v>1245</v>
      </c>
      <c r="C3318" s="74" t="s">
        <v>2413</v>
      </c>
      <c r="D3318" s="59" t="s">
        <v>47</v>
      </c>
      <c r="E3318" s="59" t="s">
        <v>2414</v>
      </c>
      <c r="F3318" s="308" t="s">
        <v>1576</v>
      </c>
      <c r="G3318" s="308"/>
      <c r="H3318" s="73" t="s">
        <v>103</v>
      </c>
      <c r="I3318" s="76">
        <v>2.0977999999999999</v>
      </c>
      <c r="J3318" s="75">
        <v>10.18</v>
      </c>
      <c r="K3318" s="75">
        <v>21.35</v>
      </c>
      <c r="O3318" s="4"/>
      <c r="P3318" s="4"/>
      <c r="Q3318" s="4"/>
      <c r="R3318" s="4"/>
      <c r="S3318" s="4"/>
      <c r="T3318" s="4"/>
      <c r="U3318" s="4"/>
      <c r="V3318" s="4"/>
      <c r="W3318" s="4"/>
      <c r="X3318" s="4"/>
      <c r="Y3318" s="4"/>
    </row>
    <row r="3319" spans="1:25" ht="15" customHeight="1">
      <c r="A3319" s="4"/>
      <c r="B3319" s="59" t="s">
        <v>1245</v>
      </c>
      <c r="C3319" s="74" t="s">
        <v>1246</v>
      </c>
      <c r="D3319" s="59" t="s">
        <v>47</v>
      </c>
      <c r="E3319" s="59" t="s">
        <v>1247</v>
      </c>
      <c r="F3319" s="308" t="s">
        <v>1248</v>
      </c>
      <c r="G3319" s="308"/>
      <c r="H3319" s="73" t="s">
        <v>1249</v>
      </c>
      <c r="I3319" s="76">
        <v>4.6847000000000003</v>
      </c>
      <c r="J3319" s="75">
        <v>22.64</v>
      </c>
      <c r="K3319" s="75">
        <v>106.06</v>
      </c>
      <c r="O3319" s="4"/>
      <c r="P3319" s="4"/>
      <c r="Q3319" s="4"/>
      <c r="R3319" s="4"/>
      <c r="S3319" s="4"/>
      <c r="T3319" s="4"/>
      <c r="U3319" s="4"/>
      <c r="V3319" s="4"/>
      <c r="W3319" s="4"/>
      <c r="X3319" s="4"/>
      <c r="Y3319" s="4"/>
    </row>
    <row r="3320" spans="1:25" ht="15" customHeight="1">
      <c r="A3320" s="4"/>
      <c r="B3320" s="59" t="s">
        <v>1245</v>
      </c>
      <c r="C3320" s="74" t="s">
        <v>1443</v>
      </c>
      <c r="D3320" s="59" t="s">
        <v>47</v>
      </c>
      <c r="E3320" s="59" t="s">
        <v>1444</v>
      </c>
      <c r="F3320" s="308" t="s">
        <v>1248</v>
      </c>
      <c r="G3320" s="308"/>
      <c r="H3320" s="73" t="s">
        <v>1249</v>
      </c>
      <c r="I3320" s="76">
        <v>5.9622999999999999</v>
      </c>
      <c r="J3320" s="75">
        <v>31.21</v>
      </c>
      <c r="K3320" s="75">
        <v>186.08</v>
      </c>
      <c r="O3320" s="4"/>
      <c r="P3320" s="4"/>
      <c r="Q3320" s="4"/>
      <c r="R3320" s="4"/>
      <c r="S3320" s="4"/>
      <c r="T3320" s="4"/>
      <c r="U3320" s="4"/>
      <c r="V3320" s="4"/>
      <c r="W3320" s="4"/>
      <c r="X3320" s="4"/>
      <c r="Y3320" s="4"/>
    </row>
    <row r="3321" spans="1:25" ht="15" customHeight="1">
      <c r="A3321" s="4"/>
      <c r="B3321" s="57" t="s">
        <v>1254</v>
      </c>
      <c r="C3321" s="78" t="s">
        <v>2415</v>
      </c>
      <c r="D3321" s="57" t="s">
        <v>47</v>
      </c>
      <c r="E3321" s="57" t="s">
        <v>2416</v>
      </c>
      <c r="F3321" s="305" t="s">
        <v>1258</v>
      </c>
      <c r="G3321" s="305"/>
      <c r="H3321" s="77" t="s">
        <v>49</v>
      </c>
      <c r="I3321" s="80">
        <v>25.125699999999998</v>
      </c>
      <c r="J3321" s="79">
        <v>6.03</v>
      </c>
      <c r="K3321" s="79">
        <v>151.5</v>
      </c>
      <c r="O3321" s="4"/>
      <c r="P3321" s="4"/>
      <c r="Q3321" s="4"/>
      <c r="R3321" s="4"/>
      <c r="S3321" s="4"/>
      <c r="T3321" s="4"/>
      <c r="U3321" s="4"/>
      <c r="V3321" s="4"/>
      <c r="W3321" s="4"/>
      <c r="X3321" s="4"/>
      <c r="Y3321" s="4"/>
    </row>
    <row r="3322" spans="1:25" ht="15" customHeight="1">
      <c r="A3322" s="4"/>
      <c r="B3322" s="57" t="s">
        <v>1254</v>
      </c>
      <c r="C3322" s="78" t="s">
        <v>1531</v>
      </c>
      <c r="D3322" s="57" t="s">
        <v>47</v>
      </c>
      <c r="E3322" s="57" t="s">
        <v>1532</v>
      </c>
      <c r="F3322" s="305" t="s">
        <v>1258</v>
      </c>
      <c r="G3322" s="305"/>
      <c r="H3322" s="77" t="s">
        <v>87</v>
      </c>
      <c r="I3322" s="80">
        <v>0.5796</v>
      </c>
      <c r="J3322" s="79">
        <v>25.43</v>
      </c>
      <c r="K3322" s="79">
        <v>14.73</v>
      </c>
      <c r="O3322" s="4"/>
      <c r="P3322" s="4"/>
      <c r="Q3322" s="4"/>
      <c r="R3322" s="4"/>
      <c r="S3322" s="4"/>
      <c r="T3322" s="4"/>
      <c r="U3322" s="4"/>
      <c r="V3322" s="4"/>
      <c r="W3322" s="4"/>
      <c r="X3322" s="4"/>
      <c r="Y3322" s="4"/>
    </row>
    <row r="3323" spans="1:25" ht="15" customHeight="1">
      <c r="A3323" s="4"/>
      <c r="B3323" s="57" t="s">
        <v>1254</v>
      </c>
      <c r="C3323" s="78" t="s">
        <v>1577</v>
      </c>
      <c r="D3323" s="57" t="s">
        <v>47</v>
      </c>
      <c r="E3323" s="57" t="s">
        <v>1578</v>
      </c>
      <c r="F3323" s="305" t="s">
        <v>1258</v>
      </c>
      <c r="G3323" s="305"/>
      <c r="H3323" s="77" t="s">
        <v>49</v>
      </c>
      <c r="I3323" s="80">
        <v>17.850000000000001</v>
      </c>
      <c r="J3323" s="79">
        <v>3.74</v>
      </c>
      <c r="K3323" s="79">
        <v>66.75</v>
      </c>
      <c r="O3323" s="4"/>
      <c r="P3323" s="4"/>
      <c r="Q3323" s="4"/>
      <c r="R3323" s="4"/>
      <c r="S3323" s="4"/>
      <c r="T3323" s="4"/>
      <c r="U3323" s="4"/>
      <c r="V3323" s="4"/>
      <c r="W3323" s="4"/>
      <c r="X3323" s="4"/>
      <c r="Y3323" s="4"/>
    </row>
    <row r="3324" spans="1:25" ht="15" customHeight="1">
      <c r="A3324" s="4"/>
      <c r="B3324" s="57" t="s">
        <v>1254</v>
      </c>
      <c r="C3324" s="78" t="s">
        <v>2417</v>
      </c>
      <c r="D3324" s="57" t="s">
        <v>47</v>
      </c>
      <c r="E3324" s="57" t="s">
        <v>2418</v>
      </c>
      <c r="F3324" s="305" t="s">
        <v>1258</v>
      </c>
      <c r="G3324" s="305"/>
      <c r="H3324" s="77" t="s">
        <v>49</v>
      </c>
      <c r="I3324" s="80">
        <v>1</v>
      </c>
      <c r="J3324" s="79">
        <v>280.11</v>
      </c>
      <c r="K3324" s="79">
        <v>280.11</v>
      </c>
      <c r="O3324" s="4"/>
      <c r="P3324" s="4"/>
      <c r="Q3324" s="4"/>
      <c r="R3324" s="4"/>
      <c r="S3324" s="4"/>
      <c r="T3324" s="4"/>
      <c r="U3324" s="4"/>
      <c r="V3324" s="4"/>
      <c r="W3324" s="4"/>
      <c r="X3324" s="4"/>
      <c r="Y3324" s="4"/>
    </row>
    <row r="3325" spans="1:25" ht="15" customHeight="1">
      <c r="A3325" s="4"/>
      <c r="B3325" s="57" t="s">
        <v>1254</v>
      </c>
      <c r="C3325" s="78" t="s">
        <v>1458</v>
      </c>
      <c r="D3325" s="57" t="s">
        <v>47</v>
      </c>
      <c r="E3325" s="57" t="s">
        <v>1459</v>
      </c>
      <c r="F3325" s="305" t="s">
        <v>1258</v>
      </c>
      <c r="G3325" s="305"/>
      <c r="H3325" s="77" t="s">
        <v>87</v>
      </c>
      <c r="I3325" s="80">
        <v>0.18479999999999999</v>
      </c>
      <c r="J3325" s="79">
        <v>2.92</v>
      </c>
      <c r="K3325" s="79">
        <v>0.53</v>
      </c>
      <c r="O3325" s="4"/>
      <c r="P3325" s="4"/>
      <c r="Q3325" s="4"/>
      <c r="R3325" s="4"/>
      <c r="S3325" s="4"/>
      <c r="T3325" s="4"/>
      <c r="U3325" s="4"/>
      <c r="V3325" s="4"/>
      <c r="W3325" s="4"/>
      <c r="X3325" s="4"/>
      <c r="Y3325" s="4"/>
    </row>
    <row r="3326" spans="1:25" ht="15" customHeight="1">
      <c r="A3326" s="4"/>
      <c r="B3326" s="57" t="s">
        <v>1254</v>
      </c>
      <c r="C3326" s="78" t="s">
        <v>1460</v>
      </c>
      <c r="D3326" s="57" t="s">
        <v>47</v>
      </c>
      <c r="E3326" s="57" t="s">
        <v>1461</v>
      </c>
      <c r="F3326" s="305" t="s">
        <v>1258</v>
      </c>
      <c r="G3326" s="305"/>
      <c r="H3326" s="77" t="s">
        <v>15</v>
      </c>
      <c r="I3326" s="80">
        <v>7.1000000000000004E-3</v>
      </c>
      <c r="J3326" s="79">
        <v>6.17</v>
      </c>
      <c r="K3326" s="79">
        <v>0.04</v>
      </c>
      <c r="O3326" s="4"/>
      <c r="P3326" s="4"/>
      <c r="Q3326" s="4"/>
      <c r="R3326" s="4"/>
      <c r="S3326" s="4"/>
      <c r="T3326" s="4"/>
      <c r="U3326" s="4"/>
      <c r="V3326" s="4"/>
      <c r="W3326" s="4"/>
      <c r="X3326" s="4"/>
      <c r="Y3326" s="4"/>
    </row>
    <row r="3327" spans="1:25" ht="15" customHeight="1">
      <c r="A3327" s="4"/>
      <c r="B3327" s="57" t="s">
        <v>1254</v>
      </c>
      <c r="C3327" s="78" t="s">
        <v>1371</v>
      </c>
      <c r="D3327" s="57" t="s">
        <v>47</v>
      </c>
      <c r="E3327" s="57" t="s">
        <v>1372</v>
      </c>
      <c r="F3327" s="305" t="s">
        <v>1258</v>
      </c>
      <c r="G3327" s="305"/>
      <c r="H3327" s="77" t="s">
        <v>103</v>
      </c>
      <c r="I3327" s="80">
        <v>1.6400000000000001E-2</v>
      </c>
      <c r="J3327" s="79">
        <v>17.899999999999999</v>
      </c>
      <c r="K3327" s="79">
        <v>0.28999999999999998</v>
      </c>
      <c r="O3327" s="4"/>
      <c r="P3327" s="4"/>
      <c r="Q3327" s="4"/>
      <c r="R3327" s="4"/>
      <c r="S3327" s="4"/>
      <c r="T3327" s="4"/>
      <c r="U3327" s="4"/>
      <c r="V3327" s="4"/>
      <c r="W3327" s="4"/>
      <c r="X3327" s="4"/>
      <c r="Y3327" s="4"/>
    </row>
    <row r="3328" spans="1:25" ht="15" customHeight="1">
      <c r="A3328" s="4"/>
      <c r="B3328" s="57" t="s">
        <v>1254</v>
      </c>
      <c r="C3328" s="78" t="s">
        <v>1288</v>
      </c>
      <c r="D3328" s="57" t="s">
        <v>47</v>
      </c>
      <c r="E3328" s="57" t="s">
        <v>1289</v>
      </c>
      <c r="F3328" s="305" t="s">
        <v>1258</v>
      </c>
      <c r="G3328" s="305"/>
      <c r="H3328" s="77" t="s">
        <v>87</v>
      </c>
      <c r="I3328" s="80">
        <v>0.15540000000000001</v>
      </c>
      <c r="J3328" s="79">
        <v>8.36</v>
      </c>
      <c r="K3328" s="79">
        <v>1.29</v>
      </c>
      <c r="O3328" s="4"/>
      <c r="P3328" s="4"/>
      <c r="Q3328" s="4"/>
      <c r="R3328" s="4"/>
      <c r="S3328" s="4"/>
      <c r="T3328" s="4"/>
      <c r="U3328" s="4"/>
      <c r="V3328" s="4"/>
      <c r="W3328" s="4"/>
      <c r="X3328" s="4"/>
      <c r="Y3328" s="4"/>
    </row>
    <row r="3329" spans="1:25" ht="15" customHeight="1">
      <c r="A3329" s="4"/>
      <c r="B3329" s="60"/>
      <c r="C3329" s="60"/>
      <c r="D3329" s="60"/>
      <c r="E3329" s="60"/>
      <c r="F3329" s="60" t="s">
        <v>1260</v>
      </c>
      <c r="G3329" s="82">
        <v>268.86</v>
      </c>
      <c r="H3329" s="60" t="s">
        <v>1261</v>
      </c>
      <c r="I3329" s="82">
        <v>0</v>
      </c>
      <c r="J3329" s="60" t="s">
        <v>1262</v>
      </c>
      <c r="K3329" s="82">
        <v>268.86</v>
      </c>
      <c r="O3329" s="4"/>
      <c r="P3329" s="4"/>
      <c r="Q3329" s="4"/>
      <c r="R3329" s="4"/>
      <c r="S3329" s="4"/>
      <c r="T3329" s="4"/>
      <c r="U3329" s="4"/>
      <c r="V3329" s="4"/>
      <c r="W3329" s="4"/>
      <c r="X3329" s="4"/>
      <c r="Y3329" s="4"/>
    </row>
    <row r="3330" spans="1:25" ht="15" customHeight="1" thickBot="1">
      <c r="A3330" s="4"/>
      <c r="B3330" s="60"/>
      <c r="C3330" s="60"/>
      <c r="D3330" s="60"/>
      <c r="E3330" s="60"/>
      <c r="F3330" s="60" t="s">
        <v>1263</v>
      </c>
      <c r="G3330" s="82">
        <v>199.85</v>
      </c>
      <c r="H3330" s="60"/>
      <c r="I3330" s="306" t="s">
        <v>1264</v>
      </c>
      <c r="J3330" s="306"/>
      <c r="K3330" s="82">
        <v>1256.1600000000001</v>
      </c>
      <c r="O3330" s="4"/>
      <c r="P3330" s="4"/>
      <c r="Q3330" s="4"/>
      <c r="R3330" s="4"/>
      <c r="S3330" s="4"/>
      <c r="T3330" s="4"/>
      <c r="U3330" s="4"/>
      <c r="V3330" s="4"/>
      <c r="W3330" s="4"/>
      <c r="X3330" s="4"/>
      <c r="Y3330" s="4"/>
    </row>
    <row r="3331" spans="1:25" ht="15" customHeight="1" thickTop="1">
      <c r="A3331" s="4"/>
      <c r="B3331" s="72"/>
      <c r="C3331" s="72"/>
      <c r="D3331" s="72"/>
      <c r="E3331" s="72"/>
      <c r="F3331" s="72"/>
      <c r="G3331" s="72"/>
      <c r="H3331" s="72"/>
      <c r="I3331" s="72"/>
      <c r="J3331" s="72"/>
      <c r="K3331" s="72"/>
      <c r="O3331" s="4"/>
      <c r="P3331" s="4"/>
      <c r="Q3331" s="4"/>
      <c r="R3331" s="4"/>
      <c r="S3331" s="4"/>
      <c r="T3331" s="4"/>
      <c r="U3331" s="4"/>
      <c r="V3331" s="4"/>
      <c r="W3331" s="4"/>
      <c r="X3331" s="4"/>
      <c r="Y3331" s="4"/>
    </row>
    <row r="3332" spans="1:25" ht="15" customHeight="1">
      <c r="A3332" s="4"/>
      <c r="B3332" s="61" t="s">
        <v>1089</v>
      </c>
      <c r="C3332" s="62" t="s">
        <v>19</v>
      </c>
      <c r="D3332" s="61" t="s">
        <v>20</v>
      </c>
      <c r="E3332" s="61" t="s">
        <v>21</v>
      </c>
      <c r="F3332" s="303" t="s">
        <v>1242</v>
      </c>
      <c r="G3332" s="303"/>
      <c r="H3332" s="67" t="s">
        <v>22</v>
      </c>
      <c r="I3332" s="62" t="s">
        <v>23</v>
      </c>
      <c r="J3332" s="62" t="s">
        <v>24</v>
      </c>
      <c r="K3332" s="62" t="s">
        <v>17</v>
      </c>
      <c r="O3332" s="4"/>
      <c r="P3332" s="4"/>
      <c r="Q3332" s="4"/>
      <c r="R3332" s="4"/>
      <c r="S3332" s="4"/>
      <c r="T3332" s="4"/>
      <c r="U3332" s="4"/>
      <c r="V3332" s="4"/>
      <c r="W3332" s="4"/>
      <c r="X3332" s="4"/>
      <c r="Y3332" s="4"/>
    </row>
    <row r="3333" spans="1:25" ht="15" customHeight="1">
      <c r="A3333" s="4"/>
      <c r="B3333" s="58" t="s">
        <v>1243</v>
      </c>
      <c r="C3333" s="69" t="s">
        <v>1090</v>
      </c>
      <c r="D3333" s="58" t="s">
        <v>47</v>
      </c>
      <c r="E3333" s="58" t="s">
        <v>1091</v>
      </c>
      <c r="F3333" s="304" t="s">
        <v>2051</v>
      </c>
      <c r="G3333" s="304"/>
      <c r="H3333" s="68" t="s">
        <v>49</v>
      </c>
      <c r="I3333" s="71">
        <v>1</v>
      </c>
      <c r="J3333" s="70">
        <v>50.05</v>
      </c>
      <c r="K3333" s="70">
        <v>50.05</v>
      </c>
      <c r="O3333" s="4"/>
      <c r="P3333" s="4"/>
      <c r="Q3333" s="4"/>
      <c r="R3333" s="4"/>
      <c r="S3333" s="4"/>
      <c r="T3333" s="4"/>
      <c r="U3333" s="4"/>
      <c r="V3333" s="4"/>
      <c r="W3333" s="4"/>
      <c r="X3333" s="4"/>
      <c r="Y3333" s="4"/>
    </row>
    <row r="3334" spans="1:25" ht="15" customHeight="1">
      <c r="A3334" s="4"/>
      <c r="B3334" s="59" t="s">
        <v>1245</v>
      </c>
      <c r="C3334" s="74" t="s">
        <v>2419</v>
      </c>
      <c r="D3334" s="59" t="s">
        <v>47</v>
      </c>
      <c r="E3334" s="59" t="s">
        <v>2420</v>
      </c>
      <c r="F3334" s="308" t="s">
        <v>2057</v>
      </c>
      <c r="G3334" s="308"/>
      <c r="H3334" s="73" t="s">
        <v>62</v>
      </c>
      <c r="I3334" s="76">
        <v>1.41E-2</v>
      </c>
      <c r="J3334" s="75">
        <v>318.95</v>
      </c>
      <c r="K3334" s="75">
        <v>4.49</v>
      </c>
      <c r="O3334" s="4"/>
      <c r="P3334" s="4"/>
      <c r="Q3334" s="4"/>
      <c r="R3334" s="4"/>
      <c r="S3334" s="4"/>
      <c r="T3334" s="4"/>
      <c r="U3334" s="4"/>
      <c r="V3334" s="4"/>
      <c r="W3334" s="4"/>
      <c r="X3334" s="4"/>
      <c r="Y3334" s="4"/>
    </row>
    <row r="3335" spans="1:25" ht="15" customHeight="1">
      <c r="A3335" s="4"/>
      <c r="B3335" s="59" t="s">
        <v>1245</v>
      </c>
      <c r="C3335" s="74" t="s">
        <v>1246</v>
      </c>
      <c r="D3335" s="59" t="s">
        <v>47</v>
      </c>
      <c r="E3335" s="59" t="s">
        <v>1247</v>
      </c>
      <c r="F3335" s="308" t="s">
        <v>1248</v>
      </c>
      <c r="G3335" s="308"/>
      <c r="H3335" s="73" t="s">
        <v>1249</v>
      </c>
      <c r="I3335" s="76">
        <v>0.10879999999999999</v>
      </c>
      <c r="J3335" s="75">
        <v>22.64</v>
      </c>
      <c r="K3335" s="75">
        <v>2.46</v>
      </c>
      <c r="O3335" s="4"/>
      <c r="P3335" s="4"/>
      <c r="Q3335" s="4"/>
      <c r="R3335" s="4"/>
      <c r="S3335" s="4"/>
      <c r="T3335" s="4"/>
      <c r="U3335" s="4"/>
      <c r="V3335" s="4"/>
      <c r="W3335" s="4"/>
      <c r="X3335" s="4"/>
      <c r="Y3335" s="4"/>
    </row>
    <row r="3336" spans="1:25" ht="15" customHeight="1">
      <c r="A3336" s="4"/>
      <c r="B3336" s="59" t="s">
        <v>1245</v>
      </c>
      <c r="C3336" s="74" t="s">
        <v>1443</v>
      </c>
      <c r="D3336" s="59" t="s">
        <v>47</v>
      </c>
      <c r="E3336" s="59" t="s">
        <v>1444</v>
      </c>
      <c r="F3336" s="308" t="s">
        <v>1248</v>
      </c>
      <c r="G3336" s="308"/>
      <c r="H3336" s="73" t="s">
        <v>1249</v>
      </c>
      <c r="I3336" s="76">
        <v>0.1384</v>
      </c>
      <c r="J3336" s="75">
        <v>31.21</v>
      </c>
      <c r="K3336" s="75">
        <v>4.3099999999999996</v>
      </c>
      <c r="O3336" s="4"/>
      <c r="P3336" s="4"/>
      <c r="Q3336" s="4"/>
      <c r="R3336" s="4"/>
      <c r="S3336" s="4"/>
      <c r="T3336" s="4"/>
      <c r="U3336" s="4"/>
      <c r="V3336" s="4"/>
      <c r="W3336" s="4"/>
      <c r="X3336" s="4"/>
      <c r="Y3336" s="4"/>
    </row>
    <row r="3337" spans="1:25" ht="15" customHeight="1">
      <c r="A3337" s="4"/>
      <c r="B3337" s="57" t="s">
        <v>1254</v>
      </c>
      <c r="C3337" s="78" t="s">
        <v>1355</v>
      </c>
      <c r="D3337" s="57" t="s">
        <v>47</v>
      </c>
      <c r="E3337" s="57" t="s">
        <v>1356</v>
      </c>
      <c r="F3337" s="305" t="s">
        <v>1258</v>
      </c>
      <c r="G3337" s="305"/>
      <c r="H3337" s="77" t="s">
        <v>49</v>
      </c>
      <c r="I3337" s="80">
        <v>1</v>
      </c>
      <c r="J3337" s="79">
        <v>38.79</v>
      </c>
      <c r="K3337" s="79">
        <v>38.79</v>
      </c>
      <c r="O3337" s="4"/>
      <c r="P3337" s="4"/>
      <c r="Q3337" s="4"/>
      <c r="R3337" s="4"/>
      <c r="S3337" s="4"/>
      <c r="T3337" s="4"/>
      <c r="U3337" s="4"/>
      <c r="V3337" s="4"/>
      <c r="W3337" s="4"/>
      <c r="X3337" s="4"/>
      <c r="Y3337" s="4"/>
    </row>
    <row r="3338" spans="1:25" ht="15" customHeight="1">
      <c r="A3338" s="4"/>
      <c r="B3338" s="60"/>
      <c r="C3338" s="60"/>
      <c r="D3338" s="60"/>
      <c r="E3338" s="60"/>
      <c r="F3338" s="60" t="s">
        <v>1260</v>
      </c>
      <c r="G3338" s="82">
        <v>6.6</v>
      </c>
      <c r="H3338" s="60" t="s">
        <v>1261</v>
      </c>
      <c r="I3338" s="82">
        <v>0</v>
      </c>
      <c r="J3338" s="60" t="s">
        <v>1262</v>
      </c>
      <c r="K3338" s="82">
        <v>6.6</v>
      </c>
      <c r="O3338" s="4"/>
      <c r="P3338" s="4"/>
      <c r="Q3338" s="4"/>
      <c r="R3338" s="4"/>
      <c r="S3338" s="4"/>
      <c r="T3338" s="4"/>
      <c r="U3338" s="4"/>
      <c r="V3338" s="4"/>
      <c r="W3338" s="4"/>
      <c r="X3338" s="4"/>
      <c r="Y3338" s="4"/>
    </row>
    <row r="3339" spans="1:25" ht="15" customHeight="1" thickBot="1">
      <c r="A3339" s="4"/>
      <c r="B3339" s="60"/>
      <c r="C3339" s="60"/>
      <c r="D3339" s="60"/>
      <c r="E3339" s="60"/>
      <c r="F3339" s="60" t="s">
        <v>1263</v>
      </c>
      <c r="G3339" s="82">
        <v>9.4600000000000009</v>
      </c>
      <c r="H3339" s="60"/>
      <c r="I3339" s="306" t="s">
        <v>1264</v>
      </c>
      <c r="J3339" s="306"/>
      <c r="K3339" s="82">
        <v>59.51</v>
      </c>
      <c r="O3339" s="4"/>
      <c r="P3339" s="4"/>
      <c r="Q3339" s="4"/>
      <c r="R3339" s="4"/>
      <c r="S3339" s="4"/>
      <c r="T3339" s="4"/>
      <c r="U3339" s="4"/>
      <c r="V3339" s="4"/>
      <c r="W3339" s="4"/>
      <c r="X3339" s="4"/>
      <c r="Y3339" s="4"/>
    </row>
    <row r="3340" spans="1:25" ht="15" customHeight="1" thickTop="1">
      <c r="A3340" s="4"/>
      <c r="B3340" s="72"/>
      <c r="C3340" s="72"/>
      <c r="D3340" s="72"/>
      <c r="E3340" s="72"/>
      <c r="F3340" s="72"/>
      <c r="G3340" s="72"/>
      <c r="H3340" s="72"/>
      <c r="I3340" s="72"/>
      <c r="J3340" s="72"/>
      <c r="K3340" s="72"/>
      <c r="O3340" s="4"/>
      <c r="P3340" s="4"/>
      <c r="Q3340" s="4"/>
      <c r="R3340" s="4"/>
      <c r="S3340" s="4"/>
      <c r="T3340" s="4"/>
      <c r="U3340" s="4"/>
      <c r="V3340" s="4"/>
      <c r="W3340" s="4"/>
      <c r="X3340" s="4"/>
      <c r="Y3340" s="4"/>
    </row>
    <row r="3341" spans="1:25" ht="15" customHeight="1">
      <c r="A3341" s="4"/>
      <c r="B3341" s="61" t="s">
        <v>1092</v>
      </c>
      <c r="C3341" s="62" t="s">
        <v>19</v>
      </c>
      <c r="D3341" s="61" t="s">
        <v>20</v>
      </c>
      <c r="E3341" s="61" t="s">
        <v>21</v>
      </c>
      <c r="F3341" s="303" t="s">
        <v>1242</v>
      </c>
      <c r="G3341" s="303"/>
      <c r="H3341" s="67" t="s">
        <v>22</v>
      </c>
      <c r="I3341" s="62" t="s">
        <v>23</v>
      </c>
      <c r="J3341" s="62" t="s">
        <v>24</v>
      </c>
      <c r="K3341" s="62" t="s">
        <v>17</v>
      </c>
      <c r="O3341" s="4"/>
      <c r="P3341" s="4"/>
      <c r="Q3341" s="4"/>
      <c r="R3341" s="4"/>
      <c r="S3341" s="4"/>
      <c r="T3341" s="4"/>
      <c r="U3341" s="4"/>
      <c r="V3341" s="4"/>
      <c r="W3341" s="4"/>
      <c r="X3341" s="4"/>
      <c r="Y3341" s="4"/>
    </row>
    <row r="3342" spans="1:25" ht="15" customHeight="1">
      <c r="A3342" s="4"/>
      <c r="B3342" s="58" t="s">
        <v>1243</v>
      </c>
      <c r="C3342" s="69" t="s">
        <v>1093</v>
      </c>
      <c r="D3342" s="58" t="s">
        <v>47</v>
      </c>
      <c r="E3342" s="58" t="s">
        <v>1094</v>
      </c>
      <c r="F3342" s="304" t="s">
        <v>1326</v>
      </c>
      <c r="G3342" s="304"/>
      <c r="H3342" s="68" t="s">
        <v>49</v>
      </c>
      <c r="I3342" s="71">
        <v>1</v>
      </c>
      <c r="J3342" s="70">
        <v>174.24</v>
      </c>
      <c r="K3342" s="70">
        <v>174.24</v>
      </c>
      <c r="O3342" s="4"/>
      <c r="P3342" s="4"/>
      <c r="Q3342" s="4"/>
      <c r="R3342" s="4"/>
      <c r="S3342" s="4"/>
      <c r="T3342" s="4"/>
      <c r="U3342" s="4"/>
      <c r="V3342" s="4"/>
      <c r="W3342" s="4"/>
      <c r="X3342" s="4"/>
      <c r="Y3342" s="4"/>
    </row>
    <row r="3343" spans="1:25" ht="15" customHeight="1">
      <c r="A3343" s="4"/>
      <c r="B3343" s="59" t="s">
        <v>1245</v>
      </c>
      <c r="C3343" s="74" t="s">
        <v>1250</v>
      </c>
      <c r="D3343" s="59" t="s">
        <v>47</v>
      </c>
      <c r="E3343" s="59" t="s">
        <v>1251</v>
      </c>
      <c r="F3343" s="308" t="s">
        <v>1248</v>
      </c>
      <c r="G3343" s="308"/>
      <c r="H3343" s="73" t="s">
        <v>1249</v>
      </c>
      <c r="I3343" s="76">
        <v>0.38819999999999999</v>
      </c>
      <c r="J3343" s="75">
        <v>25.52</v>
      </c>
      <c r="K3343" s="75">
        <v>9.9</v>
      </c>
      <c r="O3343" s="4"/>
      <c r="P3343" s="4"/>
      <c r="Q3343" s="4"/>
      <c r="R3343" s="4"/>
      <c r="S3343" s="4"/>
      <c r="T3343" s="4"/>
      <c r="U3343" s="4"/>
      <c r="V3343" s="4"/>
      <c r="W3343" s="4"/>
      <c r="X3343" s="4"/>
      <c r="Y3343" s="4"/>
    </row>
    <row r="3344" spans="1:25" ht="15" customHeight="1">
      <c r="A3344" s="4"/>
      <c r="B3344" s="59" t="s">
        <v>1245</v>
      </c>
      <c r="C3344" s="74" t="s">
        <v>1252</v>
      </c>
      <c r="D3344" s="59" t="s">
        <v>47</v>
      </c>
      <c r="E3344" s="59" t="s">
        <v>1253</v>
      </c>
      <c r="F3344" s="308" t="s">
        <v>1248</v>
      </c>
      <c r="G3344" s="308"/>
      <c r="H3344" s="73" t="s">
        <v>1249</v>
      </c>
      <c r="I3344" s="76">
        <v>0.38819999999999999</v>
      </c>
      <c r="J3344" s="75">
        <v>31.63</v>
      </c>
      <c r="K3344" s="75">
        <v>12.27</v>
      </c>
      <c r="O3344" s="4"/>
      <c r="P3344" s="4"/>
      <c r="Q3344" s="4"/>
      <c r="R3344" s="4"/>
      <c r="S3344" s="4"/>
      <c r="T3344" s="4"/>
      <c r="U3344" s="4"/>
      <c r="V3344" s="4"/>
      <c r="W3344" s="4"/>
      <c r="X3344" s="4"/>
      <c r="Y3344" s="4"/>
    </row>
    <row r="3345" spans="1:25" ht="15" customHeight="1">
      <c r="A3345" s="4"/>
      <c r="B3345" s="57" t="s">
        <v>1254</v>
      </c>
      <c r="C3345" s="78" t="s">
        <v>2421</v>
      </c>
      <c r="D3345" s="57" t="s">
        <v>47</v>
      </c>
      <c r="E3345" s="57" t="s">
        <v>2422</v>
      </c>
      <c r="F3345" s="305" t="s">
        <v>1258</v>
      </c>
      <c r="G3345" s="305"/>
      <c r="H3345" s="77" t="s">
        <v>49</v>
      </c>
      <c r="I3345" s="80">
        <v>1</v>
      </c>
      <c r="J3345" s="79">
        <v>152.07</v>
      </c>
      <c r="K3345" s="79">
        <v>152.07</v>
      </c>
      <c r="O3345" s="4"/>
      <c r="P3345" s="4"/>
      <c r="Q3345" s="4"/>
      <c r="R3345" s="4"/>
      <c r="S3345" s="4"/>
      <c r="T3345" s="4"/>
      <c r="U3345" s="4"/>
      <c r="V3345" s="4"/>
      <c r="W3345" s="4"/>
      <c r="X3345" s="4"/>
      <c r="Y3345" s="4"/>
    </row>
    <row r="3346" spans="1:25" ht="15" customHeight="1">
      <c r="A3346" s="4"/>
      <c r="B3346" s="60"/>
      <c r="C3346" s="60"/>
      <c r="D3346" s="60"/>
      <c r="E3346" s="60"/>
      <c r="F3346" s="60" t="s">
        <v>1260</v>
      </c>
      <c r="G3346" s="82">
        <v>17.05</v>
      </c>
      <c r="H3346" s="60" t="s">
        <v>1261</v>
      </c>
      <c r="I3346" s="82">
        <v>0</v>
      </c>
      <c r="J3346" s="60" t="s">
        <v>1262</v>
      </c>
      <c r="K3346" s="82">
        <v>17.05</v>
      </c>
      <c r="O3346" s="4"/>
      <c r="P3346" s="4"/>
      <c r="Q3346" s="4"/>
      <c r="R3346" s="4"/>
      <c r="S3346" s="4"/>
      <c r="T3346" s="4"/>
      <c r="U3346" s="4"/>
      <c r="V3346" s="4"/>
      <c r="W3346" s="4"/>
      <c r="X3346" s="4"/>
      <c r="Y3346" s="4"/>
    </row>
    <row r="3347" spans="1:25" ht="15" customHeight="1" thickBot="1">
      <c r="A3347" s="4"/>
      <c r="B3347" s="60"/>
      <c r="C3347" s="60"/>
      <c r="D3347" s="60"/>
      <c r="E3347" s="60"/>
      <c r="F3347" s="60" t="s">
        <v>1263</v>
      </c>
      <c r="G3347" s="82">
        <v>32.96</v>
      </c>
      <c r="H3347" s="60"/>
      <c r="I3347" s="306" t="s">
        <v>1264</v>
      </c>
      <c r="J3347" s="306"/>
      <c r="K3347" s="82">
        <v>207.2</v>
      </c>
      <c r="O3347" s="4"/>
      <c r="P3347" s="4"/>
      <c r="Q3347" s="4"/>
      <c r="R3347" s="4"/>
      <c r="S3347" s="4"/>
      <c r="T3347" s="4"/>
      <c r="U3347" s="4"/>
      <c r="V3347" s="4"/>
      <c r="W3347" s="4"/>
      <c r="X3347" s="4"/>
      <c r="Y3347" s="4"/>
    </row>
    <row r="3348" spans="1:25" ht="15" customHeight="1" thickTop="1">
      <c r="A3348" s="4"/>
      <c r="B3348" s="72"/>
      <c r="C3348" s="72"/>
      <c r="D3348" s="72"/>
      <c r="E3348" s="72"/>
      <c r="F3348" s="72"/>
      <c r="G3348" s="72"/>
      <c r="H3348" s="72"/>
      <c r="I3348" s="72"/>
      <c r="J3348" s="72"/>
      <c r="K3348" s="72"/>
      <c r="O3348" s="4"/>
      <c r="P3348" s="4"/>
      <c r="Q3348" s="4"/>
      <c r="R3348" s="4"/>
      <c r="S3348" s="4"/>
      <c r="T3348" s="4"/>
      <c r="U3348" s="4"/>
      <c r="V3348" s="4"/>
      <c r="W3348" s="4"/>
      <c r="X3348" s="4"/>
      <c r="Y3348" s="4"/>
    </row>
    <row r="3349" spans="1:25" ht="15" customHeight="1">
      <c r="A3349" s="4"/>
      <c r="B3349" s="61" t="s">
        <v>1095</v>
      </c>
      <c r="C3349" s="62" t="s">
        <v>19</v>
      </c>
      <c r="D3349" s="61" t="s">
        <v>20</v>
      </c>
      <c r="E3349" s="61" t="s">
        <v>21</v>
      </c>
      <c r="F3349" s="303" t="s">
        <v>1242</v>
      </c>
      <c r="G3349" s="303"/>
      <c r="H3349" s="67" t="s">
        <v>22</v>
      </c>
      <c r="I3349" s="62" t="s">
        <v>23</v>
      </c>
      <c r="J3349" s="62" t="s">
        <v>24</v>
      </c>
      <c r="K3349" s="62" t="s">
        <v>17</v>
      </c>
      <c r="O3349" s="4"/>
      <c r="P3349" s="4"/>
      <c r="Q3349" s="4"/>
      <c r="R3349" s="4"/>
      <c r="S3349" s="4"/>
      <c r="T3349" s="4"/>
      <c r="U3349" s="4"/>
      <c r="V3349" s="4"/>
      <c r="W3349" s="4"/>
      <c r="X3349" s="4"/>
      <c r="Y3349" s="4"/>
    </row>
    <row r="3350" spans="1:25" ht="15" customHeight="1">
      <c r="A3350" s="4"/>
      <c r="B3350" s="58" t="s">
        <v>1243</v>
      </c>
      <c r="C3350" s="69" t="s">
        <v>1096</v>
      </c>
      <c r="D3350" s="58" t="s">
        <v>47</v>
      </c>
      <c r="E3350" s="58" t="s">
        <v>1097</v>
      </c>
      <c r="F3350" s="304" t="s">
        <v>1326</v>
      </c>
      <c r="G3350" s="304"/>
      <c r="H3350" s="68" t="s">
        <v>49</v>
      </c>
      <c r="I3350" s="71">
        <v>1</v>
      </c>
      <c r="J3350" s="70">
        <v>128.61000000000001</v>
      </c>
      <c r="K3350" s="70">
        <v>128.61000000000001</v>
      </c>
      <c r="O3350" s="4"/>
      <c r="P3350" s="4"/>
      <c r="Q3350" s="4"/>
      <c r="R3350" s="4"/>
      <c r="S3350" s="4"/>
      <c r="T3350" s="4"/>
      <c r="U3350" s="4"/>
      <c r="V3350" s="4"/>
      <c r="W3350" s="4"/>
      <c r="X3350" s="4"/>
      <c r="Y3350" s="4"/>
    </row>
    <row r="3351" spans="1:25" ht="15" customHeight="1">
      <c r="A3351" s="4"/>
      <c r="B3351" s="59" t="s">
        <v>1245</v>
      </c>
      <c r="C3351" s="74" t="s">
        <v>1250</v>
      </c>
      <c r="D3351" s="59" t="s">
        <v>47</v>
      </c>
      <c r="E3351" s="59" t="s">
        <v>1251</v>
      </c>
      <c r="F3351" s="308" t="s">
        <v>1248</v>
      </c>
      <c r="G3351" s="308"/>
      <c r="H3351" s="73" t="s">
        <v>1249</v>
      </c>
      <c r="I3351" s="76">
        <v>0.1346</v>
      </c>
      <c r="J3351" s="75">
        <v>25.52</v>
      </c>
      <c r="K3351" s="75">
        <v>3.43</v>
      </c>
      <c r="O3351" s="4"/>
      <c r="P3351" s="4"/>
      <c r="Q3351" s="4"/>
      <c r="R3351" s="4"/>
      <c r="S3351" s="4"/>
      <c r="T3351" s="4"/>
      <c r="U3351" s="4"/>
      <c r="V3351" s="4"/>
      <c r="W3351" s="4"/>
      <c r="X3351" s="4"/>
      <c r="Y3351" s="4"/>
    </row>
    <row r="3352" spans="1:25" ht="15" customHeight="1">
      <c r="A3352" s="4"/>
      <c r="B3352" s="59" t="s">
        <v>1245</v>
      </c>
      <c r="C3352" s="74" t="s">
        <v>1252</v>
      </c>
      <c r="D3352" s="59" t="s">
        <v>47</v>
      </c>
      <c r="E3352" s="59" t="s">
        <v>1253</v>
      </c>
      <c r="F3352" s="308" t="s">
        <v>1248</v>
      </c>
      <c r="G3352" s="308"/>
      <c r="H3352" s="73" t="s">
        <v>1249</v>
      </c>
      <c r="I3352" s="76">
        <v>0.1346</v>
      </c>
      <c r="J3352" s="75">
        <v>31.63</v>
      </c>
      <c r="K3352" s="75">
        <v>4.25</v>
      </c>
      <c r="O3352" s="4"/>
      <c r="P3352" s="4"/>
      <c r="Q3352" s="4"/>
      <c r="R3352" s="4"/>
      <c r="S3352" s="4"/>
      <c r="T3352" s="4"/>
      <c r="U3352" s="4"/>
      <c r="V3352" s="4"/>
      <c r="W3352" s="4"/>
      <c r="X3352" s="4"/>
      <c r="Y3352" s="4"/>
    </row>
    <row r="3353" spans="1:25" ht="15" customHeight="1">
      <c r="A3353" s="4"/>
      <c r="B3353" s="57" t="s">
        <v>1254</v>
      </c>
      <c r="C3353" s="78" t="s">
        <v>2423</v>
      </c>
      <c r="D3353" s="57" t="s">
        <v>47</v>
      </c>
      <c r="E3353" s="57" t="s">
        <v>2424</v>
      </c>
      <c r="F3353" s="305" t="s">
        <v>1258</v>
      </c>
      <c r="G3353" s="305"/>
      <c r="H3353" s="77" t="s">
        <v>49</v>
      </c>
      <c r="I3353" s="80">
        <v>1</v>
      </c>
      <c r="J3353" s="79">
        <v>120.93</v>
      </c>
      <c r="K3353" s="79">
        <v>120.93</v>
      </c>
      <c r="O3353" s="4"/>
      <c r="P3353" s="4"/>
      <c r="Q3353" s="4"/>
      <c r="R3353" s="4"/>
      <c r="S3353" s="4"/>
      <c r="T3353" s="4"/>
      <c r="U3353" s="4"/>
      <c r="V3353" s="4"/>
      <c r="W3353" s="4"/>
      <c r="X3353" s="4"/>
      <c r="Y3353" s="4"/>
    </row>
    <row r="3354" spans="1:25" ht="15" customHeight="1">
      <c r="A3354" s="4"/>
      <c r="B3354" s="60"/>
      <c r="C3354" s="60"/>
      <c r="D3354" s="60"/>
      <c r="E3354" s="60"/>
      <c r="F3354" s="60" t="s">
        <v>1260</v>
      </c>
      <c r="G3354" s="82">
        <v>5.9</v>
      </c>
      <c r="H3354" s="60" t="s">
        <v>1261</v>
      </c>
      <c r="I3354" s="82">
        <v>0</v>
      </c>
      <c r="J3354" s="60" t="s">
        <v>1262</v>
      </c>
      <c r="K3354" s="82">
        <v>5.9</v>
      </c>
      <c r="O3354" s="4"/>
      <c r="P3354" s="4"/>
      <c r="Q3354" s="4"/>
      <c r="R3354" s="4"/>
      <c r="S3354" s="4"/>
      <c r="T3354" s="4"/>
      <c r="U3354" s="4"/>
      <c r="V3354" s="4"/>
      <c r="W3354" s="4"/>
      <c r="X3354" s="4"/>
      <c r="Y3354" s="4"/>
    </row>
    <row r="3355" spans="1:25" ht="15" customHeight="1" thickBot="1">
      <c r="A3355" s="4"/>
      <c r="B3355" s="60"/>
      <c r="C3355" s="60"/>
      <c r="D3355" s="60"/>
      <c r="E3355" s="60"/>
      <c r="F3355" s="60" t="s">
        <v>1263</v>
      </c>
      <c r="G3355" s="82">
        <v>24.33</v>
      </c>
      <c r="H3355" s="60"/>
      <c r="I3355" s="306" t="s">
        <v>1264</v>
      </c>
      <c r="J3355" s="306"/>
      <c r="K3355" s="82">
        <v>152.94</v>
      </c>
      <c r="O3355" s="4"/>
      <c r="P3355" s="4"/>
      <c r="Q3355" s="4"/>
      <c r="R3355" s="4"/>
      <c r="S3355" s="4"/>
      <c r="T3355" s="4"/>
      <c r="U3355" s="4"/>
      <c r="V3355" s="4"/>
      <c r="W3355" s="4"/>
      <c r="X3355" s="4"/>
      <c r="Y3355" s="4"/>
    </row>
    <row r="3356" spans="1:25" ht="15" customHeight="1" thickTop="1">
      <c r="A3356" s="4"/>
      <c r="B3356" s="72"/>
      <c r="C3356" s="72"/>
      <c r="D3356" s="72"/>
      <c r="E3356" s="72"/>
      <c r="F3356" s="72"/>
      <c r="G3356" s="72"/>
      <c r="H3356" s="72"/>
      <c r="I3356" s="72"/>
      <c r="J3356" s="72"/>
      <c r="K3356" s="72"/>
      <c r="O3356" s="4"/>
      <c r="P3356" s="4"/>
      <c r="Q3356" s="4"/>
      <c r="R3356" s="4"/>
      <c r="S3356" s="4"/>
      <c r="T3356" s="4"/>
      <c r="U3356" s="4"/>
      <c r="V3356" s="4"/>
      <c r="W3356" s="4"/>
      <c r="X3356" s="4"/>
      <c r="Y3356" s="4"/>
    </row>
    <row r="3357" spans="1:25" ht="15" customHeight="1">
      <c r="A3357" s="4"/>
      <c r="B3357" s="61" t="s">
        <v>1098</v>
      </c>
      <c r="C3357" s="62" t="s">
        <v>19</v>
      </c>
      <c r="D3357" s="61" t="s">
        <v>20</v>
      </c>
      <c r="E3357" s="61" t="s">
        <v>21</v>
      </c>
      <c r="F3357" s="303" t="s">
        <v>1242</v>
      </c>
      <c r="G3357" s="303"/>
      <c r="H3357" s="67" t="s">
        <v>22</v>
      </c>
      <c r="I3357" s="62" t="s">
        <v>23</v>
      </c>
      <c r="J3357" s="62" t="s">
        <v>24</v>
      </c>
      <c r="K3357" s="62" t="s">
        <v>17</v>
      </c>
      <c r="O3357" s="4"/>
      <c r="P3357" s="4"/>
      <c r="Q3357" s="4"/>
      <c r="R3357" s="4"/>
      <c r="S3357" s="4"/>
      <c r="T3357" s="4"/>
      <c r="U3357" s="4"/>
      <c r="V3357" s="4"/>
      <c r="W3357" s="4"/>
      <c r="X3357" s="4"/>
      <c r="Y3357" s="4"/>
    </row>
    <row r="3358" spans="1:25" ht="15" customHeight="1">
      <c r="A3358" s="4"/>
      <c r="B3358" s="58" t="s">
        <v>1243</v>
      </c>
      <c r="C3358" s="69" t="s">
        <v>1099</v>
      </c>
      <c r="D3358" s="58" t="s">
        <v>47</v>
      </c>
      <c r="E3358" s="58" t="s">
        <v>1100</v>
      </c>
      <c r="F3358" s="304" t="s">
        <v>1326</v>
      </c>
      <c r="G3358" s="304"/>
      <c r="H3358" s="68" t="s">
        <v>49</v>
      </c>
      <c r="I3358" s="71">
        <v>1</v>
      </c>
      <c r="J3358" s="70">
        <v>153.69999999999999</v>
      </c>
      <c r="K3358" s="70">
        <v>153.69999999999999</v>
      </c>
      <c r="O3358" s="4"/>
      <c r="P3358" s="4"/>
      <c r="Q3358" s="4"/>
      <c r="R3358" s="4"/>
      <c r="S3358" s="4"/>
      <c r="T3358" s="4"/>
      <c r="U3358" s="4"/>
      <c r="V3358" s="4"/>
      <c r="W3358" s="4"/>
      <c r="X3358" s="4"/>
      <c r="Y3358" s="4"/>
    </row>
    <row r="3359" spans="1:25" ht="15" customHeight="1">
      <c r="A3359" s="4"/>
      <c r="B3359" s="59" t="s">
        <v>1245</v>
      </c>
      <c r="C3359" s="74" t="s">
        <v>1250</v>
      </c>
      <c r="D3359" s="59" t="s">
        <v>47</v>
      </c>
      <c r="E3359" s="59" t="s">
        <v>1251</v>
      </c>
      <c r="F3359" s="308" t="s">
        <v>1248</v>
      </c>
      <c r="G3359" s="308"/>
      <c r="H3359" s="73" t="s">
        <v>1249</v>
      </c>
      <c r="I3359" s="76">
        <v>0.16669999999999999</v>
      </c>
      <c r="J3359" s="75">
        <v>25.52</v>
      </c>
      <c r="K3359" s="75">
        <v>4.25</v>
      </c>
      <c r="O3359" s="4"/>
      <c r="P3359" s="4"/>
      <c r="Q3359" s="4"/>
      <c r="R3359" s="4"/>
      <c r="S3359" s="4"/>
      <c r="T3359" s="4"/>
      <c r="U3359" s="4"/>
      <c r="V3359" s="4"/>
      <c r="W3359" s="4"/>
      <c r="X3359" s="4"/>
      <c r="Y3359" s="4"/>
    </row>
    <row r="3360" spans="1:25" ht="15" customHeight="1">
      <c r="A3360" s="4"/>
      <c r="B3360" s="59" t="s">
        <v>1245</v>
      </c>
      <c r="C3360" s="74" t="s">
        <v>1252</v>
      </c>
      <c r="D3360" s="59" t="s">
        <v>47</v>
      </c>
      <c r="E3360" s="59" t="s">
        <v>1253</v>
      </c>
      <c r="F3360" s="308" t="s">
        <v>1248</v>
      </c>
      <c r="G3360" s="308"/>
      <c r="H3360" s="73" t="s">
        <v>1249</v>
      </c>
      <c r="I3360" s="76">
        <v>0.16669999999999999</v>
      </c>
      <c r="J3360" s="75">
        <v>31.63</v>
      </c>
      <c r="K3360" s="75">
        <v>5.27</v>
      </c>
      <c r="O3360" s="4"/>
      <c r="P3360" s="4"/>
      <c r="Q3360" s="4"/>
      <c r="R3360" s="4"/>
      <c r="S3360" s="4"/>
      <c r="T3360" s="4"/>
      <c r="U3360" s="4"/>
      <c r="V3360" s="4"/>
      <c r="W3360" s="4"/>
      <c r="X3360" s="4"/>
      <c r="Y3360" s="4"/>
    </row>
    <row r="3361" spans="1:25" ht="15" customHeight="1">
      <c r="A3361" s="4"/>
      <c r="B3361" s="57" t="s">
        <v>1254</v>
      </c>
      <c r="C3361" s="78" t="s">
        <v>2425</v>
      </c>
      <c r="D3361" s="57" t="s">
        <v>47</v>
      </c>
      <c r="E3361" s="57" t="s">
        <v>2426</v>
      </c>
      <c r="F3361" s="305" t="s">
        <v>1258</v>
      </c>
      <c r="G3361" s="305"/>
      <c r="H3361" s="77" t="s">
        <v>87</v>
      </c>
      <c r="I3361" s="80">
        <v>3</v>
      </c>
      <c r="J3361" s="79">
        <v>48.06</v>
      </c>
      <c r="K3361" s="79">
        <v>144.18</v>
      </c>
      <c r="O3361" s="4"/>
      <c r="P3361" s="4"/>
      <c r="Q3361" s="4"/>
      <c r="R3361" s="4"/>
      <c r="S3361" s="4"/>
      <c r="T3361" s="4"/>
      <c r="U3361" s="4"/>
      <c r="V3361" s="4"/>
      <c r="W3361" s="4"/>
      <c r="X3361" s="4"/>
      <c r="Y3361" s="4"/>
    </row>
    <row r="3362" spans="1:25" ht="15" customHeight="1">
      <c r="A3362" s="4"/>
      <c r="B3362" s="60"/>
      <c r="C3362" s="60"/>
      <c r="D3362" s="60"/>
      <c r="E3362" s="60"/>
      <c r="F3362" s="60" t="s">
        <v>1260</v>
      </c>
      <c r="G3362" s="82">
        <v>7.32</v>
      </c>
      <c r="H3362" s="60" t="s">
        <v>1261</v>
      </c>
      <c r="I3362" s="82">
        <v>0</v>
      </c>
      <c r="J3362" s="60" t="s">
        <v>1262</v>
      </c>
      <c r="K3362" s="82">
        <v>7.32</v>
      </c>
      <c r="O3362" s="4"/>
      <c r="P3362" s="4"/>
      <c r="Q3362" s="4"/>
      <c r="R3362" s="4"/>
      <c r="S3362" s="4"/>
      <c r="T3362" s="4"/>
      <c r="U3362" s="4"/>
      <c r="V3362" s="4"/>
      <c r="W3362" s="4"/>
      <c r="X3362" s="4"/>
      <c r="Y3362" s="4"/>
    </row>
    <row r="3363" spans="1:25" ht="15" customHeight="1" thickBot="1">
      <c r="A3363" s="4"/>
      <c r="B3363" s="60"/>
      <c r="C3363" s="60"/>
      <c r="D3363" s="60"/>
      <c r="E3363" s="60"/>
      <c r="F3363" s="60" t="s">
        <v>1263</v>
      </c>
      <c r="G3363" s="82">
        <v>29.08</v>
      </c>
      <c r="H3363" s="60"/>
      <c r="I3363" s="306" t="s">
        <v>1264</v>
      </c>
      <c r="J3363" s="306"/>
      <c r="K3363" s="82">
        <v>182.78</v>
      </c>
      <c r="O3363" s="4"/>
      <c r="P3363" s="4"/>
      <c r="Q3363" s="4"/>
      <c r="R3363" s="4"/>
      <c r="S3363" s="4"/>
      <c r="T3363" s="4"/>
      <c r="U3363" s="4"/>
      <c r="V3363" s="4"/>
      <c r="W3363" s="4"/>
      <c r="X3363" s="4"/>
      <c r="Y3363" s="4"/>
    </row>
    <row r="3364" spans="1:25" ht="15" customHeight="1" thickTop="1">
      <c r="A3364" s="4"/>
      <c r="B3364" s="72"/>
      <c r="C3364" s="72"/>
      <c r="D3364" s="72"/>
      <c r="E3364" s="72"/>
      <c r="F3364" s="72"/>
      <c r="G3364" s="72"/>
      <c r="H3364" s="72"/>
      <c r="I3364" s="72"/>
      <c r="J3364" s="72"/>
      <c r="K3364" s="72"/>
      <c r="O3364" s="4"/>
      <c r="P3364" s="4"/>
      <c r="Q3364" s="4"/>
      <c r="R3364" s="4"/>
      <c r="S3364" s="4"/>
      <c r="T3364" s="4"/>
      <c r="U3364" s="4"/>
      <c r="V3364" s="4"/>
      <c r="W3364" s="4"/>
      <c r="X3364" s="4"/>
      <c r="Y3364" s="4"/>
    </row>
    <row r="3365" spans="1:25" ht="15" customHeight="1">
      <c r="A3365" s="4"/>
      <c r="B3365" s="61" t="s">
        <v>1101</v>
      </c>
      <c r="C3365" s="62" t="s">
        <v>19</v>
      </c>
      <c r="D3365" s="61" t="s">
        <v>20</v>
      </c>
      <c r="E3365" s="61" t="s">
        <v>21</v>
      </c>
      <c r="F3365" s="303" t="s">
        <v>1242</v>
      </c>
      <c r="G3365" s="303"/>
      <c r="H3365" s="67" t="s">
        <v>22</v>
      </c>
      <c r="I3365" s="62" t="s">
        <v>23</v>
      </c>
      <c r="J3365" s="62" t="s">
        <v>24</v>
      </c>
      <c r="K3365" s="62" t="s">
        <v>17</v>
      </c>
      <c r="O3365" s="4"/>
      <c r="P3365" s="4"/>
      <c r="Q3365" s="4"/>
      <c r="R3365" s="4"/>
      <c r="S3365" s="4"/>
      <c r="T3365" s="4"/>
      <c r="U3365" s="4"/>
      <c r="V3365" s="4"/>
      <c r="W3365" s="4"/>
      <c r="X3365" s="4"/>
      <c r="Y3365" s="4"/>
    </row>
    <row r="3366" spans="1:25" ht="15" customHeight="1">
      <c r="A3366" s="4"/>
      <c r="B3366" s="58" t="s">
        <v>1243</v>
      </c>
      <c r="C3366" s="69" t="s">
        <v>1102</v>
      </c>
      <c r="D3366" s="58" t="s">
        <v>47</v>
      </c>
      <c r="E3366" s="58" t="s">
        <v>1103</v>
      </c>
      <c r="F3366" s="304" t="s">
        <v>1326</v>
      </c>
      <c r="G3366" s="304"/>
      <c r="H3366" s="68" t="s">
        <v>49</v>
      </c>
      <c r="I3366" s="71">
        <v>1</v>
      </c>
      <c r="J3366" s="70">
        <v>27.2</v>
      </c>
      <c r="K3366" s="70">
        <v>27.2</v>
      </c>
      <c r="O3366" s="4"/>
      <c r="P3366" s="4"/>
      <c r="Q3366" s="4"/>
      <c r="R3366" s="4"/>
      <c r="S3366" s="4"/>
      <c r="T3366" s="4"/>
      <c r="U3366" s="4"/>
      <c r="V3366" s="4"/>
      <c r="W3366" s="4"/>
      <c r="X3366" s="4"/>
      <c r="Y3366" s="4"/>
    </row>
    <row r="3367" spans="1:25" ht="15" customHeight="1">
      <c r="A3367" s="4"/>
      <c r="B3367" s="59" t="s">
        <v>1245</v>
      </c>
      <c r="C3367" s="74" t="s">
        <v>1252</v>
      </c>
      <c r="D3367" s="59" t="s">
        <v>47</v>
      </c>
      <c r="E3367" s="59" t="s">
        <v>1253</v>
      </c>
      <c r="F3367" s="308" t="s">
        <v>1248</v>
      </c>
      <c r="G3367" s="308"/>
      <c r="H3367" s="73" t="s">
        <v>1249</v>
      </c>
      <c r="I3367" s="76">
        <v>0.1905</v>
      </c>
      <c r="J3367" s="75">
        <v>31.63</v>
      </c>
      <c r="K3367" s="75">
        <v>6.02</v>
      </c>
      <c r="O3367" s="4"/>
      <c r="P3367" s="4"/>
      <c r="Q3367" s="4"/>
      <c r="R3367" s="4"/>
      <c r="S3367" s="4"/>
      <c r="T3367" s="4"/>
      <c r="U3367" s="4"/>
      <c r="V3367" s="4"/>
      <c r="W3367" s="4"/>
      <c r="X3367" s="4"/>
      <c r="Y3367" s="4"/>
    </row>
    <row r="3368" spans="1:25" ht="15" customHeight="1">
      <c r="A3368" s="4"/>
      <c r="B3368" s="59" t="s">
        <v>1245</v>
      </c>
      <c r="C3368" s="74" t="s">
        <v>1250</v>
      </c>
      <c r="D3368" s="59" t="s">
        <v>47</v>
      </c>
      <c r="E3368" s="59" t="s">
        <v>1251</v>
      </c>
      <c r="F3368" s="308" t="s">
        <v>1248</v>
      </c>
      <c r="G3368" s="308"/>
      <c r="H3368" s="73" t="s">
        <v>1249</v>
      </c>
      <c r="I3368" s="76">
        <v>0.1905</v>
      </c>
      <c r="J3368" s="75">
        <v>25.52</v>
      </c>
      <c r="K3368" s="75">
        <v>4.8600000000000003</v>
      </c>
      <c r="O3368" s="4"/>
      <c r="P3368" s="4"/>
      <c r="Q3368" s="4"/>
      <c r="R3368" s="4"/>
      <c r="S3368" s="4"/>
      <c r="T3368" s="4"/>
      <c r="U3368" s="4"/>
      <c r="V3368" s="4"/>
      <c r="W3368" s="4"/>
      <c r="X3368" s="4"/>
      <c r="Y3368" s="4"/>
    </row>
    <row r="3369" spans="1:25" ht="15" customHeight="1">
      <c r="A3369" s="4"/>
      <c r="B3369" s="57" t="s">
        <v>1254</v>
      </c>
      <c r="C3369" s="78" t="s">
        <v>2427</v>
      </c>
      <c r="D3369" s="57" t="s">
        <v>47</v>
      </c>
      <c r="E3369" s="57" t="s">
        <v>2428</v>
      </c>
      <c r="F3369" s="305" t="s">
        <v>1258</v>
      </c>
      <c r="G3369" s="305"/>
      <c r="H3369" s="77" t="s">
        <v>49</v>
      </c>
      <c r="I3369" s="80">
        <v>2</v>
      </c>
      <c r="J3369" s="79">
        <v>0.57999999999999996</v>
      </c>
      <c r="K3369" s="79">
        <v>1.1599999999999999</v>
      </c>
      <c r="O3369" s="4"/>
      <c r="P3369" s="4"/>
      <c r="Q3369" s="4"/>
      <c r="R3369" s="4"/>
      <c r="S3369" s="4"/>
      <c r="T3369" s="4"/>
      <c r="U3369" s="4"/>
      <c r="V3369" s="4"/>
      <c r="W3369" s="4"/>
      <c r="X3369" s="4"/>
      <c r="Y3369" s="4"/>
    </row>
    <row r="3370" spans="1:25" ht="15" customHeight="1">
      <c r="A3370" s="4"/>
      <c r="B3370" s="57" t="s">
        <v>1254</v>
      </c>
      <c r="C3370" s="78" t="s">
        <v>2429</v>
      </c>
      <c r="D3370" s="57" t="s">
        <v>47</v>
      </c>
      <c r="E3370" s="57" t="s">
        <v>2430</v>
      </c>
      <c r="F3370" s="305" t="s">
        <v>1258</v>
      </c>
      <c r="G3370" s="305"/>
      <c r="H3370" s="77" t="s">
        <v>49</v>
      </c>
      <c r="I3370" s="80">
        <v>1</v>
      </c>
      <c r="J3370" s="79">
        <v>12.32</v>
      </c>
      <c r="K3370" s="79">
        <v>12.32</v>
      </c>
      <c r="O3370" s="4"/>
      <c r="P3370" s="4"/>
      <c r="Q3370" s="4"/>
      <c r="R3370" s="4"/>
      <c r="S3370" s="4"/>
      <c r="T3370" s="4"/>
      <c r="U3370" s="4"/>
      <c r="V3370" s="4"/>
      <c r="W3370" s="4"/>
      <c r="X3370" s="4"/>
      <c r="Y3370" s="4"/>
    </row>
    <row r="3371" spans="1:25" ht="15" customHeight="1">
      <c r="A3371" s="4"/>
      <c r="B3371" s="57" t="s">
        <v>1254</v>
      </c>
      <c r="C3371" s="78" t="s">
        <v>1351</v>
      </c>
      <c r="D3371" s="57" t="s">
        <v>47</v>
      </c>
      <c r="E3371" s="57" t="s">
        <v>1352</v>
      </c>
      <c r="F3371" s="305" t="s">
        <v>1258</v>
      </c>
      <c r="G3371" s="305"/>
      <c r="H3371" s="77" t="s">
        <v>49</v>
      </c>
      <c r="I3371" s="80">
        <v>2</v>
      </c>
      <c r="J3371" s="79">
        <v>1.42</v>
      </c>
      <c r="K3371" s="79">
        <v>2.84</v>
      </c>
      <c r="O3371" s="4"/>
      <c r="P3371" s="4"/>
      <c r="Q3371" s="4"/>
      <c r="R3371" s="4"/>
      <c r="S3371" s="4"/>
      <c r="T3371" s="4"/>
      <c r="U3371" s="4"/>
      <c r="V3371" s="4"/>
      <c r="W3371" s="4"/>
      <c r="X3371" s="4"/>
      <c r="Y3371" s="4"/>
    </row>
    <row r="3372" spans="1:25" ht="15" customHeight="1">
      <c r="A3372" s="4"/>
      <c r="B3372" s="60"/>
      <c r="C3372" s="60"/>
      <c r="D3372" s="60"/>
      <c r="E3372" s="60"/>
      <c r="F3372" s="60" t="s">
        <v>1260</v>
      </c>
      <c r="G3372" s="82">
        <v>8.36</v>
      </c>
      <c r="H3372" s="60" t="s">
        <v>1261</v>
      </c>
      <c r="I3372" s="82">
        <v>0</v>
      </c>
      <c r="J3372" s="60" t="s">
        <v>1262</v>
      </c>
      <c r="K3372" s="82">
        <v>8.36</v>
      </c>
      <c r="O3372" s="4"/>
      <c r="P3372" s="4"/>
      <c r="Q3372" s="4"/>
      <c r="R3372" s="4"/>
      <c r="S3372" s="4"/>
      <c r="T3372" s="4"/>
      <c r="U3372" s="4"/>
      <c r="V3372" s="4"/>
      <c r="W3372" s="4"/>
      <c r="X3372" s="4"/>
      <c r="Y3372" s="4"/>
    </row>
    <row r="3373" spans="1:25" ht="15" customHeight="1" thickBot="1">
      <c r="A3373" s="4"/>
      <c r="B3373" s="60"/>
      <c r="C3373" s="60"/>
      <c r="D3373" s="60"/>
      <c r="E3373" s="60"/>
      <c r="F3373" s="60" t="s">
        <v>1263</v>
      </c>
      <c r="G3373" s="82">
        <v>5.14</v>
      </c>
      <c r="H3373" s="60"/>
      <c r="I3373" s="306" t="s">
        <v>1264</v>
      </c>
      <c r="J3373" s="306"/>
      <c r="K3373" s="82">
        <v>32.340000000000003</v>
      </c>
      <c r="O3373" s="4"/>
      <c r="P3373" s="4"/>
      <c r="Q3373" s="4"/>
      <c r="R3373" s="4"/>
      <c r="S3373" s="4"/>
      <c r="T3373" s="4"/>
      <c r="U3373" s="4"/>
      <c r="V3373" s="4"/>
      <c r="W3373" s="4"/>
      <c r="X3373" s="4"/>
      <c r="Y3373" s="4"/>
    </row>
    <row r="3374" spans="1:25" ht="15" customHeight="1" thickTop="1">
      <c r="A3374" s="4"/>
      <c r="B3374" s="72"/>
      <c r="C3374" s="72"/>
      <c r="D3374" s="72"/>
      <c r="E3374" s="72"/>
      <c r="F3374" s="72"/>
      <c r="G3374" s="72"/>
      <c r="H3374" s="72"/>
      <c r="I3374" s="72"/>
      <c r="J3374" s="72"/>
      <c r="K3374" s="72"/>
      <c r="O3374" s="4"/>
      <c r="P3374" s="4"/>
      <c r="Q3374" s="4"/>
      <c r="R3374" s="4"/>
      <c r="S3374" s="4"/>
      <c r="T3374" s="4"/>
      <c r="U3374" s="4"/>
      <c r="V3374" s="4"/>
      <c r="W3374" s="4"/>
      <c r="X3374" s="4"/>
      <c r="Y3374" s="4"/>
    </row>
    <row r="3375" spans="1:25" ht="15" customHeight="1">
      <c r="A3375" s="4"/>
      <c r="B3375" s="61" t="s">
        <v>1104</v>
      </c>
      <c r="C3375" s="62" t="s">
        <v>19</v>
      </c>
      <c r="D3375" s="61" t="s">
        <v>20</v>
      </c>
      <c r="E3375" s="61" t="s">
        <v>21</v>
      </c>
      <c r="F3375" s="303" t="s">
        <v>1242</v>
      </c>
      <c r="G3375" s="303"/>
      <c r="H3375" s="67" t="s">
        <v>22</v>
      </c>
      <c r="I3375" s="62" t="s">
        <v>23</v>
      </c>
      <c r="J3375" s="62" t="s">
        <v>24</v>
      </c>
      <c r="K3375" s="62" t="s">
        <v>17</v>
      </c>
      <c r="O3375" s="4"/>
      <c r="P3375" s="4"/>
      <c r="Q3375" s="4"/>
      <c r="R3375" s="4"/>
      <c r="S3375" s="4"/>
      <c r="T3375" s="4"/>
      <c r="U3375" s="4"/>
      <c r="V3375" s="4"/>
      <c r="W3375" s="4"/>
      <c r="X3375" s="4"/>
      <c r="Y3375" s="4"/>
    </row>
    <row r="3376" spans="1:25" ht="45.6" customHeight="1">
      <c r="A3376" s="4"/>
      <c r="B3376" s="58" t="s">
        <v>1243</v>
      </c>
      <c r="C3376" s="69" t="s">
        <v>1105</v>
      </c>
      <c r="D3376" s="58" t="s">
        <v>47</v>
      </c>
      <c r="E3376" s="58" t="s">
        <v>1106</v>
      </c>
      <c r="F3376" s="304" t="s">
        <v>1326</v>
      </c>
      <c r="G3376" s="304"/>
      <c r="H3376" s="68" t="s">
        <v>49</v>
      </c>
      <c r="I3376" s="71">
        <v>1</v>
      </c>
      <c r="J3376" s="70">
        <v>125.41</v>
      </c>
      <c r="K3376" s="70">
        <v>125.41</v>
      </c>
      <c r="O3376" s="4"/>
      <c r="P3376" s="4"/>
      <c r="Q3376" s="4"/>
      <c r="R3376" s="4"/>
      <c r="S3376" s="4"/>
      <c r="T3376" s="4"/>
      <c r="U3376" s="4"/>
      <c r="V3376" s="4"/>
      <c r="W3376" s="4"/>
      <c r="X3376" s="4"/>
      <c r="Y3376" s="4"/>
    </row>
    <row r="3377" spans="1:25" ht="15" customHeight="1">
      <c r="A3377" s="4"/>
      <c r="B3377" s="59" t="s">
        <v>1245</v>
      </c>
      <c r="C3377" s="74" t="s">
        <v>1250</v>
      </c>
      <c r="D3377" s="59" t="s">
        <v>47</v>
      </c>
      <c r="E3377" s="59" t="s">
        <v>1251</v>
      </c>
      <c r="F3377" s="308" t="s">
        <v>1248</v>
      </c>
      <c r="G3377" s="308"/>
      <c r="H3377" s="73" t="s">
        <v>1249</v>
      </c>
      <c r="I3377" s="76">
        <v>1.1811</v>
      </c>
      <c r="J3377" s="75">
        <v>25.52</v>
      </c>
      <c r="K3377" s="75">
        <v>30.14</v>
      </c>
      <c r="O3377" s="4"/>
      <c r="P3377" s="4"/>
      <c r="Q3377" s="4"/>
      <c r="R3377" s="4"/>
      <c r="S3377" s="4"/>
      <c r="T3377" s="4"/>
      <c r="U3377" s="4"/>
      <c r="V3377" s="4"/>
      <c r="W3377" s="4"/>
      <c r="X3377" s="4"/>
      <c r="Y3377" s="4"/>
    </row>
    <row r="3378" spans="1:25" ht="15" customHeight="1">
      <c r="A3378" s="4"/>
      <c r="B3378" s="59" t="s">
        <v>1245</v>
      </c>
      <c r="C3378" s="74" t="s">
        <v>1252</v>
      </c>
      <c r="D3378" s="59" t="s">
        <v>47</v>
      </c>
      <c r="E3378" s="59" t="s">
        <v>1253</v>
      </c>
      <c r="F3378" s="308" t="s">
        <v>1248</v>
      </c>
      <c r="G3378" s="308"/>
      <c r="H3378" s="73" t="s">
        <v>1249</v>
      </c>
      <c r="I3378" s="76">
        <v>1.1811</v>
      </c>
      <c r="J3378" s="75">
        <v>31.63</v>
      </c>
      <c r="K3378" s="75">
        <v>37.35</v>
      </c>
      <c r="O3378" s="4"/>
      <c r="P3378" s="4"/>
      <c r="Q3378" s="4"/>
      <c r="R3378" s="4"/>
      <c r="S3378" s="4"/>
      <c r="T3378" s="4"/>
      <c r="U3378" s="4"/>
      <c r="V3378" s="4"/>
      <c r="W3378" s="4"/>
      <c r="X3378" s="4"/>
      <c r="Y3378" s="4"/>
    </row>
    <row r="3379" spans="1:25" ht="15" customHeight="1">
      <c r="A3379" s="4"/>
      <c r="B3379" s="57" t="s">
        <v>1254</v>
      </c>
      <c r="C3379" s="78" t="s">
        <v>1721</v>
      </c>
      <c r="D3379" s="57" t="s">
        <v>47</v>
      </c>
      <c r="E3379" s="57" t="s">
        <v>1722</v>
      </c>
      <c r="F3379" s="305" t="s">
        <v>1258</v>
      </c>
      <c r="G3379" s="305"/>
      <c r="H3379" s="77" t="s">
        <v>49</v>
      </c>
      <c r="I3379" s="80">
        <v>4</v>
      </c>
      <c r="J3379" s="79">
        <v>0.86</v>
      </c>
      <c r="K3379" s="79">
        <v>3.44</v>
      </c>
      <c r="O3379" s="4"/>
      <c r="P3379" s="4"/>
      <c r="Q3379" s="4"/>
      <c r="R3379" s="4"/>
      <c r="S3379" s="4"/>
      <c r="T3379" s="4"/>
      <c r="U3379" s="4"/>
      <c r="V3379" s="4"/>
      <c r="W3379" s="4"/>
      <c r="X3379" s="4"/>
      <c r="Y3379" s="4"/>
    </row>
    <row r="3380" spans="1:25" ht="15" customHeight="1">
      <c r="A3380" s="4"/>
      <c r="B3380" s="57" t="s">
        <v>1254</v>
      </c>
      <c r="C3380" s="78" t="s">
        <v>1351</v>
      </c>
      <c r="D3380" s="57" t="s">
        <v>47</v>
      </c>
      <c r="E3380" s="57" t="s">
        <v>1352</v>
      </c>
      <c r="F3380" s="305" t="s">
        <v>1258</v>
      </c>
      <c r="G3380" s="305"/>
      <c r="H3380" s="77" t="s">
        <v>49</v>
      </c>
      <c r="I3380" s="80">
        <v>4</v>
      </c>
      <c r="J3380" s="79">
        <v>1.42</v>
      </c>
      <c r="K3380" s="79">
        <v>5.68</v>
      </c>
      <c r="O3380" s="4"/>
      <c r="P3380" s="4"/>
      <c r="Q3380" s="4"/>
      <c r="R3380" s="4"/>
      <c r="S3380" s="4"/>
      <c r="T3380" s="4"/>
      <c r="U3380" s="4"/>
      <c r="V3380" s="4"/>
      <c r="W3380" s="4"/>
      <c r="X3380" s="4"/>
      <c r="Y3380" s="4"/>
    </row>
    <row r="3381" spans="1:25" ht="15" customHeight="1">
      <c r="A3381" s="4"/>
      <c r="B3381" s="57" t="s">
        <v>1254</v>
      </c>
      <c r="C3381" s="78" t="s">
        <v>2431</v>
      </c>
      <c r="D3381" s="57" t="s">
        <v>47</v>
      </c>
      <c r="E3381" s="57" t="s">
        <v>2432</v>
      </c>
      <c r="F3381" s="305" t="s">
        <v>1258</v>
      </c>
      <c r="G3381" s="305"/>
      <c r="H3381" s="77" t="s">
        <v>49</v>
      </c>
      <c r="I3381" s="80">
        <v>1</v>
      </c>
      <c r="J3381" s="79">
        <v>48.8</v>
      </c>
      <c r="K3381" s="79">
        <v>48.8</v>
      </c>
      <c r="O3381" s="4"/>
      <c r="P3381" s="4"/>
      <c r="Q3381" s="4"/>
      <c r="R3381" s="4"/>
      <c r="S3381" s="4"/>
      <c r="T3381" s="4"/>
      <c r="U3381" s="4"/>
      <c r="V3381" s="4"/>
      <c r="W3381" s="4"/>
      <c r="X3381" s="4"/>
      <c r="Y3381" s="4"/>
    </row>
    <row r="3382" spans="1:25" ht="15" customHeight="1">
      <c r="A3382" s="4"/>
      <c r="B3382" s="60"/>
      <c r="C3382" s="60"/>
      <c r="D3382" s="60"/>
      <c r="E3382" s="60"/>
      <c r="F3382" s="60" t="s">
        <v>1260</v>
      </c>
      <c r="G3382" s="82">
        <v>51.88</v>
      </c>
      <c r="H3382" s="60" t="s">
        <v>1261</v>
      </c>
      <c r="I3382" s="82">
        <v>0</v>
      </c>
      <c r="J3382" s="60" t="s">
        <v>1262</v>
      </c>
      <c r="K3382" s="82">
        <v>51.88</v>
      </c>
      <c r="O3382" s="4"/>
      <c r="P3382" s="4"/>
      <c r="Q3382" s="4"/>
      <c r="R3382" s="4"/>
      <c r="S3382" s="4"/>
      <c r="T3382" s="4"/>
      <c r="U3382" s="4"/>
      <c r="V3382" s="4"/>
      <c r="W3382" s="4"/>
      <c r="X3382" s="4"/>
      <c r="Y3382" s="4"/>
    </row>
    <row r="3383" spans="1:25" ht="15" customHeight="1" thickBot="1">
      <c r="A3383" s="4"/>
      <c r="B3383" s="60"/>
      <c r="C3383" s="60"/>
      <c r="D3383" s="60"/>
      <c r="E3383" s="60"/>
      <c r="F3383" s="60" t="s">
        <v>1263</v>
      </c>
      <c r="G3383" s="82">
        <v>23.72</v>
      </c>
      <c r="H3383" s="60"/>
      <c r="I3383" s="306" t="s">
        <v>1264</v>
      </c>
      <c r="J3383" s="306"/>
      <c r="K3383" s="82">
        <v>149.13</v>
      </c>
      <c r="O3383" s="4"/>
      <c r="P3383" s="4"/>
      <c r="Q3383" s="4"/>
      <c r="R3383" s="4"/>
      <c r="S3383" s="4"/>
      <c r="T3383" s="4"/>
      <c r="U3383" s="4"/>
      <c r="V3383" s="4"/>
      <c r="W3383" s="4"/>
      <c r="X3383" s="4"/>
      <c r="Y3383" s="4"/>
    </row>
    <row r="3384" spans="1:25" ht="15" customHeight="1" thickTop="1">
      <c r="A3384" s="4"/>
      <c r="B3384" s="72"/>
      <c r="C3384" s="72"/>
      <c r="D3384" s="72"/>
      <c r="E3384" s="72"/>
      <c r="F3384" s="72"/>
      <c r="G3384" s="72"/>
      <c r="H3384" s="72"/>
      <c r="I3384" s="72"/>
      <c r="J3384" s="72"/>
      <c r="K3384" s="72"/>
      <c r="O3384" s="4"/>
      <c r="P3384" s="4"/>
      <c r="Q3384" s="4"/>
      <c r="R3384" s="4"/>
      <c r="S3384" s="4"/>
      <c r="T3384" s="4"/>
      <c r="U3384" s="4"/>
      <c r="V3384" s="4"/>
      <c r="W3384" s="4"/>
      <c r="X3384" s="4"/>
      <c r="Y3384" s="4"/>
    </row>
    <row r="3385" spans="1:25" ht="15" customHeight="1">
      <c r="A3385" s="4"/>
      <c r="B3385" s="61" t="s">
        <v>1107</v>
      </c>
      <c r="C3385" s="62" t="s">
        <v>19</v>
      </c>
      <c r="D3385" s="61" t="s">
        <v>20</v>
      </c>
      <c r="E3385" s="61" t="s">
        <v>21</v>
      </c>
      <c r="F3385" s="303" t="s">
        <v>1242</v>
      </c>
      <c r="G3385" s="303"/>
      <c r="H3385" s="67" t="s">
        <v>22</v>
      </c>
      <c r="I3385" s="62" t="s">
        <v>23</v>
      </c>
      <c r="J3385" s="62" t="s">
        <v>24</v>
      </c>
      <c r="K3385" s="62" t="s">
        <v>17</v>
      </c>
      <c r="O3385" s="4"/>
      <c r="P3385" s="4"/>
      <c r="Q3385" s="4"/>
      <c r="R3385" s="4"/>
      <c r="S3385" s="4"/>
      <c r="T3385" s="4"/>
      <c r="U3385" s="4"/>
      <c r="V3385" s="4"/>
      <c r="W3385" s="4"/>
      <c r="X3385" s="4"/>
      <c r="Y3385" s="4"/>
    </row>
    <row r="3386" spans="1:25" ht="45.6" customHeight="1">
      <c r="A3386" s="4"/>
      <c r="B3386" s="58" t="s">
        <v>1243</v>
      </c>
      <c r="C3386" s="69" t="s">
        <v>1108</v>
      </c>
      <c r="D3386" s="58" t="s">
        <v>47</v>
      </c>
      <c r="E3386" s="58" t="s">
        <v>1109</v>
      </c>
      <c r="F3386" s="304" t="s">
        <v>2433</v>
      </c>
      <c r="G3386" s="304"/>
      <c r="H3386" s="68" t="s">
        <v>49</v>
      </c>
      <c r="I3386" s="71">
        <v>1</v>
      </c>
      <c r="J3386" s="70">
        <v>28.44</v>
      </c>
      <c r="K3386" s="70">
        <v>28.44</v>
      </c>
      <c r="O3386" s="4"/>
      <c r="P3386" s="4"/>
      <c r="Q3386" s="4"/>
      <c r="R3386" s="4"/>
      <c r="S3386" s="4"/>
      <c r="T3386" s="4"/>
      <c r="U3386" s="4"/>
      <c r="V3386" s="4"/>
      <c r="W3386" s="4"/>
      <c r="X3386" s="4"/>
      <c r="Y3386" s="4"/>
    </row>
    <row r="3387" spans="1:25" ht="15" customHeight="1">
      <c r="A3387" s="4"/>
      <c r="B3387" s="59" t="s">
        <v>1245</v>
      </c>
      <c r="C3387" s="74" t="s">
        <v>1250</v>
      </c>
      <c r="D3387" s="59" t="s">
        <v>47</v>
      </c>
      <c r="E3387" s="59" t="s">
        <v>1251</v>
      </c>
      <c r="F3387" s="308" t="s">
        <v>1248</v>
      </c>
      <c r="G3387" s="308"/>
      <c r="H3387" s="73" t="s">
        <v>1249</v>
      </c>
      <c r="I3387" s="76">
        <v>0.31929999999999997</v>
      </c>
      <c r="J3387" s="75">
        <v>25.52</v>
      </c>
      <c r="K3387" s="75">
        <v>8.14</v>
      </c>
      <c r="O3387" s="4"/>
      <c r="P3387" s="4"/>
      <c r="Q3387" s="4"/>
      <c r="R3387" s="4"/>
      <c r="S3387" s="4"/>
      <c r="T3387" s="4"/>
      <c r="U3387" s="4"/>
      <c r="V3387" s="4"/>
      <c r="W3387" s="4"/>
      <c r="X3387" s="4"/>
      <c r="Y3387" s="4"/>
    </row>
    <row r="3388" spans="1:25" ht="15" customHeight="1">
      <c r="A3388" s="4"/>
      <c r="B3388" s="59" t="s">
        <v>1245</v>
      </c>
      <c r="C3388" s="74" t="s">
        <v>1252</v>
      </c>
      <c r="D3388" s="59" t="s">
        <v>47</v>
      </c>
      <c r="E3388" s="59" t="s">
        <v>1253</v>
      </c>
      <c r="F3388" s="308" t="s">
        <v>1248</v>
      </c>
      <c r="G3388" s="308"/>
      <c r="H3388" s="73" t="s">
        <v>1249</v>
      </c>
      <c r="I3388" s="76">
        <v>0.31929999999999997</v>
      </c>
      <c r="J3388" s="75">
        <v>31.63</v>
      </c>
      <c r="K3388" s="75">
        <v>10.09</v>
      </c>
      <c r="O3388" s="4"/>
      <c r="P3388" s="4"/>
      <c r="Q3388" s="4"/>
      <c r="R3388" s="4"/>
      <c r="S3388" s="4"/>
      <c r="T3388" s="4"/>
      <c r="U3388" s="4"/>
      <c r="V3388" s="4"/>
      <c r="W3388" s="4"/>
      <c r="X3388" s="4"/>
      <c r="Y3388" s="4"/>
    </row>
    <row r="3389" spans="1:25" ht="15" customHeight="1">
      <c r="A3389" s="4"/>
      <c r="B3389" s="57" t="s">
        <v>1254</v>
      </c>
      <c r="C3389" s="78" t="s">
        <v>2434</v>
      </c>
      <c r="D3389" s="57" t="s">
        <v>47</v>
      </c>
      <c r="E3389" s="57" t="s">
        <v>2435</v>
      </c>
      <c r="F3389" s="305" t="s">
        <v>1258</v>
      </c>
      <c r="G3389" s="305"/>
      <c r="H3389" s="77" t="s">
        <v>49</v>
      </c>
      <c r="I3389" s="80">
        <v>1</v>
      </c>
      <c r="J3389" s="79">
        <v>10.210000000000001</v>
      </c>
      <c r="K3389" s="79">
        <v>10.210000000000001</v>
      </c>
      <c r="O3389" s="4"/>
      <c r="P3389" s="4"/>
      <c r="Q3389" s="4"/>
      <c r="R3389" s="4"/>
      <c r="S3389" s="4"/>
      <c r="T3389" s="4"/>
      <c r="U3389" s="4"/>
      <c r="V3389" s="4"/>
      <c r="W3389" s="4"/>
      <c r="X3389" s="4"/>
      <c r="Y3389" s="4"/>
    </row>
    <row r="3390" spans="1:25" ht="15" customHeight="1">
      <c r="A3390" s="4"/>
      <c r="B3390" s="60"/>
      <c r="C3390" s="60"/>
      <c r="D3390" s="60"/>
      <c r="E3390" s="60"/>
      <c r="F3390" s="60" t="s">
        <v>1260</v>
      </c>
      <c r="G3390" s="82">
        <v>14.01</v>
      </c>
      <c r="H3390" s="60" t="s">
        <v>1261</v>
      </c>
      <c r="I3390" s="82">
        <v>0</v>
      </c>
      <c r="J3390" s="60" t="s">
        <v>1262</v>
      </c>
      <c r="K3390" s="82">
        <v>14.01</v>
      </c>
      <c r="O3390" s="4"/>
      <c r="P3390" s="4"/>
      <c r="Q3390" s="4"/>
      <c r="R3390" s="4"/>
      <c r="S3390" s="4"/>
      <c r="T3390" s="4"/>
      <c r="U3390" s="4"/>
      <c r="V3390" s="4"/>
      <c r="W3390" s="4"/>
      <c r="X3390" s="4"/>
      <c r="Y3390" s="4"/>
    </row>
    <row r="3391" spans="1:25" ht="15" customHeight="1" thickBot="1">
      <c r="A3391" s="4"/>
      <c r="B3391" s="60"/>
      <c r="C3391" s="60"/>
      <c r="D3391" s="60"/>
      <c r="E3391" s="60"/>
      <c r="F3391" s="60" t="s">
        <v>1263</v>
      </c>
      <c r="G3391" s="82">
        <v>5.38</v>
      </c>
      <c r="H3391" s="60"/>
      <c r="I3391" s="306" t="s">
        <v>1264</v>
      </c>
      <c r="J3391" s="306"/>
      <c r="K3391" s="82">
        <v>33.82</v>
      </c>
      <c r="O3391" s="4"/>
      <c r="P3391" s="4"/>
      <c r="Q3391" s="4"/>
      <c r="R3391" s="4"/>
      <c r="S3391" s="4"/>
      <c r="T3391" s="4"/>
      <c r="U3391" s="4"/>
      <c r="V3391" s="4"/>
      <c r="W3391" s="4"/>
      <c r="X3391" s="4"/>
      <c r="Y3391" s="4"/>
    </row>
    <row r="3392" spans="1:25" ht="15" customHeight="1" thickTop="1">
      <c r="A3392" s="4"/>
      <c r="B3392" s="72"/>
      <c r="C3392" s="72"/>
      <c r="D3392" s="72"/>
      <c r="E3392" s="72"/>
      <c r="F3392" s="72"/>
      <c r="G3392" s="72"/>
      <c r="H3392" s="72"/>
      <c r="I3392" s="72"/>
      <c r="J3392" s="72"/>
      <c r="K3392" s="72"/>
      <c r="O3392" s="4"/>
      <c r="P3392" s="4"/>
      <c r="Q3392" s="4"/>
      <c r="R3392" s="4"/>
      <c r="S3392" s="4"/>
      <c r="T3392" s="4"/>
      <c r="U3392" s="4"/>
      <c r="V3392" s="4"/>
      <c r="W3392" s="4"/>
      <c r="X3392" s="4"/>
      <c r="Y3392" s="4"/>
    </row>
    <row r="3393" spans="1:25" ht="15" customHeight="1">
      <c r="A3393" s="4"/>
      <c r="B3393" s="61" t="s">
        <v>1110</v>
      </c>
      <c r="C3393" s="62" t="s">
        <v>19</v>
      </c>
      <c r="D3393" s="61" t="s">
        <v>20</v>
      </c>
      <c r="E3393" s="61" t="s">
        <v>21</v>
      </c>
      <c r="F3393" s="303" t="s">
        <v>1242</v>
      </c>
      <c r="G3393" s="303"/>
      <c r="H3393" s="67" t="s">
        <v>22</v>
      </c>
      <c r="I3393" s="62" t="s">
        <v>23</v>
      </c>
      <c r="J3393" s="62" t="s">
        <v>24</v>
      </c>
      <c r="K3393" s="62" t="s">
        <v>17</v>
      </c>
      <c r="O3393" s="4"/>
      <c r="P3393" s="4"/>
      <c r="Q3393" s="4"/>
      <c r="R3393" s="4"/>
      <c r="S3393" s="4"/>
      <c r="T3393" s="4"/>
      <c r="U3393" s="4"/>
      <c r="V3393" s="4"/>
      <c r="W3393" s="4"/>
      <c r="X3393" s="4"/>
      <c r="Y3393" s="4"/>
    </row>
    <row r="3394" spans="1:25" ht="15" customHeight="1">
      <c r="A3394" s="4"/>
      <c r="B3394" s="58" t="s">
        <v>1243</v>
      </c>
      <c r="C3394" s="69" t="s">
        <v>1111</v>
      </c>
      <c r="D3394" s="58" t="s">
        <v>31</v>
      </c>
      <c r="E3394" s="58" t="s">
        <v>1112</v>
      </c>
      <c r="F3394" s="304" t="s">
        <v>2231</v>
      </c>
      <c r="G3394" s="304"/>
      <c r="H3394" s="68" t="s">
        <v>87</v>
      </c>
      <c r="I3394" s="71">
        <v>1</v>
      </c>
      <c r="J3394" s="70">
        <v>41.14</v>
      </c>
      <c r="K3394" s="70">
        <v>41.14</v>
      </c>
      <c r="O3394" s="4"/>
      <c r="P3394" s="4"/>
      <c r="Q3394" s="4"/>
      <c r="R3394" s="4"/>
      <c r="S3394" s="4"/>
      <c r="T3394" s="4"/>
      <c r="U3394" s="4"/>
      <c r="V3394" s="4"/>
      <c r="W3394" s="4"/>
      <c r="X3394" s="4"/>
      <c r="Y3394" s="4"/>
    </row>
    <row r="3395" spans="1:25" ht="15" customHeight="1">
      <c r="A3395" s="4"/>
      <c r="B3395" s="59" t="s">
        <v>1245</v>
      </c>
      <c r="C3395" s="74" t="s">
        <v>1250</v>
      </c>
      <c r="D3395" s="59" t="s">
        <v>47</v>
      </c>
      <c r="E3395" s="59" t="s">
        <v>1251</v>
      </c>
      <c r="F3395" s="308" t="s">
        <v>1248</v>
      </c>
      <c r="G3395" s="308"/>
      <c r="H3395" s="73" t="s">
        <v>1249</v>
      </c>
      <c r="I3395" s="76">
        <v>3.5999999999999997E-2</v>
      </c>
      <c r="J3395" s="75">
        <v>25.52</v>
      </c>
      <c r="K3395" s="75">
        <v>0.91</v>
      </c>
      <c r="O3395" s="4"/>
      <c r="P3395" s="4"/>
      <c r="Q3395" s="4"/>
      <c r="R3395" s="4"/>
      <c r="S3395" s="4"/>
      <c r="T3395" s="4"/>
      <c r="U3395" s="4"/>
      <c r="V3395" s="4"/>
      <c r="W3395" s="4"/>
      <c r="X3395" s="4"/>
      <c r="Y3395" s="4"/>
    </row>
    <row r="3396" spans="1:25" ht="15" customHeight="1">
      <c r="A3396" s="4"/>
      <c r="B3396" s="59" t="s">
        <v>1245</v>
      </c>
      <c r="C3396" s="74" t="s">
        <v>1252</v>
      </c>
      <c r="D3396" s="59" t="s">
        <v>47</v>
      </c>
      <c r="E3396" s="59" t="s">
        <v>1253</v>
      </c>
      <c r="F3396" s="308" t="s">
        <v>1248</v>
      </c>
      <c r="G3396" s="308"/>
      <c r="H3396" s="73" t="s">
        <v>1249</v>
      </c>
      <c r="I3396" s="76">
        <v>3.5999999999999997E-2</v>
      </c>
      <c r="J3396" s="75">
        <v>31.63</v>
      </c>
      <c r="K3396" s="75">
        <v>1.1299999999999999</v>
      </c>
      <c r="O3396" s="4"/>
      <c r="P3396" s="4"/>
      <c r="Q3396" s="4"/>
      <c r="R3396" s="4"/>
      <c r="S3396" s="4"/>
      <c r="T3396" s="4"/>
      <c r="U3396" s="4"/>
      <c r="V3396" s="4"/>
      <c r="W3396" s="4"/>
      <c r="X3396" s="4"/>
      <c r="Y3396" s="4"/>
    </row>
    <row r="3397" spans="1:25" ht="15" customHeight="1">
      <c r="A3397" s="4"/>
      <c r="B3397" s="57" t="s">
        <v>1254</v>
      </c>
      <c r="C3397" s="78" t="s">
        <v>2436</v>
      </c>
      <c r="D3397" s="57" t="s">
        <v>1515</v>
      </c>
      <c r="E3397" s="57" t="s">
        <v>2437</v>
      </c>
      <c r="F3397" s="305" t="s">
        <v>1258</v>
      </c>
      <c r="G3397" s="305"/>
      <c r="H3397" s="77" t="s">
        <v>87</v>
      </c>
      <c r="I3397" s="80">
        <v>1</v>
      </c>
      <c r="J3397" s="79">
        <v>39.1</v>
      </c>
      <c r="K3397" s="79">
        <v>39.1</v>
      </c>
      <c r="O3397" s="4"/>
      <c r="P3397" s="4"/>
      <c r="Q3397" s="4"/>
      <c r="R3397" s="4"/>
      <c r="S3397" s="4"/>
      <c r="T3397" s="4"/>
      <c r="U3397" s="4"/>
      <c r="V3397" s="4"/>
      <c r="W3397" s="4"/>
      <c r="X3397" s="4"/>
      <c r="Y3397" s="4"/>
    </row>
    <row r="3398" spans="1:25" ht="15" customHeight="1">
      <c r="A3398" s="4"/>
      <c r="B3398" s="60"/>
      <c r="C3398" s="60"/>
      <c r="D3398" s="60"/>
      <c r="E3398" s="60"/>
      <c r="F3398" s="60" t="s">
        <v>1260</v>
      </c>
      <c r="G3398" s="82">
        <v>1.58</v>
      </c>
      <c r="H3398" s="60" t="s">
        <v>1261</v>
      </c>
      <c r="I3398" s="82">
        <v>0</v>
      </c>
      <c r="J3398" s="60" t="s">
        <v>1262</v>
      </c>
      <c r="K3398" s="82">
        <v>1.58</v>
      </c>
      <c r="O3398" s="4"/>
      <c r="P3398" s="4"/>
      <c r="Q3398" s="4"/>
      <c r="R3398" s="4"/>
      <c r="S3398" s="4"/>
      <c r="T3398" s="4"/>
      <c r="U3398" s="4"/>
      <c r="V3398" s="4"/>
      <c r="W3398" s="4"/>
      <c r="X3398" s="4"/>
      <c r="Y3398" s="4"/>
    </row>
    <row r="3399" spans="1:25" ht="15" customHeight="1">
      <c r="A3399" s="4"/>
      <c r="B3399" s="60"/>
      <c r="C3399" s="60"/>
      <c r="D3399" s="60"/>
      <c r="E3399" s="60"/>
      <c r="F3399" s="60" t="s">
        <v>1263</v>
      </c>
      <c r="G3399" s="82">
        <v>7.78</v>
      </c>
      <c r="H3399" s="60"/>
      <c r="I3399" s="306" t="s">
        <v>1264</v>
      </c>
      <c r="J3399" s="306"/>
      <c r="K3399" s="82">
        <v>48.92</v>
      </c>
      <c r="O3399" s="4"/>
      <c r="P3399" s="4"/>
      <c r="Q3399" s="4"/>
      <c r="R3399" s="4"/>
      <c r="S3399" s="4"/>
      <c r="T3399" s="4"/>
      <c r="U3399" s="4"/>
      <c r="V3399" s="4"/>
      <c r="W3399" s="4"/>
      <c r="X3399" s="4"/>
      <c r="Y3399" s="4"/>
    </row>
    <row r="3400" spans="1:25" ht="15" customHeight="1">
      <c r="A3400" s="4"/>
      <c r="B3400" s="307" t="s">
        <v>2542</v>
      </c>
      <c r="C3400" s="307"/>
      <c r="D3400" s="307"/>
      <c r="E3400" s="307"/>
      <c r="F3400" s="307"/>
      <c r="G3400" s="307"/>
      <c r="H3400" s="307"/>
      <c r="I3400" s="307"/>
      <c r="J3400" s="307"/>
      <c r="K3400" s="307"/>
      <c r="O3400" s="4"/>
      <c r="P3400" s="4"/>
      <c r="Q3400" s="4"/>
      <c r="R3400" s="4"/>
      <c r="S3400" s="4"/>
      <c r="T3400" s="4"/>
      <c r="U3400" s="4"/>
      <c r="V3400" s="4"/>
      <c r="W3400" s="4"/>
      <c r="X3400" s="4"/>
      <c r="Y3400" s="4"/>
    </row>
    <row r="3401" spans="1:25" ht="15" customHeight="1" thickBot="1">
      <c r="A3401" s="4"/>
      <c r="B3401" s="302" t="s">
        <v>2664</v>
      </c>
      <c r="C3401" s="302"/>
      <c r="D3401" s="302"/>
      <c r="E3401" s="302"/>
      <c r="F3401" s="302"/>
      <c r="G3401" s="302"/>
      <c r="H3401" s="302"/>
      <c r="I3401" s="302"/>
      <c r="J3401" s="302"/>
      <c r="K3401" s="302"/>
      <c r="O3401" s="4"/>
      <c r="P3401" s="4"/>
      <c r="Q3401" s="4"/>
      <c r="R3401" s="4"/>
      <c r="S3401" s="4"/>
      <c r="T3401" s="4"/>
      <c r="U3401" s="4"/>
      <c r="V3401" s="4"/>
      <c r="W3401" s="4"/>
      <c r="X3401" s="4"/>
      <c r="Y3401" s="4"/>
    </row>
    <row r="3402" spans="1:25" ht="15" customHeight="1" thickTop="1">
      <c r="A3402" s="4"/>
      <c r="B3402" s="72"/>
      <c r="C3402" s="72"/>
      <c r="D3402" s="72"/>
      <c r="E3402" s="72"/>
      <c r="F3402" s="72"/>
      <c r="G3402" s="72"/>
      <c r="H3402" s="72"/>
      <c r="I3402" s="72"/>
      <c r="J3402" s="72"/>
      <c r="K3402" s="72"/>
      <c r="O3402" s="4"/>
      <c r="P3402" s="4"/>
      <c r="Q3402" s="4"/>
      <c r="R3402" s="4"/>
      <c r="S3402" s="4"/>
      <c r="T3402" s="4"/>
      <c r="U3402" s="4"/>
      <c r="V3402" s="4"/>
      <c r="W3402" s="4"/>
      <c r="X3402" s="4"/>
      <c r="Y3402" s="4"/>
    </row>
    <row r="3403" spans="1:25" ht="15" customHeight="1">
      <c r="A3403" s="4"/>
      <c r="B3403" s="61" t="s">
        <v>1113</v>
      </c>
      <c r="C3403" s="62" t="s">
        <v>19</v>
      </c>
      <c r="D3403" s="61" t="s">
        <v>20</v>
      </c>
      <c r="E3403" s="61" t="s">
        <v>21</v>
      </c>
      <c r="F3403" s="303" t="s">
        <v>1242</v>
      </c>
      <c r="G3403" s="303"/>
      <c r="H3403" s="67" t="s">
        <v>22</v>
      </c>
      <c r="I3403" s="62" t="s">
        <v>23</v>
      </c>
      <c r="J3403" s="62" t="s">
        <v>24</v>
      </c>
      <c r="K3403" s="62" t="s">
        <v>17</v>
      </c>
      <c r="O3403" s="4"/>
      <c r="P3403" s="4"/>
      <c r="Q3403" s="4"/>
      <c r="R3403" s="4"/>
      <c r="S3403" s="4"/>
      <c r="T3403" s="4"/>
      <c r="U3403" s="4"/>
      <c r="V3403" s="4"/>
      <c r="W3403" s="4"/>
      <c r="X3403" s="4"/>
      <c r="Y3403" s="4"/>
    </row>
    <row r="3404" spans="1:25" ht="15" customHeight="1">
      <c r="A3404" s="4"/>
      <c r="B3404" s="58" t="s">
        <v>1243</v>
      </c>
      <c r="C3404" s="69" t="s">
        <v>1114</v>
      </c>
      <c r="D3404" s="58" t="s">
        <v>31</v>
      </c>
      <c r="E3404" s="58" t="s">
        <v>1115</v>
      </c>
      <c r="F3404" s="304" t="s">
        <v>2231</v>
      </c>
      <c r="G3404" s="304"/>
      <c r="H3404" s="68" t="s">
        <v>87</v>
      </c>
      <c r="I3404" s="71">
        <v>1</v>
      </c>
      <c r="J3404" s="70">
        <v>58.17</v>
      </c>
      <c r="K3404" s="70">
        <v>58.17</v>
      </c>
      <c r="O3404" s="4"/>
      <c r="P3404" s="4"/>
      <c r="Q3404" s="4"/>
      <c r="R3404" s="4"/>
      <c r="S3404" s="4"/>
      <c r="T3404" s="4"/>
      <c r="U3404" s="4"/>
      <c r="V3404" s="4"/>
      <c r="W3404" s="4"/>
      <c r="X3404" s="4"/>
      <c r="Y3404" s="4"/>
    </row>
    <row r="3405" spans="1:25" ht="15" customHeight="1">
      <c r="A3405" s="4"/>
      <c r="B3405" s="59" t="s">
        <v>1245</v>
      </c>
      <c r="C3405" s="74" t="s">
        <v>1252</v>
      </c>
      <c r="D3405" s="59" t="s">
        <v>47</v>
      </c>
      <c r="E3405" s="59" t="s">
        <v>1253</v>
      </c>
      <c r="F3405" s="308" t="s">
        <v>1248</v>
      </c>
      <c r="G3405" s="308"/>
      <c r="H3405" s="73" t="s">
        <v>1249</v>
      </c>
      <c r="I3405" s="76">
        <v>3.5999999999999997E-2</v>
      </c>
      <c r="J3405" s="75">
        <v>31.63</v>
      </c>
      <c r="K3405" s="75">
        <v>1.1299999999999999</v>
      </c>
      <c r="O3405" s="4"/>
      <c r="P3405" s="4"/>
      <c r="Q3405" s="4"/>
      <c r="R3405" s="4"/>
      <c r="S3405" s="4"/>
      <c r="T3405" s="4"/>
      <c r="U3405" s="4"/>
      <c r="V3405" s="4"/>
      <c r="W3405" s="4"/>
      <c r="X3405" s="4"/>
      <c r="Y3405" s="4"/>
    </row>
    <row r="3406" spans="1:25" ht="15" customHeight="1">
      <c r="A3406" s="4"/>
      <c r="B3406" s="59" t="s">
        <v>1245</v>
      </c>
      <c r="C3406" s="74" t="s">
        <v>1250</v>
      </c>
      <c r="D3406" s="59" t="s">
        <v>47</v>
      </c>
      <c r="E3406" s="59" t="s">
        <v>1251</v>
      </c>
      <c r="F3406" s="308" t="s">
        <v>1248</v>
      </c>
      <c r="G3406" s="308"/>
      <c r="H3406" s="73" t="s">
        <v>1249</v>
      </c>
      <c r="I3406" s="76">
        <v>3.5999999999999997E-2</v>
      </c>
      <c r="J3406" s="75">
        <v>25.52</v>
      </c>
      <c r="K3406" s="75">
        <v>0.91</v>
      </c>
      <c r="O3406" s="4"/>
      <c r="P3406" s="4"/>
      <c r="Q3406" s="4"/>
      <c r="R3406" s="4"/>
      <c r="S3406" s="4"/>
      <c r="T3406" s="4"/>
      <c r="U3406" s="4"/>
      <c r="V3406" s="4"/>
      <c r="W3406" s="4"/>
      <c r="X3406" s="4"/>
      <c r="Y3406" s="4"/>
    </row>
    <row r="3407" spans="1:25" ht="15" customHeight="1">
      <c r="A3407" s="4"/>
      <c r="B3407" s="57" t="s">
        <v>1254</v>
      </c>
      <c r="C3407" s="78" t="s">
        <v>2438</v>
      </c>
      <c r="D3407" s="57" t="s">
        <v>47</v>
      </c>
      <c r="E3407" s="57" t="s">
        <v>2439</v>
      </c>
      <c r="F3407" s="305" t="s">
        <v>1258</v>
      </c>
      <c r="G3407" s="305"/>
      <c r="H3407" s="77" t="s">
        <v>87</v>
      </c>
      <c r="I3407" s="80">
        <v>1</v>
      </c>
      <c r="J3407" s="79">
        <v>56.13</v>
      </c>
      <c r="K3407" s="79">
        <v>56.13</v>
      </c>
      <c r="O3407" s="4"/>
      <c r="P3407" s="4"/>
      <c r="Q3407" s="4"/>
      <c r="R3407" s="4"/>
      <c r="S3407" s="4"/>
      <c r="T3407" s="4"/>
      <c r="U3407" s="4"/>
      <c r="V3407" s="4"/>
      <c r="W3407" s="4"/>
      <c r="X3407" s="4"/>
      <c r="Y3407" s="4"/>
    </row>
    <row r="3408" spans="1:25" ht="15" customHeight="1">
      <c r="A3408" s="4"/>
      <c r="B3408" s="60"/>
      <c r="C3408" s="60"/>
      <c r="D3408" s="60"/>
      <c r="E3408" s="60"/>
      <c r="F3408" s="60" t="s">
        <v>1260</v>
      </c>
      <c r="G3408" s="82">
        <v>1.58</v>
      </c>
      <c r="H3408" s="60" t="s">
        <v>1261</v>
      </c>
      <c r="I3408" s="82">
        <v>0</v>
      </c>
      <c r="J3408" s="60" t="s">
        <v>1262</v>
      </c>
      <c r="K3408" s="82">
        <v>1.58</v>
      </c>
      <c r="O3408" s="4"/>
      <c r="P3408" s="4"/>
      <c r="Q3408" s="4"/>
      <c r="R3408" s="4"/>
      <c r="S3408" s="4"/>
      <c r="T3408" s="4"/>
      <c r="U3408" s="4"/>
      <c r="V3408" s="4"/>
      <c r="W3408" s="4"/>
      <c r="X3408" s="4"/>
      <c r="Y3408" s="4"/>
    </row>
    <row r="3409" spans="1:25" ht="15" customHeight="1">
      <c r="A3409" s="4"/>
      <c r="B3409" s="60"/>
      <c r="C3409" s="60"/>
      <c r="D3409" s="60"/>
      <c r="E3409" s="60"/>
      <c r="F3409" s="60" t="s">
        <v>1263</v>
      </c>
      <c r="G3409" s="82">
        <v>11</v>
      </c>
      <c r="H3409" s="60"/>
      <c r="I3409" s="306" t="s">
        <v>1264</v>
      </c>
      <c r="J3409" s="306"/>
      <c r="K3409" s="82">
        <v>69.17</v>
      </c>
      <c r="O3409" s="4"/>
      <c r="P3409" s="4"/>
      <c r="Q3409" s="4"/>
      <c r="R3409" s="4"/>
      <c r="S3409" s="4"/>
      <c r="T3409" s="4"/>
      <c r="U3409" s="4"/>
      <c r="V3409" s="4"/>
      <c r="W3409" s="4"/>
      <c r="X3409" s="4"/>
      <c r="Y3409" s="4"/>
    </row>
    <row r="3410" spans="1:25" ht="15" customHeight="1">
      <c r="A3410" s="4"/>
      <c r="B3410" s="307" t="s">
        <v>2542</v>
      </c>
      <c r="C3410" s="307"/>
      <c r="D3410" s="307"/>
      <c r="E3410" s="307"/>
      <c r="F3410" s="307"/>
      <c r="G3410" s="307"/>
      <c r="H3410" s="307"/>
      <c r="I3410" s="307"/>
      <c r="J3410" s="307"/>
      <c r="K3410" s="307"/>
      <c r="O3410" s="4"/>
      <c r="P3410" s="4"/>
      <c r="Q3410" s="4"/>
      <c r="R3410" s="4"/>
      <c r="S3410" s="4"/>
      <c r="T3410" s="4"/>
      <c r="U3410" s="4"/>
      <c r="V3410" s="4"/>
      <c r="W3410" s="4"/>
      <c r="X3410" s="4"/>
      <c r="Y3410" s="4"/>
    </row>
    <row r="3411" spans="1:25" ht="15" customHeight="1" thickBot="1">
      <c r="A3411" s="4"/>
      <c r="B3411" s="302" t="s">
        <v>2665</v>
      </c>
      <c r="C3411" s="302"/>
      <c r="D3411" s="302"/>
      <c r="E3411" s="302"/>
      <c r="F3411" s="302"/>
      <c r="G3411" s="302"/>
      <c r="H3411" s="302"/>
      <c r="I3411" s="302"/>
      <c r="J3411" s="302"/>
      <c r="K3411" s="302"/>
      <c r="O3411" s="4"/>
      <c r="P3411" s="4"/>
      <c r="Q3411" s="4"/>
      <c r="R3411" s="4"/>
      <c r="S3411" s="4"/>
      <c r="T3411" s="4"/>
      <c r="U3411" s="4"/>
      <c r="V3411" s="4"/>
      <c r="W3411" s="4"/>
      <c r="X3411" s="4"/>
      <c r="Y3411" s="4"/>
    </row>
    <row r="3412" spans="1:25" ht="15" customHeight="1" thickTop="1">
      <c r="A3412" s="4"/>
      <c r="B3412" s="72"/>
      <c r="C3412" s="72"/>
      <c r="D3412" s="72"/>
      <c r="E3412" s="72"/>
      <c r="F3412" s="72"/>
      <c r="G3412" s="72"/>
      <c r="H3412" s="72"/>
      <c r="I3412" s="72"/>
      <c r="J3412" s="72"/>
      <c r="K3412" s="72"/>
      <c r="O3412" s="4"/>
      <c r="P3412" s="4"/>
      <c r="Q3412" s="4"/>
      <c r="R3412" s="4"/>
      <c r="S3412" s="4"/>
      <c r="T3412" s="4"/>
      <c r="U3412" s="4"/>
      <c r="V3412" s="4"/>
      <c r="W3412" s="4"/>
      <c r="X3412" s="4"/>
      <c r="Y3412" s="4"/>
    </row>
    <row r="3413" spans="1:25" ht="15" customHeight="1">
      <c r="A3413" s="4"/>
      <c r="B3413" s="61" t="s">
        <v>1116</v>
      </c>
      <c r="C3413" s="62" t="s">
        <v>19</v>
      </c>
      <c r="D3413" s="61" t="s">
        <v>20</v>
      </c>
      <c r="E3413" s="61" t="s">
        <v>21</v>
      </c>
      <c r="F3413" s="303" t="s">
        <v>1242</v>
      </c>
      <c r="G3413" s="303"/>
      <c r="H3413" s="67" t="s">
        <v>22</v>
      </c>
      <c r="I3413" s="62" t="s">
        <v>23</v>
      </c>
      <c r="J3413" s="62" t="s">
        <v>24</v>
      </c>
      <c r="K3413" s="62" t="s">
        <v>17</v>
      </c>
      <c r="O3413" s="4"/>
      <c r="P3413" s="4"/>
      <c r="Q3413" s="4"/>
      <c r="R3413" s="4"/>
      <c r="S3413" s="4"/>
      <c r="T3413" s="4"/>
      <c r="U3413" s="4"/>
      <c r="V3413" s="4"/>
      <c r="W3413" s="4"/>
      <c r="X3413" s="4"/>
      <c r="Y3413" s="4"/>
    </row>
    <row r="3414" spans="1:25" ht="15" customHeight="1">
      <c r="A3414" s="4"/>
      <c r="B3414" s="58" t="s">
        <v>1243</v>
      </c>
      <c r="C3414" s="69" t="s">
        <v>1117</v>
      </c>
      <c r="D3414" s="58" t="s">
        <v>47</v>
      </c>
      <c r="E3414" s="58" t="s">
        <v>1118</v>
      </c>
      <c r="F3414" s="304" t="s">
        <v>1326</v>
      </c>
      <c r="G3414" s="304"/>
      <c r="H3414" s="68" t="s">
        <v>49</v>
      </c>
      <c r="I3414" s="71">
        <v>1</v>
      </c>
      <c r="J3414" s="70">
        <v>64.069999999999993</v>
      </c>
      <c r="K3414" s="70">
        <v>64.069999999999993</v>
      </c>
      <c r="O3414" s="4"/>
      <c r="P3414" s="4"/>
      <c r="Q3414" s="4"/>
      <c r="R3414" s="4"/>
      <c r="S3414" s="4"/>
      <c r="T3414" s="4"/>
      <c r="U3414" s="4"/>
      <c r="V3414" s="4"/>
      <c r="W3414" s="4"/>
      <c r="X3414" s="4"/>
      <c r="Y3414" s="4"/>
    </row>
    <row r="3415" spans="1:25" ht="15" customHeight="1">
      <c r="A3415" s="4"/>
      <c r="B3415" s="59" t="s">
        <v>1245</v>
      </c>
      <c r="C3415" s="74" t="s">
        <v>1252</v>
      </c>
      <c r="D3415" s="59" t="s">
        <v>47</v>
      </c>
      <c r="E3415" s="59" t="s">
        <v>1253</v>
      </c>
      <c r="F3415" s="308" t="s">
        <v>1248</v>
      </c>
      <c r="G3415" s="308"/>
      <c r="H3415" s="73" t="s">
        <v>1249</v>
      </c>
      <c r="I3415" s="76">
        <v>0.74529999999999996</v>
      </c>
      <c r="J3415" s="75">
        <v>31.63</v>
      </c>
      <c r="K3415" s="75">
        <v>23.57</v>
      </c>
      <c r="O3415" s="4"/>
      <c r="P3415" s="4"/>
      <c r="Q3415" s="4"/>
      <c r="R3415" s="4"/>
      <c r="S3415" s="4"/>
      <c r="T3415" s="4"/>
      <c r="U3415" s="4"/>
      <c r="V3415" s="4"/>
      <c r="W3415" s="4"/>
      <c r="X3415" s="4"/>
      <c r="Y3415" s="4"/>
    </row>
    <row r="3416" spans="1:25" ht="15" customHeight="1">
      <c r="A3416" s="4"/>
      <c r="B3416" s="59" t="s">
        <v>1245</v>
      </c>
      <c r="C3416" s="74" t="s">
        <v>1250</v>
      </c>
      <c r="D3416" s="59" t="s">
        <v>47</v>
      </c>
      <c r="E3416" s="59" t="s">
        <v>1251</v>
      </c>
      <c r="F3416" s="308" t="s">
        <v>1248</v>
      </c>
      <c r="G3416" s="308"/>
      <c r="H3416" s="73" t="s">
        <v>1249</v>
      </c>
      <c r="I3416" s="76">
        <v>0.74529999999999996</v>
      </c>
      <c r="J3416" s="75">
        <v>25.52</v>
      </c>
      <c r="K3416" s="75">
        <v>19.02</v>
      </c>
      <c r="O3416" s="4"/>
      <c r="P3416" s="4"/>
      <c r="Q3416" s="4"/>
      <c r="R3416" s="4"/>
      <c r="S3416" s="4"/>
      <c r="T3416" s="4"/>
      <c r="U3416" s="4"/>
      <c r="V3416" s="4"/>
      <c r="W3416" s="4"/>
      <c r="X3416" s="4"/>
      <c r="Y3416" s="4"/>
    </row>
    <row r="3417" spans="1:25" ht="15" customHeight="1">
      <c r="A3417" s="4"/>
      <c r="B3417" s="57" t="s">
        <v>1254</v>
      </c>
      <c r="C3417" s="78" t="s">
        <v>2440</v>
      </c>
      <c r="D3417" s="57" t="s">
        <v>47</v>
      </c>
      <c r="E3417" s="57" t="s">
        <v>2441</v>
      </c>
      <c r="F3417" s="305" t="s">
        <v>1258</v>
      </c>
      <c r="G3417" s="305"/>
      <c r="H3417" s="77" t="s">
        <v>87</v>
      </c>
      <c r="I3417" s="80">
        <v>3</v>
      </c>
      <c r="J3417" s="79">
        <v>7.16</v>
      </c>
      <c r="K3417" s="79">
        <v>21.48</v>
      </c>
      <c r="O3417" s="4"/>
      <c r="P3417" s="4"/>
      <c r="Q3417" s="4"/>
      <c r="R3417" s="4"/>
      <c r="S3417" s="4"/>
      <c r="T3417" s="4"/>
      <c r="U3417" s="4"/>
      <c r="V3417" s="4"/>
      <c r="W3417" s="4"/>
      <c r="X3417" s="4"/>
      <c r="Y3417" s="4"/>
    </row>
    <row r="3418" spans="1:25" ht="15" customHeight="1">
      <c r="A3418" s="4"/>
      <c r="B3418" s="60"/>
      <c r="C3418" s="60"/>
      <c r="D3418" s="60"/>
      <c r="E3418" s="60"/>
      <c r="F3418" s="60" t="s">
        <v>1260</v>
      </c>
      <c r="G3418" s="82">
        <v>32.729999999999997</v>
      </c>
      <c r="H3418" s="60" t="s">
        <v>1261</v>
      </c>
      <c r="I3418" s="82">
        <v>0</v>
      </c>
      <c r="J3418" s="60" t="s">
        <v>1262</v>
      </c>
      <c r="K3418" s="82">
        <v>32.729999999999997</v>
      </c>
      <c r="O3418" s="4"/>
      <c r="P3418" s="4"/>
      <c r="Q3418" s="4"/>
      <c r="R3418" s="4"/>
      <c r="S3418" s="4"/>
      <c r="T3418" s="4"/>
      <c r="U3418" s="4"/>
      <c r="V3418" s="4"/>
      <c r="W3418" s="4"/>
      <c r="X3418" s="4"/>
      <c r="Y3418" s="4"/>
    </row>
    <row r="3419" spans="1:25" ht="15" customHeight="1" thickBot="1">
      <c r="A3419" s="4"/>
      <c r="B3419" s="60"/>
      <c r="C3419" s="60"/>
      <c r="D3419" s="60"/>
      <c r="E3419" s="60"/>
      <c r="F3419" s="60" t="s">
        <v>1263</v>
      </c>
      <c r="G3419" s="82">
        <v>12.12</v>
      </c>
      <c r="H3419" s="60"/>
      <c r="I3419" s="306" t="s">
        <v>1264</v>
      </c>
      <c r="J3419" s="306"/>
      <c r="K3419" s="82">
        <v>76.19</v>
      </c>
      <c r="O3419" s="4"/>
      <c r="P3419" s="4"/>
      <c r="Q3419" s="4"/>
      <c r="R3419" s="4"/>
      <c r="S3419" s="4"/>
      <c r="T3419" s="4"/>
      <c r="U3419" s="4"/>
      <c r="V3419" s="4"/>
      <c r="W3419" s="4"/>
      <c r="X3419" s="4"/>
      <c r="Y3419" s="4"/>
    </row>
    <row r="3420" spans="1:25" ht="15" customHeight="1" thickTop="1">
      <c r="A3420" s="4"/>
      <c r="B3420" s="72"/>
      <c r="C3420" s="72"/>
      <c r="D3420" s="72"/>
      <c r="E3420" s="72"/>
      <c r="F3420" s="72"/>
      <c r="G3420" s="72"/>
      <c r="H3420" s="72"/>
      <c r="I3420" s="72"/>
      <c r="J3420" s="72"/>
      <c r="K3420" s="72"/>
      <c r="O3420" s="4"/>
      <c r="P3420" s="4"/>
      <c r="Q3420" s="4"/>
      <c r="R3420" s="4"/>
      <c r="S3420" s="4"/>
      <c r="T3420" s="4"/>
      <c r="U3420" s="4"/>
      <c r="V3420" s="4"/>
      <c r="W3420" s="4"/>
      <c r="X3420" s="4"/>
      <c r="Y3420" s="4"/>
    </row>
    <row r="3421" spans="1:25" ht="15" customHeight="1">
      <c r="A3421" s="4"/>
      <c r="B3421" s="61" t="s">
        <v>1119</v>
      </c>
      <c r="C3421" s="62" t="s">
        <v>19</v>
      </c>
      <c r="D3421" s="61" t="s">
        <v>20</v>
      </c>
      <c r="E3421" s="61" t="s">
        <v>21</v>
      </c>
      <c r="F3421" s="303" t="s">
        <v>1242</v>
      </c>
      <c r="G3421" s="303"/>
      <c r="H3421" s="67" t="s">
        <v>22</v>
      </c>
      <c r="I3421" s="62" t="s">
        <v>23</v>
      </c>
      <c r="J3421" s="62" t="s">
        <v>24</v>
      </c>
      <c r="K3421" s="62" t="s">
        <v>17</v>
      </c>
      <c r="O3421" s="4"/>
      <c r="P3421" s="4"/>
      <c r="Q3421" s="4"/>
      <c r="R3421" s="4"/>
      <c r="S3421" s="4"/>
      <c r="T3421" s="4"/>
      <c r="U3421" s="4"/>
      <c r="V3421" s="4"/>
      <c r="W3421" s="4"/>
      <c r="X3421" s="4"/>
      <c r="Y3421" s="4"/>
    </row>
    <row r="3422" spans="1:25" ht="15" customHeight="1">
      <c r="A3422" s="4"/>
      <c r="B3422" s="58" t="s">
        <v>1243</v>
      </c>
      <c r="C3422" s="69" t="s">
        <v>1120</v>
      </c>
      <c r="D3422" s="58" t="s">
        <v>47</v>
      </c>
      <c r="E3422" s="58" t="s">
        <v>1121</v>
      </c>
      <c r="F3422" s="304" t="s">
        <v>1323</v>
      </c>
      <c r="G3422" s="304"/>
      <c r="H3422" s="68" t="s">
        <v>49</v>
      </c>
      <c r="I3422" s="71">
        <v>1</v>
      </c>
      <c r="J3422" s="70">
        <v>8.0399999999999991</v>
      </c>
      <c r="K3422" s="70">
        <v>8.0399999999999991</v>
      </c>
      <c r="O3422" s="4"/>
      <c r="P3422" s="4"/>
      <c r="Q3422" s="4"/>
      <c r="R3422" s="4"/>
      <c r="S3422" s="4"/>
      <c r="T3422" s="4"/>
      <c r="U3422" s="4"/>
      <c r="V3422" s="4"/>
      <c r="W3422" s="4"/>
      <c r="X3422" s="4"/>
      <c r="Y3422" s="4"/>
    </row>
    <row r="3423" spans="1:25" ht="15" customHeight="1">
      <c r="A3423" s="4"/>
      <c r="B3423" s="59" t="s">
        <v>1245</v>
      </c>
      <c r="C3423" s="74" t="s">
        <v>1252</v>
      </c>
      <c r="D3423" s="59" t="s">
        <v>47</v>
      </c>
      <c r="E3423" s="59" t="s">
        <v>1253</v>
      </c>
      <c r="F3423" s="308" t="s">
        <v>1248</v>
      </c>
      <c r="G3423" s="308"/>
      <c r="H3423" s="73" t="s">
        <v>1249</v>
      </c>
      <c r="I3423" s="76">
        <v>6.1899999999999997E-2</v>
      </c>
      <c r="J3423" s="75">
        <v>31.63</v>
      </c>
      <c r="K3423" s="75">
        <v>1.95</v>
      </c>
      <c r="O3423" s="4"/>
      <c r="P3423" s="4"/>
      <c r="Q3423" s="4"/>
      <c r="R3423" s="4"/>
      <c r="S3423" s="4"/>
      <c r="T3423" s="4"/>
      <c r="U3423" s="4"/>
      <c r="V3423" s="4"/>
      <c r="W3423" s="4"/>
      <c r="X3423" s="4"/>
      <c r="Y3423" s="4"/>
    </row>
    <row r="3424" spans="1:25" ht="15" customHeight="1">
      <c r="A3424" s="4"/>
      <c r="B3424" s="59" t="s">
        <v>1245</v>
      </c>
      <c r="C3424" s="74" t="s">
        <v>1250</v>
      </c>
      <c r="D3424" s="59" t="s">
        <v>47</v>
      </c>
      <c r="E3424" s="59" t="s">
        <v>1251</v>
      </c>
      <c r="F3424" s="308" t="s">
        <v>1248</v>
      </c>
      <c r="G3424" s="308"/>
      <c r="H3424" s="73" t="s">
        <v>1249</v>
      </c>
      <c r="I3424" s="76">
        <v>6.8770999999999997E-3</v>
      </c>
      <c r="J3424" s="75">
        <v>25.52</v>
      </c>
      <c r="K3424" s="75">
        <v>0.17</v>
      </c>
      <c r="O3424" s="4"/>
      <c r="P3424" s="4"/>
      <c r="Q3424" s="4"/>
      <c r="R3424" s="4"/>
      <c r="S3424" s="4"/>
      <c r="T3424" s="4"/>
      <c r="U3424" s="4"/>
      <c r="V3424" s="4"/>
      <c r="W3424" s="4"/>
      <c r="X3424" s="4"/>
      <c r="Y3424" s="4"/>
    </row>
    <row r="3425" spans="1:25" ht="15" customHeight="1">
      <c r="A3425" s="4"/>
      <c r="B3425" s="57" t="s">
        <v>1254</v>
      </c>
      <c r="C3425" s="78" t="s">
        <v>1359</v>
      </c>
      <c r="D3425" s="57" t="s">
        <v>47</v>
      </c>
      <c r="E3425" s="57" t="s">
        <v>1360</v>
      </c>
      <c r="F3425" s="305" t="s">
        <v>1258</v>
      </c>
      <c r="G3425" s="305"/>
      <c r="H3425" s="77" t="s">
        <v>49</v>
      </c>
      <c r="I3425" s="80">
        <v>1</v>
      </c>
      <c r="J3425" s="79">
        <v>5.92</v>
      </c>
      <c r="K3425" s="79">
        <v>5.92</v>
      </c>
      <c r="O3425" s="4"/>
      <c r="P3425" s="4"/>
      <c r="Q3425" s="4"/>
      <c r="R3425" s="4"/>
      <c r="S3425" s="4"/>
      <c r="T3425" s="4"/>
      <c r="U3425" s="4"/>
      <c r="V3425" s="4"/>
      <c r="W3425" s="4"/>
      <c r="X3425" s="4"/>
      <c r="Y3425" s="4"/>
    </row>
    <row r="3426" spans="1:25" ht="15" customHeight="1">
      <c r="A3426" s="4"/>
      <c r="B3426" s="60"/>
      <c r="C3426" s="60"/>
      <c r="D3426" s="60"/>
      <c r="E3426" s="60"/>
      <c r="F3426" s="60" t="s">
        <v>1260</v>
      </c>
      <c r="G3426" s="82">
        <v>1.67</v>
      </c>
      <c r="H3426" s="60" t="s">
        <v>1261</v>
      </c>
      <c r="I3426" s="82">
        <v>0</v>
      </c>
      <c r="J3426" s="60" t="s">
        <v>1262</v>
      </c>
      <c r="K3426" s="82">
        <v>1.67</v>
      </c>
      <c r="O3426" s="4"/>
      <c r="P3426" s="4"/>
      <c r="Q3426" s="4"/>
      <c r="R3426" s="4"/>
      <c r="S3426" s="4"/>
      <c r="T3426" s="4"/>
      <c r="U3426" s="4"/>
      <c r="V3426" s="4"/>
      <c r="W3426" s="4"/>
      <c r="X3426" s="4"/>
      <c r="Y3426" s="4"/>
    </row>
    <row r="3427" spans="1:25" ht="15" customHeight="1" thickBot="1">
      <c r="A3427" s="4"/>
      <c r="B3427" s="60"/>
      <c r="C3427" s="60"/>
      <c r="D3427" s="60"/>
      <c r="E3427" s="60"/>
      <c r="F3427" s="60" t="s">
        <v>1263</v>
      </c>
      <c r="G3427" s="82">
        <v>1.52</v>
      </c>
      <c r="H3427" s="60"/>
      <c r="I3427" s="306" t="s">
        <v>1264</v>
      </c>
      <c r="J3427" s="306"/>
      <c r="K3427" s="82">
        <v>9.56</v>
      </c>
      <c r="O3427" s="4"/>
      <c r="P3427" s="4"/>
      <c r="Q3427" s="4"/>
      <c r="R3427" s="4"/>
      <c r="S3427" s="4"/>
      <c r="T3427" s="4"/>
      <c r="U3427" s="4"/>
      <c r="V3427" s="4"/>
      <c r="W3427" s="4"/>
      <c r="X3427" s="4"/>
      <c r="Y3427" s="4"/>
    </row>
    <row r="3428" spans="1:25" ht="15" customHeight="1" thickTop="1">
      <c r="A3428" s="4"/>
      <c r="B3428" s="72"/>
      <c r="C3428" s="72"/>
      <c r="D3428" s="72"/>
      <c r="E3428" s="72"/>
      <c r="F3428" s="72"/>
      <c r="G3428" s="72"/>
      <c r="H3428" s="72"/>
      <c r="I3428" s="72"/>
      <c r="J3428" s="72"/>
      <c r="K3428" s="72"/>
      <c r="O3428" s="4"/>
      <c r="P3428" s="4"/>
      <c r="Q3428" s="4"/>
      <c r="R3428" s="4"/>
      <c r="S3428" s="4"/>
      <c r="T3428" s="4"/>
      <c r="U3428" s="4"/>
      <c r="V3428" s="4"/>
      <c r="W3428" s="4"/>
      <c r="X3428" s="4"/>
      <c r="Y3428" s="4"/>
    </row>
    <row r="3429" spans="1:25" ht="15" customHeight="1">
      <c r="A3429" s="4"/>
      <c r="B3429" s="61" t="s">
        <v>1124</v>
      </c>
      <c r="C3429" s="62" t="s">
        <v>19</v>
      </c>
      <c r="D3429" s="61" t="s">
        <v>20</v>
      </c>
      <c r="E3429" s="61" t="s">
        <v>21</v>
      </c>
      <c r="F3429" s="303" t="s">
        <v>1242</v>
      </c>
      <c r="G3429" s="303"/>
      <c r="H3429" s="67" t="s">
        <v>22</v>
      </c>
      <c r="I3429" s="62" t="s">
        <v>23</v>
      </c>
      <c r="J3429" s="62" t="s">
        <v>24</v>
      </c>
      <c r="K3429" s="62" t="s">
        <v>17</v>
      </c>
      <c r="O3429" s="4"/>
      <c r="P3429" s="4"/>
      <c r="Q3429" s="4"/>
      <c r="R3429" s="4"/>
      <c r="S3429" s="4"/>
      <c r="T3429" s="4"/>
      <c r="U3429" s="4"/>
      <c r="V3429" s="4"/>
      <c r="W3429" s="4"/>
      <c r="X3429" s="4"/>
      <c r="Y3429" s="4"/>
    </row>
    <row r="3430" spans="1:25" ht="15" customHeight="1">
      <c r="A3430" s="4"/>
      <c r="B3430" s="58" t="s">
        <v>1243</v>
      </c>
      <c r="C3430" s="69" t="s">
        <v>1125</v>
      </c>
      <c r="D3430" s="58" t="s">
        <v>47</v>
      </c>
      <c r="E3430" s="58" t="s">
        <v>1126</v>
      </c>
      <c r="F3430" s="304" t="s">
        <v>1878</v>
      </c>
      <c r="G3430" s="304"/>
      <c r="H3430" s="68" t="s">
        <v>87</v>
      </c>
      <c r="I3430" s="71">
        <v>1</v>
      </c>
      <c r="J3430" s="70">
        <v>29.19</v>
      </c>
      <c r="K3430" s="70">
        <v>29.19</v>
      </c>
      <c r="O3430" s="4"/>
      <c r="P3430" s="4"/>
      <c r="Q3430" s="4"/>
      <c r="R3430" s="4"/>
      <c r="S3430" s="4"/>
      <c r="T3430" s="4"/>
      <c r="U3430" s="4"/>
      <c r="V3430" s="4"/>
      <c r="W3430" s="4"/>
      <c r="X3430" s="4"/>
      <c r="Y3430" s="4"/>
    </row>
    <row r="3431" spans="1:25" ht="15" customHeight="1">
      <c r="A3431" s="4"/>
      <c r="B3431" s="59" t="s">
        <v>1245</v>
      </c>
      <c r="C3431" s="74" t="s">
        <v>1301</v>
      </c>
      <c r="D3431" s="59" t="s">
        <v>47</v>
      </c>
      <c r="E3431" s="59" t="s">
        <v>1302</v>
      </c>
      <c r="F3431" s="308" t="s">
        <v>1248</v>
      </c>
      <c r="G3431" s="308"/>
      <c r="H3431" s="73" t="s">
        <v>1249</v>
      </c>
      <c r="I3431" s="76">
        <v>5.8999999999999997E-2</v>
      </c>
      <c r="J3431" s="75">
        <v>30.48</v>
      </c>
      <c r="K3431" s="75">
        <v>1.79</v>
      </c>
      <c r="O3431" s="4"/>
      <c r="P3431" s="4"/>
      <c r="Q3431" s="4"/>
      <c r="R3431" s="4"/>
      <c r="S3431" s="4"/>
      <c r="T3431" s="4"/>
      <c r="U3431" s="4"/>
      <c r="V3431" s="4"/>
      <c r="W3431" s="4"/>
      <c r="X3431" s="4"/>
      <c r="Y3431" s="4"/>
    </row>
    <row r="3432" spans="1:25" ht="15" customHeight="1">
      <c r="A3432" s="4"/>
      <c r="B3432" s="59" t="s">
        <v>1245</v>
      </c>
      <c r="C3432" s="74" t="s">
        <v>1299</v>
      </c>
      <c r="D3432" s="59" t="s">
        <v>47</v>
      </c>
      <c r="E3432" s="59" t="s">
        <v>1300</v>
      </c>
      <c r="F3432" s="308" t="s">
        <v>1248</v>
      </c>
      <c r="G3432" s="308"/>
      <c r="H3432" s="73" t="s">
        <v>1249</v>
      </c>
      <c r="I3432" s="76">
        <v>5.8999999999999997E-2</v>
      </c>
      <c r="J3432" s="75">
        <v>24.48</v>
      </c>
      <c r="K3432" s="75">
        <v>1.44</v>
      </c>
      <c r="O3432" s="4"/>
      <c r="P3432" s="4"/>
      <c r="Q3432" s="4"/>
      <c r="R3432" s="4"/>
      <c r="S3432" s="4"/>
      <c r="T3432" s="4"/>
      <c r="U3432" s="4"/>
      <c r="V3432" s="4"/>
      <c r="W3432" s="4"/>
      <c r="X3432" s="4"/>
      <c r="Y3432" s="4"/>
    </row>
    <row r="3433" spans="1:25" ht="15" customHeight="1">
      <c r="A3433" s="4"/>
      <c r="B3433" s="57" t="s">
        <v>1254</v>
      </c>
      <c r="C3433" s="78" t="s">
        <v>2442</v>
      </c>
      <c r="D3433" s="57" t="s">
        <v>47</v>
      </c>
      <c r="E3433" s="57" t="s">
        <v>2443</v>
      </c>
      <c r="F3433" s="305" t="s">
        <v>1258</v>
      </c>
      <c r="G3433" s="305"/>
      <c r="H3433" s="77" t="s">
        <v>87</v>
      </c>
      <c r="I3433" s="80">
        <v>1.0210999999999999</v>
      </c>
      <c r="J3433" s="79">
        <v>20.61</v>
      </c>
      <c r="K3433" s="79">
        <v>21.04</v>
      </c>
      <c r="O3433" s="4"/>
      <c r="P3433" s="4"/>
      <c r="Q3433" s="4"/>
      <c r="R3433" s="4"/>
      <c r="S3433" s="4"/>
      <c r="T3433" s="4"/>
      <c r="U3433" s="4"/>
      <c r="V3433" s="4"/>
      <c r="W3433" s="4"/>
      <c r="X3433" s="4"/>
      <c r="Y3433" s="4"/>
    </row>
    <row r="3434" spans="1:25" ht="15" customHeight="1">
      <c r="A3434" s="4"/>
      <c r="B3434" s="57" t="s">
        <v>1254</v>
      </c>
      <c r="C3434" s="78" t="s">
        <v>2444</v>
      </c>
      <c r="D3434" s="57" t="s">
        <v>47</v>
      </c>
      <c r="E3434" s="57" t="s">
        <v>2445</v>
      </c>
      <c r="F3434" s="305" t="s">
        <v>1258</v>
      </c>
      <c r="G3434" s="305"/>
      <c r="H3434" s="77" t="s">
        <v>87</v>
      </c>
      <c r="I3434" s="80">
        <v>1.0210999999999999</v>
      </c>
      <c r="J3434" s="79">
        <v>4.82</v>
      </c>
      <c r="K3434" s="79">
        <v>4.92</v>
      </c>
      <c r="O3434" s="4"/>
      <c r="P3434" s="4"/>
      <c r="Q3434" s="4"/>
      <c r="R3434" s="4"/>
      <c r="S3434" s="4"/>
      <c r="T3434" s="4"/>
      <c r="U3434" s="4"/>
      <c r="V3434" s="4"/>
      <c r="W3434" s="4"/>
      <c r="X3434" s="4"/>
      <c r="Y3434" s="4"/>
    </row>
    <row r="3435" spans="1:25" ht="15" customHeight="1">
      <c r="A3435" s="4"/>
      <c r="B3435" s="60"/>
      <c r="C3435" s="60"/>
      <c r="D3435" s="60"/>
      <c r="E3435" s="60"/>
      <c r="F3435" s="60" t="s">
        <v>1260</v>
      </c>
      <c r="G3435" s="82">
        <v>2.5299999999999998</v>
      </c>
      <c r="H3435" s="60" t="s">
        <v>1261</v>
      </c>
      <c r="I3435" s="82">
        <v>0</v>
      </c>
      <c r="J3435" s="60" t="s">
        <v>1262</v>
      </c>
      <c r="K3435" s="82">
        <v>2.5299999999999998</v>
      </c>
      <c r="O3435" s="4"/>
      <c r="P3435" s="4"/>
      <c r="Q3435" s="4"/>
      <c r="R3435" s="4"/>
      <c r="S3435" s="4"/>
      <c r="T3435" s="4"/>
      <c r="U3435" s="4"/>
      <c r="V3435" s="4"/>
      <c r="W3435" s="4"/>
      <c r="X3435" s="4"/>
      <c r="Y3435" s="4"/>
    </row>
    <row r="3436" spans="1:25" ht="15" customHeight="1" thickBot="1">
      <c r="A3436" s="4"/>
      <c r="B3436" s="60"/>
      <c r="C3436" s="60"/>
      <c r="D3436" s="60"/>
      <c r="E3436" s="60"/>
      <c r="F3436" s="60" t="s">
        <v>1263</v>
      </c>
      <c r="G3436" s="82">
        <v>5.52</v>
      </c>
      <c r="H3436" s="60"/>
      <c r="I3436" s="306" t="s">
        <v>1264</v>
      </c>
      <c r="J3436" s="306"/>
      <c r="K3436" s="82">
        <v>34.71</v>
      </c>
      <c r="O3436" s="4"/>
      <c r="P3436" s="4"/>
      <c r="Q3436" s="4"/>
      <c r="R3436" s="4"/>
      <c r="S3436" s="4"/>
      <c r="T3436" s="4"/>
      <c r="U3436" s="4"/>
      <c r="V3436" s="4"/>
      <c r="W3436" s="4"/>
      <c r="X3436" s="4"/>
      <c r="Y3436" s="4"/>
    </row>
    <row r="3437" spans="1:25" ht="15" customHeight="1" thickTop="1">
      <c r="A3437" s="4"/>
      <c r="B3437" s="72"/>
      <c r="C3437" s="72"/>
      <c r="D3437" s="72"/>
      <c r="E3437" s="72"/>
      <c r="F3437" s="72"/>
      <c r="G3437" s="72"/>
      <c r="H3437" s="72"/>
      <c r="I3437" s="72"/>
      <c r="J3437" s="72"/>
      <c r="K3437" s="72"/>
      <c r="O3437" s="4"/>
      <c r="P3437" s="4"/>
      <c r="Q3437" s="4"/>
      <c r="R3437" s="4"/>
      <c r="S3437" s="4"/>
      <c r="T3437" s="4"/>
      <c r="U3437" s="4"/>
      <c r="V3437" s="4"/>
      <c r="W3437" s="4"/>
      <c r="X3437" s="4"/>
      <c r="Y3437" s="4"/>
    </row>
    <row r="3438" spans="1:25" ht="15" customHeight="1">
      <c r="A3438" s="4"/>
      <c r="B3438" s="61" t="s">
        <v>1127</v>
      </c>
      <c r="C3438" s="62" t="s">
        <v>19</v>
      </c>
      <c r="D3438" s="61" t="s">
        <v>20</v>
      </c>
      <c r="E3438" s="61" t="s">
        <v>21</v>
      </c>
      <c r="F3438" s="303" t="s">
        <v>1242</v>
      </c>
      <c r="G3438" s="303"/>
      <c r="H3438" s="67" t="s">
        <v>22</v>
      </c>
      <c r="I3438" s="62" t="s">
        <v>23</v>
      </c>
      <c r="J3438" s="62" t="s">
        <v>24</v>
      </c>
      <c r="K3438" s="62" t="s">
        <v>17</v>
      </c>
      <c r="O3438" s="4"/>
      <c r="P3438" s="4"/>
      <c r="Q3438" s="4"/>
      <c r="R3438" s="4"/>
      <c r="S3438" s="4"/>
      <c r="T3438" s="4"/>
      <c r="U3438" s="4"/>
      <c r="V3438" s="4"/>
      <c r="W3438" s="4"/>
      <c r="X3438" s="4"/>
      <c r="Y3438" s="4"/>
    </row>
    <row r="3439" spans="1:25" ht="15" customHeight="1">
      <c r="A3439" s="4"/>
      <c r="B3439" s="58" t="s">
        <v>1243</v>
      </c>
      <c r="C3439" s="69" t="s">
        <v>1128</v>
      </c>
      <c r="D3439" s="58" t="s">
        <v>47</v>
      </c>
      <c r="E3439" s="58" t="s">
        <v>1129</v>
      </c>
      <c r="F3439" s="304" t="s">
        <v>2446</v>
      </c>
      <c r="G3439" s="304"/>
      <c r="H3439" s="68" t="s">
        <v>87</v>
      </c>
      <c r="I3439" s="71">
        <v>1</v>
      </c>
      <c r="J3439" s="70">
        <v>52.6</v>
      </c>
      <c r="K3439" s="70">
        <v>52.6</v>
      </c>
      <c r="O3439" s="4"/>
      <c r="P3439" s="4"/>
      <c r="Q3439" s="4"/>
      <c r="R3439" s="4"/>
      <c r="S3439" s="4"/>
      <c r="T3439" s="4"/>
      <c r="U3439" s="4"/>
      <c r="V3439" s="4"/>
      <c r="W3439" s="4"/>
      <c r="X3439" s="4"/>
      <c r="Y3439" s="4"/>
    </row>
    <row r="3440" spans="1:25" ht="15" customHeight="1">
      <c r="A3440" s="4"/>
      <c r="B3440" s="59" t="s">
        <v>1245</v>
      </c>
      <c r="C3440" s="74" t="s">
        <v>2447</v>
      </c>
      <c r="D3440" s="59" t="s">
        <v>47</v>
      </c>
      <c r="E3440" s="59" t="s">
        <v>2448</v>
      </c>
      <c r="F3440" s="308" t="s">
        <v>2449</v>
      </c>
      <c r="G3440" s="308"/>
      <c r="H3440" s="73" t="s">
        <v>87</v>
      </c>
      <c r="I3440" s="76">
        <v>1</v>
      </c>
      <c r="J3440" s="75">
        <v>48.01</v>
      </c>
      <c r="K3440" s="75">
        <v>48.01</v>
      </c>
      <c r="O3440" s="4"/>
      <c r="P3440" s="4"/>
      <c r="Q3440" s="4"/>
      <c r="R3440" s="4"/>
      <c r="S3440" s="4"/>
      <c r="T3440" s="4"/>
      <c r="U3440" s="4"/>
      <c r="V3440" s="4"/>
      <c r="W3440" s="4"/>
      <c r="X3440" s="4"/>
      <c r="Y3440" s="4"/>
    </row>
    <row r="3441" spans="1:25" ht="15" customHeight="1">
      <c r="A3441" s="4"/>
      <c r="B3441" s="59" t="s">
        <v>1245</v>
      </c>
      <c r="C3441" s="74" t="s">
        <v>2450</v>
      </c>
      <c r="D3441" s="59" t="s">
        <v>47</v>
      </c>
      <c r="E3441" s="59" t="s">
        <v>2451</v>
      </c>
      <c r="F3441" s="308" t="s">
        <v>2369</v>
      </c>
      <c r="G3441" s="308"/>
      <c r="H3441" s="73" t="s">
        <v>87</v>
      </c>
      <c r="I3441" s="76">
        <v>1</v>
      </c>
      <c r="J3441" s="75">
        <v>4.59</v>
      </c>
      <c r="K3441" s="75">
        <v>4.59</v>
      </c>
      <c r="O3441" s="4"/>
      <c r="P3441" s="4"/>
      <c r="Q3441" s="4"/>
      <c r="R3441" s="4"/>
      <c r="S3441" s="4"/>
      <c r="T3441" s="4"/>
      <c r="U3441" s="4"/>
      <c r="V3441" s="4"/>
      <c r="W3441" s="4"/>
      <c r="X3441" s="4"/>
      <c r="Y3441" s="4"/>
    </row>
    <row r="3442" spans="1:25" ht="15" customHeight="1">
      <c r="A3442" s="4"/>
      <c r="B3442" s="60"/>
      <c r="C3442" s="60"/>
      <c r="D3442" s="60"/>
      <c r="E3442" s="60"/>
      <c r="F3442" s="60" t="s">
        <v>1260</v>
      </c>
      <c r="G3442" s="82">
        <v>4.12</v>
      </c>
      <c r="H3442" s="60" t="s">
        <v>1261</v>
      </c>
      <c r="I3442" s="82">
        <v>0</v>
      </c>
      <c r="J3442" s="60" t="s">
        <v>1262</v>
      </c>
      <c r="K3442" s="82">
        <v>4.12</v>
      </c>
      <c r="O3442" s="4"/>
      <c r="P3442" s="4"/>
      <c r="Q3442" s="4"/>
      <c r="R3442" s="4"/>
      <c r="S3442" s="4"/>
      <c r="T3442" s="4"/>
      <c r="U3442" s="4"/>
      <c r="V3442" s="4"/>
      <c r="W3442" s="4"/>
      <c r="X3442" s="4"/>
      <c r="Y3442" s="4"/>
    </row>
    <row r="3443" spans="1:25" ht="15" customHeight="1" thickBot="1">
      <c r="A3443" s="4"/>
      <c r="B3443" s="60"/>
      <c r="C3443" s="60"/>
      <c r="D3443" s="60"/>
      <c r="E3443" s="60"/>
      <c r="F3443" s="60" t="s">
        <v>1263</v>
      </c>
      <c r="G3443" s="82">
        <v>9.9499999999999993</v>
      </c>
      <c r="H3443" s="60"/>
      <c r="I3443" s="306" t="s">
        <v>1264</v>
      </c>
      <c r="J3443" s="306"/>
      <c r="K3443" s="82">
        <v>62.55</v>
      </c>
      <c r="O3443" s="4"/>
      <c r="P3443" s="4"/>
      <c r="Q3443" s="4"/>
      <c r="R3443" s="4"/>
      <c r="S3443" s="4"/>
      <c r="T3443" s="4"/>
      <c r="U3443" s="4"/>
      <c r="V3443" s="4"/>
      <c r="W3443" s="4"/>
      <c r="X3443" s="4"/>
      <c r="Y3443" s="4"/>
    </row>
    <row r="3444" spans="1:25" ht="45.6" customHeight="1" thickTop="1">
      <c r="A3444" s="4"/>
      <c r="B3444" s="72"/>
      <c r="C3444" s="72"/>
      <c r="D3444" s="72"/>
      <c r="E3444" s="72"/>
      <c r="F3444" s="72"/>
      <c r="G3444" s="72"/>
      <c r="H3444" s="72"/>
      <c r="I3444" s="72"/>
      <c r="J3444" s="72"/>
      <c r="K3444" s="72"/>
      <c r="O3444" s="4"/>
      <c r="P3444" s="4"/>
      <c r="Q3444" s="4"/>
      <c r="R3444" s="4"/>
      <c r="S3444" s="4"/>
      <c r="T3444" s="4"/>
      <c r="U3444" s="4"/>
      <c r="V3444" s="4"/>
      <c r="W3444" s="4"/>
      <c r="X3444" s="4"/>
      <c r="Y3444" s="4"/>
    </row>
    <row r="3445" spans="1:25" ht="15" customHeight="1">
      <c r="A3445" s="4"/>
      <c r="B3445" s="61" t="s">
        <v>1130</v>
      </c>
      <c r="C3445" s="62" t="s">
        <v>19</v>
      </c>
      <c r="D3445" s="61" t="s">
        <v>20</v>
      </c>
      <c r="E3445" s="61" t="s">
        <v>21</v>
      </c>
      <c r="F3445" s="303" t="s">
        <v>1242</v>
      </c>
      <c r="G3445" s="303"/>
      <c r="H3445" s="67" t="s">
        <v>22</v>
      </c>
      <c r="I3445" s="62" t="s">
        <v>23</v>
      </c>
      <c r="J3445" s="62" t="s">
        <v>24</v>
      </c>
      <c r="K3445" s="62" t="s">
        <v>17</v>
      </c>
      <c r="O3445" s="4"/>
      <c r="P3445" s="4"/>
      <c r="Q3445" s="4"/>
      <c r="R3445" s="4"/>
      <c r="S3445" s="4"/>
      <c r="T3445" s="4"/>
      <c r="U3445" s="4"/>
      <c r="V3445" s="4"/>
      <c r="W3445" s="4"/>
      <c r="X3445" s="4"/>
      <c r="Y3445" s="4"/>
    </row>
    <row r="3446" spans="1:25" ht="15" customHeight="1">
      <c r="A3446" s="4"/>
      <c r="B3446" s="58" t="s">
        <v>1243</v>
      </c>
      <c r="C3446" s="69" t="s">
        <v>1131</v>
      </c>
      <c r="D3446" s="58" t="s">
        <v>47</v>
      </c>
      <c r="E3446" s="58" t="s">
        <v>1132</v>
      </c>
      <c r="F3446" s="304" t="s">
        <v>2446</v>
      </c>
      <c r="G3446" s="304"/>
      <c r="H3446" s="68" t="s">
        <v>87</v>
      </c>
      <c r="I3446" s="71">
        <v>1</v>
      </c>
      <c r="J3446" s="70">
        <v>65.94</v>
      </c>
      <c r="K3446" s="70">
        <v>65.94</v>
      </c>
      <c r="O3446" s="4"/>
      <c r="P3446" s="4"/>
      <c r="Q3446" s="4"/>
      <c r="R3446" s="4"/>
      <c r="S3446" s="4"/>
      <c r="T3446" s="4"/>
      <c r="U3446" s="4"/>
      <c r="V3446" s="4"/>
      <c r="W3446" s="4"/>
      <c r="X3446" s="4"/>
      <c r="Y3446" s="4"/>
    </row>
    <row r="3447" spans="1:25" ht="15" customHeight="1">
      <c r="A3447" s="4"/>
      <c r="B3447" s="59" t="s">
        <v>1245</v>
      </c>
      <c r="C3447" s="74" t="s">
        <v>2450</v>
      </c>
      <c r="D3447" s="59" t="s">
        <v>47</v>
      </c>
      <c r="E3447" s="59" t="s">
        <v>2451</v>
      </c>
      <c r="F3447" s="308" t="s">
        <v>2369</v>
      </c>
      <c r="G3447" s="308"/>
      <c r="H3447" s="73" t="s">
        <v>87</v>
      </c>
      <c r="I3447" s="76">
        <v>1</v>
      </c>
      <c r="J3447" s="75">
        <v>4.59</v>
      </c>
      <c r="K3447" s="75">
        <v>4.59</v>
      </c>
      <c r="O3447" s="4"/>
      <c r="P3447" s="4"/>
      <c r="Q3447" s="4"/>
      <c r="R3447" s="4"/>
      <c r="S3447" s="4"/>
      <c r="T3447" s="4"/>
      <c r="U3447" s="4"/>
      <c r="V3447" s="4"/>
      <c r="W3447" s="4"/>
      <c r="X3447" s="4"/>
      <c r="Y3447" s="4"/>
    </row>
    <row r="3448" spans="1:25" ht="15" customHeight="1">
      <c r="A3448" s="4"/>
      <c r="B3448" s="59" t="s">
        <v>1245</v>
      </c>
      <c r="C3448" s="74" t="s">
        <v>2452</v>
      </c>
      <c r="D3448" s="59" t="s">
        <v>47</v>
      </c>
      <c r="E3448" s="59" t="s">
        <v>2453</v>
      </c>
      <c r="F3448" s="308" t="s">
        <v>2449</v>
      </c>
      <c r="G3448" s="308"/>
      <c r="H3448" s="73" t="s">
        <v>87</v>
      </c>
      <c r="I3448" s="76">
        <v>1</v>
      </c>
      <c r="J3448" s="75">
        <v>61.35</v>
      </c>
      <c r="K3448" s="75">
        <v>61.35</v>
      </c>
      <c r="O3448" s="4"/>
      <c r="P3448" s="4"/>
      <c r="Q3448" s="4"/>
      <c r="R3448" s="4"/>
      <c r="S3448" s="4"/>
      <c r="T3448" s="4"/>
      <c r="U3448" s="4"/>
      <c r="V3448" s="4"/>
      <c r="W3448" s="4"/>
      <c r="X3448" s="4"/>
      <c r="Y3448" s="4"/>
    </row>
    <row r="3449" spans="1:25" ht="15" customHeight="1">
      <c r="A3449" s="4"/>
      <c r="B3449" s="60"/>
      <c r="C3449" s="60"/>
      <c r="D3449" s="60"/>
      <c r="E3449" s="60"/>
      <c r="F3449" s="60" t="s">
        <v>1260</v>
      </c>
      <c r="G3449" s="82">
        <v>4.54</v>
      </c>
      <c r="H3449" s="60" t="s">
        <v>1261</v>
      </c>
      <c r="I3449" s="82">
        <v>0</v>
      </c>
      <c r="J3449" s="60" t="s">
        <v>1262</v>
      </c>
      <c r="K3449" s="82">
        <v>4.54</v>
      </c>
      <c r="O3449" s="4"/>
      <c r="P3449" s="4"/>
      <c r="Q3449" s="4"/>
      <c r="R3449" s="4"/>
      <c r="S3449" s="4"/>
      <c r="T3449" s="4"/>
      <c r="U3449" s="4"/>
      <c r="V3449" s="4"/>
      <c r="W3449" s="4"/>
      <c r="X3449" s="4"/>
      <c r="Y3449" s="4"/>
    </row>
    <row r="3450" spans="1:25" ht="15" customHeight="1" thickBot="1">
      <c r="A3450" s="4"/>
      <c r="B3450" s="60"/>
      <c r="C3450" s="60"/>
      <c r="D3450" s="60"/>
      <c r="E3450" s="60"/>
      <c r="F3450" s="60" t="s">
        <v>1263</v>
      </c>
      <c r="G3450" s="82">
        <v>12.47</v>
      </c>
      <c r="H3450" s="60"/>
      <c r="I3450" s="306" t="s">
        <v>1264</v>
      </c>
      <c r="J3450" s="306"/>
      <c r="K3450" s="82">
        <v>78.41</v>
      </c>
      <c r="O3450" s="4"/>
      <c r="P3450" s="4"/>
      <c r="Q3450" s="4"/>
      <c r="R3450" s="4"/>
      <c r="S3450" s="4"/>
      <c r="T3450" s="4"/>
      <c r="U3450" s="4"/>
      <c r="V3450" s="4"/>
      <c r="W3450" s="4"/>
      <c r="X3450" s="4"/>
      <c r="Y3450" s="4"/>
    </row>
    <row r="3451" spans="1:25" ht="15" customHeight="1" thickTop="1">
      <c r="A3451" s="4"/>
      <c r="B3451" s="72"/>
      <c r="C3451" s="72"/>
      <c r="D3451" s="72"/>
      <c r="E3451" s="72"/>
      <c r="F3451" s="72"/>
      <c r="G3451" s="72"/>
      <c r="H3451" s="72"/>
      <c r="I3451" s="72"/>
      <c r="J3451" s="72"/>
      <c r="K3451" s="72"/>
      <c r="O3451" s="4"/>
      <c r="P3451" s="4"/>
      <c r="Q3451" s="4"/>
      <c r="R3451" s="4"/>
      <c r="S3451" s="4"/>
      <c r="T3451" s="4"/>
      <c r="U3451" s="4"/>
      <c r="V3451" s="4"/>
      <c r="W3451" s="4"/>
      <c r="X3451" s="4"/>
      <c r="Y3451" s="4"/>
    </row>
    <row r="3452" spans="1:25" ht="15" customHeight="1">
      <c r="A3452" s="4"/>
      <c r="B3452" s="61" t="s">
        <v>1133</v>
      </c>
      <c r="C3452" s="62" t="s">
        <v>19</v>
      </c>
      <c r="D3452" s="61" t="s">
        <v>20</v>
      </c>
      <c r="E3452" s="61" t="s">
        <v>21</v>
      </c>
      <c r="F3452" s="303" t="s">
        <v>1242</v>
      </c>
      <c r="G3452" s="303"/>
      <c r="H3452" s="67" t="s">
        <v>22</v>
      </c>
      <c r="I3452" s="62" t="s">
        <v>23</v>
      </c>
      <c r="J3452" s="62" t="s">
        <v>24</v>
      </c>
      <c r="K3452" s="62" t="s">
        <v>17</v>
      </c>
      <c r="O3452" s="4"/>
      <c r="P3452" s="4"/>
      <c r="Q3452" s="4"/>
      <c r="R3452" s="4"/>
      <c r="S3452" s="4"/>
      <c r="T3452" s="4"/>
      <c r="U3452" s="4"/>
      <c r="V3452" s="4"/>
      <c r="W3452" s="4"/>
      <c r="X3452" s="4"/>
      <c r="Y3452" s="4"/>
    </row>
    <row r="3453" spans="1:25" ht="15" customHeight="1">
      <c r="A3453" s="4"/>
      <c r="B3453" s="58" t="s">
        <v>1243</v>
      </c>
      <c r="C3453" s="69" t="s">
        <v>1134</v>
      </c>
      <c r="D3453" s="58" t="s">
        <v>47</v>
      </c>
      <c r="E3453" s="58" t="s">
        <v>1135</v>
      </c>
      <c r="F3453" s="304" t="s">
        <v>2449</v>
      </c>
      <c r="G3453" s="304"/>
      <c r="H3453" s="68" t="s">
        <v>87</v>
      </c>
      <c r="I3453" s="71">
        <v>1</v>
      </c>
      <c r="J3453" s="70">
        <v>75.28</v>
      </c>
      <c r="K3453" s="70">
        <v>75.28</v>
      </c>
      <c r="O3453" s="4"/>
      <c r="P3453" s="4"/>
      <c r="Q3453" s="4"/>
      <c r="R3453" s="4"/>
      <c r="S3453" s="4"/>
      <c r="T3453" s="4"/>
      <c r="U3453" s="4"/>
      <c r="V3453" s="4"/>
      <c r="W3453" s="4"/>
      <c r="X3453" s="4"/>
      <c r="Y3453" s="4"/>
    </row>
    <row r="3454" spans="1:25" ht="15" customHeight="1">
      <c r="A3454" s="4"/>
      <c r="B3454" s="59" t="s">
        <v>1245</v>
      </c>
      <c r="C3454" s="74" t="s">
        <v>1502</v>
      </c>
      <c r="D3454" s="59" t="s">
        <v>47</v>
      </c>
      <c r="E3454" s="59" t="s">
        <v>1503</v>
      </c>
      <c r="F3454" s="308" t="s">
        <v>1248</v>
      </c>
      <c r="G3454" s="308"/>
      <c r="H3454" s="73" t="s">
        <v>1249</v>
      </c>
      <c r="I3454" s="76">
        <v>7.1814000000000003E-2</v>
      </c>
      <c r="J3454" s="75">
        <v>26.45</v>
      </c>
      <c r="K3454" s="75">
        <v>1.89</v>
      </c>
      <c r="O3454" s="4"/>
      <c r="P3454" s="4"/>
      <c r="Q3454" s="4"/>
      <c r="R3454" s="4"/>
      <c r="S3454" s="4"/>
      <c r="T3454" s="4"/>
      <c r="U3454" s="4"/>
      <c r="V3454" s="4"/>
      <c r="W3454" s="4"/>
      <c r="X3454" s="4"/>
      <c r="Y3454" s="4"/>
    </row>
    <row r="3455" spans="1:25" ht="15" customHeight="1">
      <c r="A3455" s="4"/>
      <c r="B3455" s="59" t="s">
        <v>1245</v>
      </c>
      <c r="C3455" s="74" t="s">
        <v>2454</v>
      </c>
      <c r="D3455" s="59" t="s">
        <v>47</v>
      </c>
      <c r="E3455" s="59" t="s">
        <v>2455</v>
      </c>
      <c r="F3455" s="308" t="s">
        <v>1248</v>
      </c>
      <c r="G3455" s="308"/>
      <c r="H3455" s="73" t="s">
        <v>1249</v>
      </c>
      <c r="I3455" s="76">
        <v>7.1814000000000003E-2</v>
      </c>
      <c r="J3455" s="75">
        <v>33.380000000000003</v>
      </c>
      <c r="K3455" s="75">
        <v>2.39</v>
      </c>
      <c r="O3455" s="4"/>
      <c r="P3455" s="4"/>
      <c r="Q3455" s="4"/>
      <c r="R3455" s="4"/>
      <c r="S3455" s="4"/>
      <c r="T3455" s="4"/>
      <c r="U3455" s="4"/>
      <c r="V3455" s="4"/>
      <c r="W3455" s="4"/>
      <c r="X3455" s="4"/>
      <c r="Y3455" s="4"/>
    </row>
    <row r="3456" spans="1:25" ht="45.6" customHeight="1">
      <c r="A3456" s="4"/>
      <c r="B3456" s="57" t="s">
        <v>1254</v>
      </c>
      <c r="C3456" s="78" t="s">
        <v>2456</v>
      </c>
      <c r="D3456" s="57" t="s">
        <v>47</v>
      </c>
      <c r="E3456" s="57" t="s">
        <v>2457</v>
      </c>
      <c r="F3456" s="305" t="s">
        <v>1258</v>
      </c>
      <c r="G3456" s="305"/>
      <c r="H3456" s="77" t="s">
        <v>87</v>
      </c>
      <c r="I3456" s="80">
        <v>1.0227269999999999</v>
      </c>
      <c r="J3456" s="79">
        <v>53.49</v>
      </c>
      <c r="K3456" s="79">
        <v>54.7</v>
      </c>
      <c r="O3456" s="4"/>
      <c r="P3456" s="4"/>
      <c r="Q3456" s="4"/>
      <c r="R3456" s="4"/>
      <c r="S3456" s="4"/>
      <c r="T3456" s="4"/>
      <c r="U3456" s="4"/>
      <c r="V3456" s="4"/>
      <c r="W3456" s="4"/>
      <c r="X3456" s="4"/>
      <c r="Y3456" s="4"/>
    </row>
    <row r="3457" spans="1:25" ht="15" customHeight="1">
      <c r="A3457" s="4"/>
      <c r="B3457" s="57" t="s">
        <v>1254</v>
      </c>
      <c r="C3457" s="78" t="s">
        <v>2458</v>
      </c>
      <c r="D3457" s="57" t="s">
        <v>47</v>
      </c>
      <c r="E3457" s="57" t="s">
        <v>2459</v>
      </c>
      <c r="F3457" s="305" t="s">
        <v>1258</v>
      </c>
      <c r="G3457" s="305"/>
      <c r="H3457" s="77" t="s">
        <v>87</v>
      </c>
      <c r="I3457" s="80">
        <v>1.0227269999999999</v>
      </c>
      <c r="J3457" s="79">
        <v>15.94</v>
      </c>
      <c r="K3457" s="79">
        <v>16.3</v>
      </c>
      <c r="O3457" s="4"/>
      <c r="P3457" s="4"/>
      <c r="Q3457" s="4"/>
      <c r="R3457" s="4"/>
      <c r="S3457" s="4"/>
      <c r="T3457" s="4"/>
      <c r="U3457" s="4"/>
      <c r="V3457" s="4"/>
      <c r="W3457" s="4"/>
      <c r="X3457" s="4"/>
      <c r="Y3457" s="4"/>
    </row>
    <row r="3458" spans="1:25" ht="15" customHeight="1">
      <c r="A3458" s="4"/>
      <c r="B3458" s="60"/>
      <c r="C3458" s="60"/>
      <c r="D3458" s="60"/>
      <c r="E3458" s="60"/>
      <c r="F3458" s="60" t="s">
        <v>1260</v>
      </c>
      <c r="G3458" s="82">
        <v>3.35</v>
      </c>
      <c r="H3458" s="60" t="s">
        <v>1261</v>
      </c>
      <c r="I3458" s="82">
        <v>0</v>
      </c>
      <c r="J3458" s="60" t="s">
        <v>1262</v>
      </c>
      <c r="K3458" s="82">
        <v>3.35</v>
      </c>
      <c r="O3458" s="4"/>
      <c r="P3458" s="4"/>
      <c r="Q3458" s="4"/>
      <c r="R3458" s="4"/>
      <c r="S3458" s="4"/>
      <c r="T3458" s="4"/>
      <c r="U3458" s="4"/>
      <c r="V3458" s="4"/>
      <c r="W3458" s="4"/>
      <c r="X3458" s="4"/>
      <c r="Y3458" s="4"/>
    </row>
    <row r="3459" spans="1:25" ht="15" customHeight="1" thickBot="1">
      <c r="A3459" s="4"/>
      <c r="B3459" s="60"/>
      <c r="C3459" s="60"/>
      <c r="D3459" s="60"/>
      <c r="E3459" s="60"/>
      <c r="F3459" s="60" t="s">
        <v>1263</v>
      </c>
      <c r="G3459" s="82">
        <v>14.24</v>
      </c>
      <c r="H3459" s="60"/>
      <c r="I3459" s="306" t="s">
        <v>1264</v>
      </c>
      <c r="J3459" s="306"/>
      <c r="K3459" s="82">
        <v>89.52</v>
      </c>
      <c r="O3459" s="4"/>
      <c r="P3459" s="4"/>
      <c r="Q3459" s="4"/>
      <c r="R3459" s="4"/>
      <c r="S3459" s="4"/>
      <c r="T3459" s="4"/>
      <c r="U3459" s="4"/>
      <c r="V3459" s="4"/>
      <c r="W3459" s="4"/>
      <c r="X3459" s="4"/>
      <c r="Y3459" s="4"/>
    </row>
    <row r="3460" spans="1:25" ht="15" customHeight="1" thickTop="1">
      <c r="A3460" s="4"/>
      <c r="B3460" s="72"/>
      <c r="C3460" s="72"/>
      <c r="D3460" s="72"/>
      <c r="E3460" s="72"/>
      <c r="F3460" s="72"/>
      <c r="G3460" s="72"/>
      <c r="H3460" s="72"/>
      <c r="I3460" s="72"/>
      <c r="J3460" s="72"/>
      <c r="K3460" s="72"/>
      <c r="O3460" s="4"/>
      <c r="P3460" s="4"/>
      <c r="Q3460" s="4"/>
      <c r="R3460" s="4"/>
      <c r="S3460" s="4"/>
      <c r="T3460" s="4"/>
      <c r="U3460" s="4"/>
      <c r="V3460" s="4"/>
      <c r="W3460" s="4"/>
      <c r="X3460" s="4"/>
      <c r="Y3460" s="4"/>
    </row>
    <row r="3461" spans="1:25" ht="15" customHeight="1">
      <c r="A3461" s="4"/>
      <c r="B3461" s="61" t="s">
        <v>1136</v>
      </c>
      <c r="C3461" s="62" t="s">
        <v>19</v>
      </c>
      <c r="D3461" s="61" t="s">
        <v>20</v>
      </c>
      <c r="E3461" s="61" t="s">
        <v>21</v>
      </c>
      <c r="F3461" s="303" t="s">
        <v>1242</v>
      </c>
      <c r="G3461" s="303"/>
      <c r="H3461" s="67" t="s">
        <v>22</v>
      </c>
      <c r="I3461" s="62" t="s">
        <v>23</v>
      </c>
      <c r="J3461" s="62" t="s">
        <v>24</v>
      </c>
      <c r="K3461" s="62" t="s">
        <v>17</v>
      </c>
      <c r="O3461" s="4"/>
      <c r="P3461" s="4"/>
      <c r="Q3461" s="4"/>
      <c r="R3461" s="4"/>
      <c r="S3461" s="4"/>
      <c r="T3461" s="4"/>
      <c r="U3461" s="4"/>
      <c r="V3461" s="4"/>
      <c r="W3461" s="4"/>
      <c r="X3461" s="4"/>
      <c r="Y3461" s="4"/>
    </row>
    <row r="3462" spans="1:25" ht="15" customHeight="1">
      <c r="A3462" s="4"/>
      <c r="B3462" s="58" t="s">
        <v>1243</v>
      </c>
      <c r="C3462" s="69" t="s">
        <v>1137</v>
      </c>
      <c r="D3462" s="58" t="s">
        <v>31</v>
      </c>
      <c r="E3462" s="58" t="s">
        <v>1138</v>
      </c>
      <c r="F3462" s="304" t="s">
        <v>2231</v>
      </c>
      <c r="G3462" s="304"/>
      <c r="H3462" s="68" t="s">
        <v>87</v>
      </c>
      <c r="I3462" s="71">
        <v>1</v>
      </c>
      <c r="J3462" s="70">
        <v>16.97</v>
      </c>
      <c r="K3462" s="70">
        <v>16.97</v>
      </c>
      <c r="O3462" s="4"/>
      <c r="P3462" s="4"/>
      <c r="Q3462" s="4"/>
      <c r="R3462" s="4"/>
      <c r="S3462" s="4"/>
      <c r="T3462" s="4"/>
      <c r="U3462" s="4"/>
      <c r="V3462" s="4"/>
      <c r="W3462" s="4"/>
      <c r="X3462" s="4"/>
      <c r="Y3462" s="4"/>
    </row>
    <row r="3463" spans="1:25" ht="15" customHeight="1">
      <c r="A3463" s="4"/>
      <c r="B3463" s="59" t="s">
        <v>1245</v>
      </c>
      <c r="C3463" s="74" t="s">
        <v>1246</v>
      </c>
      <c r="D3463" s="59" t="s">
        <v>47</v>
      </c>
      <c r="E3463" s="59" t="s">
        <v>1247</v>
      </c>
      <c r="F3463" s="308" t="s">
        <v>1248</v>
      </c>
      <c r="G3463" s="308"/>
      <c r="H3463" s="73" t="s">
        <v>1249</v>
      </c>
      <c r="I3463" s="76">
        <v>0.11</v>
      </c>
      <c r="J3463" s="75">
        <v>22.64</v>
      </c>
      <c r="K3463" s="75">
        <v>2.4900000000000002</v>
      </c>
      <c r="O3463" s="4"/>
      <c r="P3463" s="4"/>
      <c r="Q3463" s="4"/>
      <c r="R3463" s="4"/>
      <c r="S3463" s="4"/>
      <c r="T3463" s="4"/>
      <c r="U3463" s="4"/>
      <c r="V3463" s="4"/>
      <c r="W3463" s="4"/>
      <c r="X3463" s="4"/>
      <c r="Y3463" s="4"/>
    </row>
    <row r="3464" spans="1:25" ht="15" customHeight="1">
      <c r="A3464" s="4"/>
      <c r="B3464" s="59" t="s">
        <v>1245</v>
      </c>
      <c r="C3464" s="74" t="s">
        <v>1252</v>
      </c>
      <c r="D3464" s="59" t="s">
        <v>47</v>
      </c>
      <c r="E3464" s="59" t="s">
        <v>1253</v>
      </c>
      <c r="F3464" s="308" t="s">
        <v>1248</v>
      </c>
      <c r="G3464" s="308"/>
      <c r="H3464" s="73" t="s">
        <v>1249</v>
      </c>
      <c r="I3464" s="76">
        <v>0.11</v>
      </c>
      <c r="J3464" s="75">
        <v>31.63</v>
      </c>
      <c r="K3464" s="75">
        <v>3.47</v>
      </c>
      <c r="O3464" s="4"/>
      <c r="P3464" s="4"/>
      <c r="Q3464" s="4"/>
      <c r="R3464" s="4"/>
      <c r="S3464" s="4"/>
      <c r="T3464" s="4"/>
      <c r="U3464" s="4"/>
      <c r="V3464" s="4"/>
      <c r="W3464" s="4"/>
      <c r="X3464" s="4"/>
      <c r="Y3464" s="4"/>
    </row>
    <row r="3465" spans="1:25" ht="15" customHeight="1">
      <c r="A3465" s="4"/>
      <c r="B3465" s="57" t="s">
        <v>1254</v>
      </c>
      <c r="C3465" s="78" t="s">
        <v>2460</v>
      </c>
      <c r="D3465" s="57" t="s">
        <v>1546</v>
      </c>
      <c r="E3465" s="57" t="s">
        <v>2461</v>
      </c>
      <c r="F3465" s="305" t="s">
        <v>1258</v>
      </c>
      <c r="G3465" s="305"/>
      <c r="H3465" s="77" t="s">
        <v>1791</v>
      </c>
      <c r="I3465" s="80">
        <v>1.02</v>
      </c>
      <c r="J3465" s="79">
        <v>10.8</v>
      </c>
      <c r="K3465" s="79">
        <v>11.01</v>
      </c>
      <c r="O3465" s="4"/>
      <c r="P3465" s="4"/>
      <c r="Q3465" s="4"/>
      <c r="R3465" s="4"/>
      <c r="S3465" s="4"/>
      <c r="T3465" s="4"/>
      <c r="U3465" s="4"/>
      <c r="V3465" s="4"/>
      <c r="W3465" s="4"/>
      <c r="X3465" s="4"/>
      <c r="Y3465" s="4"/>
    </row>
    <row r="3466" spans="1:25" ht="15" customHeight="1">
      <c r="A3466" s="4"/>
      <c r="B3466" s="60"/>
      <c r="C3466" s="60"/>
      <c r="D3466" s="60"/>
      <c r="E3466" s="60"/>
      <c r="F3466" s="60" t="s">
        <v>1260</v>
      </c>
      <c r="G3466" s="82">
        <v>4.5199999999999996</v>
      </c>
      <c r="H3466" s="60" t="s">
        <v>1261</v>
      </c>
      <c r="I3466" s="82">
        <v>0</v>
      </c>
      <c r="J3466" s="60" t="s">
        <v>1262</v>
      </c>
      <c r="K3466" s="82">
        <v>4.5199999999999996</v>
      </c>
      <c r="O3466" s="4"/>
      <c r="P3466" s="4"/>
      <c r="Q3466" s="4"/>
      <c r="R3466" s="4"/>
      <c r="S3466" s="4"/>
      <c r="T3466" s="4"/>
      <c r="U3466" s="4"/>
      <c r="V3466" s="4"/>
      <c r="W3466" s="4"/>
      <c r="X3466" s="4"/>
      <c r="Y3466" s="4"/>
    </row>
    <row r="3467" spans="1:25" ht="15" customHeight="1">
      <c r="A3467" s="4"/>
      <c r="B3467" s="60"/>
      <c r="C3467" s="60"/>
      <c r="D3467" s="60"/>
      <c r="E3467" s="60"/>
      <c r="F3467" s="60" t="s">
        <v>1263</v>
      </c>
      <c r="G3467" s="82">
        <v>3.21</v>
      </c>
      <c r="H3467" s="60"/>
      <c r="I3467" s="306" t="s">
        <v>1264</v>
      </c>
      <c r="J3467" s="306"/>
      <c r="K3467" s="82">
        <v>20.18</v>
      </c>
      <c r="O3467" s="4"/>
      <c r="P3467" s="4"/>
      <c r="Q3467" s="4"/>
      <c r="R3467" s="4"/>
      <c r="S3467" s="4"/>
      <c r="T3467" s="4"/>
      <c r="U3467" s="4"/>
      <c r="V3467" s="4"/>
      <c r="W3467" s="4"/>
      <c r="X3467" s="4"/>
      <c r="Y3467" s="4"/>
    </row>
    <row r="3468" spans="1:25" ht="15" customHeight="1">
      <c r="A3468" s="4"/>
      <c r="B3468" s="307" t="s">
        <v>2542</v>
      </c>
      <c r="C3468" s="307"/>
      <c r="D3468" s="307"/>
      <c r="E3468" s="307"/>
      <c r="F3468" s="307"/>
      <c r="G3468" s="307"/>
      <c r="H3468" s="307"/>
      <c r="I3468" s="307"/>
      <c r="J3468" s="307"/>
      <c r="K3468" s="307"/>
      <c r="O3468" s="4"/>
      <c r="P3468" s="4"/>
      <c r="Q3468" s="4"/>
      <c r="R3468" s="4"/>
      <c r="S3468" s="4"/>
      <c r="T3468" s="4"/>
      <c r="U3468" s="4"/>
      <c r="V3468" s="4"/>
      <c r="W3468" s="4"/>
      <c r="X3468" s="4"/>
      <c r="Y3468" s="4"/>
    </row>
    <row r="3469" spans="1:25" ht="15" customHeight="1" thickBot="1">
      <c r="A3469" s="4"/>
      <c r="B3469" s="302" t="s">
        <v>2666</v>
      </c>
      <c r="C3469" s="302"/>
      <c r="D3469" s="302"/>
      <c r="E3469" s="302"/>
      <c r="F3469" s="302"/>
      <c r="G3469" s="302"/>
      <c r="H3469" s="302"/>
      <c r="I3469" s="302"/>
      <c r="J3469" s="302"/>
      <c r="K3469" s="302"/>
      <c r="O3469" s="4"/>
      <c r="P3469" s="4"/>
      <c r="Q3469" s="4"/>
      <c r="R3469" s="4"/>
      <c r="S3469" s="4"/>
      <c r="T3469" s="4"/>
      <c r="U3469" s="4"/>
      <c r="V3469" s="4"/>
      <c r="W3469" s="4"/>
      <c r="X3469" s="4"/>
      <c r="Y3469" s="4"/>
    </row>
    <row r="3470" spans="1:25" ht="15" customHeight="1" thickTop="1">
      <c r="A3470" s="4"/>
      <c r="B3470" s="72"/>
      <c r="C3470" s="72"/>
      <c r="D3470" s="72"/>
      <c r="E3470" s="72"/>
      <c r="F3470" s="72"/>
      <c r="G3470" s="72"/>
      <c r="H3470" s="72"/>
      <c r="I3470" s="72"/>
      <c r="J3470" s="72"/>
      <c r="K3470" s="72"/>
      <c r="O3470" s="4"/>
      <c r="P3470" s="4"/>
      <c r="Q3470" s="4"/>
      <c r="R3470" s="4"/>
      <c r="S3470" s="4"/>
      <c r="T3470" s="4"/>
      <c r="U3470" s="4"/>
      <c r="V3470" s="4"/>
      <c r="W3470" s="4"/>
      <c r="X3470" s="4"/>
      <c r="Y3470" s="4"/>
    </row>
    <row r="3471" spans="1:25" ht="45.6" customHeight="1">
      <c r="A3471" s="4"/>
      <c r="B3471" s="61" t="s">
        <v>1139</v>
      </c>
      <c r="C3471" s="62" t="s">
        <v>19</v>
      </c>
      <c r="D3471" s="61" t="s">
        <v>20</v>
      </c>
      <c r="E3471" s="61" t="s">
        <v>21</v>
      </c>
      <c r="F3471" s="303" t="s">
        <v>1242</v>
      </c>
      <c r="G3471" s="303"/>
      <c r="H3471" s="67" t="s">
        <v>22</v>
      </c>
      <c r="I3471" s="62" t="s">
        <v>23</v>
      </c>
      <c r="J3471" s="62" t="s">
        <v>24</v>
      </c>
      <c r="K3471" s="62" t="s">
        <v>17</v>
      </c>
      <c r="O3471" s="4"/>
      <c r="P3471" s="4"/>
      <c r="Q3471" s="4"/>
      <c r="R3471" s="4"/>
      <c r="S3471" s="4"/>
      <c r="T3471" s="4"/>
      <c r="U3471" s="4"/>
      <c r="V3471" s="4"/>
      <c r="W3471" s="4"/>
      <c r="X3471" s="4"/>
      <c r="Y3471" s="4"/>
    </row>
    <row r="3472" spans="1:25" ht="15" customHeight="1">
      <c r="A3472" s="4"/>
      <c r="B3472" s="58" t="s">
        <v>1243</v>
      </c>
      <c r="C3472" s="69" t="s">
        <v>1140</v>
      </c>
      <c r="D3472" s="58" t="s">
        <v>31</v>
      </c>
      <c r="E3472" s="58" t="s">
        <v>1141</v>
      </c>
      <c r="F3472" s="304" t="s">
        <v>2231</v>
      </c>
      <c r="G3472" s="304"/>
      <c r="H3472" s="68" t="s">
        <v>49</v>
      </c>
      <c r="I3472" s="71">
        <v>1</v>
      </c>
      <c r="J3472" s="70">
        <v>892.84</v>
      </c>
      <c r="K3472" s="70">
        <v>892.84</v>
      </c>
      <c r="O3472" s="4"/>
      <c r="P3472" s="4"/>
      <c r="Q3472" s="4"/>
      <c r="R3472" s="4"/>
      <c r="S3472" s="4"/>
      <c r="T3472" s="4"/>
      <c r="U3472" s="4"/>
      <c r="V3472" s="4"/>
      <c r="W3472" s="4"/>
      <c r="X3472" s="4"/>
      <c r="Y3472" s="4"/>
    </row>
    <row r="3473" spans="1:25" ht="15" customHeight="1">
      <c r="A3473" s="4"/>
      <c r="B3473" s="59" t="s">
        <v>1245</v>
      </c>
      <c r="C3473" s="74" t="s">
        <v>1413</v>
      </c>
      <c r="D3473" s="59" t="s">
        <v>47</v>
      </c>
      <c r="E3473" s="59" t="s">
        <v>1414</v>
      </c>
      <c r="F3473" s="308" t="s">
        <v>1248</v>
      </c>
      <c r="G3473" s="308"/>
      <c r="H3473" s="73" t="s">
        <v>1249</v>
      </c>
      <c r="I3473" s="76">
        <v>1.556</v>
      </c>
      <c r="J3473" s="75">
        <v>34.729999999999997</v>
      </c>
      <c r="K3473" s="75">
        <v>54.03</v>
      </c>
      <c r="O3473" s="4"/>
      <c r="P3473" s="4"/>
      <c r="Q3473" s="4"/>
      <c r="R3473" s="4"/>
      <c r="S3473" s="4"/>
      <c r="T3473" s="4"/>
      <c r="U3473" s="4"/>
      <c r="V3473" s="4"/>
      <c r="W3473" s="4"/>
      <c r="X3473" s="4"/>
      <c r="Y3473" s="4"/>
    </row>
    <row r="3474" spans="1:25" ht="15" customHeight="1">
      <c r="A3474" s="4"/>
      <c r="B3474" s="59" t="s">
        <v>1245</v>
      </c>
      <c r="C3474" s="74" t="s">
        <v>1282</v>
      </c>
      <c r="D3474" s="59" t="s">
        <v>47</v>
      </c>
      <c r="E3474" s="59" t="s">
        <v>1283</v>
      </c>
      <c r="F3474" s="308" t="s">
        <v>1248</v>
      </c>
      <c r="G3474" s="308"/>
      <c r="H3474" s="73" t="s">
        <v>1249</v>
      </c>
      <c r="I3474" s="76">
        <v>1.3149999999999999</v>
      </c>
      <c r="J3474" s="75">
        <v>24.85</v>
      </c>
      <c r="K3474" s="75">
        <v>32.67</v>
      </c>
      <c r="O3474" s="4"/>
      <c r="P3474" s="4"/>
      <c r="Q3474" s="4"/>
      <c r="R3474" s="4"/>
      <c r="S3474" s="4"/>
      <c r="T3474" s="4"/>
      <c r="U3474" s="4"/>
      <c r="V3474" s="4"/>
      <c r="W3474" s="4"/>
      <c r="X3474" s="4"/>
      <c r="Y3474" s="4"/>
    </row>
    <row r="3475" spans="1:25" ht="15" customHeight="1">
      <c r="A3475" s="4"/>
      <c r="B3475" s="57" t="s">
        <v>1254</v>
      </c>
      <c r="C3475" s="78" t="s">
        <v>2462</v>
      </c>
      <c r="D3475" s="57" t="s">
        <v>47</v>
      </c>
      <c r="E3475" s="57" t="s">
        <v>2463</v>
      </c>
      <c r="F3475" s="305" t="s">
        <v>1258</v>
      </c>
      <c r="G3475" s="305"/>
      <c r="H3475" s="77" t="s">
        <v>37</v>
      </c>
      <c r="I3475" s="80">
        <v>1.46</v>
      </c>
      <c r="J3475" s="79">
        <v>450.31</v>
      </c>
      <c r="K3475" s="79">
        <v>657.45</v>
      </c>
      <c r="O3475" s="4"/>
      <c r="P3475" s="4"/>
      <c r="Q3475" s="4"/>
      <c r="R3475" s="4"/>
      <c r="S3475" s="4"/>
      <c r="T3475" s="4"/>
      <c r="U3475" s="4"/>
      <c r="V3475" s="4"/>
      <c r="W3475" s="4"/>
      <c r="X3475" s="4"/>
      <c r="Y3475" s="4"/>
    </row>
    <row r="3476" spans="1:25" ht="15" customHeight="1">
      <c r="A3476" s="4"/>
      <c r="B3476" s="57" t="s">
        <v>1254</v>
      </c>
      <c r="C3476" s="78" t="s">
        <v>1699</v>
      </c>
      <c r="D3476" s="57" t="s">
        <v>1515</v>
      </c>
      <c r="E3476" s="57" t="s">
        <v>1700</v>
      </c>
      <c r="F3476" s="305" t="s">
        <v>1258</v>
      </c>
      <c r="G3476" s="305"/>
      <c r="H3476" s="77" t="s">
        <v>87</v>
      </c>
      <c r="I3476" s="80">
        <v>3.16</v>
      </c>
      <c r="J3476" s="79">
        <v>46.64</v>
      </c>
      <c r="K3476" s="79">
        <v>147.38</v>
      </c>
      <c r="O3476" s="4"/>
      <c r="P3476" s="4"/>
      <c r="Q3476" s="4"/>
      <c r="R3476" s="4"/>
      <c r="S3476" s="4"/>
      <c r="T3476" s="4"/>
      <c r="U3476" s="4"/>
      <c r="V3476" s="4"/>
      <c r="W3476" s="4"/>
      <c r="X3476" s="4"/>
      <c r="Y3476" s="4"/>
    </row>
    <row r="3477" spans="1:25" ht="15" customHeight="1">
      <c r="A3477" s="4"/>
      <c r="B3477" s="57" t="s">
        <v>1254</v>
      </c>
      <c r="C3477" s="78" t="s">
        <v>1763</v>
      </c>
      <c r="D3477" s="57" t="s">
        <v>1515</v>
      </c>
      <c r="E3477" s="57" t="s">
        <v>1764</v>
      </c>
      <c r="F3477" s="305" t="s">
        <v>1258</v>
      </c>
      <c r="G3477" s="305"/>
      <c r="H3477" s="77" t="s">
        <v>103</v>
      </c>
      <c r="I3477" s="80">
        <v>0.06</v>
      </c>
      <c r="J3477" s="79">
        <v>21.9</v>
      </c>
      <c r="K3477" s="79">
        <v>1.31</v>
      </c>
      <c r="O3477" s="4"/>
      <c r="P3477" s="4"/>
      <c r="Q3477" s="4"/>
      <c r="R3477" s="4"/>
      <c r="S3477" s="4"/>
      <c r="T3477" s="4"/>
      <c r="U3477" s="4"/>
      <c r="V3477" s="4"/>
      <c r="W3477" s="4"/>
      <c r="X3477" s="4"/>
      <c r="Y3477" s="4"/>
    </row>
    <row r="3478" spans="1:25" ht="15" customHeight="1">
      <c r="A3478" s="4"/>
      <c r="B3478" s="60"/>
      <c r="C3478" s="60"/>
      <c r="D3478" s="60"/>
      <c r="E3478" s="60"/>
      <c r="F3478" s="60" t="s">
        <v>1260</v>
      </c>
      <c r="G3478" s="82">
        <v>68.45</v>
      </c>
      <c r="H3478" s="60" t="s">
        <v>1261</v>
      </c>
      <c r="I3478" s="82">
        <v>0</v>
      </c>
      <c r="J3478" s="60" t="s">
        <v>1262</v>
      </c>
      <c r="K3478" s="82">
        <v>68.45</v>
      </c>
      <c r="O3478" s="4"/>
      <c r="P3478" s="4"/>
      <c r="Q3478" s="4"/>
      <c r="R3478" s="4"/>
      <c r="S3478" s="4"/>
      <c r="T3478" s="4"/>
      <c r="U3478" s="4"/>
      <c r="V3478" s="4"/>
      <c r="W3478" s="4"/>
      <c r="X3478" s="4"/>
      <c r="Y3478" s="4"/>
    </row>
    <row r="3479" spans="1:25" ht="15" customHeight="1">
      <c r="A3479" s="4"/>
      <c r="B3479" s="60"/>
      <c r="C3479" s="60"/>
      <c r="D3479" s="60"/>
      <c r="E3479" s="60"/>
      <c r="F3479" s="60" t="s">
        <v>1263</v>
      </c>
      <c r="G3479" s="82">
        <v>168.92</v>
      </c>
      <c r="H3479" s="60"/>
      <c r="I3479" s="306" t="s">
        <v>1264</v>
      </c>
      <c r="J3479" s="306"/>
      <c r="K3479" s="82">
        <v>1061.76</v>
      </c>
      <c r="O3479" s="4"/>
      <c r="P3479" s="4"/>
      <c r="Q3479" s="4"/>
      <c r="R3479" s="4"/>
      <c r="S3479" s="4"/>
      <c r="T3479" s="4"/>
      <c r="U3479" s="4"/>
      <c r="V3479" s="4"/>
      <c r="W3479" s="4"/>
      <c r="X3479" s="4"/>
      <c r="Y3479" s="4"/>
    </row>
    <row r="3480" spans="1:25" ht="15" customHeight="1">
      <c r="A3480" s="4"/>
      <c r="B3480" s="307" t="s">
        <v>2542</v>
      </c>
      <c r="C3480" s="307"/>
      <c r="D3480" s="307"/>
      <c r="E3480" s="307"/>
      <c r="F3480" s="307"/>
      <c r="G3480" s="307"/>
      <c r="H3480" s="307"/>
      <c r="I3480" s="307"/>
      <c r="J3480" s="307"/>
      <c r="K3480" s="307"/>
      <c r="O3480" s="4"/>
      <c r="P3480" s="4"/>
      <c r="Q3480" s="4"/>
      <c r="R3480" s="4"/>
      <c r="S3480" s="4"/>
      <c r="T3480" s="4"/>
      <c r="U3480" s="4"/>
      <c r="V3480" s="4"/>
      <c r="W3480" s="4"/>
      <c r="X3480" s="4"/>
      <c r="Y3480" s="4"/>
    </row>
    <row r="3481" spans="1:25" ht="45.6" customHeight="1" thickBot="1">
      <c r="A3481" s="4"/>
      <c r="B3481" s="302" t="s">
        <v>2667</v>
      </c>
      <c r="C3481" s="302"/>
      <c r="D3481" s="302"/>
      <c r="E3481" s="302"/>
      <c r="F3481" s="302"/>
      <c r="G3481" s="302"/>
      <c r="H3481" s="302"/>
      <c r="I3481" s="302"/>
      <c r="J3481" s="302"/>
      <c r="K3481" s="302"/>
      <c r="O3481" s="4"/>
      <c r="P3481" s="4"/>
      <c r="Q3481" s="4"/>
      <c r="R3481" s="4"/>
      <c r="S3481" s="4"/>
      <c r="T3481" s="4"/>
      <c r="U3481" s="4"/>
      <c r="V3481" s="4"/>
      <c r="W3481" s="4"/>
      <c r="X3481" s="4"/>
      <c r="Y3481" s="4"/>
    </row>
    <row r="3482" spans="1:25" ht="15" customHeight="1" thickTop="1">
      <c r="A3482" s="4"/>
      <c r="B3482" s="72"/>
      <c r="C3482" s="72"/>
      <c r="D3482" s="72"/>
      <c r="E3482" s="72"/>
      <c r="F3482" s="72"/>
      <c r="G3482" s="72"/>
      <c r="H3482" s="72"/>
      <c r="I3482" s="72"/>
      <c r="J3482" s="72"/>
      <c r="K3482" s="72"/>
      <c r="O3482" s="4"/>
      <c r="P3482" s="4"/>
      <c r="Q3482" s="4"/>
      <c r="R3482" s="4"/>
      <c r="S3482" s="4"/>
      <c r="T3482" s="4"/>
      <c r="U3482" s="4"/>
      <c r="V3482" s="4"/>
      <c r="W3482" s="4"/>
      <c r="X3482" s="4"/>
      <c r="Y3482" s="4"/>
    </row>
    <row r="3483" spans="1:25" ht="15" customHeight="1">
      <c r="A3483" s="4"/>
      <c r="B3483" s="61" t="s">
        <v>1142</v>
      </c>
      <c r="C3483" s="62" t="s">
        <v>19</v>
      </c>
      <c r="D3483" s="61" t="s">
        <v>20</v>
      </c>
      <c r="E3483" s="61" t="s">
        <v>21</v>
      </c>
      <c r="F3483" s="303" t="s">
        <v>1242</v>
      </c>
      <c r="G3483" s="303"/>
      <c r="H3483" s="67" t="s">
        <v>22</v>
      </c>
      <c r="I3483" s="62" t="s">
        <v>23</v>
      </c>
      <c r="J3483" s="62" t="s">
        <v>24</v>
      </c>
      <c r="K3483" s="62" t="s">
        <v>17</v>
      </c>
      <c r="O3483" s="4"/>
      <c r="P3483" s="4"/>
      <c r="Q3483" s="4"/>
      <c r="R3483" s="4"/>
      <c r="S3483" s="4"/>
      <c r="T3483" s="4"/>
      <c r="U3483" s="4"/>
      <c r="V3483" s="4"/>
      <c r="W3483" s="4"/>
      <c r="X3483" s="4"/>
      <c r="Y3483" s="4"/>
    </row>
    <row r="3484" spans="1:25" ht="15" customHeight="1">
      <c r="A3484" s="4"/>
      <c r="B3484" s="58" t="s">
        <v>1243</v>
      </c>
      <c r="C3484" s="69" t="s">
        <v>1143</v>
      </c>
      <c r="D3484" s="58" t="s">
        <v>31</v>
      </c>
      <c r="E3484" s="58" t="s">
        <v>1144</v>
      </c>
      <c r="F3484" s="304" t="s">
        <v>1513</v>
      </c>
      <c r="G3484" s="304"/>
      <c r="H3484" s="68" t="s">
        <v>103</v>
      </c>
      <c r="I3484" s="71">
        <v>1</v>
      </c>
      <c r="J3484" s="70">
        <v>68.069999999999993</v>
      </c>
      <c r="K3484" s="70">
        <v>68.069999999999993</v>
      </c>
      <c r="O3484" s="4"/>
      <c r="P3484" s="4"/>
      <c r="Q3484" s="4"/>
      <c r="R3484" s="4"/>
      <c r="S3484" s="4"/>
      <c r="T3484" s="4"/>
      <c r="U3484" s="4"/>
      <c r="V3484" s="4"/>
      <c r="W3484" s="4"/>
      <c r="X3484" s="4"/>
      <c r="Y3484" s="4"/>
    </row>
    <row r="3485" spans="1:25" ht="15" customHeight="1">
      <c r="A3485" s="4"/>
      <c r="B3485" s="59" t="s">
        <v>1245</v>
      </c>
      <c r="C3485" s="74" t="s">
        <v>1246</v>
      </c>
      <c r="D3485" s="59" t="s">
        <v>47</v>
      </c>
      <c r="E3485" s="59" t="s">
        <v>1247</v>
      </c>
      <c r="F3485" s="308" t="s">
        <v>1248</v>
      </c>
      <c r="G3485" s="308"/>
      <c r="H3485" s="73" t="s">
        <v>1249</v>
      </c>
      <c r="I3485" s="76">
        <v>0.5</v>
      </c>
      <c r="J3485" s="75">
        <v>22.64</v>
      </c>
      <c r="K3485" s="75">
        <v>11.32</v>
      </c>
      <c r="O3485" s="4"/>
      <c r="P3485" s="4"/>
      <c r="Q3485" s="4"/>
      <c r="R3485" s="4"/>
      <c r="S3485" s="4"/>
      <c r="T3485" s="4"/>
      <c r="U3485" s="4"/>
      <c r="V3485" s="4"/>
      <c r="W3485" s="4"/>
      <c r="X3485" s="4"/>
      <c r="Y3485" s="4"/>
    </row>
    <row r="3486" spans="1:25" ht="15" customHeight="1">
      <c r="A3486" s="4"/>
      <c r="B3486" s="59" t="s">
        <v>1245</v>
      </c>
      <c r="C3486" s="74" t="s">
        <v>1727</v>
      </c>
      <c r="D3486" s="59" t="s">
        <v>47</v>
      </c>
      <c r="E3486" s="59" t="s">
        <v>1728</v>
      </c>
      <c r="F3486" s="308" t="s">
        <v>1248</v>
      </c>
      <c r="G3486" s="308"/>
      <c r="H3486" s="73" t="s">
        <v>1249</v>
      </c>
      <c r="I3486" s="76">
        <v>0.5</v>
      </c>
      <c r="J3486" s="75">
        <v>30.97</v>
      </c>
      <c r="K3486" s="75">
        <v>15.48</v>
      </c>
      <c r="O3486" s="4"/>
      <c r="P3486" s="4"/>
      <c r="Q3486" s="4"/>
      <c r="R3486" s="4"/>
      <c r="S3486" s="4"/>
      <c r="T3486" s="4"/>
      <c r="U3486" s="4"/>
      <c r="V3486" s="4"/>
      <c r="W3486" s="4"/>
      <c r="X3486" s="4"/>
      <c r="Y3486" s="4"/>
    </row>
    <row r="3487" spans="1:25" ht="15" customHeight="1">
      <c r="A3487" s="4"/>
      <c r="B3487" s="59" t="s">
        <v>1245</v>
      </c>
      <c r="C3487" s="74" t="s">
        <v>1417</v>
      </c>
      <c r="D3487" s="59" t="s">
        <v>47</v>
      </c>
      <c r="E3487" s="59" t="s">
        <v>1418</v>
      </c>
      <c r="F3487" s="308" t="s">
        <v>1248</v>
      </c>
      <c r="G3487" s="308"/>
      <c r="H3487" s="73" t="s">
        <v>1249</v>
      </c>
      <c r="I3487" s="76">
        <v>0.1</v>
      </c>
      <c r="J3487" s="75">
        <v>32.86</v>
      </c>
      <c r="K3487" s="75">
        <v>3.28</v>
      </c>
      <c r="O3487" s="4"/>
      <c r="P3487" s="4"/>
      <c r="Q3487" s="4"/>
      <c r="R3487" s="4"/>
      <c r="S3487" s="4"/>
      <c r="T3487" s="4"/>
      <c r="U3487" s="4"/>
      <c r="V3487" s="4"/>
      <c r="W3487" s="4"/>
      <c r="X3487" s="4"/>
      <c r="Y3487" s="4"/>
    </row>
    <row r="3488" spans="1:25" ht="15" customHeight="1">
      <c r="A3488" s="4"/>
      <c r="B3488" s="57" t="s">
        <v>1254</v>
      </c>
      <c r="C3488" s="78" t="s">
        <v>1633</v>
      </c>
      <c r="D3488" s="57" t="s">
        <v>47</v>
      </c>
      <c r="E3488" s="57" t="s">
        <v>1634</v>
      </c>
      <c r="F3488" s="305" t="s">
        <v>1258</v>
      </c>
      <c r="G3488" s="305"/>
      <c r="H3488" s="77" t="s">
        <v>103</v>
      </c>
      <c r="I3488" s="80">
        <v>2.5000000000000001E-2</v>
      </c>
      <c r="J3488" s="79">
        <v>8.02</v>
      </c>
      <c r="K3488" s="79">
        <v>0.2</v>
      </c>
      <c r="O3488" s="4"/>
      <c r="P3488" s="4"/>
      <c r="Q3488" s="4"/>
      <c r="R3488" s="4"/>
      <c r="S3488" s="4"/>
      <c r="T3488" s="4"/>
      <c r="U3488" s="4"/>
      <c r="V3488" s="4"/>
      <c r="W3488" s="4"/>
      <c r="X3488" s="4"/>
      <c r="Y3488" s="4"/>
    </row>
    <row r="3489" spans="1:25" ht="15" customHeight="1">
      <c r="A3489" s="4"/>
      <c r="B3489" s="57" t="s">
        <v>1254</v>
      </c>
      <c r="C3489" s="78" t="s">
        <v>2464</v>
      </c>
      <c r="D3489" s="57" t="s">
        <v>1730</v>
      </c>
      <c r="E3489" s="57" t="s">
        <v>2465</v>
      </c>
      <c r="F3489" s="305" t="s">
        <v>1258</v>
      </c>
      <c r="G3489" s="305"/>
      <c r="H3489" s="77" t="s">
        <v>49</v>
      </c>
      <c r="I3489" s="80">
        <v>0.04</v>
      </c>
      <c r="J3489" s="79">
        <v>142</v>
      </c>
      <c r="K3489" s="79">
        <v>5.68</v>
      </c>
      <c r="O3489" s="4"/>
      <c r="P3489" s="4"/>
      <c r="Q3489" s="4"/>
      <c r="R3489" s="4"/>
      <c r="S3489" s="4"/>
      <c r="T3489" s="4"/>
      <c r="U3489" s="4"/>
      <c r="V3489" s="4"/>
      <c r="W3489" s="4"/>
      <c r="X3489" s="4"/>
      <c r="Y3489" s="4"/>
    </row>
    <row r="3490" spans="1:25" ht="15" customHeight="1">
      <c r="A3490" s="4"/>
      <c r="B3490" s="57" t="s">
        <v>1254</v>
      </c>
      <c r="C3490" s="78" t="s">
        <v>2466</v>
      </c>
      <c r="D3490" s="57" t="s">
        <v>1730</v>
      </c>
      <c r="E3490" s="57" t="s">
        <v>2467</v>
      </c>
      <c r="F3490" s="305" t="s">
        <v>1258</v>
      </c>
      <c r="G3490" s="305"/>
      <c r="H3490" s="77" t="s">
        <v>103</v>
      </c>
      <c r="I3490" s="80">
        <v>1</v>
      </c>
      <c r="J3490" s="79">
        <v>11.8184</v>
      </c>
      <c r="K3490" s="79">
        <v>11.81</v>
      </c>
      <c r="O3490" s="4"/>
      <c r="P3490" s="4"/>
      <c r="Q3490" s="4"/>
      <c r="R3490" s="4"/>
      <c r="S3490" s="4"/>
      <c r="T3490" s="4"/>
      <c r="U3490" s="4"/>
      <c r="V3490" s="4"/>
      <c r="W3490" s="4"/>
      <c r="X3490" s="4"/>
      <c r="Y3490" s="4"/>
    </row>
    <row r="3491" spans="1:25" ht="45.6" customHeight="1">
      <c r="A3491" s="4"/>
      <c r="B3491" s="57" t="s">
        <v>1254</v>
      </c>
      <c r="C3491" s="78" t="s">
        <v>2468</v>
      </c>
      <c r="D3491" s="57" t="s">
        <v>1730</v>
      </c>
      <c r="E3491" s="57" t="s">
        <v>2469</v>
      </c>
      <c r="F3491" s="305" t="s">
        <v>1258</v>
      </c>
      <c r="G3491" s="305"/>
      <c r="H3491" s="77" t="s">
        <v>49</v>
      </c>
      <c r="I3491" s="80">
        <v>0.06</v>
      </c>
      <c r="J3491" s="79">
        <v>333.04579999999999</v>
      </c>
      <c r="K3491" s="79">
        <v>19.98</v>
      </c>
      <c r="O3491" s="4"/>
      <c r="P3491" s="4"/>
      <c r="Q3491" s="4"/>
      <c r="R3491" s="4"/>
      <c r="S3491" s="4"/>
      <c r="T3491" s="4"/>
      <c r="U3491" s="4"/>
      <c r="V3491" s="4"/>
      <c r="W3491" s="4"/>
      <c r="X3491" s="4"/>
      <c r="Y3491" s="4"/>
    </row>
    <row r="3492" spans="1:25" ht="15" customHeight="1">
      <c r="A3492" s="4"/>
      <c r="B3492" s="57" t="s">
        <v>1254</v>
      </c>
      <c r="C3492" s="78" t="s">
        <v>2470</v>
      </c>
      <c r="D3492" s="57" t="s">
        <v>47</v>
      </c>
      <c r="E3492" s="57" t="s">
        <v>2471</v>
      </c>
      <c r="F3492" s="305" t="s">
        <v>1258</v>
      </c>
      <c r="G3492" s="305"/>
      <c r="H3492" s="77" t="s">
        <v>1557</v>
      </c>
      <c r="I3492" s="80">
        <v>3.5000000000000001E-3</v>
      </c>
      <c r="J3492" s="79">
        <v>93.28</v>
      </c>
      <c r="K3492" s="79">
        <v>0.32</v>
      </c>
      <c r="O3492" s="4"/>
      <c r="P3492" s="4"/>
      <c r="Q3492" s="4"/>
      <c r="R3492" s="4"/>
      <c r="S3492" s="4"/>
      <c r="T3492" s="4"/>
      <c r="U3492" s="4"/>
      <c r="V3492" s="4"/>
      <c r="W3492" s="4"/>
      <c r="X3492" s="4"/>
      <c r="Y3492" s="4"/>
    </row>
    <row r="3493" spans="1:25" ht="15" customHeight="1">
      <c r="A3493" s="4"/>
      <c r="B3493" s="60"/>
      <c r="C3493" s="60"/>
      <c r="D3493" s="60"/>
      <c r="E3493" s="60"/>
      <c r="F3493" s="60" t="s">
        <v>1260</v>
      </c>
      <c r="G3493" s="82">
        <v>22.7</v>
      </c>
      <c r="H3493" s="60" t="s">
        <v>1261</v>
      </c>
      <c r="I3493" s="82">
        <v>0</v>
      </c>
      <c r="J3493" s="60" t="s">
        <v>1262</v>
      </c>
      <c r="K3493" s="82">
        <v>22.7</v>
      </c>
      <c r="O3493" s="4"/>
      <c r="P3493" s="4"/>
      <c r="Q3493" s="4"/>
      <c r="R3493" s="4"/>
      <c r="S3493" s="4"/>
      <c r="T3493" s="4"/>
      <c r="U3493" s="4"/>
      <c r="V3493" s="4"/>
      <c r="W3493" s="4"/>
      <c r="X3493" s="4"/>
      <c r="Y3493" s="4"/>
    </row>
    <row r="3494" spans="1:25" ht="15" customHeight="1">
      <c r="A3494" s="4"/>
      <c r="B3494" s="60"/>
      <c r="C3494" s="60"/>
      <c r="D3494" s="60"/>
      <c r="E3494" s="60"/>
      <c r="F3494" s="60" t="s">
        <v>1263</v>
      </c>
      <c r="G3494" s="82">
        <v>12.87</v>
      </c>
      <c r="H3494" s="60"/>
      <c r="I3494" s="306" t="s">
        <v>1264</v>
      </c>
      <c r="J3494" s="306"/>
      <c r="K3494" s="82">
        <v>80.94</v>
      </c>
      <c r="O3494" s="4"/>
      <c r="P3494" s="4"/>
      <c r="Q3494" s="4"/>
      <c r="R3494" s="4"/>
      <c r="S3494" s="4"/>
      <c r="T3494" s="4"/>
      <c r="U3494" s="4"/>
      <c r="V3494" s="4"/>
      <c r="W3494" s="4"/>
      <c r="X3494" s="4"/>
      <c r="Y3494" s="4"/>
    </row>
    <row r="3495" spans="1:25" ht="15" customHeight="1">
      <c r="A3495" s="4"/>
      <c r="B3495" s="307" t="s">
        <v>2542</v>
      </c>
      <c r="C3495" s="307"/>
      <c r="D3495" s="307"/>
      <c r="E3495" s="307"/>
      <c r="F3495" s="307"/>
      <c r="G3495" s="307"/>
      <c r="H3495" s="307"/>
      <c r="I3495" s="307"/>
      <c r="J3495" s="307"/>
      <c r="K3495" s="307"/>
      <c r="O3495" s="4"/>
      <c r="P3495" s="4"/>
      <c r="Q3495" s="4"/>
      <c r="R3495" s="4"/>
      <c r="S3495" s="4"/>
      <c r="T3495" s="4"/>
      <c r="U3495" s="4"/>
      <c r="V3495" s="4"/>
      <c r="W3495" s="4"/>
      <c r="X3495" s="4"/>
      <c r="Y3495" s="4"/>
    </row>
    <row r="3496" spans="1:25" ht="15" customHeight="1" thickBot="1">
      <c r="A3496" s="4"/>
      <c r="B3496" s="302" t="s">
        <v>2668</v>
      </c>
      <c r="C3496" s="302"/>
      <c r="D3496" s="302"/>
      <c r="E3496" s="302"/>
      <c r="F3496" s="302"/>
      <c r="G3496" s="302"/>
      <c r="H3496" s="302"/>
      <c r="I3496" s="302"/>
      <c r="J3496" s="302"/>
      <c r="K3496" s="302"/>
      <c r="O3496" s="4"/>
      <c r="P3496" s="4"/>
      <c r="Q3496" s="4"/>
      <c r="R3496" s="4"/>
      <c r="S3496" s="4"/>
      <c r="T3496" s="4"/>
      <c r="U3496" s="4"/>
      <c r="V3496" s="4"/>
      <c r="W3496" s="4"/>
      <c r="X3496" s="4"/>
      <c r="Y3496" s="4"/>
    </row>
    <row r="3497" spans="1:25" ht="15" customHeight="1" thickTop="1">
      <c r="A3497" s="4"/>
      <c r="B3497" s="72"/>
      <c r="C3497" s="72"/>
      <c r="D3497" s="72"/>
      <c r="E3497" s="72"/>
      <c r="F3497" s="72"/>
      <c r="G3497" s="72"/>
      <c r="H3497" s="72"/>
      <c r="I3497" s="72"/>
      <c r="J3497" s="72"/>
      <c r="K3497" s="72"/>
      <c r="O3497" s="4"/>
      <c r="P3497" s="4"/>
      <c r="Q3497" s="4"/>
      <c r="R3497" s="4"/>
      <c r="S3497" s="4"/>
      <c r="T3497" s="4"/>
      <c r="U3497" s="4"/>
      <c r="V3497" s="4"/>
      <c r="W3497" s="4"/>
      <c r="X3497" s="4"/>
      <c r="Y3497" s="4"/>
    </row>
    <row r="3498" spans="1:25" ht="15" customHeight="1">
      <c r="A3498" s="4"/>
      <c r="B3498" s="61" t="s">
        <v>1145</v>
      </c>
      <c r="C3498" s="62" t="s">
        <v>19</v>
      </c>
      <c r="D3498" s="61" t="s">
        <v>20</v>
      </c>
      <c r="E3498" s="61" t="s">
        <v>21</v>
      </c>
      <c r="F3498" s="303" t="s">
        <v>1242</v>
      </c>
      <c r="G3498" s="303"/>
      <c r="H3498" s="67" t="s">
        <v>22</v>
      </c>
      <c r="I3498" s="62" t="s">
        <v>23</v>
      </c>
      <c r="J3498" s="62" t="s">
        <v>24</v>
      </c>
      <c r="K3498" s="62" t="s">
        <v>17</v>
      </c>
      <c r="O3498" s="4"/>
      <c r="P3498" s="4"/>
      <c r="Q3498" s="4"/>
      <c r="R3498" s="4"/>
      <c r="S3498" s="4"/>
      <c r="T3498" s="4"/>
      <c r="U3498" s="4"/>
      <c r="V3498" s="4"/>
      <c r="W3498" s="4"/>
      <c r="X3498" s="4"/>
      <c r="Y3498" s="4"/>
    </row>
    <row r="3499" spans="1:25" ht="15" customHeight="1">
      <c r="A3499" s="4"/>
      <c r="B3499" s="58" t="s">
        <v>1243</v>
      </c>
      <c r="C3499" s="69" t="s">
        <v>1146</v>
      </c>
      <c r="D3499" s="58" t="s">
        <v>31</v>
      </c>
      <c r="E3499" s="58" t="s">
        <v>1147</v>
      </c>
      <c r="F3499" s="304" t="s">
        <v>1754</v>
      </c>
      <c r="G3499" s="304"/>
      <c r="H3499" s="68" t="s">
        <v>87</v>
      </c>
      <c r="I3499" s="71">
        <v>1</v>
      </c>
      <c r="J3499" s="70">
        <v>52.99</v>
      </c>
      <c r="K3499" s="70">
        <v>52.99</v>
      </c>
      <c r="O3499" s="4"/>
      <c r="P3499" s="4"/>
      <c r="Q3499" s="4"/>
      <c r="R3499" s="4"/>
      <c r="S3499" s="4"/>
      <c r="T3499" s="4"/>
      <c r="U3499" s="4"/>
      <c r="V3499" s="4"/>
      <c r="W3499" s="4"/>
      <c r="X3499" s="4"/>
      <c r="Y3499" s="4"/>
    </row>
    <row r="3500" spans="1:25" ht="15" customHeight="1">
      <c r="A3500" s="4"/>
      <c r="B3500" s="59" t="s">
        <v>1245</v>
      </c>
      <c r="C3500" s="74" t="s">
        <v>1502</v>
      </c>
      <c r="D3500" s="59" t="s">
        <v>47</v>
      </c>
      <c r="E3500" s="59" t="s">
        <v>1503</v>
      </c>
      <c r="F3500" s="308" t="s">
        <v>1248</v>
      </c>
      <c r="G3500" s="308"/>
      <c r="H3500" s="73" t="s">
        <v>1249</v>
      </c>
      <c r="I3500" s="76">
        <v>0.40899999999999997</v>
      </c>
      <c r="J3500" s="75">
        <v>26.45</v>
      </c>
      <c r="K3500" s="75">
        <v>10.81</v>
      </c>
      <c r="O3500" s="4"/>
      <c r="P3500" s="4"/>
      <c r="Q3500" s="4"/>
      <c r="R3500" s="4"/>
      <c r="S3500" s="4"/>
      <c r="T3500" s="4"/>
      <c r="U3500" s="4"/>
      <c r="V3500" s="4"/>
      <c r="W3500" s="4"/>
      <c r="X3500" s="4"/>
      <c r="Y3500" s="4"/>
    </row>
    <row r="3501" spans="1:25" ht="45.6" customHeight="1">
      <c r="A3501" s="4"/>
      <c r="B3501" s="59" t="s">
        <v>1245</v>
      </c>
      <c r="C3501" s="74" t="s">
        <v>1584</v>
      </c>
      <c r="D3501" s="59" t="s">
        <v>47</v>
      </c>
      <c r="E3501" s="59" t="s">
        <v>1585</v>
      </c>
      <c r="F3501" s="308" t="s">
        <v>1248</v>
      </c>
      <c r="G3501" s="308"/>
      <c r="H3501" s="73" t="s">
        <v>1249</v>
      </c>
      <c r="I3501" s="76">
        <v>0.40899999999999997</v>
      </c>
      <c r="J3501" s="75">
        <v>26.36</v>
      </c>
      <c r="K3501" s="75">
        <v>10.78</v>
      </c>
      <c r="O3501" s="4"/>
      <c r="P3501" s="4"/>
      <c r="Q3501" s="4"/>
      <c r="R3501" s="4"/>
      <c r="S3501" s="4"/>
      <c r="T3501" s="4"/>
      <c r="U3501" s="4"/>
      <c r="V3501" s="4"/>
      <c r="W3501" s="4"/>
      <c r="X3501" s="4"/>
      <c r="Y3501" s="4"/>
    </row>
    <row r="3502" spans="1:25" ht="15" customHeight="1">
      <c r="A3502" s="4"/>
      <c r="B3502" s="57" t="s">
        <v>1254</v>
      </c>
      <c r="C3502" s="78" t="s">
        <v>2472</v>
      </c>
      <c r="D3502" s="57" t="s">
        <v>1515</v>
      </c>
      <c r="E3502" s="57" t="s">
        <v>2473</v>
      </c>
      <c r="F3502" s="305" t="s">
        <v>1258</v>
      </c>
      <c r="G3502" s="305"/>
      <c r="H3502" s="77" t="s">
        <v>87</v>
      </c>
      <c r="I3502" s="80">
        <v>1.05</v>
      </c>
      <c r="J3502" s="79">
        <v>29.91</v>
      </c>
      <c r="K3502" s="79">
        <v>31.4</v>
      </c>
      <c r="O3502" s="4"/>
      <c r="P3502" s="4"/>
      <c r="Q3502" s="4"/>
      <c r="R3502" s="4"/>
      <c r="S3502" s="4"/>
      <c r="T3502" s="4"/>
      <c r="U3502" s="4"/>
      <c r="V3502" s="4"/>
      <c r="W3502" s="4"/>
      <c r="X3502" s="4"/>
      <c r="Y3502" s="4"/>
    </row>
    <row r="3503" spans="1:25" ht="15" customHeight="1">
      <c r="A3503" s="4"/>
      <c r="B3503" s="60"/>
      <c r="C3503" s="60"/>
      <c r="D3503" s="60"/>
      <c r="E3503" s="60"/>
      <c r="F3503" s="60" t="s">
        <v>1260</v>
      </c>
      <c r="G3503" s="82">
        <v>16.73</v>
      </c>
      <c r="H3503" s="60" t="s">
        <v>1261</v>
      </c>
      <c r="I3503" s="82">
        <v>0</v>
      </c>
      <c r="J3503" s="60" t="s">
        <v>1262</v>
      </c>
      <c r="K3503" s="82">
        <v>16.73</v>
      </c>
      <c r="O3503" s="4"/>
      <c r="P3503" s="4"/>
      <c r="Q3503" s="4"/>
      <c r="R3503" s="4"/>
      <c r="S3503" s="4"/>
      <c r="T3503" s="4"/>
      <c r="U3503" s="4"/>
      <c r="V3503" s="4"/>
      <c r="W3503" s="4"/>
      <c r="X3503" s="4"/>
      <c r="Y3503" s="4"/>
    </row>
    <row r="3504" spans="1:25" ht="15" customHeight="1">
      <c r="A3504" s="4"/>
      <c r="B3504" s="60"/>
      <c r="C3504" s="60"/>
      <c r="D3504" s="60"/>
      <c r="E3504" s="60"/>
      <c r="F3504" s="60" t="s">
        <v>1263</v>
      </c>
      <c r="G3504" s="82">
        <v>10.02</v>
      </c>
      <c r="H3504" s="60"/>
      <c r="I3504" s="306" t="s">
        <v>1264</v>
      </c>
      <c r="J3504" s="306"/>
      <c r="K3504" s="82">
        <v>63.01</v>
      </c>
      <c r="O3504" s="4"/>
      <c r="P3504" s="4"/>
      <c r="Q3504" s="4"/>
      <c r="R3504" s="4"/>
      <c r="S3504" s="4"/>
      <c r="T3504" s="4"/>
      <c r="U3504" s="4"/>
      <c r="V3504" s="4"/>
      <c r="W3504" s="4"/>
      <c r="X3504" s="4"/>
      <c r="Y3504" s="4"/>
    </row>
    <row r="3505" spans="1:25" ht="15" customHeight="1">
      <c r="A3505" s="4"/>
      <c r="B3505" s="307" t="s">
        <v>2542</v>
      </c>
      <c r="C3505" s="307"/>
      <c r="D3505" s="307"/>
      <c r="E3505" s="307"/>
      <c r="F3505" s="307"/>
      <c r="G3505" s="307"/>
      <c r="H3505" s="307"/>
      <c r="I3505" s="307"/>
      <c r="J3505" s="307"/>
      <c r="K3505" s="307"/>
      <c r="O3505" s="4"/>
      <c r="P3505" s="4"/>
      <c r="Q3505" s="4"/>
      <c r="R3505" s="4"/>
      <c r="S3505" s="4"/>
      <c r="T3505" s="4"/>
      <c r="U3505" s="4"/>
      <c r="V3505" s="4"/>
      <c r="W3505" s="4"/>
      <c r="X3505" s="4"/>
      <c r="Y3505" s="4"/>
    </row>
    <row r="3506" spans="1:25" ht="15" customHeight="1" thickBot="1">
      <c r="A3506" s="4"/>
      <c r="B3506" s="302" t="s">
        <v>2669</v>
      </c>
      <c r="C3506" s="302"/>
      <c r="D3506" s="302"/>
      <c r="E3506" s="302"/>
      <c r="F3506" s="302"/>
      <c r="G3506" s="302"/>
      <c r="H3506" s="302"/>
      <c r="I3506" s="302"/>
      <c r="J3506" s="302"/>
      <c r="K3506" s="302"/>
      <c r="O3506" s="4"/>
      <c r="P3506" s="4"/>
      <c r="Q3506" s="4"/>
      <c r="R3506" s="4"/>
      <c r="S3506" s="4"/>
      <c r="T3506" s="4"/>
      <c r="U3506" s="4"/>
      <c r="V3506" s="4"/>
      <c r="W3506" s="4"/>
      <c r="X3506" s="4"/>
      <c r="Y3506" s="4"/>
    </row>
    <row r="3507" spans="1:25" ht="15" customHeight="1" thickTop="1">
      <c r="A3507" s="4"/>
      <c r="B3507" s="72"/>
      <c r="C3507" s="72"/>
      <c r="D3507" s="72"/>
      <c r="E3507" s="72"/>
      <c r="F3507" s="72"/>
      <c r="G3507" s="72"/>
      <c r="H3507" s="72"/>
      <c r="I3507" s="72"/>
      <c r="J3507" s="72"/>
      <c r="K3507" s="72"/>
      <c r="O3507" s="4"/>
      <c r="P3507" s="4"/>
      <c r="Q3507" s="4"/>
      <c r="R3507" s="4"/>
      <c r="S3507" s="4"/>
      <c r="T3507" s="4"/>
      <c r="U3507" s="4"/>
      <c r="V3507" s="4"/>
      <c r="W3507" s="4"/>
      <c r="X3507" s="4"/>
      <c r="Y3507" s="4"/>
    </row>
    <row r="3508" spans="1:25" ht="15" customHeight="1">
      <c r="A3508" s="4"/>
      <c r="B3508" s="61" t="s">
        <v>1148</v>
      </c>
      <c r="C3508" s="62" t="s">
        <v>19</v>
      </c>
      <c r="D3508" s="61" t="s">
        <v>20</v>
      </c>
      <c r="E3508" s="61" t="s">
        <v>21</v>
      </c>
      <c r="F3508" s="303" t="s">
        <v>1242</v>
      </c>
      <c r="G3508" s="303"/>
      <c r="H3508" s="67" t="s">
        <v>22</v>
      </c>
      <c r="I3508" s="62" t="s">
        <v>23</v>
      </c>
      <c r="J3508" s="62" t="s">
        <v>24</v>
      </c>
      <c r="K3508" s="62" t="s">
        <v>17</v>
      </c>
      <c r="O3508" s="4"/>
      <c r="P3508" s="4"/>
      <c r="Q3508" s="4"/>
      <c r="R3508" s="4"/>
      <c r="S3508" s="4"/>
      <c r="T3508" s="4"/>
      <c r="U3508" s="4"/>
      <c r="V3508" s="4"/>
      <c r="W3508" s="4"/>
      <c r="X3508" s="4"/>
      <c r="Y3508" s="4"/>
    </row>
    <row r="3509" spans="1:25" ht="15" customHeight="1">
      <c r="A3509" s="4"/>
      <c r="B3509" s="58" t="s">
        <v>1243</v>
      </c>
      <c r="C3509" s="69" t="s">
        <v>1149</v>
      </c>
      <c r="D3509" s="58" t="s">
        <v>31</v>
      </c>
      <c r="E3509" s="58" t="s">
        <v>1150</v>
      </c>
      <c r="F3509" s="304" t="s">
        <v>1419</v>
      </c>
      <c r="G3509" s="304"/>
      <c r="H3509" s="68" t="s">
        <v>87</v>
      </c>
      <c r="I3509" s="71">
        <v>1</v>
      </c>
      <c r="J3509" s="70">
        <v>45.17</v>
      </c>
      <c r="K3509" s="70">
        <v>45.17</v>
      </c>
      <c r="O3509" s="4"/>
      <c r="P3509" s="4"/>
      <c r="Q3509" s="4"/>
      <c r="R3509" s="4"/>
      <c r="S3509" s="4"/>
      <c r="T3509" s="4"/>
      <c r="U3509" s="4"/>
      <c r="V3509" s="4"/>
      <c r="W3509" s="4"/>
      <c r="X3509" s="4"/>
      <c r="Y3509" s="4"/>
    </row>
    <row r="3510" spans="1:25" ht="15" customHeight="1">
      <c r="A3510" s="4"/>
      <c r="B3510" s="59" t="s">
        <v>1245</v>
      </c>
      <c r="C3510" s="74" t="s">
        <v>1502</v>
      </c>
      <c r="D3510" s="59" t="s">
        <v>47</v>
      </c>
      <c r="E3510" s="59" t="s">
        <v>1503</v>
      </c>
      <c r="F3510" s="308" t="s">
        <v>1248</v>
      </c>
      <c r="G3510" s="308"/>
      <c r="H3510" s="73" t="s">
        <v>1249</v>
      </c>
      <c r="I3510" s="76">
        <v>0.40899999999999997</v>
      </c>
      <c r="J3510" s="75">
        <v>26.45</v>
      </c>
      <c r="K3510" s="75">
        <v>10.81</v>
      </c>
      <c r="O3510" s="4"/>
      <c r="P3510" s="4"/>
      <c r="Q3510" s="4"/>
      <c r="R3510" s="4"/>
      <c r="S3510" s="4"/>
      <c r="T3510" s="4"/>
      <c r="U3510" s="4"/>
      <c r="V3510" s="4"/>
      <c r="W3510" s="4"/>
      <c r="X3510" s="4"/>
      <c r="Y3510" s="4"/>
    </row>
    <row r="3511" spans="1:25" ht="45.6" customHeight="1">
      <c r="A3511" s="4"/>
      <c r="B3511" s="59" t="s">
        <v>1245</v>
      </c>
      <c r="C3511" s="74" t="s">
        <v>1584</v>
      </c>
      <c r="D3511" s="59" t="s">
        <v>47</v>
      </c>
      <c r="E3511" s="59" t="s">
        <v>1585</v>
      </c>
      <c r="F3511" s="308" t="s">
        <v>1248</v>
      </c>
      <c r="G3511" s="308"/>
      <c r="H3511" s="73" t="s">
        <v>1249</v>
      </c>
      <c r="I3511" s="76">
        <v>0.40899999999999997</v>
      </c>
      <c r="J3511" s="75">
        <v>26.36</v>
      </c>
      <c r="K3511" s="75">
        <v>10.78</v>
      </c>
      <c r="O3511" s="4"/>
      <c r="P3511" s="4"/>
      <c r="Q3511" s="4"/>
      <c r="R3511" s="4"/>
      <c r="S3511" s="4"/>
      <c r="T3511" s="4"/>
      <c r="U3511" s="4"/>
      <c r="V3511" s="4"/>
      <c r="W3511" s="4"/>
      <c r="X3511" s="4"/>
      <c r="Y3511" s="4"/>
    </row>
    <row r="3512" spans="1:25" ht="15" customHeight="1">
      <c r="A3512" s="4"/>
      <c r="B3512" s="57" t="s">
        <v>1254</v>
      </c>
      <c r="C3512" s="78" t="s">
        <v>2474</v>
      </c>
      <c r="D3512" s="57" t="s">
        <v>1515</v>
      </c>
      <c r="E3512" s="57" t="s">
        <v>2475</v>
      </c>
      <c r="F3512" s="305" t="s">
        <v>1258</v>
      </c>
      <c r="G3512" s="305"/>
      <c r="H3512" s="77" t="s">
        <v>87</v>
      </c>
      <c r="I3512" s="80">
        <v>1.05</v>
      </c>
      <c r="J3512" s="79">
        <v>22.46</v>
      </c>
      <c r="K3512" s="79">
        <v>23.58</v>
      </c>
      <c r="O3512" s="4"/>
      <c r="P3512" s="4"/>
      <c r="Q3512" s="4"/>
      <c r="R3512" s="4"/>
      <c r="S3512" s="4"/>
      <c r="T3512" s="4"/>
      <c r="U3512" s="4"/>
      <c r="V3512" s="4"/>
      <c r="W3512" s="4"/>
      <c r="X3512" s="4"/>
      <c r="Y3512" s="4"/>
    </row>
    <row r="3513" spans="1:25" ht="15" customHeight="1">
      <c r="A3513" s="4"/>
      <c r="B3513" s="60"/>
      <c r="C3513" s="60"/>
      <c r="D3513" s="60"/>
      <c r="E3513" s="60"/>
      <c r="F3513" s="60" t="s">
        <v>1260</v>
      </c>
      <c r="G3513" s="82">
        <v>16.73</v>
      </c>
      <c r="H3513" s="60" t="s">
        <v>1261</v>
      </c>
      <c r="I3513" s="82">
        <v>0</v>
      </c>
      <c r="J3513" s="60" t="s">
        <v>1262</v>
      </c>
      <c r="K3513" s="82">
        <v>16.73</v>
      </c>
      <c r="O3513" s="4"/>
      <c r="P3513" s="4"/>
      <c r="Q3513" s="4"/>
      <c r="R3513" s="4"/>
      <c r="S3513" s="4"/>
      <c r="T3513" s="4"/>
      <c r="U3513" s="4"/>
      <c r="V3513" s="4"/>
      <c r="W3513" s="4"/>
      <c r="X3513" s="4"/>
      <c r="Y3513" s="4"/>
    </row>
    <row r="3514" spans="1:25" ht="15" customHeight="1">
      <c r="A3514" s="4"/>
      <c r="B3514" s="60"/>
      <c r="C3514" s="60"/>
      <c r="D3514" s="60"/>
      <c r="E3514" s="60"/>
      <c r="F3514" s="60" t="s">
        <v>1263</v>
      </c>
      <c r="G3514" s="82">
        <v>8.5399999999999991</v>
      </c>
      <c r="H3514" s="60"/>
      <c r="I3514" s="306" t="s">
        <v>1264</v>
      </c>
      <c r="J3514" s="306"/>
      <c r="K3514" s="82">
        <v>53.71</v>
      </c>
      <c r="O3514" s="4"/>
      <c r="P3514" s="4"/>
      <c r="Q3514" s="4"/>
      <c r="R3514" s="4"/>
      <c r="S3514" s="4"/>
      <c r="T3514" s="4"/>
      <c r="U3514" s="4"/>
      <c r="V3514" s="4"/>
      <c r="W3514" s="4"/>
      <c r="X3514" s="4"/>
      <c r="Y3514" s="4"/>
    </row>
    <row r="3515" spans="1:25" ht="15" customHeight="1">
      <c r="A3515" s="4"/>
      <c r="B3515" s="307" t="s">
        <v>2542</v>
      </c>
      <c r="C3515" s="307"/>
      <c r="D3515" s="307"/>
      <c r="E3515" s="307"/>
      <c r="F3515" s="307"/>
      <c r="G3515" s="307"/>
      <c r="H3515" s="307"/>
      <c r="I3515" s="307"/>
      <c r="J3515" s="307"/>
      <c r="K3515" s="307"/>
      <c r="O3515" s="4"/>
      <c r="P3515" s="4"/>
      <c r="Q3515" s="4"/>
      <c r="R3515" s="4"/>
      <c r="S3515" s="4"/>
      <c r="T3515" s="4"/>
      <c r="U3515" s="4"/>
      <c r="V3515" s="4"/>
      <c r="W3515" s="4"/>
      <c r="X3515" s="4"/>
      <c r="Y3515" s="4"/>
    </row>
    <row r="3516" spans="1:25" ht="15" customHeight="1" thickBot="1">
      <c r="A3516" s="4"/>
      <c r="B3516" s="302" t="s">
        <v>2670</v>
      </c>
      <c r="C3516" s="302"/>
      <c r="D3516" s="302"/>
      <c r="E3516" s="302"/>
      <c r="F3516" s="302"/>
      <c r="G3516" s="302"/>
      <c r="H3516" s="302"/>
      <c r="I3516" s="302"/>
      <c r="J3516" s="302"/>
      <c r="K3516" s="302"/>
      <c r="O3516" s="4"/>
      <c r="P3516" s="4"/>
      <c r="Q3516" s="4"/>
      <c r="R3516" s="4"/>
      <c r="S3516" s="4"/>
      <c r="T3516" s="4"/>
      <c r="U3516" s="4"/>
      <c r="V3516" s="4"/>
      <c r="W3516" s="4"/>
      <c r="X3516" s="4"/>
      <c r="Y3516" s="4"/>
    </row>
    <row r="3517" spans="1:25" ht="15" customHeight="1" thickTop="1">
      <c r="A3517" s="4"/>
      <c r="B3517" s="72"/>
      <c r="C3517" s="72"/>
      <c r="D3517" s="72"/>
      <c r="E3517" s="72"/>
      <c r="F3517" s="72"/>
      <c r="G3517" s="72"/>
      <c r="H3517" s="72"/>
      <c r="I3517" s="72"/>
      <c r="J3517" s="72"/>
      <c r="K3517" s="72"/>
      <c r="O3517" s="4"/>
      <c r="P3517" s="4"/>
      <c r="Q3517" s="4"/>
      <c r="R3517" s="4"/>
      <c r="S3517" s="4"/>
      <c r="T3517" s="4"/>
      <c r="U3517" s="4"/>
      <c r="V3517" s="4"/>
      <c r="W3517" s="4"/>
      <c r="X3517" s="4"/>
      <c r="Y3517" s="4"/>
    </row>
    <row r="3518" spans="1:25" ht="15" customHeight="1">
      <c r="A3518" s="4"/>
      <c r="B3518" s="61" t="s">
        <v>1151</v>
      </c>
      <c r="C3518" s="62" t="s">
        <v>19</v>
      </c>
      <c r="D3518" s="61" t="s">
        <v>20</v>
      </c>
      <c r="E3518" s="61" t="s">
        <v>21</v>
      </c>
      <c r="F3518" s="303" t="s">
        <v>1242</v>
      </c>
      <c r="G3518" s="303"/>
      <c r="H3518" s="67" t="s">
        <v>22</v>
      </c>
      <c r="I3518" s="62" t="s">
        <v>23</v>
      </c>
      <c r="J3518" s="62" t="s">
        <v>24</v>
      </c>
      <c r="K3518" s="62" t="s">
        <v>17</v>
      </c>
      <c r="O3518" s="4"/>
      <c r="P3518" s="4"/>
      <c r="Q3518" s="4"/>
      <c r="R3518" s="4"/>
      <c r="S3518" s="4"/>
      <c r="T3518" s="4"/>
      <c r="U3518" s="4"/>
      <c r="V3518" s="4"/>
      <c r="W3518" s="4"/>
      <c r="X3518" s="4"/>
      <c r="Y3518" s="4"/>
    </row>
    <row r="3519" spans="1:25" ht="15" customHeight="1">
      <c r="A3519" s="4"/>
      <c r="B3519" s="58" t="s">
        <v>1243</v>
      </c>
      <c r="C3519" s="69" t="s">
        <v>1152</v>
      </c>
      <c r="D3519" s="58" t="s">
        <v>31</v>
      </c>
      <c r="E3519" s="58" t="s">
        <v>1153</v>
      </c>
      <c r="F3519" s="304" t="s">
        <v>2231</v>
      </c>
      <c r="G3519" s="304"/>
      <c r="H3519" s="68" t="s">
        <v>49</v>
      </c>
      <c r="I3519" s="71">
        <v>1</v>
      </c>
      <c r="J3519" s="70">
        <v>95.15</v>
      </c>
      <c r="K3519" s="70">
        <v>95.15</v>
      </c>
      <c r="O3519" s="4"/>
      <c r="P3519" s="4"/>
      <c r="Q3519" s="4"/>
      <c r="R3519" s="4"/>
      <c r="S3519" s="4"/>
      <c r="T3519" s="4"/>
      <c r="U3519" s="4"/>
      <c r="V3519" s="4"/>
      <c r="W3519" s="4"/>
      <c r="X3519" s="4"/>
      <c r="Y3519" s="4"/>
    </row>
    <row r="3520" spans="1:25" ht="15" customHeight="1">
      <c r="A3520" s="4"/>
      <c r="B3520" s="59" t="s">
        <v>1245</v>
      </c>
      <c r="C3520" s="74" t="s">
        <v>1246</v>
      </c>
      <c r="D3520" s="59" t="s">
        <v>47</v>
      </c>
      <c r="E3520" s="59" t="s">
        <v>1247</v>
      </c>
      <c r="F3520" s="308" t="s">
        <v>1248</v>
      </c>
      <c r="G3520" s="308"/>
      <c r="H3520" s="73" t="s">
        <v>1249</v>
      </c>
      <c r="I3520" s="76">
        <v>0.4</v>
      </c>
      <c r="J3520" s="75">
        <v>22.64</v>
      </c>
      <c r="K3520" s="75">
        <v>9.0500000000000007</v>
      </c>
      <c r="O3520" s="4"/>
      <c r="P3520" s="4"/>
      <c r="Q3520" s="4"/>
      <c r="R3520" s="4"/>
      <c r="S3520" s="4"/>
      <c r="T3520" s="4"/>
      <c r="U3520" s="4"/>
      <c r="V3520" s="4"/>
      <c r="W3520" s="4"/>
      <c r="X3520" s="4"/>
      <c r="Y3520" s="4"/>
    </row>
    <row r="3521" spans="1:25" ht="15" customHeight="1">
      <c r="A3521" s="4"/>
      <c r="B3521" s="59" t="s">
        <v>1245</v>
      </c>
      <c r="C3521" s="74" t="s">
        <v>1252</v>
      </c>
      <c r="D3521" s="59" t="s">
        <v>47</v>
      </c>
      <c r="E3521" s="59" t="s">
        <v>1253</v>
      </c>
      <c r="F3521" s="308" t="s">
        <v>1248</v>
      </c>
      <c r="G3521" s="308"/>
      <c r="H3521" s="73" t="s">
        <v>1249</v>
      </c>
      <c r="I3521" s="76">
        <v>0.4</v>
      </c>
      <c r="J3521" s="75">
        <v>31.63</v>
      </c>
      <c r="K3521" s="75">
        <v>12.65</v>
      </c>
      <c r="O3521" s="4"/>
      <c r="P3521" s="4"/>
      <c r="Q3521" s="4"/>
      <c r="R3521" s="4"/>
      <c r="S3521" s="4"/>
      <c r="T3521" s="4"/>
      <c r="U3521" s="4"/>
      <c r="V3521" s="4"/>
      <c r="W3521" s="4"/>
      <c r="X3521" s="4"/>
      <c r="Y3521" s="4"/>
    </row>
    <row r="3522" spans="1:25" ht="15" customHeight="1">
      <c r="A3522" s="4"/>
      <c r="B3522" s="57" t="s">
        <v>1254</v>
      </c>
      <c r="C3522" s="78" t="s">
        <v>2476</v>
      </c>
      <c r="D3522" s="57" t="s">
        <v>1546</v>
      </c>
      <c r="E3522" s="57" t="s">
        <v>2477</v>
      </c>
      <c r="F3522" s="305" t="s">
        <v>1258</v>
      </c>
      <c r="G3522" s="305"/>
      <c r="H3522" s="77" t="s">
        <v>773</v>
      </c>
      <c r="I3522" s="80">
        <v>1</v>
      </c>
      <c r="J3522" s="79">
        <v>73.45</v>
      </c>
      <c r="K3522" s="79">
        <v>73.45</v>
      </c>
      <c r="O3522" s="4"/>
      <c r="P3522" s="4"/>
      <c r="Q3522" s="4"/>
      <c r="R3522" s="4"/>
      <c r="S3522" s="4"/>
      <c r="T3522" s="4"/>
      <c r="U3522" s="4"/>
      <c r="V3522" s="4"/>
      <c r="W3522" s="4"/>
      <c r="X3522" s="4"/>
      <c r="Y3522" s="4"/>
    </row>
    <row r="3523" spans="1:25" ht="15" customHeight="1">
      <c r="A3523" s="4"/>
      <c r="B3523" s="60"/>
      <c r="C3523" s="60"/>
      <c r="D3523" s="60"/>
      <c r="E3523" s="60"/>
      <c r="F3523" s="60" t="s">
        <v>1260</v>
      </c>
      <c r="G3523" s="82">
        <v>16.46</v>
      </c>
      <c r="H3523" s="60" t="s">
        <v>1261</v>
      </c>
      <c r="I3523" s="82">
        <v>0</v>
      </c>
      <c r="J3523" s="60" t="s">
        <v>1262</v>
      </c>
      <c r="K3523" s="82">
        <v>16.46</v>
      </c>
      <c r="O3523" s="4"/>
      <c r="P3523" s="4"/>
      <c r="Q3523" s="4"/>
      <c r="R3523" s="4"/>
      <c r="S3523" s="4"/>
      <c r="T3523" s="4"/>
      <c r="U3523" s="4"/>
      <c r="V3523" s="4"/>
      <c r="W3523" s="4"/>
      <c r="X3523" s="4"/>
      <c r="Y3523" s="4"/>
    </row>
    <row r="3524" spans="1:25" ht="15" customHeight="1">
      <c r="A3524" s="4"/>
      <c r="B3524" s="60"/>
      <c r="C3524" s="60"/>
      <c r="D3524" s="60"/>
      <c r="E3524" s="60"/>
      <c r="F3524" s="60" t="s">
        <v>1263</v>
      </c>
      <c r="G3524" s="82">
        <v>18</v>
      </c>
      <c r="H3524" s="60"/>
      <c r="I3524" s="306" t="s">
        <v>1264</v>
      </c>
      <c r="J3524" s="306"/>
      <c r="K3524" s="82">
        <v>113.15</v>
      </c>
      <c r="O3524" s="4"/>
      <c r="P3524" s="4"/>
      <c r="Q3524" s="4"/>
      <c r="R3524" s="4"/>
      <c r="S3524" s="4"/>
      <c r="T3524" s="4"/>
      <c r="U3524" s="4"/>
      <c r="V3524" s="4"/>
      <c r="W3524" s="4"/>
      <c r="X3524" s="4"/>
      <c r="Y3524" s="4"/>
    </row>
    <row r="3525" spans="1:25" ht="15" customHeight="1">
      <c r="A3525" s="4"/>
      <c r="B3525" s="307" t="s">
        <v>2542</v>
      </c>
      <c r="C3525" s="307"/>
      <c r="D3525" s="307"/>
      <c r="E3525" s="307"/>
      <c r="F3525" s="307"/>
      <c r="G3525" s="307"/>
      <c r="H3525" s="307"/>
      <c r="I3525" s="307"/>
      <c r="J3525" s="307"/>
      <c r="K3525" s="307"/>
      <c r="O3525" s="4"/>
      <c r="P3525" s="4"/>
      <c r="Q3525" s="4"/>
      <c r="R3525" s="4"/>
      <c r="S3525" s="4"/>
      <c r="T3525" s="4"/>
      <c r="U3525" s="4"/>
      <c r="V3525" s="4"/>
      <c r="W3525" s="4"/>
      <c r="X3525" s="4"/>
      <c r="Y3525" s="4"/>
    </row>
    <row r="3526" spans="1:25" ht="15" customHeight="1" thickBot="1">
      <c r="A3526" s="4"/>
      <c r="B3526" s="302" t="s">
        <v>2671</v>
      </c>
      <c r="C3526" s="302"/>
      <c r="D3526" s="302"/>
      <c r="E3526" s="302"/>
      <c r="F3526" s="302"/>
      <c r="G3526" s="302"/>
      <c r="H3526" s="302"/>
      <c r="I3526" s="302"/>
      <c r="J3526" s="302"/>
      <c r="K3526" s="302"/>
      <c r="O3526" s="4"/>
      <c r="P3526" s="4"/>
      <c r="Q3526" s="4"/>
      <c r="R3526" s="4"/>
      <c r="S3526" s="4"/>
      <c r="T3526" s="4"/>
      <c r="U3526" s="4"/>
      <c r="V3526" s="4"/>
      <c r="W3526" s="4"/>
      <c r="X3526" s="4"/>
      <c r="Y3526" s="4"/>
    </row>
    <row r="3527" spans="1:25" ht="15" customHeight="1" thickTop="1">
      <c r="A3527" s="4"/>
      <c r="B3527" s="72"/>
      <c r="C3527" s="72"/>
      <c r="D3527" s="72"/>
      <c r="E3527" s="72"/>
      <c r="F3527" s="72"/>
      <c r="G3527" s="72"/>
      <c r="H3527" s="72"/>
      <c r="I3527" s="72"/>
      <c r="J3527" s="72"/>
      <c r="K3527" s="72"/>
      <c r="O3527" s="4"/>
      <c r="P3527" s="4"/>
      <c r="Q3527" s="4"/>
      <c r="R3527" s="4"/>
      <c r="S3527" s="4"/>
      <c r="T3527" s="4"/>
      <c r="U3527" s="4"/>
      <c r="V3527" s="4"/>
      <c r="W3527" s="4"/>
      <c r="X3527" s="4"/>
      <c r="Y3527" s="4"/>
    </row>
    <row r="3528" spans="1:25" ht="15" customHeight="1">
      <c r="A3528" s="4"/>
      <c r="B3528" s="61" t="s">
        <v>1154</v>
      </c>
      <c r="C3528" s="62" t="s">
        <v>19</v>
      </c>
      <c r="D3528" s="61" t="s">
        <v>20</v>
      </c>
      <c r="E3528" s="61" t="s">
        <v>21</v>
      </c>
      <c r="F3528" s="303" t="s">
        <v>1242</v>
      </c>
      <c r="G3528" s="303"/>
      <c r="H3528" s="67" t="s">
        <v>22</v>
      </c>
      <c r="I3528" s="62" t="s">
        <v>23</v>
      </c>
      <c r="J3528" s="62" t="s">
        <v>24</v>
      </c>
      <c r="K3528" s="62" t="s">
        <v>17</v>
      </c>
      <c r="O3528" s="4"/>
      <c r="P3528" s="4"/>
      <c r="Q3528" s="4"/>
      <c r="R3528" s="4"/>
      <c r="S3528" s="4"/>
      <c r="T3528" s="4"/>
      <c r="U3528" s="4"/>
      <c r="V3528" s="4"/>
      <c r="W3528" s="4"/>
      <c r="X3528" s="4"/>
      <c r="Y3528" s="4"/>
    </row>
    <row r="3529" spans="1:25" ht="15" customHeight="1">
      <c r="A3529" s="4"/>
      <c r="B3529" s="58" t="s">
        <v>1243</v>
      </c>
      <c r="C3529" s="69" t="s">
        <v>1155</v>
      </c>
      <c r="D3529" s="58" t="s">
        <v>31</v>
      </c>
      <c r="E3529" s="58" t="s">
        <v>1156</v>
      </c>
      <c r="F3529" s="304" t="s">
        <v>2231</v>
      </c>
      <c r="G3529" s="304"/>
      <c r="H3529" s="68" t="s">
        <v>49</v>
      </c>
      <c r="I3529" s="71">
        <v>1</v>
      </c>
      <c r="J3529" s="70">
        <v>3</v>
      </c>
      <c r="K3529" s="70">
        <v>3</v>
      </c>
      <c r="O3529" s="4"/>
      <c r="P3529" s="4"/>
      <c r="Q3529" s="4"/>
      <c r="R3529" s="4"/>
      <c r="S3529" s="4"/>
      <c r="T3529" s="4"/>
      <c r="U3529" s="4"/>
      <c r="V3529" s="4"/>
      <c r="W3529" s="4"/>
      <c r="X3529" s="4"/>
      <c r="Y3529" s="4"/>
    </row>
    <row r="3530" spans="1:25" ht="15" customHeight="1">
      <c r="A3530" s="4"/>
      <c r="B3530" s="59" t="s">
        <v>1245</v>
      </c>
      <c r="C3530" s="74" t="s">
        <v>1246</v>
      </c>
      <c r="D3530" s="59" t="s">
        <v>47</v>
      </c>
      <c r="E3530" s="59" t="s">
        <v>1247</v>
      </c>
      <c r="F3530" s="308" t="s">
        <v>1248</v>
      </c>
      <c r="G3530" s="308"/>
      <c r="H3530" s="73" t="s">
        <v>1249</v>
      </c>
      <c r="I3530" s="76">
        <v>0.05</v>
      </c>
      <c r="J3530" s="75">
        <v>22.64</v>
      </c>
      <c r="K3530" s="75">
        <v>1.1299999999999999</v>
      </c>
      <c r="O3530" s="4"/>
      <c r="P3530" s="4"/>
      <c r="Q3530" s="4"/>
      <c r="R3530" s="4"/>
      <c r="S3530" s="4"/>
      <c r="T3530" s="4"/>
      <c r="U3530" s="4"/>
      <c r="V3530" s="4"/>
      <c r="W3530" s="4"/>
      <c r="X3530" s="4"/>
      <c r="Y3530" s="4"/>
    </row>
    <row r="3531" spans="1:25" ht="15" customHeight="1">
      <c r="A3531" s="4"/>
      <c r="B3531" s="59" t="s">
        <v>1245</v>
      </c>
      <c r="C3531" s="74" t="s">
        <v>1252</v>
      </c>
      <c r="D3531" s="59" t="s">
        <v>47</v>
      </c>
      <c r="E3531" s="59" t="s">
        <v>1253</v>
      </c>
      <c r="F3531" s="308" t="s">
        <v>1248</v>
      </c>
      <c r="G3531" s="308"/>
      <c r="H3531" s="73" t="s">
        <v>1249</v>
      </c>
      <c r="I3531" s="76">
        <v>0.05</v>
      </c>
      <c r="J3531" s="75">
        <v>31.63</v>
      </c>
      <c r="K3531" s="75">
        <v>1.58</v>
      </c>
      <c r="O3531" s="4"/>
      <c r="P3531" s="4"/>
      <c r="Q3531" s="4"/>
      <c r="R3531" s="4"/>
      <c r="S3531" s="4"/>
      <c r="T3531" s="4"/>
      <c r="U3531" s="4"/>
      <c r="V3531" s="4"/>
      <c r="W3531" s="4"/>
      <c r="X3531" s="4"/>
      <c r="Y3531" s="4"/>
    </row>
    <row r="3532" spans="1:25" ht="15" customHeight="1">
      <c r="A3532" s="4"/>
      <c r="B3532" s="57" t="s">
        <v>1254</v>
      </c>
      <c r="C3532" s="78" t="s">
        <v>2258</v>
      </c>
      <c r="D3532" s="57" t="s">
        <v>47</v>
      </c>
      <c r="E3532" s="57" t="s">
        <v>2259</v>
      </c>
      <c r="F3532" s="305" t="s">
        <v>1258</v>
      </c>
      <c r="G3532" s="305"/>
      <c r="H3532" s="77" t="s">
        <v>49</v>
      </c>
      <c r="I3532" s="80">
        <v>1</v>
      </c>
      <c r="J3532" s="79">
        <v>0.28999999999999998</v>
      </c>
      <c r="K3532" s="79">
        <v>0.28999999999999998</v>
      </c>
      <c r="O3532" s="4"/>
      <c r="P3532" s="4"/>
      <c r="Q3532" s="4"/>
      <c r="R3532" s="4"/>
      <c r="S3532" s="4"/>
      <c r="T3532" s="4"/>
      <c r="U3532" s="4"/>
      <c r="V3532" s="4"/>
      <c r="W3532" s="4"/>
      <c r="X3532" s="4"/>
      <c r="Y3532" s="4"/>
    </row>
    <row r="3533" spans="1:25" ht="45.6" customHeight="1">
      <c r="A3533" s="4"/>
      <c r="B3533" s="60"/>
      <c r="C3533" s="60"/>
      <c r="D3533" s="60"/>
      <c r="E3533" s="60"/>
      <c r="F3533" s="60" t="s">
        <v>1260</v>
      </c>
      <c r="G3533" s="82">
        <v>2.0499999999999998</v>
      </c>
      <c r="H3533" s="60" t="s">
        <v>1261</v>
      </c>
      <c r="I3533" s="82">
        <v>0</v>
      </c>
      <c r="J3533" s="60" t="s">
        <v>1262</v>
      </c>
      <c r="K3533" s="82">
        <v>2.0499999999999998</v>
      </c>
      <c r="O3533" s="4"/>
      <c r="P3533" s="4"/>
      <c r="Q3533" s="4"/>
      <c r="R3533" s="4"/>
      <c r="S3533" s="4"/>
      <c r="T3533" s="4"/>
      <c r="U3533" s="4"/>
      <c r="V3533" s="4"/>
      <c r="W3533" s="4"/>
      <c r="X3533" s="4"/>
      <c r="Y3533" s="4"/>
    </row>
    <row r="3534" spans="1:25" ht="15" customHeight="1">
      <c r="A3534" s="4"/>
      <c r="B3534" s="60"/>
      <c r="C3534" s="60"/>
      <c r="D3534" s="60"/>
      <c r="E3534" s="60"/>
      <c r="F3534" s="60" t="s">
        <v>1263</v>
      </c>
      <c r="G3534" s="82">
        <v>0.56000000000000005</v>
      </c>
      <c r="H3534" s="60"/>
      <c r="I3534" s="306" t="s">
        <v>1264</v>
      </c>
      <c r="J3534" s="306"/>
      <c r="K3534" s="82">
        <v>3.56</v>
      </c>
      <c r="O3534" s="4"/>
      <c r="P3534" s="4"/>
      <c r="Q3534" s="4"/>
      <c r="R3534" s="4"/>
      <c r="S3534" s="4"/>
      <c r="T3534" s="4"/>
      <c r="U3534" s="4"/>
      <c r="V3534" s="4"/>
      <c r="W3534" s="4"/>
      <c r="X3534" s="4"/>
      <c r="Y3534" s="4"/>
    </row>
    <row r="3535" spans="1:25" ht="15" customHeight="1">
      <c r="A3535" s="4"/>
      <c r="B3535" s="307" t="s">
        <v>2542</v>
      </c>
      <c r="C3535" s="307"/>
      <c r="D3535" s="307"/>
      <c r="E3535" s="307"/>
      <c r="F3535" s="307"/>
      <c r="G3535" s="307"/>
      <c r="H3535" s="307"/>
      <c r="I3535" s="307"/>
      <c r="J3535" s="307"/>
      <c r="K3535" s="307"/>
      <c r="O3535" s="4"/>
      <c r="P3535" s="4"/>
      <c r="Q3535" s="4"/>
      <c r="R3535" s="4"/>
      <c r="S3535" s="4"/>
      <c r="T3535" s="4"/>
      <c r="U3535" s="4"/>
      <c r="V3535" s="4"/>
      <c r="W3535" s="4"/>
      <c r="X3535" s="4"/>
      <c r="Y3535" s="4"/>
    </row>
    <row r="3536" spans="1:25" ht="15" customHeight="1" thickBot="1">
      <c r="A3536" s="4"/>
      <c r="B3536" s="302" t="s">
        <v>2672</v>
      </c>
      <c r="C3536" s="302"/>
      <c r="D3536" s="302"/>
      <c r="E3536" s="302"/>
      <c r="F3536" s="302"/>
      <c r="G3536" s="302"/>
      <c r="H3536" s="302"/>
      <c r="I3536" s="302"/>
      <c r="J3536" s="302"/>
      <c r="K3536" s="302"/>
      <c r="O3536" s="4"/>
      <c r="P3536" s="4"/>
      <c r="Q3536" s="4"/>
      <c r="R3536" s="4"/>
      <c r="S3536" s="4"/>
      <c r="T3536" s="4"/>
      <c r="U3536" s="4"/>
      <c r="V3536" s="4"/>
      <c r="W3536" s="4"/>
      <c r="X3536" s="4"/>
      <c r="Y3536" s="4"/>
    </row>
    <row r="3537" spans="1:25" ht="15" customHeight="1" thickTop="1">
      <c r="A3537" s="4"/>
      <c r="B3537" s="72"/>
      <c r="C3537" s="72"/>
      <c r="D3537" s="72"/>
      <c r="E3537" s="72"/>
      <c r="F3537" s="72"/>
      <c r="G3537" s="72"/>
      <c r="H3537" s="72"/>
      <c r="I3537" s="72"/>
      <c r="J3537" s="72"/>
      <c r="K3537" s="72"/>
      <c r="O3537" s="4"/>
      <c r="P3537" s="4"/>
      <c r="Q3537" s="4"/>
      <c r="R3537" s="4"/>
      <c r="S3537" s="4"/>
      <c r="T3537" s="4"/>
      <c r="U3537" s="4"/>
      <c r="V3537" s="4"/>
      <c r="W3537" s="4"/>
      <c r="X3537" s="4"/>
      <c r="Y3537" s="4"/>
    </row>
    <row r="3538" spans="1:25" ht="15" customHeight="1">
      <c r="A3538" s="4"/>
      <c r="B3538" s="61" t="s">
        <v>1157</v>
      </c>
      <c r="C3538" s="62" t="s">
        <v>19</v>
      </c>
      <c r="D3538" s="61" t="s">
        <v>20</v>
      </c>
      <c r="E3538" s="61" t="s">
        <v>21</v>
      </c>
      <c r="F3538" s="303" t="s">
        <v>1242</v>
      </c>
      <c r="G3538" s="303"/>
      <c r="H3538" s="67" t="s">
        <v>22</v>
      </c>
      <c r="I3538" s="62" t="s">
        <v>23</v>
      </c>
      <c r="J3538" s="62" t="s">
        <v>24</v>
      </c>
      <c r="K3538" s="62" t="s">
        <v>17</v>
      </c>
      <c r="O3538" s="4"/>
      <c r="P3538" s="4"/>
      <c r="Q3538" s="4"/>
      <c r="R3538" s="4"/>
      <c r="S3538" s="4"/>
      <c r="T3538" s="4"/>
      <c r="U3538" s="4"/>
      <c r="V3538" s="4"/>
      <c r="W3538" s="4"/>
      <c r="X3538" s="4"/>
      <c r="Y3538" s="4"/>
    </row>
    <row r="3539" spans="1:25" ht="15" customHeight="1">
      <c r="A3539" s="4"/>
      <c r="B3539" s="58" t="s">
        <v>1243</v>
      </c>
      <c r="C3539" s="69" t="s">
        <v>1158</v>
      </c>
      <c r="D3539" s="58" t="s">
        <v>47</v>
      </c>
      <c r="E3539" s="58" t="s">
        <v>1159</v>
      </c>
      <c r="F3539" s="304" t="s">
        <v>2369</v>
      </c>
      <c r="G3539" s="304"/>
      <c r="H3539" s="68" t="s">
        <v>87</v>
      </c>
      <c r="I3539" s="71">
        <v>1</v>
      </c>
      <c r="J3539" s="70">
        <v>27.42</v>
      </c>
      <c r="K3539" s="70">
        <v>27.42</v>
      </c>
      <c r="O3539" s="4"/>
      <c r="P3539" s="4"/>
      <c r="Q3539" s="4"/>
      <c r="R3539" s="4"/>
      <c r="S3539" s="4"/>
      <c r="T3539" s="4"/>
      <c r="U3539" s="4"/>
      <c r="V3539" s="4"/>
      <c r="W3539" s="4"/>
      <c r="X3539" s="4"/>
      <c r="Y3539" s="4"/>
    </row>
    <row r="3540" spans="1:25" ht="15" customHeight="1">
      <c r="A3540" s="4"/>
      <c r="B3540" s="59" t="s">
        <v>1245</v>
      </c>
      <c r="C3540" s="74" t="s">
        <v>1299</v>
      </c>
      <c r="D3540" s="59" t="s">
        <v>47</v>
      </c>
      <c r="E3540" s="59" t="s">
        <v>1300</v>
      </c>
      <c r="F3540" s="308" t="s">
        <v>1248</v>
      </c>
      <c r="G3540" s="308"/>
      <c r="H3540" s="73" t="s">
        <v>1249</v>
      </c>
      <c r="I3540" s="76">
        <v>5.9400000000000001E-2</v>
      </c>
      <c r="J3540" s="75">
        <v>24.48</v>
      </c>
      <c r="K3540" s="75">
        <v>1.45</v>
      </c>
      <c r="O3540" s="4"/>
      <c r="P3540" s="4"/>
      <c r="Q3540" s="4"/>
      <c r="R3540" s="4"/>
      <c r="S3540" s="4"/>
      <c r="T3540" s="4"/>
      <c r="U3540" s="4"/>
      <c r="V3540" s="4"/>
      <c r="W3540" s="4"/>
      <c r="X3540" s="4"/>
      <c r="Y3540" s="4"/>
    </row>
    <row r="3541" spans="1:25" ht="15" customHeight="1">
      <c r="A3541" s="4"/>
      <c r="B3541" s="59" t="s">
        <v>1245</v>
      </c>
      <c r="C3541" s="74" t="s">
        <v>1301</v>
      </c>
      <c r="D3541" s="59" t="s">
        <v>47</v>
      </c>
      <c r="E3541" s="59" t="s">
        <v>1302</v>
      </c>
      <c r="F3541" s="308" t="s">
        <v>1248</v>
      </c>
      <c r="G3541" s="308"/>
      <c r="H3541" s="73" t="s">
        <v>1249</v>
      </c>
      <c r="I3541" s="76">
        <v>0.26129999999999998</v>
      </c>
      <c r="J3541" s="75">
        <v>30.48</v>
      </c>
      <c r="K3541" s="75">
        <v>7.96</v>
      </c>
      <c r="O3541" s="4"/>
      <c r="P3541" s="4"/>
      <c r="Q3541" s="4"/>
      <c r="R3541" s="4"/>
      <c r="S3541" s="4"/>
      <c r="T3541" s="4"/>
      <c r="U3541" s="4"/>
      <c r="V3541" s="4"/>
      <c r="W3541" s="4"/>
      <c r="X3541" s="4"/>
      <c r="Y3541" s="4"/>
    </row>
    <row r="3542" spans="1:25" ht="15" customHeight="1">
      <c r="A3542" s="4"/>
      <c r="B3542" s="57" t="s">
        <v>1254</v>
      </c>
      <c r="C3542" s="78" t="s">
        <v>1349</v>
      </c>
      <c r="D3542" s="57" t="s">
        <v>47</v>
      </c>
      <c r="E3542" s="57" t="s">
        <v>1350</v>
      </c>
      <c r="F3542" s="305" t="s">
        <v>1258</v>
      </c>
      <c r="G3542" s="305"/>
      <c r="H3542" s="77" t="s">
        <v>49</v>
      </c>
      <c r="I3542" s="80">
        <v>5.625</v>
      </c>
      <c r="J3542" s="79">
        <v>0.4</v>
      </c>
      <c r="K3542" s="79">
        <v>2.25</v>
      </c>
      <c r="O3542" s="4"/>
      <c r="P3542" s="4"/>
      <c r="Q3542" s="4"/>
      <c r="R3542" s="4"/>
      <c r="S3542" s="4"/>
      <c r="T3542" s="4"/>
      <c r="U3542" s="4"/>
      <c r="V3542" s="4"/>
      <c r="W3542" s="4"/>
      <c r="X3542" s="4"/>
      <c r="Y3542" s="4"/>
    </row>
    <row r="3543" spans="1:25" ht="45.6" customHeight="1">
      <c r="A3543" s="4"/>
      <c r="B3543" s="57" t="s">
        <v>1254</v>
      </c>
      <c r="C3543" s="78" t="s">
        <v>2478</v>
      </c>
      <c r="D3543" s="57" t="s">
        <v>47</v>
      </c>
      <c r="E3543" s="57" t="s">
        <v>2479</v>
      </c>
      <c r="F3543" s="305" t="s">
        <v>1258</v>
      </c>
      <c r="G3543" s="305"/>
      <c r="H3543" s="77" t="s">
        <v>49</v>
      </c>
      <c r="I3543" s="80">
        <v>1.7857000000000001</v>
      </c>
      <c r="J3543" s="79">
        <v>1.58</v>
      </c>
      <c r="K3543" s="79">
        <v>2.82</v>
      </c>
      <c r="O3543" s="4"/>
      <c r="P3543" s="4"/>
      <c r="Q3543" s="4"/>
      <c r="R3543" s="4"/>
      <c r="S3543" s="4"/>
      <c r="T3543" s="4"/>
      <c r="U3543" s="4"/>
      <c r="V3543" s="4"/>
      <c r="W3543" s="4"/>
      <c r="X3543" s="4"/>
      <c r="Y3543" s="4"/>
    </row>
    <row r="3544" spans="1:25" ht="15" customHeight="1">
      <c r="A3544" s="4"/>
      <c r="B3544" s="57" t="s">
        <v>1254</v>
      </c>
      <c r="C3544" s="78" t="s">
        <v>1353</v>
      </c>
      <c r="D3544" s="57" t="s">
        <v>47</v>
      </c>
      <c r="E3544" s="57" t="s">
        <v>1354</v>
      </c>
      <c r="F3544" s="305" t="s">
        <v>1258</v>
      </c>
      <c r="G3544" s="305"/>
      <c r="H3544" s="77" t="s">
        <v>87</v>
      </c>
      <c r="I3544" s="80">
        <v>0.89290000000000003</v>
      </c>
      <c r="J3544" s="79">
        <v>3.65</v>
      </c>
      <c r="K3544" s="79">
        <v>3.25</v>
      </c>
      <c r="O3544" s="4"/>
      <c r="P3544" s="4"/>
      <c r="Q3544" s="4"/>
      <c r="R3544" s="4"/>
      <c r="S3544" s="4"/>
      <c r="T3544" s="4"/>
      <c r="U3544" s="4"/>
      <c r="V3544" s="4"/>
      <c r="W3544" s="4"/>
      <c r="X3544" s="4"/>
      <c r="Y3544" s="4"/>
    </row>
    <row r="3545" spans="1:25" ht="15" customHeight="1">
      <c r="A3545" s="4"/>
      <c r="B3545" s="57" t="s">
        <v>1254</v>
      </c>
      <c r="C3545" s="78" t="s">
        <v>1351</v>
      </c>
      <c r="D3545" s="57" t="s">
        <v>47</v>
      </c>
      <c r="E3545" s="57" t="s">
        <v>1352</v>
      </c>
      <c r="F3545" s="305" t="s">
        <v>1258</v>
      </c>
      <c r="G3545" s="305"/>
      <c r="H3545" s="77" t="s">
        <v>49</v>
      </c>
      <c r="I3545" s="80">
        <v>5.625</v>
      </c>
      <c r="J3545" s="79">
        <v>1.42</v>
      </c>
      <c r="K3545" s="79">
        <v>7.98</v>
      </c>
      <c r="O3545" s="4"/>
      <c r="P3545" s="4"/>
      <c r="Q3545" s="4"/>
      <c r="R3545" s="4"/>
      <c r="S3545" s="4"/>
      <c r="T3545" s="4"/>
      <c r="U3545" s="4"/>
      <c r="V3545" s="4"/>
      <c r="W3545" s="4"/>
      <c r="X3545" s="4"/>
      <c r="Y3545" s="4"/>
    </row>
    <row r="3546" spans="1:25" ht="15" customHeight="1">
      <c r="A3546" s="4"/>
      <c r="B3546" s="57" t="s">
        <v>1254</v>
      </c>
      <c r="C3546" s="78" t="s">
        <v>2480</v>
      </c>
      <c r="D3546" s="57" t="s">
        <v>47</v>
      </c>
      <c r="E3546" s="57" t="s">
        <v>2481</v>
      </c>
      <c r="F3546" s="305" t="s">
        <v>1258</v>
      </c>
      <c r="G3546" s="305"/>
      <c r="H3546" s="77" t="s">
        <v>87</v>
      </c>
      <c r="I3546" s="80">
        <v>0.22320000000000001</v>
      </c>
      <c r="J3546" s="79">
        <v>7.68</v>
      </c>
      <c r="K3546" s="79">
        <v>1.71</v>
      </c>
      <c r="O3546" s="4"/>
      <c r="P3546" s="4"/>
      <c r="Q3546" s="4"/>
      <c r="R3546" s="4"/>
      <c r="S3546" s="4"/>
      <c r="T3546" s="4"/>
      <c r="U3546" s="4"/>
      <c r="V3546" s="4"/>
      <c r="W3546" s="4"/>
      <c r="X3546" s="4"/>
      <c r="Y3546" s="4"/>
    </row>
    <row r="3547" spans="1:25" ht="15" customHeight="1">
      <c r="A3547" s="4"/>
      <c r="B3547" s="60"/>
      <c r="C3547" s="60"/>
      <c r="D3547" s="60"/>
      <c r="E3547" s="60"/>
      <c r="F3547" s="60" t="s">
        <v>1260</v>
      </c>
      <c r="G3547" s="82">
        <v>7.51</v>
      </c>
      <c r="H3547" s="60" t="s">
        <v>1261</v>
      </c>
      <c r="I3547" s="82">
        <v>0</v>
      </c>
      <c r="J3547" s="60" t="s">
        <v>1262</v>
      </c>
      <c r="K3547" s="82">
        <v>7.51</v>
      </c>
      <c r="O3547" s="4"/>
      <c r="P3547" s="4"/>
      <c r="Q3547" s="4"/>
      <c r="R3547" s="4"/>
      <c r="S3547" s="4"/>
      <c r="T3547" s="4"/>
      <c r="U3547" s="4"/>
      <c r="V3547" s="4"/>
      <c r="W3547" s="4"/>
      <c r="X3547" s="4"/>
      <c r="Y3547" s="4"/>
    </row>
    <row r="3548" spans="1:25" ht="15" customHeight="1" thickBot="1">
      <c r="A3548" s="4"/>
      <c r="B3548" s="60"/>
      <c r="C3548" s="60"/>
      <c r="D3548" s="60"/>
      <c r="E3548" s="60"/>
      <c r="F3548" s="60" t="s">
        <v>1263</v>
      </c>
      <c r="G3548" s="82">
        <v>5.18</v>
      </c>
      <c r="H3548" s="60"/>
      <c r="I3548" s="306" t="s">
        <v>1264</v>
      </c>
      <c r="J3548" s="306"/>
      <c r="K3548" s="82">
        <v>32.6</v>
      </c>
      <c r="O3548" s="4"/>
      <c r="P3548" s="4"/>
      <c r="Q3548" s="4"/>
      <c r="R3548" s="4"/>
      <c r="S3548" s="4"/>
      <c r="T3548" s="4"/>
      <c r="U3548" s="4"/>
      <c r="V3548" s="4"/>
      <c r="W3548" s="4"/>
      <c r="X3548" s="4"/>
      <c r="Y3548" s="4"/>
    </row>
    <row r="3549" spans="1:25" ht="15" customHeight="1" thickTop="1">
      <c r="A3549" s="4"/>
      <c r="B3549" s="72"/>
      <c r="C3549" s="72"/>
      <c r="D3549" s="72"/>
      <c r="E3549" s="72"/>
      <c r="F3549" s="72"/>
      <c r="G3549" s="72"/>
      <c r="H3549" s="72"/>
      <c r="I3549" s="72"/>
      <c r="J3549" s="72"/>
      <c r="K3549" s="72"/>
      <c r="O3549" s="4"/>
      <c r="P3549" s="4"/>
      <c r="Q3549" s="4"/>
      <c r="R3549" s="4"/>
      <c r="S3549" s="4"/>
      <c r="T3549" s="4"/>
      <c r="U3549" s="4"/>
      <c r="V3549" s="4"/>
      <c r="W3549" s="4"/>
      <c r="X3549" s="4"/>
      <c r="Y3549" s="4"/>
    </row>
    <row r="3550" spans="1:25" ht="15" customHeight="1">
      <c r="A3550" s="4"/>
      <c r="B3550" s="61" t="s">
        <v>1161</v>
      </c>
      <c r="C3550" s="62" t="s">
        <v>19</v>
      </c>
      <c r="D3550" s="61" t="s">
        <v>20</v>
      </c>
      <c r="E3550" s="61" t="s">
        <v>21</v>
      </c>
      <c r="F3550" s="303" t="s">
        <v>1242</v>
      </c>
      <c r="G3550" s="303"/>
      <c r="H3550" s="67" t="s">
        <v>22</v>
      </c>
      <c r="I3550" s="62" t="s">
        <v>23</v>
      </c>
      <c r="J3550" s="62" t="s">
        <v>24</v>
      </c>
      <c r="K3550" s="62" t="s">
        <v>17</v>
      </c>
      <c r="O3550" s="4"/>
      <c r="P3550" s="4"/>
      <c r="Q3550" s="4"/>
      <c r="R3550" s="4"/>
      <c r="S3550" s="4"/>
      <c r="T3550" s="4"/>
      <c r="U3550" s="4"/>
      <c r="V3550" s="4"/>
      <c r="W3550" s="4"/>
      <c r="X3550" s="4"/>
      <c r="Y3550" s="4"/>
    </row>
    <row r="3551" spans="1:25" ht="15" customHeight="1">
      <c r="A3551" s="4"/>
      <c r="B3551" s="58" t="s">
        <v>1243</v>
      </c>
      <c r="C3551" s="69" t="s">
        <v>1162</v>
      </c>
      <c r="D3551" s="58" t="s">
        <v>31</v>
      </c>
      <c r="E3551" s="58" t="s">
        <v>1163</v>
      </c>
      <c r="F3551" s="304" t="s">
        <v>1754</v>
      </c>
      <c r="G3551" s="304"/>
      <c r="H3551" s="68" t="s">
        <v>49</v>
      </c>
      <c r="I3551" s="71">
        <v>1</v>
      </c>
      <c r="J3551" s="70">
        <v>7579.99</v>
      </c>
      <c r="K3551" s="70">
        <v>7579.99</v>
      </c>
      <c r="O3551" s="4"/>
      <c r="P3551" s="4"/>
      <c r="Q3551" s="4"/>
      <c r="R3551" s="4"/>
      <c r="S3551" s="4"/>
      <c r="T3551" s="4"/>
      <c r="U3551" s="4"/>
      <c r="V3551" s="4"/>
      <c r="W3551" s="4"/>
      <c r="X3551" s="4"/>
      <c r="Y3551" s="4"/>
    </row>
    <row r="3552" spans="1:25" ht="15" customHeight="1">
      <c r="A3552" s="4"/>
      <c r="B3552" s="59" t="s">
        <v>1245</v>
      </c>
      <c r="C3552" s="74" t="s">
        <v>1502</v>
      </c>
      <c r="D3552" s="59" t="s">
        <v>47</v>
      </c>
      <c r="E3552" s="59" t="s">
        <v>1503</v>
      </c>
      <c r="F3552" s="308" t="s">
        <v>1248</v>
      </c>
      <c r="G3552" s="308"/>
      <c r="H3552" s="73" t="s">
        <v>1249</v>
      </c>
      <c r="I3552" s="76">
        <v>3.1859999999999999</v>
      </c>
      <c r="J3552" s="75">
        <v>26.45</v>
      </c>
      <c r="K3552" s="75">
        <v>84.26</v>
      </c>
      <c r="O3552" s="4"/>
      <c r="P3552" s="4"/>
      <c r="Q3552" s="4"/>
      <c r="R3552" s="4"/>
      <c r="S3552" s="4"/>
      <c r="T3552" s="4"/>
      <c r="U3552" s="4"/>
      <c r="V3552" s="4"/>
      <c r="W3552" s="4"/>
      <c r="X3552" s="4"/>
      <c r="Y3552" s="4"/>
    </row>
    <row r="3553" spans="1:25" ht="45.6" customHeight="1">
      <c r="A3553" s="4"/>
      <c r="B3553" s="59" t="s">
        <v>1245</v>
      </c>
      <c r="C3553" s="74" t="s">
        <v>2482</v>
      </c>
      <c r="D3553" s="59" t="s">
        <v>47</v>
      </c>
      <c r="E3553" s="59" t="s">
        <v>2483</v>
      </c>
      <c r="F3553" s="308" t="s">
        <v>1248</v>
      </c>
      <c r="G3553" s="308"/>
      <c r="H3553" s="73" t="s">
        <v>1249</v>
      </c>
      <c r="I3553" s="76">
        <v>3.1859999999999999</v>
      </c>
      <c r="J3553" s="75">
        <v>25.34</v>
      </c>
      <c r="K3553" s="75">
        <v>80.73</v>
      </c>
      <c r="O3553" s="4"/>
      <c r="P3553" s="4"/>
      <c r="Q3553" s="4"/>
      <c r="R3553" s="4"/>
      <c r="S3553" s="4"/>
      <c r="T3553" s="4"/>
      <c r="U3553" s="4"/>
      <c r="V3553" s="4"/>
      <c r="W3553" s="4"/>
      <c r="X3553" s="4"/>
      <c r="Y3553" s="4"/>
    </row>
    <row r="3554" spans="1:25" ht="15" customHeight="1">
      <c r="A3554" s="4"/>
      <c r="B3554" s="57" t="s">
        <v>1254</v>
      </c>
      <c r="C3554" s="78" t="s">
        <v>2484</v>
      </c>
      <c r="D3554" s="57" t="s">
        <v>1515</v>
      </c>
      <c r="E3554" s="57" t="s">
        <v>2485</v>
      </c>
      <c r="F3554" s="305" t="s">
        <v>1258</v>
      </c>
      <c r="G3554" s="305"/>
      <c r="H3554" s="77" t="s">
        <v>49</v>
      </c>
      <c r="I3554" s="80">
        <v>1</v>
      </c>
      <c r="J3554" s="79">
        <v>7415</v>
      </c>
      <c r="K3554" s="79">
        <v>7415</v>
      </c>
      <c r="O3554" s="4"/>
      <c r="P3554" s="4"/>
      <c r="Q3554" s="4"/>
      <c r="R3554" s="4"/>
      <c r="S3554" s="4"/>
      <c r="T3554" s="4"/>
      <c r="U3554" s="4"/>
      <c r="V3554" s="4"/>
      <c r="W3554" s="4"/>
      <c r="X3554" s="4"/>
      <c r="Y3554" s="4"/>
    </row>
    <row r="3555" spans="1:25" ht="15" customHeight="1">
      <c r="A3555" s="4"/>
      <c r="B3555" s="60"/>
      <c r="C3555" s="60"/>
      <c r="D3555" s="60"/>
      <c r="E3555" s="60"/>
      <c r="F3555" s="60" t="s">
        <v>1260</v>
      </c>
      <c r="G3555" s="82">
        <v>127.15</v>
      </c>
      <c r="H3555" s="60" t="s">
        <v>1261</v>
      </c>
      <c r="I3555" s="82">
        <v>0</v>
      </c>
      <c r="J3555" s="60" t="s">
        <v>1262</v>
      </c>
      <c r="K3555" s="82">
        <v>127.15</v>
      </c>
      <c r="O3555" s="4"/>
      <c r="P3555" s="4"/>
      <c r="Q3555" s="4"/>
      <c r="R3555" s="4"/>
      <c r="S3555" s="4"/>
      <c r="T3555" s="4"/>
      <c r="U3555" s="4"/>
      <c r="V3555" s="4"/>
      <c r="W3555" s="4"/>
      <c r="X3555" s="4"/>
      <c r="Y3555" s="4"/>
    </row>
    <row r="3556" spans="1:25" ht="15" customHeight="1">
      <c r="A3556" s="4"/>
      <c r="B3556" s="60"/>
      <c r="C3556" s="60"/>
      <c r="D3556" s="60"/>
      <c r="E3556" s="60"/>
      <c r="F3556" s="60" t="s">
        <v>1263</v>
      </c>
      <c r="G3556" s="82">
        <v>864.11</v>
      </c>
      <c r="H3556" s="60"/>
      <c r="I3556" s="306" t="s">
        <v>1264</v>
      </c>
      <c r="J3556" s="306"/>
      <c r="K3556" s="82">
        <v>8444.1</v>
      </c>
      <c r="O3556" s="4"/>
      <c r="P3556" s="4"/>
      <c r="Q3556" s="4"/>
      <c r="R3556" s="4"/>
      <c r="S3556" s="4"/>
      <c r="T3556" s="4"/>
      <c r="U3556" s="4"/>
      <c r="V3556" s="4"/>
      <c r="W3556" s="4"/>
      <c r="X3556" s="4"/>
      <c r="Y3556" s="4"/>
    </row>
    <row r="3557" spans="1:25" ht="15" customHeight="1">
      <c r="A3557" s="4"/>
      <c r="B3557" s="307" t="s">
        <v>2542</v>
      </c>
      <c r="C3557" s="307"/>
      <c r="D3557" s="307"/>
      <c r="E3557" s="307"/>
      <c r="F3557" s="307"/>
      <c r="G3557" s="307"/>
      <c r="H3557" s="307"/>
      <c r="I3557" s="307"/>
      <c r="J3557" s="307"/>
      <c r="K3557" s="307"/>
      <c r="O3557" s="4"/>
      <c r="P3557" s="4"/>
      <c r="Q3557" s="4"/>
      <c r="R3557" s="4"/>
      <c r="S3557" s="4"/>
      <c r="T3557" s="4"/>
      <c r="U3557" s="4"/>
      <c r="V3557" s="4"/>
      <c r="W3557" s="4"/>
      <c r="X3557" s="4"/>
      <c r="Y3557" s="4"/>
    </row>
    <row r="3558" spans="1:25" ht="15" customHeight="1" thickBot="1">
      <c r="A3558" s="4"/>
      <c r="B3558" s="302" t="s">
        <v>2673</v>
      </c>
      <c r="C3558" s="302"/>
      <c r="D3558" s="302"/>
      <c r="E3558" s="302"/>
      <c r="F3558" s="302"/>
      <c r="G3558" s="302"/>
      <c r="H3558" s="302"/>
      <c r="I3558" s="302"/>
      <c r="J3558" s="302"/>
      <c r="K3558" s="302"/>
      <c r="O3558" s="4"/>
      <c r="P3558" s="4"/>
      <c r="Q3558" s="4"/>
      <c r="R3558" s="4"/>
      <c r="S3558" s="4"/>
      <c r="T3558" s="4"/>
      <c r="U3558" s="4"/>
      <c r="V3558" s="4"/>
      <c r="W3558" s="4"/>
      <c r="X3558" s="4"/>
      <c r="Y3558" s="4"/>
    </row>
    <row r="3559" spans="1:25" ht="15" customHeight="1" thickTop="1">
      <c r="A3559" s="4"/>
      <c r="B3559" s="72"/>
      <c r="C3559" s="72"/>
      <c r="D3559" s="72"/>
      <c r="E3559" s="72"/>
      <c r="F3559" s="72"/>
      <c r="G3559" s="72"/>
      <c r="H3559" s="72"/>
      <c r="I3559" s="72"/>
      <c r="J3559" s="72"/>
      <c r="K3559" s="72"/>
      <c r="O3559" s="4"/>
      <c r="P3559" s="4"/>
      <c r="Q3559" s="4"/>
      <c r="R3559" s="4"/>
      <c r="S3559" s="4"/>
      <c r="T3559" s="4"/>
      <c r="U3559" s="4"/>
      <c r="V3559" s="4"/>
      <c r="W3559" s="4"/>
      <c r="X3559" s="4"/>
      <c r="Y3559" s="4"/>
    </row>
    <row r="3560" spans="1:25" ht="15" customHeight="1">
      <c r="A3560" s="4"/>
      <c r="B3560" s="61" t="s">
        <v>1164</v>
      </c>
      <c r="C3560" s="62" t="s">
        <v>19</v>
      </c>
      <c r="D3560" s="61" t="s">
        <v>20</v>
      </c>
      <c r="E3560" s="61" t="s">
        <v>21</v>
      </c>
      <c r="F3560" s="303" t="s">
        <v>1242</v>
      </c>
      <c r="G3560" s="303"/>
      <c r="H3560" s="67" t="s">
        <v>22</v>
      </c>
      <c r="I3560" s="62" t="s">
        <v>23</v>
      </c>
      <c r="J3560" s="62" t="s">
        <v>24</v>
      </c>
      <c r="K3560" s="62" t="s">
        <v>17</v>
      </c>
      <c r="O3560" s="4"/>
      <c r="P3560" s="4"/>
      <c r="Q3560" s="4"/>
      <c r="R3560" s="4"/>
      <c r="S3560" s="4"/>
      <c r="T3560" s="4"/>
      <c r="U3560" s="4"/>
      <c r="V3560" s="4"/>
      <c r="W3560" s="4"/>
      <c r="X3560" s="4"/>
      <c r="Y3560" s="4"/>
    </row>
    <row r="3561" spans="1:25" ht="15" customHeight="1">
      <c r="A3561" s="4"/>
      <c r="B3561" s="58" t="s">
        <v>1243</v>
      </c>
      <c r="C3561" s="69" t="s">
        <v>1165</v>
      </c>
      <c r="D3561" s="58" t="s">
        <v>31</v>
      </c>
      <c r="E3561" s="58" t="s">
        <v>1166</v>
      </c>
      <c r="F3561" s="304" t="s">
        <v>1754</v>
      </c>
      <c r="G3561" s="304"/>
      <c r="H3561" s="68" t="s">
        <v>49</v>
      </c>
      <c r="I3561" s="71">
        <v>1</v>
      </c>
      <c r="J3561" s="70">
        <v>5401.03</v>
      </c>
      <c r="K3561" s="70">
        <v>5401.03</v>
      </c>
      <c r="O3561" s="4"/>
      <c r="P3561" s="4"/>
      <c r="Q3561" s="4"/>
      <c r="R3561" s="4"/>
      <c r="S3561" s="4"/>
      <c r="T3561" s="4"/>
      <c r="U3561" s="4"/>
      <c r="V3561" s="4"/>
      <c r="W3561" s="4"/>
      <c r="X3561" s="4"/>
      <c r="Y3561" s="4"/>
    </row>
    <row r="3562" spans="1:25" ht="15" customHeight="1">
      <c r="A3562" s="4"/>
      <c r="B3562" s="59" t="s">
        <v>1245</v>
      </c>
      <c r="C3562" s="74" t="s">
        <v>1502</v>
      </c>
      <c r="D3562" s="59" t="s">
        <v>47</v>
      </c>
      <c r="E3562" s="59" t="s">
        <v>1503</v>
      </c>
      <c r="F3562" s="308" t="s">
        <v>1248</v>
      </c>
      <c r="G3562" s="308"/>
      <c r="H3562" s="73" t="s">
        <v>1249</v>
      </c>
      <c r="I3562" s="76">
        <v>3.3620000000000001</v>
      </c>
      <c r="J3562" s="75">
        <v>26.45</v>
      </c>
      <c r="K3562" s="75">
        <v>88.92</v>
      </c>
      <c r="O3562" s="4"/>
      <c r="P3562" s="4"/>
      <c r="Q3562" s="4"/>
      <c r="R3562" s="4"/>
      <c r="S3562" s="4"/>
      <c r="T3562" s="4"/>
      <c r="U3562" s="4"/>
      <c r="V3562" s="4"/>
      <c r="W3562" s="4"/>
      <c r="X3562" s="4"/>
      <c r="Y3562" s="4"/>
    </row>
    <row r="3563" spans="1:25" ht="45.6" customHeight="1">
      <c r="A3563" s="4"/>
      <c r="B3563" s="59" t="s">
        <v>1245</v>
      </c>
      <c r="C3563" s="74" t="s">
        <v>2486</v>
      </c>
      <c r="D3563" s="59" t="s">
        <v>47</v>
      </c>
      <c r="E3563" s="59" t="s">
        <v>2487</v>
      </c>
      <c r="F3563" s="308" t="s">
        <v>1248</v>
      </c>
      <c r="G3563" s="308"/>
      <c r="H3563" s="73" t="s">
        <v>1249</v>
      </c>
      <c r="I3563" s="76">
        <v>3.3620000000000001</v>
      </c>
      <c r="J3563" s="75">
        <v>34.090000000000003</v>
      </c>
      <c r="K3563" s="75">
        <v>114.61</v>
      </c>
      <c r="O3563" s="4"/>
      <c r="P3563" s="4"/>
      <c r="Q3563" s="4"/>
      <c r="R3563" s="4"/>
      <c r="S3563" s="4"/>
      <c r="T3563" s="4"/>
      <c r="U3563" s="4"/>
      <c r="V3563" s="4"/>
      <c r="W3563" s="4"/>
      <c r="X3563" s="4"/>
      <c r="Y3563" s="4"/>
    </row>
    <row r="3564" spans="1:25" ht="15" customHeight="1">
      <c r="A3564" s="4"/>
      <c r="B3564" s="57" t="s">
        <v>1254</v>
      </c>
      <c r="C3564" s="78" t="s">
        <v>2488</v>
      </c>
      <c r="D3564" s="57" t="s">
        <v>1515</v>
      </c>
      <c r="E3564" s="57" t="s">
        <v>1166</v>
      </c>
      <c r="F3564" s="305" t="s">
        <v>1258</v>
      </c>
      <c r="G3564" s="305"/>
      <c r="H3564" s="77" t="s">
        <v>49</v>
      </c>
      <c r="I3564" s="80">
        <v>1</v>
      </c>
      <c r="J3564" s="79">
        <v>5197.5</v>
      </c>
      <c r="K3564" s="79">
        <v>5197.5</v>
      </c>
      <c r="O3564" s="4"/>
      <c r="P3564" s="4"/>
      <c r="Q3564" s="4"/>
      <c r="R3564" s="4"/>
      <c r="S3564" s="4"/>
      <c r="T3564" s="4"/>
      <c r="U3564" s="4"/>
      <c r="V3564" s="4"/>
      <c r="W3564" s="4"/>
      <c r="X3564" s="4"/>
      <c r="Y3564" s="4"/>
    </row>
    <row r="3565" spans="1:25" ht="15" customHeight="1">
      <c r="A3565" s="4"/>
      <c r="B3565" s="60"/>
      <c r="C3565" s="60"/>
      <c r="D3565" s="60"/>
      <c r="E3565" s="60"/>
      <c r="F3565" s="60" t="s">
        <v>1260</v>
      </c>
      <c r="G3565" s="82">
        <v>159.47999999999999</v>
      </c>
      <c r="H3565" s="60" t="s">
        <v>1261</v>
      </c>
      <c r="I3565" s="82">
        <v>0</v>
      </c>
      <c r="J3565" s="60" t="s">
        <v>1262</v>
      </c>
      <c r="K3565" s="82">
        <v>159.47999999999999</v>
      </c>
      <c r="O3565" s="4"/>
      <c r="P3565" s="4"/>
      <c r="Q3565" s="4"/>
      <c r="R3565" s="4"/>
      <c r="S3565" s="4"/>
      <c r="T3565" s="4"/>
      <c r="U3565" s="4"/>
      <c r="V3565" s="4"/>
      <c r="W3565" s="4"/>
      <c r="X3565" s="4"/>
      <c r="Y3565" s="4"/>
    </row>
    <row r="3566" spans="1:25" ht="15" customHeight="1">
      <c r="A3566" s="4"/>
      <c r="B3566" s="60"/>
      <c r="C3566" s="60"/>
      <c r="D3566" s="60"/>
      <c r="E3566" s="60"/>
      <c r="F3566" s="60" t="s">
        <v>1263</v>
      </c>
      <c r="G3566" s="82">
        <v>615.71</v>
      </c>
      <c r="H3566" s="60"/>
      <c r="I3566" s="306" t="s">
        <v>1264</v>
      </c>
      <c r="J3566" s="306"/>
      <c r="K3566" s="82">
        <v>6016.74</v>
      </c>
      <c r="O3566" s="4"/>
      <c r="P3566" s="4"/>
      <c r="Q3566" s="4"/>
      <c r="R3566" s="4"/>
      <c r="S3566" s="4"/>
      <c r="T3566" s="4"/>
      <c r="U3566" s="4"/>
      <c r="V3566" s="4"/>
      <c r="W3566" s="4"/>
      <c r="X3566" s="4"/>
      <c r="Y3566" s="4"/>
    </row>
    <row r="3567" spans="1:25" ht="15" customHeight="1">
      <c r="A3567" s="4"/>
      <c r="B3567" s="307" t="s">
        <v>2542</v>
      </c>
      <c r="C3567" s="307"/>
      <c r="D3567" s="307"/>
      <c r="E3567" s="307"/>
      <c r="F3567" s="307"/>
      <c r="G3567" s="307"/>
      <c r="H3567" s="307"/>
      <c r="I3567" s="307"/>
      <c r="J3567" s="307"/>
      <c r="K3567" s="307"/>
      <c r="O3567" s="4"/>
      <c r="P3567" s="4"/>
      <c r="Q3567" s="4"/>
      <c r="R3567" s="4"/>
      <c r="S3567" s="4"/>
      <c r="T3567" s="4"/>
      <c r="U3567" s="4"/>
      <c r="V3567" s="4"/>
      <c r="W3567" s="4"/>
      <c r="X3567" s="4"/>
      <c r="Y3567" s="4"/>
    </row>
    <row r="3568" spans="1:25" ht="15" customHeight="1" thickBot="1">
      <c r="A3568" s="4"/>
      <c r="B3568" s="302" t="s">
        <v>2674</v>
      </c>
      <c r="C3568" s="302"/>
      <c r="D3568" s="302"/>
      <c r="E3568" s="302"/>
      <c r="F3568" s="302"/>
      <c r="G3568" s="302"/>
      <c r="H3568" s="302"/>
      <c r="I3568" s="302"/>
      <c r="J3568" s="302"/>
      <c r="K3568" s="302"/>
      <c r="O3568" s="4"/>
      <c r="P3568" s="4"/>
      <c r="Q3568" s="4"/>
      <c r="R3568" s="4"/>
      <c r="S3568" s="4"/>
      <c r="T3568" s="4"/>
      <c r="U3568" s="4"/>
      <c r="V3568" s="4"/>
      <c r="W3568" s="4"/>
      <c r="X3568" s="4"/>
      <c r="Y3568" s="4"/>
    </row>
    <row r="3569" spans="1:25" ht="15" customHeight="1" thickTop="1">
      <c r="A3569" s="4"/>
      <c r="B3569" s="72"/>
      <c r="C3569" s="72"/>
      <c r="D3569" s="72"/>
      <c r="E3569" s="72"/>
      <c r="F3569" s="72"/>
      <c r="G3569" s="72"/>
      <c r="H3569" s="72"/>
      <c r="I3569" s="72"/>
      <c r="J3569" s="72"/>
      <c r="K3569" s="72"/>
      <c r="O3569" s="4"/>
      <c r="P3569" s="4"/>
      <c r="Q3569" s="4"/>
      <c r="R3569" s="4"/>
      <c r="S3569" s="4"/>
      <c r="T3569" s="4"/>
      <c r="U3569" s="4"/>
      <c r="V3569" s="4"/>
      <c r="W3569" s="4"/>
      <c r="X3569" s="4"/>
      <c r="Y3569" s="4"/>
    </row>
    <row r="3570" spans="1:25" ht="15" customHeight="1">
      <c r="A3570" s="4"/>
      <c r="B3570" s="61" t="s">
        <v>1167</v>
      </c>
      <c r="C3570" s="62" t="s">
        <v>19</v>
      </c>
      <c r="D3570" s="61" t="s">
        <v>20</v>
      </c>
      <c r="E3570" s="61" t="s">
        <v>21</v>
      </c>
      <c r="F3570" s="303" t="s">
        <v>1242</v>
      </c>
      <c r="G3570" s="303"/>
      <c r="H3570" s="67" t="s">
        <v>22</v>
      </c>
      <c r="I3570" s="62" t="s">
        <v>23</v>
      </c>
      <c r="J3570" s="62" t="s">
        <v>24</v>
      </c>
      <c r="K3570" s="62" t="s">
        <v>17</v>
      </c>
      <c r="O3570" s="4"/>
      <c r="P3570" s="4"/>
      <c r="Q3570" s="4"/>
      <c r="R3570" s="4"/>
      <c r="S3570" s="4"/>
      <c r="T3570" s="4"/>
      <c r="U3570" s="4"/>
      <c r="V3570" s="4"/>
      <c r="W3570" s="4"/>
      <c r="X3570" s="4"/>
      <c r="Y3570" s="4"/>
    </row>
    <row r="3571" spans="1:25" ht="15" customHeight="1">
      <c r="A3571" s="4"/>
      <c r="B3571" s="58" t="s">
        <v>1243</v>
      </c>
      <c r="C3571" s="69" t="s">
        <v>1168</v>
      </c>
      <c r="D3571" s="58" t="s">
        <v>31</v>
      </c>
      <c r="E3571" s="58" t="s">
        <v>1169</v>
      </c>
      <c r="F3571" s="304" t="s">
        <v>1754</v>
      </c>
      <c r="G3571" s="304"/>
      <c r="H3571" s="68" t="s">
        <v>49</v>
      </c>
      <c r="I3571" s="71">
        <v>1</v>
      </c>
      <c r="J3571" s="70">
        <v>3208.4</v>
      </c>
      <c r="K3571" s="70">
        <v>3208.4</v>
      </c>
      <c r="O3571" s="4"/>
      <c r="P3571" s="4"/>
      <c r="Q3571" s="4"/>
      <c r="R3571" s="4"/>
      <c r="S3571" s="4"/>
      <c r="T3571" s="4"/>
      <c r="U3571" s="4"/>
      <c r="V3571" s="4"/>
      <c r="W3571" s="4"/>
      <c r="X3571" s="4"/>
      <c r="Y3571" s="4"/>
    </row>
    <row r="3572" spans="1:25" ht="15" customHeight="1">
      <c r="A3572" s="4"/>
      <c r="B3572" s="59" t="s">
        <v>1245</v>
      </c>
      <c r="C3572" s="74" t="s">
        <v>1502</v>
      </c>
      <c r="D3572" s="59" t="s">
        <v>47</v>
      </c>
      <c r="E3572" s="59" t="s">
        <v>1503</v>
      </c>
      <c r="F3572" s="308" t="s">
        <v>1248</v>
      </c>
      <c r="G3572" s="308"/>
      <c r="H3572" s="73" t="s">
        <v>1249</v>
      </c>
      <c r="I3572" s="76">
        <v>5.1550000000000002</v>
      </c>
      <c r="J3572" s="75">
        <v>26.45</v>
      </c>
      <c r="K3572" s="75">
        <v>136.34</v>
      </c>
      <c r="O3572" s="4"/>
      <c r="P3572" s="4"/>
      <c r="Q3572" s="4"/>
      <c r="R3572" s="4"/>
      <c r="S3572" s="4"/>
      <c r="T3572" s="4"/>
      <c r="U3572" s="4"/>
      <c r="V3572" s="4"/>
      <c r="W3572" s="4"/>
      <c r="X3572" s="4"/>
      <c r="Y3572" s="4"/>
    </row>
    <row r="3573" spans="1:25" ht="15" customHeight="1">
      <c r="A3573" s="4"/>
      <c r="B3573" s="59" t="s">
        <v>1245</v>
      </c>
      <c r="C3573" s="74" t="s">
        <v>2454</v>
      </c>
      <c r="D3573" s="59" t="s">
        <v>47</v>
      </c>
      <c r="E3573" s="59" t="s">
        <v>2455</v>
      </c>
      <c r="F3573" s="308" t="s">
        <v>1248</v>
      </c>
      <c r="G3573" s="308"/>
      <c r="H3573" s="73" t="s">
        <v>1249</v>
      </c>
      <c r="I3573" s="76">
        <v>5.1550000000000002</v>
      </c>
      <c r="J3573" s="75">
        <v>33.380000000000003</v>
      </c>
      <c r="K3573" s="75">
        <v>172.07</v>
      </c>
      <c r="O3573" s="4"/>
      <c r="P3573" s="4"/>
      <c r="Q3573" s="4"/>
      <c r="R3573" s="4"/>
      <c r="S3573" s="4"/>
      <c r="T3573" s="4"/>
      <c r="U3573" s="4"/>
      <c r="V3573" s="4"/>
      <c r="W3573" s="4"/>
      <c r="X3573" s="4"/>
      <c r="Y3573" s="4"/>
    </row>
    <row r="3574" spans="1:25" ht="15" customHeight="1">
      <c r="A3574" s="4"/>
      <c r="B3574" s="57" t="s">
        <v>1254</v>
      </c>
      <c r="C3574" s="78" t="s">
        <v>2489</v>
      </c>
      <c r="D3574" s="57" t="s">
        <v>1515</v>
      </c>
      <c r="E3574" s="57" t="s">
        <v>2490</v>
      </c>
      <c r="F3574" s="305" t="s">
        <v>1258</v>
      </c>
      <c r="G3574" s="305"/>
      <c r="H3574" s="77" t="s">
        <v>49</v>
      </c>
      <c r="I3574" s="80">
        <v>1</v>
      </c>
      <c r="J3574" s="79">
        <v>2899.99</v>
      </c>
      <c r="K3574" s="79">
        <v>2899.99</v>
      </c>
      <c r="O3574" s="4"/>
      <c r="P3574" s="4"/>
      <c r="Q3574" s="4"/>
      <c r="R3574" s="4"/>
      <c r="S3574" s="4"/>
      <c r="T3574" s="4"/>
      <c r="U3574" s="4"/>
      <c r="V3574" s="4"/>
      <c r="W3574" s="4"/>
      <c r="X3574" s="4"/>
      <c r="Y3574" s="4"/>
    </row>
    <row r="3575" spans="1:25" ht="15" customHeight="1">
      <c r="A3575" s="4"/>
      <c r="B3575" s="60"/>
      <c r="C3575" s="60"/>
      <c r="D3575" s="60"/>
      <c r="E3575" s="60"/>
      <c r="F3575" s="60" t="s">
        <v>1260</v>
      </c>
      <c r="G3575" s="82">
        <v>240.88</v>
      </c>
      <c r="H3575" s="60" t="s">
        <v>1261</v>
      </c>
      <c r="I3575" s="82">
        <v>0</v>
      </c>
      <c r="J3575" s="60" t="s">
        <v>1262</v>
      </c>
      <c r="K3575" s="82">
        <v>240.88</v>
      </c>
      <c r="O3575" s="4"/>
      <c r="P3575" s="4"/>
      <c r="Q3575" s="4"/>
      <c r="R3575" s="4"/>
      <c r="S3575" s="4"/>
      <c r="T3575" s="4"/>
      <c r="U3575" s="4"/>
      <c r="V3575" s="4"/>
      <c r="W3575" s="4"/>
      <c r="X3575" s="4"/>
      <c r="Y3575" s="4"/>
    </row>
    <row r="3576" spans="1:25" ht="15" customHeight="1">
      <c r="A3576" s="4"/>
      <c r="B3576" s="60"/>
      <c r="C3576" s="60"/>
      <c r="D3576" s="60"/>
      <c r="E3576" s="60"/>
      <c r="F3576" s="60" t="s">
        <v>1263</v>
      </c>
      <c r="G3576" s="82">
        <v>365.75</v>
      </c>
      <c r="H3576" s="60"/>
      <c r="I3576" s="306" t="s">
        <v>1264</v>
      </c>
      <c r="J3576" s="306"/>
      <c r="K3576" s="82">
        <v>3574.15</v>
      </c>
      <c r="O3576" s="4"/>
      <c r="P3576" s="4"/>
      <c r="Q3576" s="4"/>
      <c r="R3576" s="4"/>
      <c r="S3576" s="4"/>
      <c r="T3576" s="4"/>
      <c r="U3576" s="4"/>
      <c r="V3576" s="4"/>
      <c r="W3576" s="4"/>
      <c r="X3576" s="4"/>
      <c r="Y3576" s="4"/>
    </row>
    <row r="3577" spans="1:25" ht="15" customHeight="1">
      <c r="A3577" s="4"/>
      <c r="B3577" s="307" t="s">
        <v>2542</v>
      </c>
      <c r="C3577" s="307"/>
      <c r="D3577" s="307"/>
      <c r="E3577" s="307"/>
      <c r="F3577" s="307"/>
      <c r="G3577" s="307"/>
      <c r="H3577" s="307"/>
      <c r="I3577" s="307"/>
      <c r="J3577" s="307"/>
      <c r="K3577" s="307"/>
      <c r="O3577" s="4"/>
      <c r="P3577" s="4"/>
      <c r="Q3577" s="4"/>
      <c r="R3577" s="4"/>
      <c r="S3577" s="4"/>
      <c r="T3577" s="4"/>
      <c r="U3577" s="4"/>
      <c r="V3577" s="4"/>
      <c r="W3577" s="4"/>
      <c r="X3577" s="4"/>
      <c r="Y3577" s="4"/>
    </row>
    <row r="3578" spans="1:25" ht="15" customHeight="1" thickBot="1">
      <c r="A3578" s="4"/>
      <c r="B3578" s="302" t="s">
        <v>2675</v>
      </c>
      <c r="C3578" s="302"/>
      <c r="D3578" s="302"/>
      <c r="E3578" s="302"/>
      <c r="F3578" s="302"/>
      <c r="G3578" s="302"/>
      <c r="H3578" s="302"/>
      <c r="I3578" s="302"/>
      <c r="J3578" s="302"/>
      <c r="K3578" s="302"/>
      <c r="O3578" s="4"/>
      <c r="P3578" s="4"/>
      <c r="Q3578" s="4"/>
      <c r="R3578" s="4"/>
      <c r="S3578" s="4"/>
      <c r="T3578" s="4"/>
      <c r="U3578" s="4"/>
      <c r="V3578" s="4"/>
      <c r="W3578" s="4"/>
      <c r="X3578" s="4"/>
      <c r="Y3578" s="4"/>
    </row>
    <row r="3579" spans="1:25" ht="15" customHeight="1" thickTop="1">
      <c r="A3579" s="4"/>
      <c r="B3579" s="72"/>
      <c r="C3579" s="72"/>
      <c r="D3579" s="72"/>
      <c r="E3579" s="72"/>
      <c r="F3579" s="72"/>
      <c r="G3579" s="72"/>
      <c r="H3579" s="72"/>
      <c r="I3579" s="72"/>
      <c r="J3579" s="72"/>
      <c r="K3579" s="72"/>
      <c r="O3579" s="4"/>
      <c r="P3579" s="4"/>
      <c r="Q3579" s="4"/>
      <c r="R3579" s="4"/>
      <c r="S3579" s="4"/>
      <c r="T3579" s="4"/>
      <c r="U3579" s="4"/>
      <c r="V3579" s="4"/>
      <c r="W3579" s="4"/>
      <c r="X3579" s="4"/>
      <c r="Y3579" s="4"/>
    </row>
    <row r="3580" spans="1:25" ht="15" customHeight="1">
      <c r="A3580" s="4"/>
      <c r="B3580" s="61" t="s">
        <v>1170</v>
      </c>
      <c r="C3580" s="62" t="s">
        <v>19</v>
      </c>
      <c r="D3580" s="61" t="s">
        <v>20</v>
      </c>
      <c r="E3580" s="61" t="s">
        <v>21</v>
      </c>
      <c r="F3580" s="303" t="s">
        <v>1242</v>
      </c>
      <c r="G3580" s="303"/>
      <c r="H3580" s="67" t="s">
        <v>22</v>
      </c>
      <c r="I3580" s="62" t="s">
        <v>23</v>
      </c>
      <c r="J3580" s="62" t="s">
        <v>24</v>
      </c>
      <c r="K3580" s="62" t="s">
        <v>17</v>
      </c>
      <c r="O3580" s="4"/>
      <c r="P3580" s="4"/>
      <c r="Q3580" s="4"/>
      <c r="R3580" s="4"/>
      <c r="S3580" s="4"/>
      <c r="T3580" s="4"/>
      <c r="U3580" s="4"/>
      <c r="V3580" s="4"/>
      <c r="W3580" s="4"/>
      <c r="X3580" s="4"/>
      <c r="Y3580" s="4"/>
    </row>
    <row r="3581" spans="1:25" ht="45.6" customHeight="1">
      <c r="A3581" s="4"/>
      <c r="B3581" s="58" t="s">
        <v>1243</v>
      </c>
      <c r="C3581" s="69" t="s">
        <v>1171</v>
      </c>
      <c r="D3581" s="58" t="s">
        <v>31</v>
      </c>
      <c r="E3581" s="58" t="s">
        <v>1172</v>
      </c>
      <c r="F3581" s="304" t="s">
        <v>1754</v>
      </c>
      <c r="G3581" s="304"/>
      <c r="H3581" s="68" t="s">
        <v>49</v>
      </c>
      <c r="I3581" s="71">
        <v>1</v>
      </c>
      <c r="J3581" s="70">
        <v>264.17</v>
      </c>
      <c r="K3581" s="70">
        <v>264.17</v>
      </c>
      <c r="O3581" s="4"/>
      <c r="P3581" s="4"/>
      <c r="Q3581" s="4"/>
      <c r="R3581" s="4"/>
      <c r="S3581" s="4"/>
      <c r="T3581" s="4"/>
      <c r="U3581" s="4"/>
      <c r="V3581" s="4"/>
      <c r="W3581" s="4"/>
      <c r="X3581" s="4"/>
      <c r="Y3581" s="4"/>
    </row>
    <row r="3582" spans="1:25" ht="15" customHeight="1">
      <c r="A3582" s="4"/>
      <c r="B3582" s="59" t="s">
        <v>1245</v>
      </c>
      <c r="C3582" s="74" t="s">
        <v>1502</v>
      </c>
      <c r="D3582" s="59" t="s">
        <v>47</v>
      </c>
      <c r="E3582" s="59" t="s">
        <v>1503</v>
      </c>
      <c r="F3582" s="308" t="s">
        <v>1248</v>
      </c>
      <c r="G3582" s="308"/>
      <c r="H3582" s="73" t="s">
        <v>1249</v>
      </c>
      <c r="I3582" s="76">
        <v>1.0309999999999999</v>
      </c>
      <c r="J3582" s="75">
        <v>26.45</v>
      </c>
      <c r="K3582" s="75">
        <v>27.26</v>
      </c>
      <c r="O3582" s="4"/>
      <c r="P3582" s="4"/>
      <c r="Q3582" s="4"/>
      <c r="R3582" s="4"/>
      <c r="S3582" s="4"/>
      <c r="T3582" s="4"/>
      <c r="U3582" s="4"/>
      <c r="V3582" s="4"/>
      <c r="W3582" s="4"/>
      <c r="X3582" s="4"/>
      <c r="Y3582" s="4"/>
    </row>
    <row r="3583" spans="1:25" ht="15" customHeight="1">
      <c r="A3583" s="4"/>
      <c r="B3583" s="59" t="s">
        <v>1245</v>
      </c>
      <c r="C3583" s="74" t="s">
        <v>2454</v>
      </c>
      <c r="D3583" s="59" t="s">
        <v>47</v>
      </c>
      <c r="E3583" s="59" t="s">
        <v>2455</v>
      </c>
      <c r="F3583" s="308" t="s">
        <v>1248</v>
      </c>
      <c r="G3583" s="308"/>
      <c r="H3583" s="73" t="s">
        <v>1249</v>
      </c>
      <c r="I3583" s="76">
        <v>1.0309999999999999</v>
      </c>
      <c r="J3583" s="75">
        <v>33.380000000000003</v>
      </c>
      <c r="K3583" s="75">
        <v>34.409999999999997</v>
      </c>
      <c r="O3583" s="4"/>
      <c r="P3583" s="4"/>
      <c r="Q3583" s="4"/>
      <c r="R3583" s="4"/>
      <c r="S3583" s="4"/>
      <c r="T3583" s="4"/>
      <c r="U3583" s="4"/>
      <c r="V3583" s="4"/>
      <c r="W3583" s="4"/>
      <c r="X3583" s="4"/>
      <c r="Y3583" s="4"/>
    </row>
    <row r="3584" spans="1:25" ht="15" customHeight="1">
      <c r="A3584" s="4"/>
      <c r="B3584" s="57" t="s">
        <v>1254</v>
      </c>
      <c r="C3584" s="78" t="s">
        <v>2491</v>
      </c>
      <c r="D3584" s="57" t="s">
        <v>1515</v>
      </c>
      <c r="E3584" s="57" t="s">
        <v>1172</v>
      </c>
      <c r="F3584" s="305" t="s">
        <v>1258</v>
      </c>
      <c r="G3584" s="305"/>
      <c r="H3584" s="77" t="s">
        <v>49</v>
      </c>
      <c r="I3584" s="80">
        <v>1</v>
      </c>
      <c r="J3584" s="79">
        <v>202.5</v>
      </c>
      <c r="K3584" s="79">
        <v>202.5</v>
      </c>
      <c r="O3584" s="4"/>
      <c r="P3584" s="4"/>
      <c r="Q3584" s="4"/>
      <c r="R3584" s="4"/>
      <c r="S3584" s="4"/>
      <c r="T3584" s="4"/>
      <c r="U3584" s="4"/>
      <c r="V3584" s="4"/>
      <c r="W3584" s="4"/>
      <c r="X3584" s="4"/>
      <c r="Y3584" s="4"/>
    </row>
    <row r="3585" spans="1:25" ht="15" customHeight="1">
      <c r="A3585" s="4"/>
      <c r="B3585" s="60"/>
      <c r="C3585" s="60"/>
      <c r="D3585" s="60"/>
      <c r="E3585" s="60"/>
      <c r="F3585" s="60" t="s">
        <v>1260</v>
      </c>
      <c r="G3585" s="82">
        <v>48.16</v>
      </c>
      <c r="H3585" s="60" t="s">
        <v>1261</v>
      </c>
      <c r="I3585" s="82">
        <v>0</v>
      </c>
      <c r="J3585" s="60" t="s">
        <v>1262</v>
      </c>
      <c r="K3585" s="82">
        <v>48.16</v>
      </c>
      <c r="O3585" s="4"/>
      <c r="P3585" s="4"/>
      <c r="Q3585" s="4"/>
      <c r="R3585" s="4"/>
      <c r="S3585" s="4"/>
      <c r="T3585" s="4"/>
      <c r="U3585" s="4"/>
      <c r="V3585" s="4"/>
      <c r="W3585" s="4"/>
      <c r="X3585" s="4"/>
      <c r="Y3585" s="4"/>
    </row>
    <row r="3586" spans="1:25" ht="15" customHeight="1">
      <c r="A3586" s="4"/>
      <c r="B3586" s="60"/>
      <c r="C3586" s="60"/>
      <c r="D3586" s="60"/>
      <c r="E3586" s="60"/>
      <c r="F3586" s="60" t="s">
        <v>1263</v>
      </c>
      <c r="G3586" s="82">
        <v>30.11</v>
      </c>
      <c r="H3586" s="60"/>
      <c r="I3586" s="306" t="s">
        <v>1264</v>
      </c>
      <c r="J3586" s="306"/>
      <c r="K3586" s="82">
        <v>294.27999999999997</v>
      </c>
      <c r="O3586" s="4"/>
      <c r="P3586" s="4"/>
      <c r="Q3586" s="4"/>
      <c r="R3586" s="4"/>
      <c r="S3586" s="4"/>
      <c r="T3586" s="4"/>
      <c r="U3586" s="4"/>
      <c r="V3586" s="4"/>
      <c r="W3586" s="4"/>
      <c r="X3586" s="4"/>
      <c r="Y3586" s="4"/>
    </row>
    <row r="3587" spans="1:25" ht="15" customHeight="1">
      <c r="A3587" s="4"/>
      <c r="B3587" s="307" t="s">
        <v>2542</v>
      </c>
      <c r="C3587" s="307"/>
      <c r="D3587" s="307"/>
      <c r="E3587" s="307"/>
      <c r="F3587" s="307"/>
      <c r="G3587" s="307"/>
      <c r="H3587" s="307"/>
      <c r="I3587" s="307"/>
      <c r="J3587" s="307"/>
      <c r="K3587" s="307"/>
      <c r="O3587" s="4"/>
      <c r="P3587" s="4"/>
      <c r="Q3587" s="4"/>
      <c r="R3587" s="4"/>
      <c r="S3587" s="4"/>
      <c r="T3587" s="4"/>
      <c r="U3587" s="4"/>
      <c r="V3587" s="4"/>
      <c r="W3587" s="4"/>
      <c r="X3587" s="4"/>
      <c r="Y3587" s="4"/>
    </row>
    <row r="3588" spans="1:25" ht="15" customHeight="1" thickBot="1">
      <c r="A3588" s="4"/>
      <c r="B3588" s="302" t="s">
        <v>2676</v>
      </c>
      <c r="C3588" s="302"/>
      <c r="D3588" s="302"/>
      <c r="E3588" s="302"/>
      <c r="F3588" s="302"/>
      <c r="G3588" s="302"/>
      <c r="H3588" s="302"/>
      <c r="I3588" s="302"/>
      <c r="J3588" s="302"/>
      <c r="K3588" s="302"/>
      <c r="O3588" s="4"/>
      <c r="P3588" s="4"/>
      <c r="Q3588" s="4"/>
      <c r="R3588" s="4"/>
      <c r="S3588" s="4"/>
      <c r="T3588" s="4"/>
      <c r="U3588" s="4"/>
      <c r="V3588" s="4"/>
      <c r="W3588" s="4"/>
      <c r="X3588" s="4"/>
      <c r="Y3588" s="4"/>
    </row>
    <row r="3589" spans="1:25" ht="15" customHeight="1" thickTop="1">
      <c r="A3589" s="4"/>
      <c r="B3589" s="72"/>
      <c r="C3589" s="72"/>
      <c r="D3589" s="72"/>
      <c r="E3589" s="72"/>
      <c r="F3589" s="72"/>
      <c r="G3589" s="72"/>
      <c r="H3589" s="72"/>
      <c r="I3589" s="72"/>
      <c r="J3589" s="72"/>
      <c r="K3589" s="72"/>
      <c r="O3589" s="4"/>
      <c r="P3589" s="4"/>
      <c r="Q3589" s="4"/>
      <c r="R3589" s="4"/>
      <c r="S3589" s="4"/>
      <c r="T3589" s="4"/>
      <c r="U3589" s="4"/>
      <c r="V3589" s="4"/>
      <c r="W3589" s="4"/>
      <c r="X3589" s="4"/>
      <c r="Y3589" s="4"/>
    </row>
    <row r="3590" spans="1:25" ht="15" customHeight="1">
      <c r="A3590" s="4"/>
      <c r="B3590" s="61" t="s">
        <v>1176</v>
      </c>
      <c r="C3590" s="62" t="s">
        <v>19</v>
      </c>
      <c r="D3590" s="61" t="s">
        <v>20</v>
      </c>
      <c r="E3590" s="61" t="s">
        <v>21</v>
      </c>
      <c r="F3590" s="303" t="s">
        <v>1242</v>
      </c>
      <c r="G3590" s="303"/>
      <c r="H3590" s="67" t="s">
        <v>22</v>
      </c>
      <c r="I3590" s="62" t="s">
        <v>23</v>
      </c>
      <c r="J3590" s="62" t="s">
        <v>24</v>
      </c>
      <c r="K3590" s="62" t="s">
        <v>17</v>
      </c>
      <c r="O3590" s="4"/>
      <c r="P3590" s="4"/>
      <c r="Q3590" s="4"/>
      <c r="R3590" s="4"/>
      <c r="S3590" s="4"/>
      <c r="T3590" s="4"/>
      <c r="U3590" s="4"/>
      <c r="V3590" s="4"/>
      <c r="W3590" s="4"/>
      <c r="X3590" s="4"/>
      <c r="Y3590" s="4"/>
    </row>
    <row r="3591" spans="1:25" ht="15" customHeight="1">
      <c r="A3591" s="4"/>
      <c r="B3591" s="58" t="s">
        <v>1243</v>
      </c>
      <c r="C3591" s="69" t="s">
        <v>1177</v>
      </c>
      <c r="D3591" s="58" t="s">
        <v>47</v>
      </c>
      <c r="E3591" s="58" t="s">
        <v>1178</v>
      </c>
      <c r="F3591" s="304" t="s">
        <v>2492</v>
      </c>
      <c r="G3591" s="304"/>
      <c r="H3591" s="68" t="s">
        <v>49</v>
      </c>
      <c r="I3591" s="71">
        <v>1</v>
      </c>
      <c r="J3591" s="70">
        <v>44.84</v>
      </c>
      <c r="K3591" s="70">
        <v>44.84</v>
      </c>
      <c r="O3591" s="4"/>
      <c r="P3591" s="4"/>
      <c r="Q3591" s="4"/>
      <c r="R3591" s="4"/>
      <c r="S3591" s="4"/>
      <c r="T3591" s="4"/>
      <c r="U3591" s="4"/>
      <c r="V3591" s="4"/>
      <c r="W3591" s="4"/>
      <c r="X3591" s="4"/>
      <c r="Y3591" s="4"/>
    </row>
    <row r="3592" spans="1:25" ht="15" customHeight="1">
      <c r="A3592" s="4"/>
      <c r="B3592" s="59" t="s">
        <v>1245</v>
      </c>
      <c r="C3592" s="74" t="s">
        <v>1250</v>
      </c>
      <c r="D3592" s="59" t="s">
        <v>47</v>
      </c>
      <c r="E3592" s="59" t="s">
        <v>1251</v>
      </c>
      <c r="F3592" s="308" t="s">
        <v>1248</v>
      </c>
      <c r="G3592" s="308"/>
      <c r="H3592" s="73" t="s">
        <v>1249</v>
      </c>
      <c r="I3592" s="76">
        <v>0.20619999999999999</v>
      </c>
      <c r="J3592" s="75">
        <v>25.52</v>
      </c>
      <c r="K3592" s="75">
        <v>5.26</v>
      </c>
      <c r="O3592" s="4"/>
      <c r="P3592" s="4"/>
      <c r="Q3592" s="4"/>
      <c r="R3592" s="4"/>
      <c r="S3592" s="4"/>
      <c r="T3592" s="4"/>
      <c r="U3592" s="4"/>
      <c r="V3592" s="4"/>
      <c r="W3592" s="4"/>
      <c r="X3592" s="4"/>
      <c r="Y3592" s="4"/>
    </row>
    <row r="3593" spans="1:25" ht="15" customHeight="1">
      <c r="A3593" s="4"/>
      <c r="B3593" s="59" t="s">
        <v>1245</v>
      </c>
      <c r="C3593" s="74" t="s">
        <v>1252</v>
      </c>
      <c r="D3593" s="59" t="s">
        <v>47</v>
      </c>
      <c r="E3593" s="59" t="s">
        <v>1253</v>
      </c>
      <c r="F3593" s="308" t="s">
        <v>1248</v>
      </c>
      <c r="G3593" s="308"/>
      <c r="H3593" s="73" t="s">
        <v>1249</v>
      </c>
      <c r="I3593" s="76">
        <v>0.20619999999999999</v>
      </c>
      <c r="J3593" s="75">
        <v>31.63</v>
      </c>
      <c r="K3593" s="75">
        <v>6.52</v>
      </c>
      <c r="O3593" s="4"/>
      <c r="P3593" s="4"/>
      <c r="Q3593" s="4"/>
      <c r="R3593" s="4"/>
      <c r="S3593" s="4"/>
      <c r="T3593" s="4"/>
      <c r="U3593" s="4"/>
      <c r="V3593" s="4"/>
      <c r="W3593" s="4"/>
      <c r="X3593" s="4"/>
      <c r="Y3593" s="4"/>
    </row>
    <row r="3594" spans="1:25" ht="15" customHeight="1">
      <c r="A3594" s="4"/>
      <c r="B3594" s="57" t="s">
        <v>1254</v>
      </c>
      <c r="C3594" s="78" t="s">
        <v>2493</v>
      </c>
      <c r="D3594" s="57" t="s">
        <v>47</v>
      </c>
      <c r="E3594" s="57" t="s">
        <v>2494</v>
      </c>
      <c r="F3594" s="305" t="s">
        <v>1258</v>
      </c>
      <c r="G3594" s="305"/>
      <c r="H3594" s="77" t="s">
        <v>49</v>
      </c>
      <c r="I3594" s="80">
        <v>1</v>
      </c>
      <c r="J3594" s="79">
        <v>33.06</v>
      </c>
      <c r="K3594" s="79">
        <v>33.06</v>
      </c>
      <c r="O3594" s="4"/>
      <c r="P3594" s="4"/>
      <c r="Q3594" s="4"/>
      <c r="R3594" s="4"/>
      <c r="S3594" s="4"/>
      <c r="T3594" s="4"/>
      <c r="U3594" s="4"/>
      <c r="V3594" s="4"/>
      <c r="W3594" s="4"/>
      <c r="X3594" s="4"/>
      <c r="Y3594" s="4"/>
    </row>
    <row r="3595" spans="1:25" ht="15" customHeight="1">
      <c r="A3595" s="4"/>
      <c r="B3595" s="60"/>
      <c r="C3595" s="60"/>
      <c r="D3595" s="60"/>
      <c r="E3595" s="60"/>
      <c r="F3595" s="60" t="s">
        <v>1260</v>
      </c>
      <c r="G3595" s="82">
        <v>9.0399999999999991</v>
      </c>
      <c r="H3595" s="60" t="s">
        <v>1261</v>
      </c>
      <c r="I3595" s="82">
        <v>0</v>
      </c>
      <c r="J3595" s="60" t="s">
        <v>1262</v>
      </c>
      <c r="K3595" s="82">
        <v>9.0399999999999991</v>
      </c>
      <c r="O3595" s="4"/>
      <c r="P3595" s="4"/>
      <c r="Q3595" s="4"/>
      <c r="R3595" s="4"/>
      <c r="S3595" s="4"/>
      <c r="T3595" s="4"/>
      <c r="U3595" s="4"/>
      <c r="V3595" s="4"/>
      <c r="W3595" s="4"/>
      <c r="X3595" s="4"/>
      <c r="Y3595" s="4"/>
    </row>
    <row r="3596" spans="1:25" ht="15" customHeight="1" thickBot="1">
      <c r="A3596" s="4"/>
      <c r="B3596" s="60"/>
      <c r="C3596" s="60"/>
      <c r="D3596" s="60"/>
      <c r="E3596" s="60"/>
      <c r="F3596" s="60" t="s">
        <v>1263</v>
      </c>
      <c r="G3596" s="82">
        <v>8.48</v>
      </c>
      <c r="H3596" s="60"/>
      <c r="I3596" s="306" t="s">
        <v>1264</v>
      </c>
      <c r="J3596" s="306"/>
      <c r="K3596" s="82">
        <v>53.32</v>
      </c>
      <c r="O3596" s="4"/>
      <c r="P3596" s="4"/>
      <c r="Q3596" s="4"/>
      <c r="R3596" s="4"/>
      <c r="S3596" s="4"/>
      <c r="T3596" s="4"/>
      <c r="U3596" s="4"/>
      <c r="V3596" s="4"/>
      <c r="W3596" s="4"/>
      <c r="X3596" s="4"/>
      <c r="Y3596" s="4"/>
    </row>
    <row r="3597" spans="1:25" ht="15" customHeight="1" thickTop="1">
      <c r="A3597" s="4"/>
      <c r="B3597" s="72"/>
      <c r="C3597" s="72"/>
      <c r="D3597" s="72"/>
      <c r="E3597" s="72"/>
      <c r="F3597" s="72"/>
      <c r="G3597" s="72"/>
      <c r="H3597" s="72"/>
      <c r="I3597" s="72"/>
      <c r="J3597" s="72"/>
      <c r="K3597" s="72"/>
      <c r="O3597" s="4"/>
      <c r="P3597" s="4"/>
      <c r="Q3597" s="4"/>
      <c r="R3597" s="4"/>
      <c r="S3597" s="4"/>
      <c r="T3597" s="4"/>
      <c r="U3597" s="4"/>
      <c r="V3597" s="4"/>
      <c r="W3597" s="4"/>
      <c r="X3597" s="4"/>
      <c r="Y3597" s="4"/>
    </row>
    <row r="3598" spans="1:25" ht="15" customHeight="1">
      <c r="A3598" s="4"/>
      <c r="B3598" s="61" t="s">
        <v>1183</v>
      </c>
      <c r="C3598" s="62" t="s">
        <v>19</v>
      </c>
      <c r="D3598" s="61" t="s">
        <v>20</v>
      </c>
      <c r="E3598" s="61" t="s">
        <v>21</v>
      </c>
      <c r="F3598" s="303" t="s">
        <v>1242</v>
      </c>
      <c r="G3598" s="303"/>
      <c r="H3598" s="67" t="s">
        <v>22</v>
      </c>
      <c r="I3598" s="62" t="s">
        <v>23</v>
      </c>
      <c r="J3598" s="62" t="s">
        <v>24</v>
      </c>
      <c r="K3598" s="62" t="s">
        <v>17</v>
      </c>
      <c r="O3598" s="4"/>
      <c r="P3598" s="4"/>
      <c r="Q3598" s="4"/>
      <c r="R3598" s="4"/>
      <c r="S3598" s="4"/>
      <c r="T3598" s="4"/>
      <c r="U3598" s="4"/>
      <c r="V3598" s="4"/>
      <c r="W3598" s="4"/>
      <c r="X3598" s="4"/>
      <c r="Y3598" s="4"/>
    </row>
    <row r="3599" spans="1:25" ht="15" customHeight="1">
      <c r="A3599" s="4"/>
      <c r="B3599" s="58" t="s">
        <v>1243</v>
      </c>
      <c r="C3599" s="69" t="s">
        <v>1184</v>
      </c>
      <c r="D3599" s="58" t="s">
        <v>31</v>
      </c>
      <c r="E3599" s="58" t="s">
        <v>1185</v>
      </c>
      <c r="F3599" s="304" t="s">
        <v>2231</v>
      </c>
      <c r="G3599" s="304"/>
      <c r="H3599" s="68" t="s">
        <v>49</v>
      </c>
      <c r="I3599" s="71">
        <v>1</v>
      </c>
      <c r="J3599" s="70">
        <v>24.14</v>
      </c>
      <c r="K3599" s="70">
        <v>24.14</v>
      </c>
      <c r="O3599" s="4"/>
      <c r="P3599" s="4"/>
      <c r="Q3599" s="4"/>
      <c r="R3599" s="4"/>
      <c r="S3599" s="4"/>
      <c r="T3599" s="4"/>
      <c r="U3599" s="4"/>
      <c r="V3599" s="4"/>
      <c r="W3599" s="4"/>
      <c r="X3599" s="4"/>
      <c r="Y3599" s="4"/>
    </row>
    <row r="3600" spans="1:25" ht="15" customHeight="1">
      <c r="A3600" s="4"/>
      <c r="B3600" s="59" t="s">
        <v>1245</v>
      </c>
      <c r="C3600" s="74" t="s">
        <v>1250</v>
      </c>
      <c r="D3600" s="59" t="s">
        <v>47</v>
      </c>
      <c r="E3600" s="59" t="s">
        <v>1251</v>
      </c>
      <c r="F3600" s="308" t="s">
        <v>1248</v>
      </c>
      <c r="G3600" s="308"/>
      <c r="H3600" s="73" t="s">
        <v>1249</v>
      </c>
      <c r="I3600" s="76">
        <v>0.2</v>
      </c>
      <c r="J3600" s="75">
        <v>25.52</v>
      </c>
      <c r="K3600" s="75">
        <v>5.0999999999999996</v>
      </c>
      <c r="O3600" s="4"/>
      <c r="P3600" s="4"/>
      <c r="Q3600" s="4"/>
      <c r="R3600" s="4"/>
      <c r="S3600" s="4"/>
      <c r="T3600" s="4"/>
      <c r="U3600" s="4"/>
      <c r="V3600" s="4"/>
      <c r="W3600" s="4"/>
      <c r="X3600" s="4"/>
      <c r="Y3600" s="4"/>
    </row>
    <row r="3601" spans="1:25" ht="15" customHeight="1">
      <c r="A3601" s="4"/>
      <c r="B3601" s="59" t="s">
        <v>1245</v>
      </c>
      <c r="C3601" s="74" t="s">
        <v>1252</v>
      </c>
      <c r="D3601" s="59" t="s">
        <v>47</v>
      </c>
      <c r="E3601" s="59" t="s">
        <v>1253</v>
      </c>
      <c r="F3601" s="308" t="s">
        <v>1248</v>
      </c>
      <c r="G3601" s="308"/>
      <c r="H3601" s="73" t="s">
        <v>1249</v>
      </c>
      <c r="I3601" s="76">
        <v>0.2</v>
      </c>
      <c r="J3601" s="75">
        <v>31.63</v>
      </c>
      <c r="K3601" s="75">
        <v>6.32</v>
      </c>
      <c r="O3601" s="4"/>
      <c r="P3601" s="4"/>
      <c r="Q3601" s="4"/>
      <c r="R3601" s="4"/>
      <c r="S3601" s="4"/>
      <c r="T3601" s="4"/>
      <c r="U3601" s="4"/>
      <c r="V3601" s="4"/>
      <c r="W3601" s="4"/>
      <c r="X3601" s="4"/>
      <c r="Y3601" s="4"/>
    </row>
    <row r="3602" spans="1:25" ht="15" customHeight="1">
      <c r="A3602" s="4"/>
      <c r="B3602" s="57" t="s">
        <v>1254</v>
      </c>
      <c r="C3602" s="78" t="s">
        <v>2495</v>
      </c>
      <c r="D3602" s="57" t="s">
        <v>1256</v>
      </c>
      <c r="E3602" s="57" t="s">
        <v>2496</v>
      </c>
      <c r="F3602" s="305" t="s">
        <v>1258</v>
      </c>
      <c r="G3602" s="305"/>
      <c r="H3602" s="77" t="s">
        <v>773</v>
      </c>
      <c r="I3602" s="80">
        <v>1</v>
      </c>
      <c r="J3602" s="79">
        <v>12.72</v>
      </c>
      <c r="K3602" s="79">
        <v>12.72</v>
      </c>
      <c r="O3602" s="4"/>
      <c r="P3602" s="4"/>
      <c r="Q3602" s="4"/>
      <c r="R3602" s="4"/>
      <c r="S3602" s="4"/>
      <c r="T3602" s="4"/>
      <c r="U3602" s="4"/>
      <c r="V3602" s="4"/>
      <c r="W3602" s="4"/>
      <c r="X3602" s="4"/>
      <c r="Y3602" s="4"/>
    </row>
    <row r="3603" spans="1:25" ht="15" customHeight="1">
      <c r="A3603" s="4"/>
      <c r="B3603" s="60"/>
      <c r="C3603" s="60"/>
      <c r="D3603" s="60"/>
      <c r="E3603" s="60"/>
      <c r="F3603" s="60" t="s">
        <v>1260</v>
      </c>
      <c r="G3603" s="82">
        <v>8.7799999999999994</v>
      </c>
      <c r="H3603" s="60" t="s">
        <v>1261</v>
      </c>
      <c r="I3603" s="82">
        <v>0</v>
      </c>
      <c r="J3603" s="60" t="s">
        <v>1262</v>
      </c>
      <c r="K3603" s="82">
        <v>8.7799999999999994</v>
      </c>
      <c r="O3603" s="4"/>
      <c r="P3603" s="4"/>
      <c r="Q3603" s="4"/>
      <c r="R3603" s="4"/>
      <c r="S3603" s="4"/>
      <c r="T3603" s="4"/>
      <c r="U3603" s="4"/>
      <c r="V3603" s="4"/>
      <c r="W3603" s="4"/>
      <c r="X3603" s="4"/>
      <c r="Y3603" s="4"/>
    </row>
    <row r="3604" spans="1:25" ht="15" customHeight="1">
      <c r="A3604" s="4"/>
      <c r="B3604" s="60"/>
      <c r="C3604" s="60"/>
      <c r="D3604" s="60"/>
      <c r="E3604" s="60"/>
      <c r="F3604" s="60" t="s">
        <v>1263</v>
      </c>
      <c r="G3604" s="82">
        <v>4.5599999999999996</v>
      </c>
      <c r="H3604" s="60"/>
      <c r="I3604" s="306" t="s">
        <v>1264</v>
      </c>
      <c r="J3604" s="306"/>
      <c r="K3604" s="82">
        <v>28.7</v>
      </c>
      <c r="O3604" s="4"/>
      <c r="P3604" s="4"/>
      <c r="Q3604" s="4"/>
      <c r="R3604" s="4"/>
      <c r="S3604" s="4"/>
      <c r="T3604" s="4"/>
      <c r="U3604" s="4"/>
      <c r="V3604" s="4"/>
      <c r="W3604" s="4"/>
      <c r="X3604" s="4"/>
      <c r="Y3604" s="4"/>
    </row>
    <row r="3605" spans="1:25" ht="15" customHeight="1">
      <c r="A3605" s="4"/>
      <c r="B3605" s="307" t="s">
        <v>2542</v>
      </c>
      <c r="C3605" s="307"/>
      <c r="D3605" s="307"/>
      <c r="E3605" s="307"/>
      <c r="F3605" s="307"/>
      <c r="G3605" s="307"/>
      <c r="H3605" s="307"/>
      <c r="I3605" s="307"/>
      <c r="J3605" s="307"/>
      <c r="K3605" s="307"/>
      <c r="O3605" s="4"/>
      <c r="P3605" s="4"/>
      <c r="Q3605" s="4"/>
      <c r="R3605" s="4"/>
      <c r="S3605" s="4"/>
      <c r="T3605" s="4"/>
      <c r="U3605" s="4"/>
      <c r="V3605" s="4"/>
      <c r="W3605" s="4"/>
      <c r="X3605" s="4"/>
      <c r="Y3605" s="4"/>
    </row>
    <row r="3606" spans="1:25" ht="15" customHeight="1" thickBot="1">
      <c r="A3606" s="4"/>
      <c r="B3606" s="302" t="s">
        <v>2677</v>
      </c>
      <c r="C3606" s="302"/>
      <c r="D3606" s="302"/>
      <c r="E3606" s="302"/>
      <c r="F3606" s="302"/>
      <c r="G3606" s="302"/>
      <c r="H3606" s="302"/>
      <c r="I3606" s="302"/>
      <c r="J3606" s="302"/>
      <c r="K3606" s="302"/>
      <c r="O3606" s="4"/>
      <c r="P3606" s="4"/>
      <c r="Q3606" s="4"/>
      <c r="R3606" s="4"/>
      <c r="S3606" s="4"/>
      <c r="T3606" s="4"/>
      <c r="U3606" s="4"/>
      <c r="V3606" s="4"/>
      <c r="W3606" s="4"/>
      <c r="X3606" s="4"/>
      <c r="Y3606" s="4"/>
    </row>
    <row r="3607" spans="1:25" ht="15" customHeight="1" thickTop="1">
      <c r="A3607" s="4"/>
      <c r="B3607" s="72"/>
      <c r="C3607" s="72"/>
      <c r="D3607" s="72"/>
      <c r="E3607" s="72"/>
      <c r="F3607" s="72"/>
      <c r="G3607" s="72"/>
      <c r="H3607" s="72"/>
      <c r="I3607" s="72"/>
      <c r="J3607" s="72"/>
      <c r="K3607" s="72"/>
      <c r="O3607" s="4"/>
      <c r="P3607" s="4"/>
      <c r="Q3607" s="4"/>
      <c r="R3607" s="4"/>
      <c r="S3607" s="4"/>
      <c r="T3607" s="4"/>
      <c r="U3607" s="4"/>
      <c r="V3607" s="4"/>
      <c r="W3607" s="4"/>
      <c r="X3607" s="4"/>
      <c r="Y3607" s="4"/>
    </row>
    <row r="3608" spans="1:25" ht="15" customHeight="1">
      <c r="A3608" s="4"/>
      <c r="B3608" s="61" t="s">
        <v>1187</v>
      </c>
      <c r="C3608" s="62" t="s">
        <v>19</v>
      </c>
      <c r="D3608" s="61" t="s">
        <v>20</v>
      </c>
      <c r="E3608" s="61" t="s">
        <v>21</v>
      </c>
      <c r="F3608" s="303" t="s">
        <v>1242</v>
      </c>
      <c r="G3608" s="303"/>
      <c r="H3608" s="67" t="s">
        <v>22</v>
      </c>
      <c r="I3608" s="62" t="s">
        <v>23</v>
      </c>
      <c r="J3608" s="62" t="s">
        <v>24</v>
      </c>
      <c r="K3608" s="62" t="s">
        <v>17</v>
      </c>
      <c r="O3608" s="4"/>
      <c r="P3608" s="4"/>
      <c r="Q3608" s="4"/>
      <c r="R3608" s="4"/>
      <c r="S3608" s="4"/>
      <c r="T3608" s="4"/>
      <c r="U3608" s="4"/>
      <c r="V3608" s="4"/>
      <c r="W3608" s="4"/>
      <c r="X3608" s="4"/>
      <c r="Y3608" s="4"/>
    </row>
    <row r="3609" spans="1:25" ht="15" customHeight="1">
      <c r="A3609" s="4"/>
      <c r="B3609" s="58" t="s">
        <v>1243</v>
      </c>
      <c r="C3609" s="69" t="s">
        <v>1188</v>
      </c>
      <c r="D3609" s="58" t="s">
        <v>47</v>
      </c>
      <c r="E3609" s="58" t="s">
        <v>1189</v>
      </c>
      <c r="F3609" s="304" t="s">
        <v>2497</v>
      </c>
      <c r="G3609" s="304"/>
      <c r="H3609" s="68" t="s">
        <v>87</v>
      </c>
      <c r="I3609" s="71">
        <v>1</v>
      </c>
      <c r="J3609" s="70">
        <v>67.64</v>
      </c>
      <c r="K3609" s="70">
        <v>67.64</v>
      </c>
      <c r="O3609" s="4"/>
      <c r="P3609" s="4"/>
      <c r="Q3609" s="4"/>
      <c r="R3609" s="4"/>
      <c r="S3609" s="4"/>
      <c r="T3609" s="4"/>
      <c r="U3609" s="4"/>
      <c r="V3609" s="4"/>
      <c r="W3609" s="4"/>
      <c r="X3609" s="4"/>
      <c r="Y3609" s="4"/>
    </row>
    <row r="3610" spans="1:25" ht="15" customHeight="1">
      <c r="A3610" s="4"/>
      <c r="B3610" s="59" t="s">
        <v>1245</v>
      </c>
      <c r="C3610" s="74" t="s">
        <v>1301</v>
      </c>
      <c r="D3610" s="59" t="s">
        <v>47</v>
      </c>
      <c r="E3610" s="59" t="s">
        <v>1302</v>
      </c>
      <c r="F3610" s="308" t="s">
        <v>1248</v>
      </c>
      <c r="G3610" s="308"/>
      <c r="H3610" s="73" t="s">
        <v>1249</v>
      </c>
      <c r="I3610" s="76">
        <v>0.29089999999999999</v>
      </c>
      <c r="J3610" s="75">
        <v>30.48</v>
      </c>
      <c r="K3610" s="75">
        <v>8.86</v>
      </c>
      <c r="O3610" s="4"/>
      <c r="P3610" s="4"/>
      <c r="Q3610" s="4"/>
      <c r="R3610" s="4"/>
      <c r="S3610" s="4"/>
      <c r="T3610" s="4"/>
      <c r="U3610" s="4"/>
      <c r="V3610" s="4"/>
      <c r="W3610" s="4"/>
      <c r="X3610" s="4"/>
      <c r="Y3610" s="4"/>
    </row>
    <row r="3611" spans="1:25" ht="15" customHeight="1">
      <c r="A3611" s="4"/>
      <c r="B3611" s="59" t="s">
        <v>1245</v>
      </c>
      <c r="C3611" s="74" t="s">
        <v>1299</v>
      </c>
      <c r="D3611" s="59" t="s">
        <v>47</v>
      </c>
      <c r="E3611" s="59" t="s">
        <v>1300</v>
      </c>
      <c r="F3611" s="308" t="s">
        <v>1248</v>
      </c>
      <c r="G3611" s="308"/>
      <c r="H3611" s="73" t="s">
        <v>1249</v>
      </c>
      <c r="I3611" s="76">
        <v>0.29089999999999999</v>
      </c>
      <c r="J3611" s="75">
        <v>24.48</v>
      </c>
      <c r="K3611" s="75">
        <v>7.12</v>
      </c>
      <c r="O3611" s="4"/>
      <c r="P3611" s="4"/>
      <c r="Q3611" s="4"/>
      <c r="R3611" s="4"/>
      <c r="S3611" s="4"/>
      <c r="T3611" s="4"/>
      <c r="U3611" s="4"/>
      <c r="V3611" s="4"/>
      <c r="W3611" s="4"/>
      <c r="X3611" s="4"/>
      <c r="Y3611" s="4"/>
    </row>
    <row r="3612" spans="1:25" ht="15" customHeight="1">
      <c r="A3612" s="4"/>
      <c r="B3612" s="57" t="s">
        <v>1254</v>
      </c>
      <c r="C3612" s="78" t="s">
        <v>2498</v>
      </c>
      <c r="D3612" s="57" t="s">
        <v>47</v>
      </c>
      <c r="E3612" s="57" t="s">
        <v>2499</v>
      </c>
      <c r="F3612" s="305" t="s">
        <v>1258</v>
      </c>
      <c r="G3612" s="305"/>
      <c r="H3612" s="77" t="s">
        <v>87</v>
      </c>
      <c r="I3612" s="80">
        <v>1.0225</v>
      </c>
      <c r="J3612" s="79">
        <v>50.53</v>
      </c>
      <c r="K3612" s="79">
        <v>51.66</v>
      </c>
      <c r="O3612" s="4"/>
      <c r="P3612" s="4"/>
      <c r="Q3612" s="4"/>
      <c r="R3612" s="4"/>
      <c r="S3612" s="4"/>
      <c r="T3612" s="4"/>
      <c r="U3612" s="4"/>
      <c r="V3612" s="4"/>
      <c r="W3612" s="4"/>
      <c r="X3612" s="4"/>
      <c r="Y3612" s="4"/>
    </row>
    <row r="3613" spans="1:25" ht="15" customHeight="1">
      <c r="A3613" s="4"/>
      <c r="B3613" s="60"/>
      <c r="C3613" s="60"/>
      <c r="D3613" s="60"/>
      <c r="E3613" s="60"/>
      <c r="F3613" s="60" t="s">
        <v>1260</v>
      </c>
      <c r="G3613" s="82">
        <v>12.53</v>
      </c>
      <c r="H3613" s="60" t="s">
        <v>1261</v>
      </c>
      <c r="I3613" s="82">
        <v>0</v>
      </c>
      <c r="J3613" s="60" t="s">
        <v>1262</v>
      </c>
      <c r="K3613" s="82">
        <v>12.53</v>
      </c>
      <c r="O3613" s="4"/>
      <c r="P3613" s="4"/>
      <c r="Q3613" s="4"/>
      <c r="R3613" s="4"/>
      <c r="S3613" s="4"/>
      <c r="T3613" s="4"/>
      <c r="U3613" s="4"/>
      <c r="V3613" s="4"/>
      <c r="W3613" s="4"/>
      <c r="X3613" s="4"/>
      <c r="Y3613" s="4"/>
    </row>
    <row r="3614" spans="1:25" ht="15" customHeight="1" thickBot="1">
      <c r="A3614" s="4"/>
      <c r="B3614" s="60"/>
      <c r="C3614" s="60"/>
      <c r="D3614" s="60"/>
      <c r="E3614" s="60"/>
      <c r="F3614" s="60" t="s">
        <v>1263</v>
      </c>
      <c r="G3614" s="82">
        <v>12.79</v>
      </c>
      <c r="H3614" s="60"/>
      <c r="I3614" s="306" t="s">
        <v>1264</v>
      </c>
      <c r="J3614" s="306"/>
      <c r="K3614" s="82">
        <v>80.430000000000007</v>
      </c>
      <c r="O3614" s="4"/>
      <c r="P3614" s="4"/>
      <c r="Q3614" s="4"/>
      <c r="R3614" s="4"/>
      <c r="S3614" s="4"/>
      <c r="T3614" s="4"/>
      <c r="U3614" s="4"/>
      <c r="V3614" s="4"/>
      <c r="W3614" s="4"/>
      <c r="X3614" s="4"/>
      <c r="Y3614" s="4"/>
    </row>
    <row r="3615" spans="1:25" ht="15" customHeight="1" thickTop="1">
      <c r="A3615" s="4"/>
      <c r="B3615" s="72"/>
      <c r="C3615" s="72"/>
      <c r="D3615" s="72"/>
      <c r="E3615" s="72"/>
      <c r="F3615" s="72"/>
      <c r="G3615" s="72"/>
      <c r="H3615" s="72"/>
      <c r="I3615" s="72"/>
      <c r="J3615" s="72"/>
      <c r="K3615" s="72"/>
      <c r="O3615" s="4"/>
      <c r="P3615" s="4"/>
      <c r="Q3615" s="4"/>
      <c r="R3615" s="4"/>
      <c r="S3615" s="4"/>
      <c r="T3615" s="4"/>
      <c r="U3615" s="4"/>
      <c r="V3615" s="4"/>
      <c r="W3615" s="4"/>
      <c r="X3615" s="4"/>
      <c r="Y3615" s="4"/>
    </row>
    <row r="3616" spans="1:25" ht="15" customHeight="1">
      <c r="A3616" s="4"/>
      <c r="B3616" s="61" t="s">
        <v>1190</v>
      </c>
      <c r="C3616" s="62" t="s">
        <v>19</v>
      </c>
      <c r="D3616" s="61" t="s">
        <v>20</v>
      </c>
      <c r="E3616" s="61" t="s">
        <v>21</v>
      </c>
      <c r="F3616" s="303" t="s">
        <v>1242</v>
      </c>
      <c r="G3616" s="303"/>
      <c r="H3616" s="67" t="s">
        <v>22</v>
      </c>
      <c r="I3616" s="62" t="s">
        <v>23</v>
      </c>
      <c r="J3616" s="62" t="s">
        <v>24</v>
      </c>
      <c r="K3616" s="62" t="s">
        <v>17</v>
      </c>
      <c r="O3616" s="4"/>
      <c r="P3616" s="4"/>
      <c r="Q3616" s="4"/>
      <c r="R3616" s="4"/>
      <c r="S3616" s="4"/>
      <c r="T3616" s="4"/>
      <c r="U3616" s="4"/>
      <c r="V3616" s="4"/>
      <c r="W3616" s="4"/>
      <c r="X3616" s="4"/>
      <c r="Y3616" s="4"/>
    </row>
    <row r="3617" spans="1:25" ht="15" customHeight="1">
      <c r="A3617" s="4"/>
      <c r="B3617" s="58" t="s">
        <v>1243</v>
      </c>
      <c r="C3617" s="69" t="s">
        <v>1191</v>
      </c>
      <c r="D3617" s="58" t="s">
        <v>47</v>
      </c>
      <c r="E3617" s="58" t="s">
        <v>1192</v>
      </c>
      <c r="F3617" s="304" t="s">
        <v>2497</v>
      </c>
      <c r="G3617" s="304"/>
      <c r="H3617" s="68" t="s">
        <v>49</v>
      </c>
      <c r="I3617" s="71">
        <v>1</v>
      </c>
      <c r="J3617" s="70">
        <v>25.82</v>
      </c>
      <c r="K3617" s="70">
        <v>25.82</v>
      </c>
      <c r="O3617" s="4"/>
      <c r="P3617" s="4"/>
      <c r="Q3617" s="4"/>
      <c r="R3617" s="4"/>
      <c r="S3617" s="4"/>
      <c r="T3617" s="4"/>
      <c r="U3617" s="4"/>
      <c r="V3617" s="4"/>
      <c r="W3617" s="4"/>
      <c r="X3617" s="4"/>
      <c r="Y3617" s="4"/>
    </row>
    <row r="3618" spans="1:25" ht="15" customHeight="1">
      <c r="A3618" s="4"/>
      <c r="B3618" s="59" t="s">
        <v>1245</v>
      </c>
      <c r="C3618" s="74" t="s">
        <v>1299</v>
      </c>
      <c r="D3618" s="59" t="s">
        <v>47</v>
      </c>
      <c r="E3618" s="59" t="s">
        <v>1300</v>
      </c>
      <c r="F3618" s="308" t="s">
        <v>1248</v>
      </c>
      <c r="G3618" s="308"/>
      <c r="H3618" s="73" t="s">
        <v>1249</v>
      </c>
      <c r="I3618" s="76">
        <v>0.30470000000000003</v>
      </c>
      <c r="J3618" s="75">
        <v>24.48</v>
      </c>
      <c r="K3618" s="75">
        <v>7.45</v>
      </c>
      <c r="O3618" s="4"/>
      <c r="P3618" s="4"/>
      <c r="Q3618" s="4"/>
      <c r="R3618" s="4"/>
      <c r="S3618" s="4"/>
      <c r="T3618" s="4"/>
      <c r="U3618" s="4"/>
      <c r="V3618" s="4"/>
      <c r="W3618" s="4"/>
      <c r="X3618" s="4"/>
      <c r="Y3618" s="4"/>
    </row>
    <row r="3619" spans="1:25" ht="15" customHeight="1">
      <c r="A3619" s="4"/>
      <c r="B3619" s="59" t="s">
        <v>1245</v>
      </c>
      <c r="C3619" s="74" t="s">
        <v>1301</v>
      </c>
      <c r="D3619" s="59" t="s">
        <v>47</v>
      </c>
      <c r="E3619" s="59" t="s">
        <v>1302</v>
      </c>
      <c r="F3619" s="308" t="s">
        <v>1248</v>
      </c>
      <c r="G3619" s="308"/>
      <c r="H3619" s="73" t="s">
        <v>1249</v>
      </c>
      <c r="I3619" s="76">
        <v>0.30470000000000003</v>
      </c>
      <c r="J3619" s="75">
        <v>30.48</v>
      </c>
      <c r="K3619" s="75">
        <v>9.2799999999999994</v>
      </c>
      <c r="O3619" s="4"/>
      <c r="P3619" s="4"/>
      <c r="Q3619" s="4"/>
      <c r="R3619" s="4"/>
      <c r="S3619" s="4"/>
      <c r="T3619" s="4"/>
      <c r="U3619" s="4"/>
      <c r="V3619" s="4"/>
      <c r="W3619" s="4"/>
      <c r="X3619" s="4"/>
      <c r="Y3619" s="4"/>
    </row>
    <row r="3620" spans="1:25" ht="15" customHeight="1">
      <c r="A3620" s="4"/>
      <c r="B3620" s="57" t="s">
        <v>1254</v>
      </c>
      <c r="C3620" s="78" t="s">
        <v>2500</v>
      </c>
      <c r="D3620" s="57" t="s">
        <v>47</v>
      </c>
      <c r="E3620" s="57" t="s">
        <v>2501</v>
      </c>
      <c r="F3620" s="305" t="s">
        <v>1258</v>
      </c>
      <c r="G3620" s="305"/>
      <c r="H3620" s="77" t="s">
        <v>49</v>
      </c>
      <c r="I3620" s="80">
        <v>1.1000000000000001E-3</v>
      </c>
      <c r="J3620" s="79">
        <v>56.57</v>
      </c>
      <c r="K3620" s="79">
        <v>0.06</v>
      </c>
      <c r="O3620" s="4"/>
      <c r="P3620" s="4"/>
      <c r="Q3620" s="4"/>
      <c r="R3620" s="4"/>
      <c r="S3620" s="4"/>
      <c r="T3620" s="4"/>
      <c r="U3620" s="4"/>
      <c r="V3620" s="4"/>
      <c r="W3620" s="4"/>
      <c r="X3620" s="4"/>
      <c r="Y3620" s="4"/>
    </row>
    <row r="3621" spans="1:25" ht="15" customHeight="1">
      <c r="A3621" s="4"/>
      <c r="B3621" s="57" t="s">
        <v>1254</v>
      </c>
      <c r="C3621" s="78" t="s">
        <v>2502</v>
      </c>
      <c r="D3621" s="57" t="s">
        <v>47</v>
      </c>
      <c r="E3621" s="57" t="s">
        <v>2503</v>
      </c>
      <c r="F3621" s="305" t="s">
        <v>1258</v>
      </c>
      <c r="G3621" s="305"/>
      <c r="H3621" s="77" t="s">
        <v>49</v>
      </c>
      <c r="I3621" s="80">
        <v>4.1999999999999997E-3</v>
      </c>
      <c r="J3621" s="79">
        <v>308.60000000000002</v>
      </c>
      <c r="K3621" s="79">
        <v>1.29</v>
      </c>
      <c r="O3621" s="4"/>
      <c r="P3621" s="4"/>
      <c r="Q3621" s="4"/>
      <c r="R3621" s="4"/>
      <c r="S3621" s="4"/>
      <c r="T3621" s="4"/>
      <c r="U3621" s="4"/>
      <c r="V3621" s="4"/>
      <c r="W3621" s="4"/>
      <c r="X3621" s="4"/>
      <c r="Y3621" s="4"/>
    </row>
    <row r="3622" spans="1:25" ht="15" customHeight="1">
      <c r="A3622" s="4"/>
      <c r="B3622" s="57" t="s">
        <v>1254</v>
      </c>
      <c r="C3622" s="78" t="s">
        <v>2504</v>
      </c>
      <c r="D3622" s="57" t="s">
        <v>47</v>
      </c>
      <c r="E3622" s="57" t="s">
        <v>2505</v>
      </c>
      <c r="F3622" s="305" t="s">
        <v>1258</v>
      </c>
      <c r="G3622" s="305"/>
      <c r="H3622" s="77" t="s">
        <v>49</v>
      </c>
      <c r="I3622" s="80">
        <v>1</v>
      </c>
      <c r="J3622" s="79">
        <v>7.45</v>
      </c>
      <c r="K3622" s="79">
        <v>7.45</v>
      </c>
      <c r="O3622" s="4"/>
      <c r="P3622" s="4"/>
      <c r="Q3622" s="4"/>
      <c r="R3622" s="4"/>
      <c r="S3622" s="4"/>
      <c r="T3622" s="4"/>
      <c r="U3622" s="4"/>
      <c r="V3622" s="4"/>
      <c r="W3622" s="4"/>
      <c r="X3622" s="4"/>
      <c r="Y3622" s="4"/>
    </row>
    <row r="3623" spans="1:25" ht="15" customHeight="1">
      <c r="A3623" s="4"/>
      <c r="B3623" s="57" t="s">
        <v>1254</v>
      </c>
      <c r="C3623" s="78" t="s">
        <v>1938</v>
      </c>
      <c r="D3623" s="57" t="s">
        <v>47</v>
      </c>
      <c r="E3623" s="57" t="s">
        <v>1939</v>
      </c>
      <c r="F3623" s="305" t="s">
        <v>1258</v>
      </c>
      <c r="G3623" s="305"/>
      <c r="H3623" s="77" t="s">
        <v>49</v>
      </c>
      <c r="I3623" s="80">
        <v>0.1143</v>
      </c>
      <c r="J3623" s="79">
        <v>2.61</v>
      </c>
      <c r="K3623" s="79">
        <v>0.28999999999999998</v>
      </c>
      <c r="O3623" s="4"/>
      <c r="P3623" s="4"/>
      <c r="Q3623" s="4"/>
      <c r="R3623" s="4"/>
      <c r="S3623" s="4"/>
      <c r="T3623" s="4"/>
      <c r="U3623" s="4"/>
      <c r="V3623" s="4"/>
      <c r="W3623" s="4"/>
      <c r="X3623" s="4"/>
      <c r="Y3623" s="4"/>
    </row>
    <row r="3624" spans="1:25" ht="15" customHeight="1">
      <c r="A3624" s="4"/>
      <c r="B3624" s="60"/>
      <c r="C3624" s="60"/>
      <c r="D3624" s="60"/>
      <c r="E3624" s="60"/>
      <c r="F3624" s="60" t="s">
        <v>1260</v>
      </c>
      <c r="G3624" s="82">
        <v>13.13</v>
      </c>
      <c r="H3624" s="60" t="s">
        <v>1261</v>
      </c>
      <c r="I3624" s="82">
        <v>0</v>
      </c>
      <c r="J3624" s="60" t="s">
        <v>1262</v>
      </c>
      <c r="K3624" s="82">
        <v>13.13</v>
      </c>
      <c r="O3624" s="4"/>
      <c r="P3624" s="4"/>
      <c r="Q3624" s="4"/>
      <c r="R3624" s="4"/>
      <c r="S3624" s="4"/>
      <c r="T3624" s="4"/>
      <c r="U3624" s="4"/>
      <c r="V3624" s="4"/>
      <c r="W3624" s="4"/>
      <c r="X3624" s="4"/>
      <c r="Y3624" s="4"/>
    </row>
    <row r="3625" spans="1:25" ht="15" customHeight="1" thickBot="1">
      <c r="A3625" s="4"/>
      <c r="B3625" s="60"/>
      <c r="C3625" s="60"/>
      <c r="D3625" s="60"/>
      <c r="E3625" s="60"/>
      <c r="F3625" s="60" t="s">
        <v>1263</v>
      </c>
      <c r="G3625" s="82">
        <v>4.88</v>
      </c>
      <c r="H3625" s="60"/>
      <c r="I3625" s="306" t="s">
        <v>1264</v>
      </c>
      <c r="J3625" s="306"/>
      <c r="K3625" s="82">
        <v>30.7</v>
      </c>
      <c r="O3625" s="4"/>
      <c r="P3625" s="4"/>
      <c r="Q3625" s="4"/>
      <c r="R3625" s="4"/>
      <c r="S3625" s="4"/>
      <c r="T3625" s="4"/>
      <c r="U3625" s="4"/>
      <c r="V3625" s="4"/>
      <c r="W3625" s="4"/>
      <c r="X3625" s="4"/>
      <c r="Y3625" s="4"/>
    </row>
    <row r="3626" spans="1:25" ht="15" customHeight="1" thickTop="1">
      <c r="A3626" s="4"/>
      <c r="B3626" s="72"/>
      <c r="C3626" s="72"/>
      <c r="D3626" s="72"/>
      <c r="E3626" s="72"/>
      <c r="F3626" s="72"/>
      <c r="G3626" s="72"/>
      <c r="H3626" s="72"/>
      <c r="I3626" s="72"/>
      <c r="J3626" s="72"/>
      <c r="K3626" s="72"/>
      <c r="O3626" s="4"/>
      <c r="P3626" s="4"/>
      <c r="Q3626" s="4"/>
      <c r="R3626" s="4"/>
      <c r="S3626" s="4"/>
      <c r="T3626" s="4"/>
      <c r="U3626" s="4"/>
      <c r="V3626" s="4"/>
      <c r="W3626" s="4"/>
      <c r="X3626" s="4"/>
      <c r="Y3626" s="4"/>
    </row>
    <row r="3627" spans="1:25" ht="15" customHeight="1">
      <c r="A3627" s="4"/>
      <c r="B3627" s="61" t="s">
        <v>1193</v>
      </c>
      <c r="C3627" s="62" t="s">
        <v>19</v>
      </c>
      <c r="D3627" s="61" t="s">
        <v>20</v>
      </c>
      <c r="E3627" s="61" t="s">
        <v>21</v>
      </c>
      <c r="F3627" s="303" t="s">
        <v>1242</v>
      </c>
      <c r="G3627" s="303"/>
      <c r="H3627" s="67" t="s">
        <v>22</v>
      </c>
      <c r="I3627" s="62" t="s">
        <v>23</v>
      </c>
      <c r="J3627" s="62" t="s">
        <v>24</v>
      </c>
      <c r="K3627" s="62" t="s">
        <v>17</v>
      </c>
      <c r="O3627" s="4"/>
      <c r="P3627" s="4"/>
      <c r="Q3627" s="4"/>
      <c r="R3627" s="4"/>
      <c r="S3627" s="4"/>
      <c r="T3627" s="4"/>
      <c r="U3627" s="4"/>
      <c r="V3627" s="4"/>
      <c r="W3627" s="4"/>
      <c r="X3627" s="4"/>
      <c r="Y3627" s="4"/>
    </row>
    <row r="3628" spans="1:25" ht="15" customHeight="1">
      <c r="A3628" s="4"/>
      <c r="B3628" s="58" t="s">
        <v>1243</v>
      </c>
      <c r="C3628" s="69" t="s">
        <v>1194</v>
      </c>
      <c r="D3628" s="58" t="s">
        <v>47</v>
      </c>
      <c r="E3628" s="58" t="s">
        <v>1195</v>
      </c>
      <c r="F3628" s="304" t="s">
        <v>2497</v>
      </c>
      <c r="G3628" s="304"/>
      <c r="H3628" s="68" t="s">
        <v>49</v>
      </c>
      <c r="I3628" s="71">
        <v>1</v>
      </c>
      <c r="J3628" s="70">
        <v>19.11</v>
      </c>
      <c r="K3628" s="70">
        <v>19.11</v>
      </c>
      <c r="O3628" s="4"/>
      <c r="P3628" s="4"/>
      <c r="Q3628" s="4"/>
      <c r="R3628" s="4"/>
      <c r="S3628" s="4"/>
      <c r="T3628" s="4"/>
      <c r="U3628" s="4"/>
      <c r="V3628" s="4"/>
      <c r="W3628" s="4"/>
      <c r="X3628" s="4"/>
      <c r="Y3628" s="4"/>
    </row>
    <row r="3629" spans="1:25" ht="15" customHeight="1">
      <c r="A3629" s="4"/>
      <c r="B3629" s="59" t="s">
        <v>1245</v>
      </c>
      <c r="C3629" s="74" t="s">
        <v>1301</v>
      </c>
      <c r="D3629" s="59" t="s">
        <v>47</v>
      </c>
      <c r="E3629" s="59" t="s">
        <v>1302</v>
      </c>
      <c r="F3629" s="308" t="s">
        <v>1248</v>
      </c>
      <c r="G3629" s="308"/>
      <c r="H3629" s="73" t="s">
        <v>1249</v>
      </c>
      <c r="I3629" s="76">
        <v>0.2286</v>
      </c>
      <c r="J3629" s="75">
        <v>30.48</v>
      </c>
      <c r="K3629" s="75">
        <v>6.96</v>
      </c>
      <c r="O3629" s="4"/>
      <c r="P3629" s="4"/>
      <c r="Q3629" s="4"/>
      <c r="R3629" s="4"/>
      <c r="S3629" s="4"/>
      <c r="T3629" s="4"/>
      <c r="U3629" s="4"/>
      <c r="V3629" s="4"/>
      <c r="W3629" s="4"/>
      <c r="X3629" s="4"/>
      <c r="Y3629" s="4"/>
    </row>
    <row r="3630" spans="1:25" ht="15" customHeight="1">
      <c r="A3630" s="4"/>
      <c r="B3630" s="59" t="s">
        <v>1245</v>
      </c>
      <c r="C3630" s="74" t="s">
        <v>1299</v>
      </c>
      <c r="D3630" s="59" t="s">
        <v>47</v>
      </c>
      <c r="E3630" s="59" t="s">
        <v>1300</v>
      </c>
      <c r="F3630" s="308" t="s">
        <v>1248</v>
      </c>
      <c r="G3630" s="308"/>
      <c r="H3630" s="73" t="s">
        <v>1249</v>
      </c>
      <c r="I3630" s="76">
        <v>0.2286</v>
      </c>
      <c r="J3630" s="75">
        <v>24.48</v>
      </c>
      <c r="K3630" s="75">
        <v>5.59</v>
      </c>
      <c r="O3630" s="4"/>
      <c r="P3630" s="4"/>
      <c r="Q3630" s="4"/>
      <c r="R3630" s="4"/>
      <c r="S3630" s="4"/>
      <c r="T3630" s="4"/>
      <c r="U3630" s="4"/>
      <c r="V3630" s="4"/>
      <c r="W3630" s="4"/>
      <c r="X3630" s="4"/>
      <c r="Y3630" s="4"/>
    </row>
    <row r="3631" spans="1:25" ht="15" customHeight="1">
      <c r="A3631" s="4"/>
      <c r="B3631" s="57" t="s">
        <v>1254</v>
      </c>
      <c r="C3631" s="78" t="s">
        <v>2500</v>
      </c>
      <c r="D3631" s="57" t="s">
        <v>47</v>
      </c>
      <c r="E3631" s="57" t="s">
        <v>2501</v>
      </c>
      <c r="F3631" s="305" t="s">
        <v>1258</v>
      </c>
      <c r="G3631" s="305"/>
      <c r="H3631" s="77" t="s">
        <v>49</v>
      </c>
      <c r="I3631" s="80">
        <v>6.9999999999999999E-4</v>
      </c>
      <c r="J3631" s="79">
        <v>56.57</v>
      </c>
      <c r="K3631" s="79">
        <v>0.03</v>
      </c>
      <c r="O3631" s="4"/>
      <c r="P3631" s="4"/>
      <c r="Q3631" s="4"/>
      <c r="R3631" s="4"/>
      <c r="S3631" s="4"/>
      <c r="T3631" s="4"/>
      <c r="U3631" s="4"/>
      <c r="V3631" s="4"/>
      <c r="W3631" s="4"/>
      <c r="X3631" s="4"/>
      <c r="Y3631" s="4"/>
    </row>
    <row r="3632" spans="1:25" ht="45.6" customHeight="1">
      <c r="A3632" s="4"/>
      <c r="B3632" s="57" t="s">
        <v>1254</v>
      </c>
      <c r="C3632" s="78" t="s">
        <v>2506</v>
      </c>
      <c r="D3632" s="57" t="s">
        <v>47</v>
      </c>
      <c r="E3632" s="57" t="s">
        <v>2507</v>
      </c>
      <c r="F3632" s="305" t="s">
        <v>1258</v>
      </c>
      <c r="G3632" s="305"/>
      <c r="H3632" s="77" t="s">
        <v>49</v>
      </c>
      <c r="I3632" s="80">
        <v>1</v>
      </c>
      <c r="J3632" s="79">
        <v>5.48</v>
      </c>
      <c r="K3632" s="79">
        <v>5.48</v>
      </c>
      <c r="O3632" s="4"/>
      <c r="P3632" s="4"/>
      <c r="Q3632" s="4"/>
      <c r="R3632" s="4"/>
      <c r="S3632" s="4"/>
      <c r="T3632" s="4"/>
      <c r="U3632" s="4"/>
      <c r="V3632" s="4"/>
      <c r="W3632" s="4"/>
      <c r="X3632" s="4"/>
      <c r="Y3632" s="4"/>
    </row>
    <row r="3633" spans="1:25" ht="15" customHeight="1">
      <c r="A3633" s="4"/>
      <c r="B3633" s="57" t="s">
        <v>1254</v>
      </c>
      <c r="C3633" s="78" t="s">
        <v>1938</v>
      </c>
      <c r="D3633" s="57" t="s">
        <v>47</v>
      </c>
      <c r="E3633" s="57" t="s">
        <v>1939</v>
      </c>
      <c r="F3633" s="305" t="s">
        <v>1258</v>
      </c>
      <c r="G3633" s="305"/>
      <c r="H3633" s="77" t="s">
        <v>49</v>
      </c>
      <c r="I3633" s="80">
        <v>7.6200000000000004E-2</v>
      </c>
      <c r="J3633" s="79">
        <v>2.61</v>
      </c>
      <c r="K3633" s="79">
        <v>0.19</v>
      </c>
      <c r="O3633" s="4"/>
      <c r="P3633" s="4"/>
      <c r="Q3633" s="4"/>
      <c r="R3633" s="4"/>
      <c r="S3633" s="4"/>
      <c r="T3633" s="4"/>
      <c r="U3633" s="4"/>
      <c r="V3633" s="4"/>
      <c r="W3633" s="4"/>
      <c r="X3633" s="4"/>
      <c r="Y3633" s="4"/>
    </row>
    <row r="3634" spans="1:25" ht="15" customHeight="1">
      <c r="A3634" s="4"/>
      <c r="B3634" s="57" t="s">
        <v>1254</v>
      </c>
      <c r="C3634" s="78" t="s">
        <v>2502</v>
      </c>
      <c r="D3634" s="57" t="s">
        <v>47</v>
      </c>
      <c r="E3634" s="57" t="s">
        <v>2503</v>
      </c>
      <c r="F3634" s="305" t="s">
        <v>1258</v>
      </c>
      <c r="G3634" s="305"/>
      <c r="H3634" s="77" t="s">
        <v>49</v>
      </c>
      <c r="I3634" s="80">
        <v>2.8E-3</v>
      </c>
      <c r="J3634" s="79">
        <v>308.60000000000002</v>
      </c>
      <c r="K3634" s="79">
        <v>0.86</v>
      </c>
      <c r="O3634" s="4"/>
      <c r="P3634" s="4"/>
      <c r="Q3634" s="4"/>
      <c r="R3634" s="4"/>
      <c r="S3634" s="4"/>
      <c r="T3634" s="4"/>
      <c r="U3634" s="4"/>
      <c r="V3634" s="4"/>
      <c r="W3634" s="4"/>
      <c r="X3634" s="4"/>
      <c r="Y3634" s="4"/>
    </row>
    <row r="3635" spans="1:25" ht="15" customHeight="1">
      <c r="A3635" s="4"/>
      <c r="B3635" s="60"/>
      <c r="C3635" s="60"/>
      <c r="D3635" s="60"/>
      <c r="E3635" s="60"/>
      <c r="F3635" s="60" t="s">
        <v>1260</v>
      </c>
      <c r="G3635" s="82">
        <v>9.85</v>
      </c>
      <c r="H3635" s="60" t="s">
        <v>1261</v>
      </c>
      <c r="I3635" s="82">
        <v>0</v>
      </c>
      <c r="J3635" s="60" t="s">
        <v>1262</v>
      </c>
      <c r="K3635" s="82">
        <v>9.85</v>
      </c>
      <c r="O3635" s="4"/>
      <c r="P3635" s="4"/>
      <c r="Q3635" s="4"/>
      <c r="R3635" s="4"/>
      <c r="S3635" s="4"/>
      <c r="T3635" s="4"/>
      <c r="U3635" s="4"/>
      <c r="V3635" s="4"/>
      <c r="W3635" s="4"/>
      <c r="X3635" s="4"/>
      <c r="Y3635" s="4"/>
    </row>
    <row r="3636" spans="1:25" ht="15" customHeight="1" thickBot="1">
      <c r="A3636" s="4"/>
      <c r="B3636" s="60"/>
      <c r="C3636" s="60"/>
      <c r="D3636" s="60"/>
      <c r="E3636" s="60"/>
      <c r="F3636" s="60" t="s">
        <v>1263</v>
      </c>
      <c r="G3636" s="82">
        <v>3.61</v>
      </c>
      <c r="H3636" s="60"/>
      <c r="I3636" s="306" t="s">
        <v>1264</v>
      </c>
      <c r="J3636" s="306"/>
      <c r="K3636" s="82">
        <v>22.72</v>
      </c>
      <c r="O3636" s="4"/>
      <c r="P3636" s="4"/>
      <c r="Q3636" s="4"/>
      <c r="R3636" s="4"/>
      <c r="S3636" s="4"/>
      <c r="T3636" s="4"/>
      <c r="U3636" s="4"/>
      <c r="V3636" s="4"/>
      <c r="W3636" s="4"/>
      <c r="X3636" s="4"/>
      <c r="Y3636" s="4"/>
    </row>
    <row r="3637" spans="1:25" ht="15" customHeight="1" thickTop="1">
      <c r="A3637" s="4"/>
      <c r="B3637" s="72"/>
      <c r="C3637" s="72"/>
      <c r="D3637" s="72"/>
      <c r="E3637" s="72"/>
      <c r="F3637" s="72"/>
      <c r="G3637" s="72"/>
      <c r="H3637" s="72"/>
      <c r="I3637" s="72"/>
      <c r="J3637" s="72"/>
      <c r="K3637" s="72"/>
      <c r="O3637" s="4"/>
      <c r="P3637" s="4"/>
      <c r="Q3637" s="4"/>
      <c r="R3637" s="4"/>
      <c r="S3637" s="4"/>
      <c r="T3637" s="4"/>
      <c r="U3637" s="4"/>
      <c r="V3637" s="4"/>
      <c r="W3637" s="4"/>
      <c r="X3637" s="4"/>
      <c r="Y3637" s="4"/>
    </row>
    <row r="3638" spans="1:25" ht="15" customHeight="1">
      <c r="A3638" s="4"/>
      <c r="B3638" s="61" t="s">
        <v>1196</v>
      </c>
      <c r="C3638" s="62" t="s">
        <v>19</v>
      </c>
      <c r="D3638" s="61" t="s">
        <v>20</v>
      </c>
      <c r="E3638" s="61" t="s">
        <v>21</v>
      </c>
      <c r="F3638" s="303" t="s">
        <v>1242</v>
      </c>
      <c r="G3638" s="303"/>
      <c r="H3638" s="67" t="s">
        <v>22</v>
      </c>
      <c r="I3638" s="62" t="s">
        <v>23</v>
      </c>
      <c r="J3638" s="62" t="s">
        <v>24</v>
      </c>
      <c r="K3638" s="62" t="s">
        <v>17</v>
      </c>
      <c r="O3638" s="4"/>
      <c r="P3638" s="4"/>
      <c r="Q3638" s="4"/>
      <c r="R3638" s="4"/>
      <c r="S3638" s="4"/>
      <c r="T3638" s="4"/>
      <c r="U3638" s="4"/>
      <c r="V3638" s="4"/>
      <c r="W3638" s="4"/>
      <c r="X3638" s="4"/>
      <c r="Y3638" s="4"/>
    </row>
    <row r="3639" spans="1:25" ht="15" customHeight="1">
      <c r="A3639" s="4"/>
      <c r="B3639" s="58" t="s">
        <v>1243</v>
      </c>
      <c r="C3639" s="69" t="s">
        <v>1197</v>
      </c>
      <c r="D3639" s="58" t="s">
        <v>47</v>
      </c>
      <c r="E3639" s="58" t="s">
        <v>1198</v>
      </c>
      <c r="F3639" s="304" t="s">
        <v>2497</v>
      </c>
      <c r="G3639" s="304"/>
      <c r="H3639" s="68" t="s">
        <v>49</v>
      </c>
      <c r="I3639" s="71">
        <v>1</v>
      </c>
      <c r="J3639" s="70">
        <v>12.5</v>
      </c>
      <c r="K3639" s="70">
        <v>12.5</v>
      </c>
      <c r="O3639" s="4"/>
      <c r="P3639" s="4"/>
      <c r="Q3639" s="4"/>
      <c r="R3639" s="4"/>
      <c r="S3639" s="4"/>
      <c r="T3639" s="4"/>
      <c r="U3639" s="4"/>
      <c r="V3639" s="4"/>
      <c r="W3639" s="4"/>
      <c r="X3639" s="4"/>
      <c r="Y3639" s="4"/>
    </row>
    <row r="3640" spans="1:25" ht="15" customHeight="1">
      <c r="A3640" s="4"/>
      <c r="B3640" s="59" t="s">
        <v>1245</v>
      </c>
      <c r="C3640" s="74" t="s">
        <v>1299</v>
      </c>
      <c r="D3640" s="59" t="s">
        <v>47</v>
      </c>
      <c r="E3640" s="59" t="s">
        <v>1300</v>
      </c>
      <c r="F3640" s="308" t="s">
        <v>1248</v>
      </c>
      <c r="G3640" s="308"/>
      <c r="H3640" s="73" t="s">
        <v>1249</v>
      </c>
      <c r="I3640" s="76">
        <v>0.15240000000000001</v>
      </c>
      <c r="J3640" s="75">
        <v>24.48</v>
      </c>
      <c r="K3640" s="75">
        <v>3.73</v>
      </c>
      <c r="O3640" s="4"/>
      <c r="P3640" s="4"/>
      <c r="Q3640" s="4"/>
      <c r="R3640" s="4"/>
      <c r="S3640" s="4"/>
      <c r="T3640" s="4"/>
      <c r="U3640" s="4"/>
      <c r="V3640" s="4"/>
      <c r="W3640" s="4"/>
      <c r="X3640" s="4"/>
      <c r="Y3640" s="4"/>
    </row>
    <row r="3641" spans="1:25" ht="15" customHeight="1">
      <c r="A3641" s="4"/>
      <c r="B3641" s="59" t="s">
        <v>1245</v>
      </c>
      <c r="C3641" s="74" t="s">
        <v>1301</v>
      </c>
      <c r="D3641" s="59" t="s">
        <v>47</v>
      </c>
      <c r="E3641" s="59" t="s">
        <v>1302</v>
      </c>
      <c r="F3641" s="308" t="s">
        <v>1248</v>
      </c>
      <c r="G3641" s="308"/>
      <c r="H3641" s="73" t="s">
        <v>1249</v>
      </c>
      <c r="I3641" s="76">
        <v>0.15240000000000001</v>
      </c>
      <c r="J3641" s="75">
        <v>30.48</v>
      </c>
      <c r="K3641" s="75">
        <v>4.6399999999999997</v>
      </c>
      <c r="O3641" s="4"/>
      <c r="P3641" s="4"/>
      <c r="Q3641" s="4"/>
      <c r="R3641" s="4"/>
      <c r="S3641" s="4"/>
      <c r="T3641" s="4"/>
      <c r="U3641" s="4"/>
      <c r="V3641" s="4"/>
      <c r="W3641" s="4"/>
      <c r="X3641" s="4"/>
      <c r="Y3641" s="4"/>
    </row>
    <row r="3642" spans="1:25" ht="45.6" customHeight="1">
      <c r="A3642" s="4"/>
      <c r="B3642" s="57" t="s">
        <v>1254</v>
      </c>
      <c r="C3642" s="78" t="s">
        <v>1938</v>
      </c>
      <c r="D3642" s="57" t="s">
        <v>47</v>
      </c>
      <c r="E3642" s="57" t="s">
        <v>1939</v>
      </c>
      <c r="F3642" s="305" t="s">
        <v>1258</v>
      </c>
      <c r="G3642" s="305"/>
      <c r="H3642" s="77" t="s">
        <v>49</v>
      </c>
      <c r="I3642" s="80">
        <v>7.6200000000000004E-2</v>
      </c>
      <c r="J3642" s="79">
        <v>2.61</v>
      </c>
      <c r="K3642" s="79">
        <v>0.19</v>
      </c>
      <c r="O3642" s="4"/>
      <c r="P3642" s="4"/>
      <c r="Q3642" s="4"/>
      <c r="R3642" s="4"/>
      <c r="S3642" s="4"/>
      <c r="T3642" s="4"/>
      <c r="U3642" s="4"/>
      <c r="V3642" s="4"/>
      <c r="W3642" s="4"/>
      <c r="X3642" s="4"/>
      <c r="Y3642" s="4"/>
    </row>
    <row r="3643" spans="1:25" ht="15" customHeight="1">
      <c r="A3643" s="4"/>
      <c r="B3643" s="57" t="s">
        <v>1254</v>
      </c>
      <c r="C3643" s="78" t="s">
        <v>2500</v>
      </c>
      <c r="D3643" s="57" t="s">
        <v>47</v>
      </c>
      <c r="E3643" s="57" t="s">
        <v>2501</v>
      </c>
      <c r="F3643" s="305" t="s">
        <v>1258</v>
      </c>
      <c r="G3643" s="305"/>
      <c r="H3643" s="77" t="s">
        <v>49</v>
      </c>
      <c r="I3643" s="80">
        <v>6.9999999999999999E-4</v>
      </c>
      <c r="J3643" s="79">
        <v>56.57</v>
      </c>
      <c r="K3643" s="79">
        <v>0.03</v>
      </c>
      <c r="O3643" s="4"/>
      <c r="P3643" s="4"/>
      <c r="Q3643" s="4"/>
      <c r="R3643" s="4"/>
      <c r="S3643" s="4"/>
      <c r="T3643" s="4"/>
      <c r="U3643" s="4"/>
      <c r="V3643" s="4"/>
      <c r="W3643" s="4"/>
      <c r="X3643" s="4"/>
      <c r="Y3643" s="4"/>
    </row>
    <row r="3644" spans="1:25" ht="15" customHeight="1">
      <c r="A3644" s="4"/>
      <c r="B3644" s="57" t="s">
        <v>1254</v>
      </c>
      <c r="C3644" s="78" t="s">
        <v>2502</v>
      </c>
      <c r="D3644" s="57" t="s">
        <v>47</v>
      </c>
      <c r="E3644" s="57" t="s">
        <v>2503</v>
      </c>
      <c r="F3644" s="305" t="s">
        <v>1258</v>
      </c>
      <c r="G3644" s="305"/>
      <c r="H3644" s="77" t="s">
        <v>49</v>
      </c>
      <c r="I3644" s="80">
        <v>2.8E-3</v>
      </c>
      <c r="J3644" s="79">
        <v>308.60000000000002</v>
      </c>
      <c r="K3644" s="79">
        <v>0.86</v>
      </c>
      <c r="O3644" s="4"/>
      <c r="P3644" s="4"/>
      <c r="Q3644" s="4"/>
      <c r="R3644" s="4"/>
      <c r="S3644" s="4"/>
      <c r="T3644" s="4"/>
      <c r="U3644" s="4"/>
      <c r="V3644" s="4"/>
      <c r="W3644" s="4"/>
      <c r="X3644" s="4"/>
      <c r="Y3644" s="4"/>
    </row>
    <row r="3645" spans="1:25" ht="15" customHeight="1">
      <c r="A3645" s="4"/>
      <c r="B3645" s="57" t="s">
        <v>1254</v>
      </c>
      <c r="C3645" s="78" t="s">
        <v>2508</v>
      </c>
      <c r="D3645" s="57" t="s">
        <v>47</v>
      </c>
      <c r="E3645" s="57" t="s">
        <v>2509</v>
      </c>
      <c r="F3645" s="305" t="s">
        <v>1258</v>
      </c>
      <c r="G3645" s="305"/>
      <c r="H3645" s="77" t="s">
        <v>49</v>
      </c>
      <c r="I3645" s="80">
        <v>1</v>
      </c>
      <c r="J3645" s="79">
        <v>3.05</v>
      </c>
      <c r="K3645" s="79">
        <v>3.05</v>
      </c>
      <c r="O3645" s="4"/>
      <c r="P3645" s="4"/>
      <c r="Q3645" s="4"/>
      <c r="R3645" s="4"/>
      <c r="S3645" s="4"/>
      <c r="T3645" s="4"/>
      <c r="U3645" s="4"/>
      <c r="V3645" s="4"/>
      <c r="W3645" s="4"/>
      <c r="X3645" s="4"/>
      <c r="Y3645" s="4"/>
    </row>
    <row r="3646" spans="1:25" ht="15" customHeight="1">
      <c r="A3646" s="4"/>
      <c r="B3646" s="60"/>
      <c r="C3646" s="60"/>
      <c r="D3646" s="60"/>
      <c r="E3646" s="60"/>
      <c r="F3646" s="60" t="s">
        <v>1260</v>
      </c>
      <c r="G3646" s="82">
        <v>6.56</v>
      </c>
      <c r="H3646" s="60" t="s">
        <v>1261</v>
      </c>
      <c r="I3646" s="82">
        <v>0</v>
      </c>
      <c r="J3646" s="60" t="s">
        <v>1262</v>
      </c>
      <c r="K3646" s="82">
        <v>6.56</v>
      </c>
      <c r="O3646" s="4"/>
      <c r="P3646" s="4"/>
      <c r="Q3646" s="4"/>
      <c r="R3646" s="4"/>
      <c r="S3646" s="4"/>
      <c r="T3646" s="4"/>
      <c r="U3646" s="4"/>
      <c r="V3646" s="4"/>
      <c r="W3646" s="4"/>
      <c r="X3646" s="4"/>
      <c r="Y3646" s="4"/>
    </row>
    <row r="3647" spans="1:25" ht="15" customHeight="1" thickBot="1">
      <c r="A3647" s="4"/>
      <c r="B3647" s="60"/>
      <c r="C3647" s="60"/>
      <c r="D3647" s="60"/>
      <c r="E3647" s="60"/>
      <c r="F3647" s="60" t="s">
        <v>1263</v>
      </c>
      <c r="G3647" s="82">
        <v>2.36</v>
      </c>
      <c r="H3647" s="60"/>
      <c r="I3647" s="306" t="s">
        <v>1264</v>
      </c>
      <c r="J3647" s="306"/>
      <c r="K3647" s="82">
        <v>14.86</v>
      </c>
      <c r="O3647" s="4"/>
      <c r="P3647" s="4"/>
      <c r="Q3647" s="4"/>
      <c r="R3647" s="4"/>
      <c r="S3647" s="4"/>
      <c r="T3647" s="4"/>
      <c r="U3647" s="4"/>
      <c r="V3647" s="4"/>
      <c r="W3647" s="4"/>
      <c r="X3647" s="4"/>
      <c r="Y3647" s="4"/>
    </row>
    <row r="3648" spans="1:25" ht="15" customHeight="1" thickTop="1">
      <c r="A3648" s="4"/>
      <c r="B3648" s="72"/>
      <c r="C3648" s="72"/>
      <c r="D3648" s="72"/>
      <c r="E3648" s="72"/>
      <c r="F3648" s="72"/>
      <c r="G3648" s="72"/>
      <c r="H3648" s="72"/>
      <c r="I3648" s="72"/>
      <c r="J3648" s="72"/>
      <c r="K3648" s="72"/>
      <c r="O3648" s="4"/>
      <c r="P3648" s="4"/>
      <c r="Q3648" s="4"/>
      <c r="R3648" s="4"/>
      <c r="S3648" s="4"/>
      <c r="T3648" s="4"/>
      <c r="U3648" s="4"/>
      <c r="V3648" s="4"/>
      <c r="W3648" s="4"/>
      <c r="X3648" s="4"/>
      <c r="Y3648" s="4"/>
    </row>
    <row r="3649" spans="1:25" ht="15" customHeight="1">
      <c r="A3649" s="4"/>
      <c r="B3649" s="61" t="s">
        <v>1199</v>
      </c>
      <c r="C3649" s="62" t="s">
        <v>19</v>
      </c>
      <c r="D3649" s="61" t="s">
        <v>20</v>
      </c>
      <c r="E3649" s="61" t="s">
        <v>21</v>
      </c>
      <c r="F3649" s="303" t="s">
        <v>1242</v>
      </c>
      <c r="G3649" s="303"/>
      <c r="H3649" s="67" t="s">
        <v>22</v>
      </c>
      <c r="I3649" s="62" t="s">
        <v>23</v>
      </c>
      <c r="J3649" s="62" t="s">
        <v>24</v>
      </c>
      <c r="K3649" s="62" t="s">
        <v>17</v>
      </c>
      <c r="O3649" s="4"/>
      <c r="P3649" s="4"/>
      <c r="Q3649" s="4"/>
      <c r="R3649" s="4"/>
      <c r="S3649" s="4"/>
      <c r="T3649" s="4"/>
      <c r="U3649" s="4"/>
      <c r="V3649" s="4"/>
      <c r="W3649" s="4"/>
      <c r="X3649" s="4"/>
      <c r="Y3649" s="4"/>
    </row>
    <row r="3650" spans="1:25" ht="15" customHeight="1">
      <c r="A3650" s="4"/>
      <c r="B3650" s="58" t="s">
        <v>1243</v>
      </c>
      <c r="C3650" s="69" t="s">
        <v>1200</v>
      </c>
      <c r="D3650" s="58" t="s">
        <v>31</v>
      </c>
      <c r="E3650" s="58" t="s">
        <v>1201</v>
      </c>
      <c r="F3650" s="304" t="s">
        <v>2510</v>
      </c>
      <c r="G3650" s="304"/>
      <c r="H3650" s="68" t="s">
        <v>49</v>
      </c>
      <c r="I3650" s="71">
        <v>1</v>
      </c>
      <c r="J3650" s="70">
        <v>199.6</v>
      </c>
      <c r="K3650" s="70">
        <v>199.6</v>
      </c>
      <c r="O3650" s="4"/>
      <c r="P3650" s="4"/>
      <c r="Q3650" s="4"/>
      <c r="R3650" s="4"/>
      <c r="S3650" s="4"/>
      <c r="T3650" s="4"/>
      <c r="U3650" s="4"/>
      <c r="V3650" s="4"/>
      <c r="W3650" s="4"/>
      <c r="X3650" s="4"/>
      <c r="Y3650" s="4"/>
    </row>
    <row r="3651" spans="1:25" ht="15" customHeight="1">
      <c r="A3651" s="4"/>
      <c r="B3651" s="59" t="s">
        <v>1245</v>
      </c>
      <c r="C3651" s="74" t="s">
        <v>1252</v>
      </c>
      <c r="D3651" s="59" t="s">
        <v>47</v>
      </c>
      <c r="E3651" s="59" t="s">
        <v>1253</v>
      </c>
      <c r="F3651" s="308" t="s">
        <v>1248</v>
      </c>
      <c r="G3651" s="308"/>
      <c r="H3651" s="73" t="s">
        <v>1249</v>
      </c>
      <c r="I3651" s="76">
        <v>0.25</v>
      </c>
      <c r="J3651" s="75">
        <v>31.63</v>
      </c>
      <c r="K3651" s="75">
        <v>7.9</v>
      </c>
      <c r="O3651" s="4"/>
      <c r="P3651" s="4"/>
      <c r="Q3651" s="4"/>
      <c r="R3651" s="4"/>
      <c r="S3651" s="4"/>
      <c r="T3651" s="4"/>
      <c r="U3651" s="4"/>
      <c r="V3651" s="4"/>
      <c r="W3651" s="4"/>
      <c r="X3651" s="4"/>
      <c r="Y3651" s="4"/>
    </row>
    <row r="3652" spans="1:25" ht="45.6" customHeight="1">
      <c r="A3652" s="4"/>
      <c r="B3652" s="57" t="s">
        <v>1254</v>
      </c>
      <c r="C3652" s="78" t="s">
        <v>2511</v>
      </c>
      <c r="D3652" s="57" t="s">
        <v>1515</v>
      </c>
      <c r="E3652" s="57" t="s">
        <v>2512</v>
      </c>
      <c r="F3652" s="305" t="s">
        <v>1258</v>
      </c>
      <c r="G3652" s="305"/>
      <c r="H3652" s="77" t="s">
        <v>49</v>
      </c>
      <c r="I3652" s="80">
        <v>1</v>
      </c>
      <c r="J3652" s="79">
        <v>104</v>
      </c>
      <c r="K3652" s="79">
        <v>104</v>
      </c>
      <c r="O3652" s="4"/>
      <c r="P3652" s="4"/>
      <c r="Q3652" s="4"/>
      <c r="R3652" s="4"/>
      <c r="S3652" s="4"/>
      <c r="T3652" s="4"/>
      <c r="U3652" s="4"/>
      <c r="V3652" s="4"/>
      <c r="W3652" s="4"/>
      <c r="X3652" s="4"/>
      <c r="Y3652" s="4"/>
    </row>
    <row r="3653" spans="1:25" ht="15" customHeight="1">
      <c r="A3653" s="4"/>
      <c r="B3653" s="57" t="s">
        <v>1254</v>
      </c>
      <c r="C3653" s="78" t="s">
        <v>2513</v>
      </c>
      <c r="D3653" s="57" t="s">
        <v>2514</v>
      </c>
      <c r="E3653" s="57" t="s">
        <v>2515</v>
      </c>
      <c r="F3653" s="305" t="s">
        <v>1258</v>
      </c>
      <c r="G3653" s="305"/>
      <c r="H3653" s="77" t="s">
        <v>2045</v>
      </c>
      <c r="I3653" s="80">
        <v>1</v>
      </c>
      <c r="J3653" s="79">
        <v>87.7</v>
      </c>
      <c r="K3653" s="79">
        <v>87.7</v>
      </c>
      <c r="O3653" s="4"/>
      <c r="P3653" s="4"/>
      <c r="Q3653" s="4"/>
      <c r="R3653" s="4"/>
      <c r="S3653" s="4"/>
      <c r="T3653" s="4"/>
      <c r="U3653" s="4"/>
      <c r="V3653" s="4"/>
      <c r="W3653" s="4"/>
      <c r="X3653" s="4"/>
      <c r="Y3653" s="4"/>
    </row>
    <row r="3654" spans="1:25" ht="15" customHeight="1">
      <c r="A3654" s="4"/>
      <c r="B3654" s="60"/>
      <c r="C3654" s="60"/>
      <c r="D3654" s="60"/>
      <c r="E3654" s="60"/>
      <c r="F3654" s="60" t="s">
        <v>1260</v>
      </c>
      <c r="G3654" s="82">
        <v>6.25</v>
      </c>
      <c r="H3654" s="60" t="s">
        <v>1261</v>
      </c>
      <c r="I3654" s="82">
        <v>0</v>
      </c>
      <c r="J3654" s="60" t="s">
        <v>1262</v>
      </c>
      <c r="K3654" s="82">
        <v>6.25</v>
      </c>
      <c r="O3654" s="4"/>
      <c r="P3654" s="4"/>
      <c r="Q3654" s="4"/>
      <c r="R3654" s="4"/>
      <c r="S3654" s="4"/>
      <c r="T3654" s="4"/>
      <c r="U3654" s="4"/>
      <c r="V3654" s="4"/>
      <c r="W3654" s="4"/>
      <c r="X3654" s="4"/>
      <c r="Y3654" s="4"/>
    </row>
    <row r="3655" spans="1:25" ht="15" customHeight="1">
      <c r="A3655" s="4"/>
      <c r="B3655" s="60"/>
      <c r="C3655" s="60"/>
      <c r="D3655" s="60"/>
      <c r="E3655" s="60"/>
      <c r="F3655" s="60" t="s">
        <v>1263</v>
      </c>
      <c r="G3655" s="82">
        <v>37.76</v>
      </c>
      <c r="H3655" s="60"/>
      <c r="I3655" s="306" t="s">
        <v>1264</v>
      </c>
      <c r="J3655" s="306"/>
      <c r="K3655" s="82">
        <v>237.36</v>
      </c>
      <c r="O3655" s="4"/>
      <c r="P3655" s="4"/>
      <c r="Q3655" s="4"/>
      <c r="R3655" s="4"/>
      <c r="S3655" s="4"/>
      <c r="T3655" s="4"/>
      <c r="U3655" s="4"/>
      <c r="V3655" s="4"/>
      <c r="W3655" s="4"/>
      <c r="X3655" s="4"/>
      <c r="Y3655" s="4"/>
    </row>
    <row r="3656" spans="1:25" ht="15" customHeight="1">
      <c r="A3656" s="4"/>
      <c r="B3656" s="307" t="s">
        <v>2542</v>
      </c>
      <c r="C3656" s="307"/>
      <c r="D3656" s="307"/>
      <c r="E3656" s="307"/>
      <c r="F3656" s="307"/>
      <c r="G3656" s="307"/>
      <c r="H3656" s="307"/>
      <c r="I3656" s="307"/>
      <c r="J3656" s="307"/>
      <c r="K3656" s="307"/>
      <c r="O3656" s="4"/>
      <c r="P3656" s="4"/>
      <c r="Q3656" s="4"/>
      <c r="R3656" s="4"/>
      <c r="S3656" s="4"/>
      <c r="T3656" s="4"/>
      <c r="U3656" s="4"/>
      <c r="V3656" s="4"/>
      <c r="W3656" s="4"/>
      <c r="X3656" s="4"/>
      <c r="Y3656" s="4"/>
    </row>
    <row r="3657" spans="1:25" ht="15" customHeight="1" thickBot="1">
      <c r="A3657" s="4"/>
      <c r="B3657" s="302" t="s">
        <v>2678</v>
      </c>
      <c r="C3657" s="302"/>
      <c r="D3657" s="302"/>
      <c r="E3657" s="302"/>
      <c r="F3657" s="302"/>
      <c r="G3657" s="302"/>
      <c r="H3657" s="302"/>
      <c r="I3657" s="302"/>
      <c r="J3657" s="302"/>
      <c r="K3657" s="302"/>
      <c r="O3657" s="4"/>
      <c r="P3657" s="4"/>
      <c r="Q3657" s="4"/>
      <c r="R3657" s="4"/>
      <c r="S3657" s="4"/>
      <c r="T3657" s="4"/>
      <c r="U3657" s="4"/>
      <c r="V3657" s="4"/>
      <c r="W3657" s="4"/>
      <c r="X3657" s="4"/>
      <c r="Y3657" s="4"/>
    </row>
    <row r="3658" spans="1:25" ht="15" customHeight="1" thickTop="1">
      <c r="A3658" s="4"/>
      <c r="B3658" s="72"/>
      <c r="C3658" s="72"/>
      <c r="D3658" s="72"/>
      <c r="E3658" s="72"/>
      <c r="F3658" s="72"/>
      <c r="G3658" s="72"/>
      <c r="H3658" s="72"/>
      <c r="I3658" s="72"/>
      <c r="J3658" s="72"/>
      <c r="K3658" s="72"/>
      <c r="O3658" s="4"/>
      <c r="P3658" s="4"/>
      <c r="Q3658" s="4"/>
      <c r="R3658" s="4"/>
      <c r="S3658" s="4"/>
      <c r="T3658" s="4"/>
      <c r="U3658" s="4"/>
      <c r="V3658" s="4"/>
      <c r="W3658" s="4"/>
      <c r="X3658" s="4"/>
      <c r="Y3658" s="4"/>
    </row>
    <row r="3659" spans="1:25" ht="15" customHeight="1">
      <c r="A3659" s="4"/>
      <c r="B3659" s="61" t="s">
        <v>1202</v>
      </c>
      <c r="C3659" s="62" t="s">
        <v>19</v>
      </c>
      <c r="D3659" s="61" t="s">
        <v>20</v>
      </c>
      <c r="E3659" s="61" t="s">
        <v>21</v>
      </c>
      <c r="F3659" s="303" t="s">
        <v>1242</v>
      </c>
      <c r="G3659" s="303"/>
      <c r="H3659" s="67" t="s">
        <v>22</v>
      </c>
      <c r="I3659" s="62" t="s">
        <v>23</v>
      </c>
      <c r="J3659" s="62" t="s">
        <v>24</v>
      </c>
      <c r="K3659" s="62" t="s">
        <v>17</v>
      </c>
      <c r="O3659" s="4"/>
      <c r="P3659" s="4"/>
      <c r="Q3659" s="4"/>
      <c r="R3659" s="4"/>
      <c r="S3659" s="4"/>
      <c r="T3659" s="4"/>
      <c r="U3659" s="4"/>
      <c r="V3659" s="4"/>
      <c r="W3659" s="4"/>
      <c r="X3659" s="4"/>
      <c r="Y3659" s="4"/>
    </row>
    <row r="3660" spans="1:25" ht="15" customHeight="1">
      <c r="A3660" s="4"/>
      <c r="B3660" s="58" t="s">
        <v>1243</v>
      </c>
      <c r="C3660" s="69" t="s">
        <v>1203</v>
      </c>
      <c r="D3660" s="58" t="s">
        <v>31</v>
      </c>
      <c r="E3660" s="58" t="s">
        <v>1204</v>
      </c>
      <c r="F3660" s="304" t="s">
        <v>1754</v>
      </c>
      <c r="G3660" s="304"/>
      <c r="H3660" s="68" t="s">
        <v>49</v>
      </c>
      <c r="I3660" s="71">
        <v>1</v>
      </c>
      <c r="J3660" s="70">
        <v>1314.68</v>
      </c>
      <c r="K3660" s="70">
        <v>1314.68</v>
      </c>
      <c r="O3660" s="4"/>
      <c r="P3660" s="4"/>
      <c r="Q3660" s="4"/>
      <c r="R3660" s="4"/>
      <c r="S3660" s="4"/>
      <c r="T3660" s="4"/>
      <c r="U3660" s="4"/>
      <c r="V3660" s="4"/>
      <c r="W3660" s="4"/>
      <c r="X3660" s="4"/>
      <c r="Y3660" s="4"/>
    </row>
    <row r="3661" spans="1:25" ht="45.6" customHeight="1">
      <c r="A3661" s="4"/>
      <c r="B3661" s="59" t="s">
        <v>1245</v>
      </c>
      <c r="C3661" s="74" t="s">
        <v>1246</v>
      </c>
      <c r="D3661" s="59" t="s">
        <v>47</v>
      </c>
      <c r="E3661" s="59" t="s">
        <v>1247</v>
      </c>
      <c r="F3661" s="308" t="s">
        <v>1248</v>
      </c>
      <c r="G3661" s="308"/>
      <c r="H3661" s="73" t="s">
        <v>1249</v>
      </c>
      <c r="I3661" s="76">
        <v>0.4</v>
      </c>
      <c r="J3661" s="75">
        <v>22.64</v>
      </c>
      <c r="K3661" s="75">
        <v>9.0500000000000007</v>
      </c>
      <c r="O3661" s="4"/>
      <c r="P3661" s="4"/>
      <c r="Q3661" s="4"/>
      <c r="R3661" s="4"/>
      <c r="S3661" s="4"/>
      <c r="T3661" s="4"/>
      <c r="U3661" s="4"/>
      <c r="V3661" s="4"/>
      <c r="W3661" s="4"/>
      <c r="X3661" s="4"/>
      <c r="Y3661" s="4"/>
    </row>
    <row r="3662" spans="1:25" ht="15" customHeight="1">
      <c r="A3662" s="4"/>
      <c r="B3662" s="59" t="s">
        <v>1245</v>
      </c>
      <c r="C3662" s="74" t="s">
        <v>1301</v>
      </c>
      <c r="D3662" s="59" t="s">
        <v>47</v>
      </c>
      <c r="E3662" s="59" t="s">
        <v>1302</v>
      </c>
      <c r="F3662" s="308" t="s">
        <v>1248</v>
      </c>
      <c r="G3662" s="308"/>
      <c r="H3662" s="73" t="s">
        <v>1249</v>
      </c>
      <c r="I3662" s="76">
        <v>0.4</v>
      </c>
      <c r="J3662" s="75">
        <v>30.48</v>
      </c>
      <c r="K3662" s="75">
        <v>12.19</v>
      </c>
      <c r="O3662" s="4"/>
      <c r="P3662" s="4"/>
      <c r="Q3662" s="4"/>
      <c r="R3662" s="4"/>
      <c r="S3662" s="4"/>
      <c r="T3662" s="4"/>
      <c r="U3662" s="4"/>
      <c r="V3662" s="4"/>
      <c r="W3662" s="4"/>
      <c r="X3662" s="4"/>
      <c r="Y3662" s="4"/>
    </row>
    <row r="3663" spans="1:25" ht="15" customHeight="1">
      <c r="A3663" s="4"/>
      <c r="B3663" s="57" t="s">
        <v>1254</v>
      </c>
      <c r="C3663" s="78" t="s">
        <v>2516</v>
      </c>
      <c r="D3663" s="57" t="s">
        <v>1546</v>
      </c>
      <c r="E3663" s="57" t="s">
        <v>2517</v>
      </c>
      <c r="F3663" s="305" t="s">
        <v>1258</v>
      </c>
      <c r="G3663" s="305"/>
      <c r="H3663" s="77" t="s">
        <v>773</v>
      </c>
      <c r="I3663" s="80">
        <v>1</v>
      </c>
      <c r="J3663" s="79">
        <v>1293.44</v>
      </c>
      <c r="K3663" s="79">
        <v>1293.44</v>
      </c>
      <c r="O3663" s="4"/>
      <c r="P3663" s="4"/>
      <c r="Q3663" s="4"/>
      <c r="R3663" s="4"/>
      <c r="S3663" s="4"/>
      <c r="T3663" s="4"/>
      <c r="U3663" s="4"/>
      <c r="V3663" s="4"/>
      <c r="W3663" s="4"/>
      <c r="X3663" s="4"/>
      <c r="Y3663" s="4"/>
    </row>
    <row r="3664" spans="1:25" ht="15" customHeight="1">
      <c r="A3664" s="4"/>
      <c r="B3664" s="60"/>
      <c r="C3664" s="60"/>
      <c r="D3664" s="60"/>
      <c r="E3664" s="60"/>
      <c r="F3664" s="60" t="s">
        <v>1260</v>
      </c>
      <c r="G3664" s="82">
        <v>16.28</v>
      </c>
      <c r="H3664" s="60" t="s">
        <v>1261</v>
      </c>
      <c r="I3664" s="82">
        <v>0</v>
      </c>
      <c r="J3664" s="60" t="s">
        <v>1262</v>
      </c>
      <c r="K3664" s="82">
        <v>16.28</v>
      </c>
      <c r="O3664" s="4"/>
      <c r="P3664" s="4"/>
      <c r="Q3664" s="4"/>
      <c r="R3664" s="4"/>
      <c r="S3664" s="4"/>
      <c r="T3664" s="4"/>
      <c r="U3664" s="4"/>
      <c r="V3664" s="4"/>
      <c r="W3664" s="4"/>
      <c r="X3664" s="4"/>
      <c r="Y3664" s="4"/>
    </row>
    <row r="3665" spans="1:25" ht="15" customHeight="1">
      <c r="A3665" s="4"/>
      <c r="B3665" s="60"/>
      <c r="C3665" s="60"/>
      <c r="D3665" s="60"/>
      <c r="E3665" s="60"/>
      <c r="F3665" s="60" t="s">
        <v>1263</v>
      </c>
      <c r="G3665" s="82">
        <v>149.87</v>
      </c>
      <c r="H3665" s="60"/>
      <c r="I3665" s="306" t="s">
        <v>1264</v>
      </c>
      <c r="J3665" s="306"/>
      <c r="K3665" s="82">
        <v>1464.55</v>
      </c>
      <c r="O3665" s="4"/>
      <c r="P3665" s="4"/>
      <c r="Q3665" s="4"/>
      <c r="R3665" s="4"/>
      <c r="S3665" s="4"/>
      <c r="T3665" s="4"/>
      <c r="U3665" s="4"/>
      <c r="V3665" s="4"/>
      <c r="W3665" s="4"/>
      <c r="X3665" s="4"/>
      <c r="Y3665" s="4"/>
    </row>
    <row r="3666" spans="1:25" ht="15" customHeight="1">
      <c r="A3666" s="4"/>
      <c r="B3666" s="307" t="s">
        <v>2542</v>
      </c>
      <c r="C3666" s="307"/>
      <c r="D3666" s="307"/>
      <c r="E3666" s="307"/>
      <c r="F3666" s="307"/>
      <c r="G3666" s="307"/>
      <c r="H3666" s="307"/>
      <c r="I3666" s="307"/>
      <c r="J3666" s="307"/>
      <c r="K3666" s="307"/>
      <c r="O3666" s="4"/>
      <c r="P3666" s="4"/>
      <c r="Q3666" s="4"/>
      <c r="R3666" s="4"/>
      <c r="S3666" s="4"/>
      <c r="T3666" s="4"/>
      <c r="U3666" s="4"/>
      <c r="V3666" s="4"/>
      <c r="W3666" s="4"/>
      <c r="X3666" s="4"/>
      <c r="Y3666" s="4"/>
    </row>
    <row r="3667" spans="1:25" ht="15" customHeight="1" thickBot="1">
      <c r="A3667" s="4"/>
      <c r="B3667" s="302" t="s">
        <v>2679</v>
      </c>
      <c r="C3667" s="302"/>
      <c r="D3667" s="302"/>
      <c r="E3667" s="302"/>
      <c r="F3667" s="302"/>
      <c r="G3667" s="302"/>
      <c r="H3667" s="302"/>
      <c r="I3667" s="302"/>
      <c r="J3667" s="302"/>
      <c r="K3667" s="302"/>
      <c r="O3667" s="4"/>
      <c r="P3667" s="4"/>
      <c r="Q3667" s="4"/>
      <c r="R3667" s="4"/>
      <c r="S3667" s="4"/>
      <c r="T3667" s="4"/>
      <c r="U3667" s="4"/>
      <c r="V3667" s="4"/>
      <c r="W3667" s="4"/>
      <c r="X3667" s="4"/>
      <c r="Y3667" s="4"/>
    </row>
    <row r="3668" spans="1:25" ht="15" customHeight="1" thickTop="1">
      <c r="A3668" s="4"/>
      <c r="B3668" s="72"/>
      <c r="C3668" s="72"/>
      <c r="D3668" s="72"/>
      <c r="E3668" s="72"/>
      <c r="F3668" s="72"/>
      <c r="G3668" s="72"/>
      <c r="H3668" s="72"/>
      <c r="I3668" s="72"/>
      <c r="J3668" s="72"/>
      <c r="K3668" s="72"/>
      <c r="O3668" s="4"/>
      <c r="P3668" s="4"/>
      <c r="Q3668" s="4"/>
      <c r="R3668" s="4"/>
      <c r="S3668" s="4"/>
      <c r="T3668" s="4"/>
      <c r="U3668" s="4"/>
      <c r="V3668" s="4"/>
      <c r="W3668" s="4"/>
      <c r="X3668" s="4"/>
      <c r="Y3668" s="4"/>
    </row>
    <row r="3669" spans="1:25" ht="15" customHeight="1">
      <c r="A3669" s="4"/>
      <c r="B3669" s="61" t="s">
        <v>1205</v>
      </c>
      <c r="C3669" s="62" t="s">
        <v>19</v>
      </c>
      <c r="D3669" s="61" t="s">
        <v>20</v>
      </c>
      <c r="E3669" s="61" t="s">
        <v>21</v>
      </c>
      <c r="F3669" s="303" t="s">
        <v>1242</v>
      </c>
      <c r="G3669" s="303"/>
      <c r="H3669" s="67" t="s">
        <v>22</v>
      </c>
      <c r="I3669" s="62" t="s">
        <v>23</v>
      </c>
      <c r="J3669" s="62" t="s">
        <v>24</v>
      </c>
      <c r="K3669" s="62" t="s">
        <v>17</v>
      </c>
      <c r="O3669" s="4"/>
      <c r="P3669" s="4"/>
      <c r="Q3669" s="4"/>
      <c r="R3669" s="4"/>
      <c r="S3669" s="4"/>
      <c r="T3669" s="4"/>
      <c r="U3669" s="4"/>
      <c r="V3669" s="4"/>
      <c r="W3669" s="4"/>
      <c r="X3669" s="4"/>
      <c r="Y3669" s="4"/>
    </row>
    <row r="3670" spans="1:25" ht="15" customHeight="1">
      <c r="A3670" s="4"/>
      <c r="B3670" s="58" t="s">
        <v>1243</v>
      </c>
      <c r="C3670" s="69" t="s">
        <v>1206</v>
      </c>
      <c r="D3670" s="58" t="s">
        <v>31</v>
      </c>
      <c r="E3670" s="58" t="s">
        <v>1207</v>
      </c>
      <c r="F3670" s="304" t="s">
        <v>1754</v>
      </c>
      <c r="G3670" s="304"/>
      <c r="H3670" s="68" t="s">
        <v>49</v>
      </c>
      <c r="I3670" s="71">
        <v>1</v>
      </c>
      <c r="J3670" s="70">
        <v>870.91</v>
      </c>
      <c r="K3670" s="70">
        <v>870.91</v>
      </c>
      <c r="O3670" s="4"/>
      <c r="P3670" s="4"/>
      <c r="Q3670" s="4"/>
      <c r="R3670" s="4"/>
      <c r="S3670" s="4"/>
      <c r="T3670" s="4"/>
      <c r="U3670" s="4"/>
      <c r="V3670" s="4"/>
      <c r="W3670" s="4"/>
      <c r="X3670" s="4"/>
      <c r="Y3670" s="4"/>
    </row>
    <row r="3671" spans="1:25" ht="15" customHeight="1">
      <c r="A3671" s="4"/>
      <c r="B3671" s="59" t="s">
        <v>1245</v>
      </c>
      <c r="C3671" s="74" t="s">
        <v>1301</v>
      </c>
      <c r="D3671" s="59" t="s">
        <v>47</v>
      </c>
      <c r="E3671" s="59" t="s">
        <v>1302</v>
      </c>
      <c r="F3671" s="308" t="s">
        <v>1248</v>
      </c>
      <c r="G3671" s="308"/>
      <c r="H3671" s="73" t="s">
        <v>1249</v>
      </c>
      <c r="I3671" s="76">
        <v>0.3</v>
      </c>
      <c r="J3671" s="75">
        <v>30.48</v>
      </c>
      <c r="K3671" s="75">
        <v>9.14</v>
      </c>
      <c r="O3671" s="4"/>
      <c r="P3671" s="4"/>
      <c r="Q3671" s="4"/>
      <c r="R3671" s="4"/>
      <c r="S3671" s="4"/>
      <c r="T3671" s="4"/>
      <c r="U3671" s="4"/>
      <c r="V3671" s="4"/>
      <c r="W3671" s="4"/>
      <c r="X3671" s="4"/>
      <c r="Y3671" s="4"/>
    </row>
    <row r="3672" spans="1:25" ht="15" customHeight="1">
      <c r="A3672" s="4"/>
      <c r="B3672" s="59" t="s">
        <v>1245</v>
      </c>
      <c r="C3672" s="74" t="s">
        <v>1246</v>
      </c>
      <c r="D3672" s="59" t="s">
        <v>47</v>
      </c>
      <c r="E3672" s="59" t="s">
        <v>1247</v>
      </c>
      <c r="F3672" s="308" t="s">
        <v>1248</v>
      </c>
      <c r="G3672" s="308"/>
      <c r="H3672" s="73" t="s">
        <v>1249</v>
      </c>
      <c r="I3672" s="76">
        <v>0.3</v>
      </c>
      <c r="J3672" s="75">
        <v>22.64</v>
      </c>
      <c r="K3672" s="75">
        <v>6.79</v>
      </c>
      <c r="O3672" s="4"/>
      <c r="P3672" s="4"/>
      <c r="Q3672" s="4"/>
      <c r="R3672" s="4"/>
      <c r="S3672" s="4"/>
      <c r="T3672" s="4"/>
      <c r="U3672" s="4"/>
      <c r="V3672" s="4"/>
      <c r="W3672" s="4"/>
      <c r="X3672" s="4"/>
      <c r="Y3672" s="4"/>
    </row>
    <row r="3673" spans="1:25" ht="15" customHeight="1">
      <c r="A3673" s="4"/>
      <c r="B3673" s="57" t="s">
        <v>1254</v>
      </c>
      <c r="C3673" s="78" t="s">
        <v>2518</v>
      </c>
      <c r="D3673" s="57" t="s">
        <v>1546</v>
      </c>
      <c r="E3673" s="57" t="s">
        <v>2519</v>
      </c>
      <c r="F3673" s="305" t="s">
        <v>1258</v>
      </c>
      <c r="G3673" s="305"/>
      <c r="H3673" s="77" t="s">
        <v>773</v>
      </c>
      <c r="I3673" s="80">
        <v>1</v>
      </c>
      <c r="J3673" s="79">
        <v>854.98</v>
      </c>
      <c r="K3673" s="79">
        <v>854.98</v>
      </c>
      <c r="O3673" s="4"/>
      <c r="P3673" s="4"/>
      <c r="Q3673" s="4"/>
      <c r="R3673" s="4"/>
      <c r="S3673" s="4"/>
      <c r="T3673" s="4"/>
      <c r="U3673" s="4"/>
      <c r="V3673" s="4"/>
      <c r="W3673" s="4"/>
      <c r="X3673" s="4"/>
      <c r="Y3673" s="4"/>
    </row>
    <row r="3674" spans="1:25" ht="15" customHeight="1">
      <c r="A3674" s="4"/>
      <c r="B3674" s="60"/>
      <c r="C3674" s="60"/>
      <c r="D3674" s="60"/>
      <c r="E3674" s="60"/>
      <c r="F3674" s="60" t="s">
        <v>1260</v>
      </c>
      <c r="G3674" s="82">
        <v>12.2</v>
      </c>
      <c r="H3674" s="60" t="s">
        <v>1261</v>
      </c>
      <c r="I3674" s="82">
        <v>0</v>
      </c>
      <c r="J3674" s="60" t="s">
        <v>1262</v>
      </c>
      <c r="K3674" s="82">
        <v>12.2</v>
      </c>
      <c r="O3674" s="4"/>
      <c r="P3674" s="4"/>
      <c r="Q3674" s="4"/>
      <c r="R3674" s="4"/>
      <c r="S3674" s="4"/>
      <c r="T3674" s="4"/>
      <c r="U3674" s="4"/>
      <c r="V3674" s="4"/>
      <c r="W3674" s="4"/>
      <c r="X3674" s="4"/>
      <c r="Y3674" s="4"/>
    </row>
    <row r="3675" spans="1:25" ht="15" customHeight="1">
      <c r="A3675" s="4"/>
      <c r="B3675" s="60"/>
      <c r="C3675" s="60"/>
      <c r="D3675" s="60"/>
      <c r="E3675" s="60"/>
      <c r="F3675" s="60" t="s">
        <v>1263</v>
      </c>
      <c r="G3675" s="82">
        <v>99.28</v>
      </c>
      <c r="H3675" s="60"/>
      <c r="I3675" s="306" t="s">
        <v>1264</v>
      </c>
      <c r="J3675" s="306"/>
      <c r="K3675" s="82">
        <v>970.19</v>
      </c>
      <c r="O3675" s="4"/>
      <c r="P3675" s="4"/>
      <c r="Q3675" s="4"/>
      <c r="R3675" s="4"/>
      <c r="S3675" s="4"/>
      <c r="T3675" s="4"/>
      <c r="U3675" s="4"/>
      <c r="V3675" s="4"/>
      <c r="W3675" s="4"/>
      <c r="X3675" s="4"/>
      <c r="Y3675" s="4"/>
    </row>
    <row r="3676" spans="1:25" ht="15" customHeight="1">
      <c r="A3676" s="4"/>
      <c r="B3676" s="307" t="s">
        <v>2542</v>
      </c>
      <c r="C3676" s="307"/>
      <c r="D3676" s="307"/>
      <c r="E3676" s="307"/>
      <c r="F3676" s="307"/>
      <c r="G3676" s="307"/>
      <c r="H3676" s="307"/>
      <c r="I3676" s="307"/>
      <c r="J3676" s="307"/>
      <c r="K3676" s="307"/>
      <c r="O3676" s="4"/>
      <c r="P3676" s="4"/>
      <c r="Q3676" s="4"/>
      <c r="R3676" s="4"/>
      <c r="S3676" s="4"/>
      <c r="T3676" s="4"/>
      <c r="U3676" s="4"/>
      <c r="V3676" s="4"/>
      <c r="W3676" s="4"/>
      <c r="X3676" s="4"/>
      <c r="Y3676" s="4"/>
    </row>
    <row r="3677" spans="1:25" ht="15" customHeight="1" thickBot="1">
      <c r="A3677" s="4"/>
      <c r="B3677" s="302" t="s">
        <v>2680</v>
      </c>
      <c r="C3677" s="302"/>
      <c r="D3677" s="302"/>
      <c r="E3677" s="302"/>
      <c r="F3677" s="302"/>
      <c r="G3677" s="302"/>
      <c r="H3677" s="302"/>
      <c r="I3677" s="302"/>
      <c r="J3677" s="302"/>
      <c r="K3677" s="302"/>
      <c r="O3677" s="4"/>
      <c r="P3677" s="4"/>
      <c r="Q3677" s="4"/>
      <c r="R3677" s="4"/>
      <c r="S3677" s="4"/>
      <c r="T3677" s="4"/>
      <c r="U3677" s="4"/>
      <c r="V3677" s="4"/>
      <c r="W3677" s="4"/>
      <c r="X3677" s="4"/>
      <c r="Y3677" s="4"/>
    </row>
    <row r="3678" spans="1:25" ht="15" customHeight="1" thickTop="1">
      <c r="A3678" s="4"/>
      <c r="B3678" s="72"/>
      <c r="C3678" s="72"/>
      <c r="D3678" s="72"/>
      <c r="E3678" s="72"/>
      <c r="F3678" s="72"/>
      <c r="G3678" s="72"/>
      <c r="H3678" s="72"/>
      <c r="I3678" s="72"/>
      <c r="J3678" s="72"/>
      <c r="K3678" s="72"/>
      <c r="O3678" s="4"/>
      <c r="P3678" s="4"/>
      <c r="Q3678" s="4"/>
      <c r="R3678" s="4"/>
      <c r="S3678" s="4"/>
      <c r="T3678" s="4"/>
      <c r="U3678" s="4"/>
      <c r="V3678" s="4"/>
      <c r="W3678" s="4"/>
      <c r="X3678" s="4"/>
      <c r="Y3678" s="4"/>
    </row>
    <row r="3679" spans="1:25" ht="15" customHeight="1">
      <c r="A3679" s="4"/>
      <c r="B3679" s="61" t="s">
        <v>1209</v>
      </c>
      <c r="C3679" s="62" t="s">
        <v>19</v>
      </c>
      <c r="D3679" s="61" t="s">
        <v>20</v>
      </c>
      <c r="E3679" s="61" t="s">
        <v>21</v>
      </c>
      <c r="F3679" s="303" t="s">
        <v>1242</v>
      </c>
      <c r="G3679" s="303"/>
      <c r="H3679" s="67" t="s">
        <v>22</v>
      </c>
      <c r="I3679" s="62" t="s">
        <v>23</v>
      </c>
      <c r="J3679" s="62" t="s">
        <v>24</v>
      </c>
      <c r="K3679" s="62" t="s">
        <v>17</v>
      </c>
      <c r="O3679" s="4"/>
      <c r="P3679" s="4"/>
      <c r="Q3679" s="4"/>
      <c r="R3679" s="4"/>
      <c r="S3679" s="4"/>
      <c r="T3679" s="4"/>
      <c r="U3679" s="4"/>
      <c r="V3679" s="4"/>
      <c r="W3679" s="4"/>
      <c r="X3679" s="4"/>
      <c r="Y3679" s="4"/>
    </row>
    <row r="3680" spans="1:25" ht="15" customHeight="1">
      <c r="A3680" s="4"/>
      <c r="B3680" s="58" t="s">
        <v>1243</v>
      </c>
      <c r="C3680" s="69" t="s">
        <v>1210</v>
      </c>
      <c r="D3680" s="58" t="s">
        <v>31</v>
      </c>
      <c r="E3680" s="58" t="s">
        <v>1211</v>
      </c>
      <c r="F3680" s="304" t="s">
        <v>1754</v>
      </c>
      <c r="G3680" s="304"/>
      <c r="H3680" s="68" t="s">
        <v>87</v>
      </c>
      <c r="I3680" s="71">
        <v>1</v>
      </c>
      <c r="J3680" s="70">
        <v>27.25</v>
      </c>
      <c r="K3680" s="70">
        <v>27.25</v>
      </c>
      <c r="O3680" s="4"/>
      <c r="P3680" s="4"/>
      <c r="Q3680" s="4"/>
      <c r="R3680" s="4"/>
      <c r="S3680" s="4"/>
      <c r="T3680" s="4"/>
      <c r="U3680" s="4"/>
      <c r="V3680" s="4"/>
      <c r="W3680" s="4"/>
      <c r="X3680" s="4"/>
      <c r="Y3680" s="4"/>
    </row>
    <row r="3681" spans="1:25" ht="15" customHeight="1">
      <c r="A3681" s="4"/>
      <c r="B3681" s="59" t="s">
        <v>1245</v>
      </c>
      <c r="C3681" s="74" t="s">
        <v>1443</v>
      </c>
      <c r="D3681" s="59" t="s">
        <v>47</v>
      </c>
      <c r="E3681" s="59" t="s">
        <v>1444</v>
      </c>
      <c r="F3681" s="308" t="s">
        <v>1248</v>
      </c>
      <c r="G3681" s="308"/>
      <c r="H3681" s="73" t="s">
        <v>1249</v>
      </c>
      <c r="I3681" s="76">
        <v>0.3</v>
      </c>
      <c r="J3681" s="75">
        <v>31.21</v>
      </c>
      <c r="K3681" s="75">
        <v>9.36</v>
      </c>
      <c r="O3681" s="4"/>
      <c r="P3681" s="4"/>
      <c r="Q3681" s="4"/>
      <c r="R3681" s="4"/>
      <c r="S3681" s="4"/>
      <c r="T3681" s="4"/>
      <c r="U3681" s="4"/>
      <c r="V3681" s="4"/>
      <c r="W3681" s="4"/>
      <c r="X3681" s="4"/>
      <c r="Y3681" s="4"/>
    </row>
    <row r="3682" spans="1:25" ht="15" customHeight="1">
      <c r="A3682" s="4"/>
      <c r="B3682" s="57" t="s">
        <v>1254</v>
      </c>
      <c r="C3682" s="78" t="s">
        <v>2520</v>
      </c>
      <c r="D3682" s="57" t="s">
        <v>1546</v>
      </c>
      <c r="E3682" s="57" t="s">
        <v>2521</v>
      </c>
      <c r="F3682" s="305" t="s">
        <v>1258</v>
      </c>
      <c r="G3682" s="305"/>
      <c r="H3682" s="77" t="s">
        <v>1791</v>
      </c>
      <c r="I3682" s="80">
        <v>1</v>
      </c>
      <c r="J3682" s="79">
        <v>17.89</v>
      </c>
      <c r="K3682" s="79">
        <v>17.89</v>
      </c>
      <c r="O3682" s="4"/>
      <c r="P3682" s="4"/>
      <c r="Q3682" s="4"/>
      <c r="R3682" s="4"/>
      <c r="S3682" s="4"/>
      <c r="T3682" s="4"/>
      <c r="U3682" s="4"/>
      <c r="V3682" s="4"/>
      <c r="W3682" s="4"/>
      <c r="X3682" s="4"/>
      <c r="Y3682" s="4"/>
    </row>
    <row r="3683" spans="1:25" ht="15" customHeight="1">
      <c r="A3683" s="4"/>
      <c r="B3683" s="60"/>
      <c r="C3683" s="60"/>
      <c r="D3683" s="60"/>
      <c r="E3683" s="60"/>
      <c r="F3683" s="60" t="s">
        <v>1260</v>
      </c>
      <c r="G3683" s="82">
        <v>7.38</v>
      </c>
      <c r="H3683" s="60" t="s">
        <v>1261</v>
      </c>
      <c r="I3683" s="82">
        <v>0</v>
      </c>
      <c r="J3683" s="60" t="s">
        <v>1262</v>
      </c>
      <c r="K3683" s="82">
        <v>7.38</v>
      </c>
      <c r="O3683" s="4"/>
      <c r="P3683" s="4"/>
      <c r="Q3683" s="4"/>
      <c r="R3683" s="4"/>
      <c r="S3683" s="4"/>
      <c r="T3683" s="4"/>
      <c r="U3683" s="4"/>
      <c r="V3683" s="4"/>
      <c r="W3683" s="4"/>
      <c r="X3683" s="4"/>
      <c r="Y3683" s="4"/>
    </row>
    <row r="3684" spans="1:25" ht="15" customHeight="1">
      <c r="A3684" s="4"/>
      <c r="B3684" s="60"/>
      <c r="C3684" s="60"/>
      <c r="D3684" s="60"/>
      <c r="E3684" s="60"/>
      <c r="F3684" s="60" t="s">
        <v>1263</v>
      </c>
      <c r="G3684" s="82">
        <v>5.15</v>
      </c>
      <c r="H3684" s="60"/>
      <c r="I3684" s="306" t="s">
        <v>1264</v>
      </c>
      <c r="J3684" s="306"/>
      <c r="K3684" s="82">
        <v>32.4</v>
      </c>
      <c r="O3684" s="4"/>
      <c r="P3684" s="4"/>
      <c r="Q3684" s="4"/>
      <c r="R3684" s="4"/>
      <c r="S3684" s="4"/>
      <c r="T3684" s="4"/>
      <c r="U3684" s="4"/>
      <c r="V3684" s="4"/>
      <c r="W3684" s="4"/>
      <c r="X3684" s="4"/>
      <c r="Y3684" s="4"/>
    </row>
    <row r="3685" spans="1:25" ht="15" customHeight="1">
      <c r="A3685" s="4"/>
      <c r="B3685" s="307" t="s">
        <v>2542</v>
      </c>
      <c r="C3685" s="307"/>
      <c r="D3685" s="307"/>
      <c r="E3685" s="307"/>
      <c r="F3685" s="307"/>
      <c r="G3685" s="307"/>
      <c r="H3685" s="307"/>
      <c r="I3685" s="307"/>
      <c r="J3685" s="307"/>
      <c r="K3685" s="307"/>
      <c r="O3685" s="4"/>
      <c r="P3685" s="4"/>
      <c r="Q3685" s="4"/>
      <c r="R3685" s="4"/>
      <c r="S3685" s="4"/>
      <c r="T3685" s="4"/>
      <c r="U3685" s="4"/>
      <c r="V3685" s="4"/>
      <c r="W3685" s="4"/>
      <c r="X3685" s="4"/>
      <c r="Y3685" s="4"/>
    </row>
    <row r="3686" spans="1:25" ht="15" customHeight="1" thickBot="1">
      <c r="A3686" s="4"/>
      <c r="B3686" s="302" t="s">
        <v>2681</v>
      </c>
      <c r="C3686" s="302"/>
      <c r="D3686" s="302"/>
      <c r="E3686" s="302"/>
      <c r="F3686" s="302"/>
      <c r="G3686" s="302"/>
      <c r="H3686" s="302"/>
      <c r="I3686" s="302"/>
      <c r="J3686" s="302"/>
      <c r="K3686" s="302"/>
      <c r="O3686" s="4"/>
      <c r="P3686" s="4"/>
      <c r="Q3686" s="4"/>
      <c r="R3686" s="4"/>
      <c r="S3686" s="4"/>
      <c r="T3686" s="4"/>
      <c r="U3686" s="4"/>
      <c r="V3686" s="4"/>
      <c r="W3686" s="4"/>
      <c r="X3686" s="4"/>
      <c r="Y3686" s="4"/>
    </row>
    <row r="3687" spans="1:25" ht="15" customHeight="1" thickTop="1">
      <c r="A3687" s="4"/>
      <c r="B3687" s="72"/>
      <c r="C3687" s="72"/>
      <c r="D3687" s="72"/>
      <c r="E3687" s="72"/>
      <c r="F3687" s="72"/>
      <c r="G3687" s="72"/>
      <c r="H3687" s="72"/>
      <c r="I3687" s="72"/>
      <c r="J3687" s="72"/>
      <c r="K3687" s="72"/>
      <c r="O3687" s="4"/>
      <c r="P3687" s="4"/>
      <c r="Q3687" s="4"/>
      <c r="R3687" s="4"/>
      <c r="S3687" s="4"/>
      <c r="T3687" s="4"/>
      <c r="U3687" s="4"/>
      <c r="V3687" s="4"/>
      <c r="W3687" s="4"/>
      <c r="X3687" s="4"/>
      <c r="Y3687" s="4"/>
    </row>
    <row r="3688" spans="1:25" ht="15" customHeight="1">
      <c r="A3688" s="4"/>
      <c r="B3688" s="61" t="s">
        <v>1212</v>
      </c>
      <c r="C3688" s="62" t="s">
        <v>19</v>
      </c>
      <c r="D3688" s="61" t="s">
        <v>20</v>
      </c>
      <c r="E3688" s="61" t="s">
        <v>21</v>
      </c>
      <c r="F3688" s="303" t="s">
        <v>1242</v>
      </c>
      <c r="G3688" s="303"/>
      <c r="H3688" s="67" t="s">
        <v>22</v>
      </c>
      <c r="I3688" s="62" t="s">
        <v>23</v>
      </c>
      <c r="J3688" s="62" t="s">
        <v>24</v>
      </c>
      <c r="K3688" s="62" t="s">
        <v>17</v>
      </c>
      <c r="O3688" s="4"/>
      <c r="P3688" s="4"/>
      <c r="Q3688" s="4"/>
      <c r="R3688" s="4"/>
      <c r="S3688" s="4"/>
      <c r="T3688" s="4"/>
      <c r="U3688" s="4"/>
      <c r="V3688" s="4"/>
      <c r="W3688" s="4"/>
      <c r="X3688" s="4"/>
      <c r="Y3688" s="4"/>
    </row>
    <row r="3689" spans="1:25" ht="15" customHeight="1">
      <c r="A3689" s="4"/>
      <c r="B3689" s="58" t="s">
        <v>1243</v>
      </c>
      <c r="C3689" s="69" t="s">
        <v>1213</v>
      </c>
      <c r="D3689" s="58" t="s">
        <v>47</v>
      </c>
      <c r="E3689" s="58" t="s">
        <v>1214</v>
      </c>
      <c r="F3689" s="304" t="s">
        <v>1824</v>
      </c>
      <c r="G3689" s="304"/>
      <c r="H3689" s="68" t="s">
        <v>49</v>
      </c>
      <c r="I3689" s="71">
        <v>1</v>
      </c>
      <c r="J3689" s="70">
        <v>40.68</v>
      </c>
      <c r="K3689" s="70">
        <v>40.68</v>
      </c>
      <c r="O3689" s="4"/>
      <c r="P3689" s="4"/>
      <c r="Q3689" s="4"/>
      <c r="R3689" s="4"/>
      <c r="S3689" s="4"/>
      <c r="T3689" s="4"/>
      <c r="U3689" s="4"/>
      <c r="V3689" s="4"/>
      <c r="W3689" s="4"/>
      <c r="X3689" s="4"/>
      <c r="Y3689" s="4"/>
    </row>
    <row r="3690" spans="1:25" ht="15" customHeight="1">
      <c r="A3690" s="4"/>
      <c r="B3690" s="59" t="s">
        <v>1245</v>
      </c>
      <c r="C3690" s="74" t="s">
        <v>1246</v>
      </c>
      <c r="D3690" s="59" t="s">
        <v>47</v>
      </c>
      <c r="E3690" s="59" t="s">
        <v>1247</v>
      </c>
      <c r="F3690" s="308" t="s">
        <v>1248</v>
      </c>
      <c r="G3690" s="308"/>
      <c r="H3690" s="73" t="s">
        <v>1249</v>
      </c>
      <c r="I3690" s="76">
        <v>0.14940000000000001</v>
      </c>
      <c r="J3690" s="75">
        <v>22.64</v>
      </c>
      <c r="K3690" s="75">
        <v>3.38</v>
      </c>
      <c r="O3690" s="4"/>
      <c r="P3690" s="4"/>
      <c r="Q3690" s="4"/>
      <c r="R3690" s="4"/>
      <c r="S3690" s="4"/>
      <c r="T3690" s="4"/>
      <c r="U3690" s="4"/>
      <c r="V3690" s="4"/>
      <c r="W3690" s="4"/>
      <c r="X3690" s="4"/>
      <c r="Y3690" s="4"/>
    </row>
    <row r="3691" spans="1:25" ht="15" customHeight="1">
      <c r="A3691" s="4"/>
      <c r="B3691" s="59" t="s">
        <v>1245</v>
      </c>
      <c r="C3691" s="74" t="s">
        <v>1301</v>
      </c>
      <c r="D3691" s="59" t="s">
        <v>47</v>
      </c>
      <c r="E3691" s="59" t="s">
        <v>1302</v>
      </c>
      <c r="F3691" s="308" t="s">
        <v>1248</v>
      </c>
      <c r="G3691" s="308"/>
      <c r="H3691" s="73" t="s">
        <v>1249</v>
      </c>
      <c r="I3691" s="76">
        <v>0.4743</v>
      </c>
      <c r="J3691" s="75">
        <v>30.48</v>
      </c>
      <c r="K3691" s="75">
        <v>14.45</v>
      </c>
      <c r="O3691" s="4"/>
      <c r="P3691" s="4"/>
      <c r="Q3691" s="4"/>
      <c r="R3691" s="4"/>
      <c r="S3691" s="4"/>
      <c r="T3691" s="4"/>
      <c r="U3691" s="4"/>
      <c r="V3691" s="4"/>
      <c r="W3691" s="4"/>
      <c r="X3691" s="4"/>
      <c r="Y3691" s="4"/>
    </row>
    <row r="3692" spans="1:25" ht="15" customHeight="1">
      <c r="A3692" s="4"/>
      <c r="B3692" s="57" t="s">
        <v>1254</v>
      </c>
      <c r="C3692" s="78" t="s">
        <v>1721</v>
      </c>
      <c r="D3692" s="57" t="s">
        <v>47</v>
      </c>
      <c r="E3692" s="57" t="s">
        <v>1722</v>
      </c>
      <c r="F3692" s="305" t="s">
        <v>1258</v>
      </c>
      <c r="G3692" s="305"/>
      <c r="H3692" s="77" t="s">
        <v>49</v>
      </c>
      <c r="I3692" s="80">
        <v>3</v>
      </c>
      <c r="J3692" s="79">
        <v>0.86</v>
      </c>
      <c r="K3692" s="79">
        <v>2.58</v>
      </c>
      <c r="O3692" s="4"/>
      <c r="P3692" s="4"/>
      <c r="Q3692" s="4"/>
      <c r="R3692" s="4"/>
      <c r="S3692" s="4"/>
      <c r="T3692" s="4"/>
      <c r="U3692" s="4"/>
      <c r="V3692" s="4"/>
      <c r="W3692" s="4"/>
      <c r="X3692" s="4"/>
      <c r="Y3692" s="4"/>
    </row>
    <row r="3693" spans="1:25" ht="15" customHeight="1">
      <c r="A3693" s="4"/>
      <c r="B3693" s="57" t="s">
        <v>1254</v>
      </c>
      <c r="C3693" s="78" t="s">
        <v>2522</v>
      </c>
      <c r="D3693" s="57" t="s">
        <v>47</v>
      </c>
      <c r="E3693" s="57" t="s">
        <v>2523</v>
      </c>
      <c r="F3693" s="305" t="s">
        <v>1258</v>
      </c>
      <c r="G3693" s="305"/>
      <c r="H3693" s="77" t="s">
        <v>49</v>
      </c>
      <c r="I3693" s="80">
        <v>1</v>
      </c>
      <c r="J3693" s="79">
        <v>20.27</v>
      </c>
      <c r="K3693" s="79">
        <v>20.27</v>
      </c>
      <c r="O3693" s="4"/>
      <c r="P3693" s="4"/>
      <c r="Q3693" s="4"/>
      <c r="R3693" s="4"/>
      <c r="S3693" s="4"/>
      <c r="T3693" s="4"/>
      <c r="U3693" s="4"/>
      <c r="V3693" s="4"/>
      <c r="W3693" s="4"/>
      <c r="X3693" s="4"/>
      <c r="Y3693" s="4"/>
    </row>
    <row r="3694" spans="1:25" ht="15" customHeight="1">
      <c r="A3694" s="4"/>
      <c r="B3694" s="60"/>
      <c r="C3694" s="60"/>
      <c r="D3694" s="60"/>
      <c r="E3694" s="60"/>
      <c r="F3694" s="60" t="s">
        <v>1260</v>
      </c>
      <c r="G3694" s="82">
        <v>14.05</v>
      </c>
      <c r="H3694" s="60" t="s">
        <v>1261</v>
      </c>
      <c r="I3694" s="82">
        <v>0</v>
      </c>
      <c r="J3694" s="60" t="s">
        <v>1262</v>
      </c>
      <c r="K3694" s="82">
        <v>14.05</v>
      </c>
      <c r="O3694" s="4"/>
      <c r="P3694" s="4"/>
      <c r="Q3694" s="4"/>
      <c r="R3694" s="4"/>
      <c r="S3694" s="4"/>
      <c r="T3694" s="4"/>
      <c r="U3694" s="4"/>
      <c r="V3694" s="4"/>
      <c r="W3694" s="4"/>
      <c r="X3694" s="4"/>
      <c r="Y3694" s="4"/>
    </row>
    <row r="3695" spans="1:25" ht="15" customHeight="1" thickBot="1">
      <c r="A3695" s="4"/>
      <c r="B3695" s="60"/>
      <c r="C3695" s="60"/>
      <c r="D3695" s="60"/>
      <c r="E3695" s="60"/>
      <c r="F3695" s="60" t="s">
        <v>1263</v>
      </c>
      <c r="G3695" s="82">
        <v>7.69</v>
      </c>
      <c r="H3695" s="60"/>
      <c r="I3695" s="306" t="s">
        <v>1264</v>
      </c>
      <c r="J3695" s="306"/>
      <c r="K3695" s="82">
        <v>48.37</v>
      </c>
      <c r="O3695" s="4"/>
      <c r="P3695" s="4"/>
      <c r="Q3695" s="4"/>
      <c r="R3695" s="4"/>
      <c r="S3695" s="4"/>
      <c r="T3695" s="4"/>
      <c r="U3695" s="4"/>
      <c r="V3695" s="4"/>
      <c r="W3695" s="4"/>
      <c r="X3695" s="4"/>
      <c r="Y3695" s="4"/>
    </row>
    <row r="3696" spans="1:25" ht="15" customHeight="1" thickTop="1">
      <c r="A3696" s="4"/>
      <c r="B3696" s="72"/>
      <c r="C3696" s="72"/>
      <c r="D3696" s="72"/>
      <c r="E3696" s="72"/>
      <c r="F3696" s="72"/>
      <c r="G3696" s="72"/>
      <c r="H3696" s="72"/>
      <c r="I3696" s="72"/>
      <c r="J3696" s="72"/>
      <c r="K3696" s="72"/>
      <c r="O3696" s="4"/>
      <c r="P3696" s="4"/>
      <c r="Q3696" s="4"/>
      <c r="R3696" s="4"/>
      <c r="S3696" s="4"/>
      <c r="T3696" s="4"/>
      <c r="U3696" s="4"/>
      <c r="V3696" s="4"/>
      <c r="W3696" s="4"/>
      <c r="X3696" s="4"/>
      <c r="Y3696" s="4"/>
    </row>
    <row r="3697" spans="1:25" ht="15" customHeight="1">
      <c r="A3697" s="4"/>
      <c r="B3697" s="61" t="s">
        <v>1215</v>
      </c>
      <c r="C3697" s="62" t="s">
        <v>19</v>
      </c>
      <c r="D3697" s="61" t="s">
        <v>20</v>
      </c>
      <c r="E3697" s="61" t="s">
        <v>21</v>
      </c>
      <c r="F3697" s="303" t="s">
        <v>1242</v>
      </c>
      <c r="G3697" s="303"/>
      <c r="H3697" s="67" t="s">
        <v>22</v>
      </c>
      <c r="I3697" s="62" t="s">
        <v>23</v>
      </c>
      <c r="J3697" s="62" t="s">
        <v>24</v>
      </c>
      <c r="K3697" s="62" t="s">
        <v>17</v>
      </c>
      <c r="O3697" s="4"/>
      <c r="P3697" s="4"/>
      <c r="Q3697" s="4"/>
      <c r="R3697" s="4"/>
      <c r="S3697" s="4"/>
      <c r="T3697" s="4"/>
      <c r="U3697" s="4"/>
      <c r="V3697" s="4"/>
      <c r="W3697" s="4"/>
      <c r="X3697" s="4"/>
      <c r="Y3697" s="4"/>
    </row>
    <row r="3698" spans="1:25" ht="15" customHeight="1">
      <c r="A3698" s="4"/>
      <c r="B3698" s="58" t="s">
        <v>1243</v>
      </c>
      <c r="C3698" s="69" t="s">
        <v>1216</v>
      </c>
      <c r="D3698" s="58" t="s">
        <v>47</v>
      </c>
      <c r="E3698" s="58" t="s">
        <v>1217</v>
      </c>
      <c r="F3698" s="304" t="s">
        <v>2369</v>
      </c>
      <c r="G3698" s="304"/>
      <c r="H3698" s="68" t="s">
        <v>87</v>
      </c>
      <c r="I3698" s="71">
        <v>1</v>
      </c>
      <c r="J3698" s="70">
        <v>17.29</v>
      </c>
      <c r="K3698" s="70">
        <v>17.29</v>
      </c>
      <c r="O3698" s="4"/>
      <c r="P3698" s="4"/>
      <c r="Q3698" s="4"/>
      <c r="R3698" s="4"/>
      <c r="S3698" s="4"/>
      <c r="T3698" s="4"/>
      <c r="U3698" s="4"/>
      <c r="V3698" s="4"/>
      <c r="W3698" s="4"/>
      <c r="X3698" s="4"/>
      <c r="Y3698" s="4"/>
    </row>
    <row r="3699" spans="1:25" ht="15" customHeight="1">
      <c r="A3699" s="4"/>
      <c r="B3699" s="59" t="s">
        <v>1245</v>
      </c>
      <c r="C3699" s="74" t="s">
        <v>1301</v>
      </c>
      <c r="D3699" s="59" t="s">
        <v>47</v>
      </c>
      <c r="E3699" s="59" t="s">
        <v>1302</v>
      </c>
      <c r="F3699" s="308" t="s">
        <v>1248</v>
      </c>
      <c r="G3699" s="308"/>
      <c r="H3699" s="73" t="s">
        <v>1249</v>
      </c>
      <c r="I3699" s="76">
        <v>0.27800000000000002</v>
      </c>
      <c r="J3699" s="75">
        <v>30.48</v>
      </c>
      <c r="K3699" s="75">
        <v>8.4700000000000006</v>
      </c>
      <c r="O3699" s="4"/>
      <c r="P3699" s="4"/>
      <c r="Q3699" s="4"/>
      <c r="R3699" s="4"/>
      <c r="S3699" s="4"/>
      <c r="T3699" s="4"/>
      <c r="U3699" s="4"/>
      <c r="V3699" s="4"/>
      <c r="W3699" s="4"/>
      <c r="X3699" s="4"/>
      <c r="Y3699" s="4"/>
    </row>
    <row r="3700" spans="1:25" ht="15" customHeight="1">
      <c r="A3700" s="4"/>
      <c r="B3700" s="59" t="s">
        <v>1245</v>
      </c>
      <c r="C3700" s="74" t="s">
        <v>1299</v>
      </c>
      <c r="D3700" s="59" t="s">
        <v>47</v>
      </c>
      <c r="E3700" s="59" t="s">
        <v>1300</v>
      </c>
      <c r="F3700" s="308" t="s">
        <v>1248</v>
      </c>
      <c r="G3700" s="308"/>
      <c r="H3700" s="73" t="s">
        <v>1249</v>
      </c>
      <c r="I3700" s="76">
        <v>6.3200000000000006E-2</v>
      </c>
      <c r="J3700" s="75">
        <v>24.48</v>
      </c>
      <c r="K3700" s="75">
        <v>1.54</v>
      </c>
      <c r="O3700" s="4"/>
      <c r="P3700" s="4"/>
      <c r="Q3700" s="4"/>
      <c r="R3700" s="4"/>
      <c r="S3700" s="4"/>
      <c r="T3700" s="4"/>
      <c r="U3700" s="4"/>
      <c r="V3700" s="4"/>
      <c r="W3700" s="4"/>
      <c r="X3700" s="4"/>
      <c r="Y3700" s="4"/>
    </row>
    <row r="3701" spans="1:25" ht="15" customHeight="1">
      <c r="A3701" s="4"/>
      <c r="B3701" s="57" t="s">
        <v>1254</v>
      </c>
      <c r="C3701" s="78" t="s">
        <v>2524</v>
      </c>
      <c r="D3701" s="57" t="s">
        <v>47</v>
      </c>
      <c r="E3701" s="57" t="s">
        <v>2525</v>
      </c>
      <c r="F3701" s="305" t="s">
        <v>1258</v>
      </c>
      <c r="G3701" s="305"/>
      <c r="H3701" s="77" t="s">
        <v>49</v>
      </c>
      <c r="I3701" s="80">
        <v>1.7857000000000001</v>
      </c>
      <c r="J3701" s="79">
        <v>3.2</v>
      </c>
      <c r="K3701" s="79">
        <v>5.71</v>
      </c>
      <c r="O3701" s="4"/>
      <c r="P3701" s="4"/>
      <c r="Q3701" s="4"/>
      <c r="R3701" s="4"/>
      <c r="S3701" s="4"/>
      <c r="T3701" s="4"/>
      <c r="U3701" s="4"/>
      <c r="V3701" s="4"/>
      <c r="W3701" s="4"/>
      <c r="X3701" s="4"/>
      <c r="Y3701" s="4"/>
    </row>
    <row r="3702" spans="1:25" ht="15" customHeight="1">
      <c r="A3702" s="4"/>
      <c r="B3702" s="57" t="s">
        <v>1254</v>
      </c>
      <c r="C3702" s="78" t="s">
        <v>2215</v>
      </c>
      <c r="D3702" s="57" t="s">
        <v>47</v>
      </c>
      <c r="E3702" s="57" t="s">
        <v>2216</v>
      </c>
      <c r="F3702" s="305" t="s">
        <v>1258</v>
      </c>
      <c r="G3702" s="305"/>
      <c r="H3702" s="77" t="s">
        <v>49</v>
      </c>
      <c r="I3702" s="80">
        <v>1.875</v>
      </c>
      <c r="J3702" s="79">
        <v>0.84</v>
      </c>
      <c r="K3702" s="79">
        <v>1.57</v>
      </c>
      <c r="O3702" s="4"/>
      <c r="P3702" s="4"/>
      <c r="Q3702" s="4"/>
      <c r="R3702" s="4"/>
      <c r="S3702" s="4"/>
      <c r="T3702" s="4"/>
      <c r="U3702" s="4"/>
      <c r="V3702" s="4"/>
      <c r="W3702" s="4"/>
      <c r="X3702" s="4"/>
      <c r="Y3702" s="4"/>
    </row>
    <row r="3703" spans="1:25" ht="15" customHeight="1">
      <c r="A3703" s="4"/>
      <c r="B3703" s="60"/>
      <c r="C3703" s="60"/>
      <c r="D3703" s="60"/>
      <c r="E3703" s="60"/>
      <c r="F3703" s="60" t="s">
        <v>1260</v>
      </c>
      <c r="G3703" s="82">
        <v>7.99</v>
      </c>
      <c r="H3703" s="60" t="s">
        <v>1261</v>
      </c>
      <c r="I3703" s="82">
        <v>0</v>
      </c>
      <c r="J3703" s="60" t="s">
        <v>1262</v>
      </c>
      <c r="K3703" s="82">
        <v>7.99</v>
      </c>
      <c r="O3703" s="4"/>
      <c r="P3703" s="4"/>
      <c r="Q3703" s="4"/>
      <c r="R3703" s="4"/>
      <c r="S3703" s="4"/>
      <c r="T3703" s="4"/>
      <c r="U3703" s="4"/>
      <c r="V3703" s="4"/>
      <c r="W3703" s="4"/>
      <c r="X3703" s="4"/>
      <c r="Y3703" s="4"/>
    </row>
    <row r="3704" spans="1:25" ht="15" customHeight="1" thickBot="1">
      <c r="A3704" s="4"/>
      <c r="B3704" s="60"/>
      <c r="C3704" s="60"/>
      <c r="D3704" s="60"/>
      <c r="E3704" s="60"/>
      <c r="F3704" s="60" t="s">
        <v>1263</v>
      </c>
      <c r="G3704" s="82">
        <v>3.27</v>
      </c>
      <c r="H3704" s="60"/>
      <c r="I3704" s="306" t="s">
        <v>1264</v>
      </c>
      <c r="J3704" s="306"/>
      <c r="K3704" s="82">
        <v>20.56</v>
      </c>
      <c r="O3704" s="4"/>
      <c r="P3704" s="4"/>
      <c r="Q3704" s="4"/>
      <c r="R3704" s="4"/>
      <c r="S3704" s="4"/>
      <c r="T3704" s="4"/>
      <c r="U3704" s="4"/>
      <c r="V3704" s="4"/>
      <c r="W3704" s="4"/>
      <c r="X3704" s="4"/>
      <c r="Y3704" s="4"/>
    </row>
    <row r="3705" spans="1:25" ht="15" customHeight="1" thickTop="1">
      <c r="A3705" s="4"/>
      <c r="B3705" s="72"/>
      <c r="C3705" s="72"/>
      <c r="D3705" s="72"/>
      <c r="E3705" s="72"/>
      <c r="F3705" s="72"/>
      <c r="G3705" s="72"/>
      <c r="H3705" s="72"/>
      <c r="I3705" s="72"/>
      <c r="J3705" s="72"/>
      <c r="K3705" s="72"/>
      <c r="O3705" s="4"/>
      <c r="P3705" s="4"/>
      <c r="Q3705" s="4"/>
      <c r="R3705" s="4"/>
      <c r="S3705" s="4"/>
      <c r="T3705" s="4"/>
      <c r="U3705" s="4"/>
      <c r="V3705" s="4"/>
      <c r="W3705" s="4"/>
      <c r="X3705" s="4"/>
      <c r="Y3705" s="4"/>
    </row>
    <row r="3706" spans="1:25" ht="45.6" customHeight="1">
      <c r="A3706" s="4"/>
      <c r="B3706" s="61" t="s">
        <v>1221</v>
      </c>
      <c r="C3706" s="62" t="s">
        <v>19</v>
      </c>
      <c r="D3706" s="61" t="s">
        <v>20</v>
      </c>
      <c r="E3706" s="61" t="s">
        <v>21</v>
      </c>
      <c r="F3706" s="303" t="s">
        <v>1242</v>
      </c>
      <c r="G3706" s="303"/>
      <c r="H3706" s="67" t="s">
        <v>22</v>
      </c>
      <c r="I3706" s="62" t="s">
        <v>23</v>
      </c>
      <c r="J3706" s="62" t="s">
        <v>24</v>
      </c>
      <c r="K3706" s="62" t="s">
        <v>17</v>
      </c>
      <c r="O3706" s="4"/>
      <c r="P3706" s="4"/>
      <c r="Q3706" s="4"/>
      <c r="R3706" s="4"/>
      <c r="S3706" s="4"/>
      <c r="T3706" s="4"/>
      <c r="U3706" s="4"/>
      <c r="V3706" s="4"/>
      <c r="W3706" s="4"/>
      <c r="X3706" s="4"/>
      <c r="Y3706" s="4"/>
    </row>
    <row r="3707" spans="1:25" ht="15" customHeight="1">
      <c r="A3707" s="4"/>
      <c r="B3707" s="58" t="s">
        <v>1243</v>
      </c>
      <c r="C3707" s="69" t="s">
        <v>1222</v>
      </c>
      <c r="D3707" s="58" t="s">
        <v>47</v>
      </c>
      <c r="E3707" s="58" t="s">
        <v>1223</v>
      </c>
      <c r="F3707" s="304" t="s">
        <v>2526</v>
      </c>
      <c r="G3707" s="304"/>
      <c r="H3707" s="68" t="s">
        <v>37</v>
      </c>
      <c r="I3707" s="71">
        <v>1</v>
      </c>
      <c r="J3707" s="70">
        <v>156.15</v>
      </c>
      <c r="K3707" s="70">
        <v>156.15</v>
      </c>
      <c r="O3707" s="4"/>
      <c r="P3707" s="4"/>
      <c r="Q3707" s="4"/>
      <c r="R3707" s="4"/>
      <c r="S3707" s="4"/>
      <c r="T3707" s="4"/>
      <c r="U3707" s="4"/>
      <c r="V3707" s="4"/>
      <c r="W3707" s="4"/>
      <c r="X3707" s="4"/>
      <c r="Y3707" s="4"/>
    </row>
    <row r="3708" spans="1:25" ht="15" customHeight="1">
      <c r="A3708" s="4"/>
      <c r="B3708" s="59" t="s">
        <v>1245</v>
      </c>
      <c r="C3708" s="74" t="s">
        <v>1443</v>
      </c>
      <c r="D3708" s="59" t="s">
        <v>47</v>
      </c>
      <c r="E3708" s="59" t="s">
        <v>1444</v>
      </c>
      <c r="F3708" s="308" t="s">
        <v>1248</v>
      </c>
      <c r="G3708" s="308"/>
      <c r="H3708" s="73" t="s">
        <v>1249</v>
      </c>
      <c r="I3708" s="76">
        <v>0.63900000000000001</v>
      </c>
      <c r="J3708" s="75">
        <v>31.21</v>
      </c>
      <c r="K3708" s="75">
        <v>19.940000000000001</v>
      </c>
      <c r="O3708" s="4"/>
      <c r="P3708" s="4"/>
      <c r="Q3708" s="4"/>
      <c r="R3708" s="4"/>
      <c r="S3708" s="4"/>
      <c r="T3708" s="4"/>
      <c r="U3708" s="4"/>
      <c r="V3708" s="4"/>
      <c r="W3708" s="4"/>
      <c r="X3708" s="4"/>
      <c r="Y3708" s="4"/>
    </row>
    <row r="3709" spans="1:25" ht="15" customHeight="1">
      <c r="A3709" s="4"/>
      <c r="B3709" s="59" t="s">
        <v>1245</v>
      </c>
      <c r="C3709" s="74" t="s">
        <v>1246</v>
      </c>
      <c r="D3709" s="59" t="s">
        <v>47</v>
      </c>
      <c r="E3709" s="59" t="s">
        <v>1247</v>
      </c>
      <c r="F3709" s="308" t="s">
        <v>1248</v>
      </c>
      <c r="G3709" s="308"/>
      <c r="H3709" s="73" t="s">
        <v>1249</v>
      </c>
      <c r="I3709" s="76">
        <v>1.2789999999999999</v>
      </c>
      <c r="J3709" s="75">
        <v>22.64</v>
      </c>
      <c r="K3709" s="75">
        <v>28.95</v>
      </c>
      <c r="O3709" s="4"/>
      <c r="P3709" s="4"/>
      <c r="Q3709" s="4"/>
      <c r="R3709" s="4"/>
      <c r="S3709" s="4"/>
      <c r="T3709" s="4"/>
      <c r="U3709" s="4"/>
      <c r="V3709" s="4"/>
      <c r="W3709" s="4"/>
      <c r="X3709" s="4"/>
      <c r="Y3709" s="4"/>
    </row>
    <row r="3710" spans="1:25" ht="15" customHeight="1">
      <c r="A3710" s="4"/>
      <c r="B3710" s="57" t="s">
        <v>1254</v>
      </c>
      <c r="C3710" s="78" t="s">
        <v>1776</v>
      </c>
      <c r="D3710" s="57" t="s">
        <v>47</v>
      </c>
      <c r="E3710" s="57" t="s">
        <v>1777</v>
      </c>
      <c r="F3710" s="305" t="s">
        <v>1258</v>
      </c>
      <c r="G3710" s="305"/>
      <c r="H3710" s="77" t="s">
        <v>103</v>
      </c>
      <c r="I3710" s="80">
        <v>0.24</v>
      </c>
      <c r="J3710" s="79">
        <v>4.1100000000000003</v>
      </c>
      <c r="K3710" s="79">
        <v>0.98</v>
      </c>
      <c r="O3710" s="4"/>
      <c r="P3710" s="4"/>
      <c r="Q3710" s="4"/>
      <c r="R3710" s="4"/>
      <c r="S3710" s="4"/>
      <c r="T3710" s="4"/>
      <c r="U3710" s="4"/>
      <c r="V3710" s="4"/>
      <c r="W3710" s="4"/>
      <c r="X3710" s="4"/>
      <c r="Y3710" s="4"/>
    </row>
    <row r="3711" spans="1:25" ht="15" customHeight="1">
      <c r="A3711" s="4"/>
      <c r="B3711" s="57" t="s">
        <v>1254</v>
      </c>
      <c r="C3711" s="78" t="s">
        <v>2527</v>
      </c>
      <c r="D3711" s="57" t="s">
        <v>47</v>
      </c>
      <c r="E3711" s="57" t="s">
        <v>2528</v>
      </c>
      <c r="F3711" s="305" t="s">
        <v>1258</v>
      </c>
      <c r="G3711" s="305"/>
      <c r="H3711" s="77" t="s">
        <v>103</v>
      </c>
      <c r="I3711" s="80">
        <v>8.6199999999999992</v>
      </c>
      <c r="J3711" s="79">
        <v>1.3</v>
      </c>
      <c r="K3711" s="79">
        <v>11.2</v>
      </c>
      <c r="O3711" s="4"/>
      <c r="P3711" s="4"/>
      <c r="Q3711" s="4"/>
      <c r="R3711" s="4"/>
      <c r="S3711" s="4"/>
      <c r="T3711" s="4"/>
      <c r="U3711" s="4"/>
      <c r="V3711" s="4"/>
      <c r="W3711" s="4"/>
      <c r="X3711" s="4"/>
      <c r="Y3711" s="4"/>
    </row>
    <row r="3712" spans="1:25" ht="15" customHeight="1">
      <c r="A3712" s="4"/>
      <c r="B3712" s="57" t="s">
        <v>1254</v>
      </c>
      <c r="C3712" s="78" t="s">
        <v>2529</v>
      </c>
      <c r="D3712" s="57" t="s">
        <v>47</v>
      </c>
      <c r="E3712" s="57" t="s">
        <v>2530</v>
      </c>
      <c r="F3712" s="305" t="s">
        <v>1258</v>
      </c>
      <c r="G3712" s="305"/>
      <c r="H3712" s="77" t="s">
        <v>49</v>
      </c>
      <c r="I3712" s="80">
        <v>6.4375</v>
      </c>
      <c r="J3712" s="79">
        <v>14.77</v>
      </c>
      <c r="K3712" s="79">
        <v>95.08</v>
      </c>
      <c r="O3712" s="4"/>
      <c r="P3712" s="4"/>
      <c r="Q3712" s="4"/>
      <c r="R3712" s="4"/>
      <c r="S3712" s="4"/>
      <c r="T3712" s="4"/>
      <c r="U3712" s="4"/>
      <c r="V3712" s="4"/>
      <c r="W3712" s="4"/>
      <c r="X3712" s="4"/>
      <c r="Y3712" s="4"/>
    </row>
    <row r="3713" spans="1:25" ht="15" customHeight="1">
      <c r="A3713" s="4"/>
      <c r="B3713" s="60"/>
      <c r="C3713" s="60"/>
      <c r="D3713" s="60"/>
      <c r="E3713" s="60"/>
      <c r="F3713" s="60" t="s">
        <v>1260</v>
      </c>
      <c r="G3713" s="82">
        <v>36.380000000000003</v>
      </c>
      <c r="H3713" s="60" t="s">
        <v>1261</v>
      </c>
      <c r="I3713" s="82">
        <v>0</v>
      </c>
      <c r="J3713" s="60" t="s">
        <v>1262</v>
      </c>
      <c r="K3713" s="82">
        <v>36.380000000000003</v>
      </c>
      <c r="O3713" s="4"/>
      <c r="P3713" s="4"/>
      <c r="Q3713" s="4"/>
      <c r="R3713" s="4"/>
      <c r="S3713" s="4"/>
      <c r="T3713" s="4"/>
      <c r="U3713" s="4"/>
      <c r="V3713" s="4"/>
      <c r="W3713" s="4"/>
      <c r="X3713" s="4"/>
      <c r="Y3713" s="4"/>
    </row>
    <row r="3714" spans="1:25" ht="15" customHeight="1" thickBot="1">
      <c r="A3714" s="4"/>
      <c r="B3714" s="60"/>
      <c r="C3714" s="60"/>
      <c r="D3714" s="60"/>
      <c r="E3714" s="60"/>
      <c r="F3714" s="60" t="s">
        <v>1263</v>
      </c>
      <c r="G3714" s="82">
        <v>29.54</v>
      </c>
      <c r="H3714" s="60"/>
      <c r="I3714" s="306" t="s">
        <v>1264</v>
      </c>
      <c r="J3714" s="306"/>
      <c r="K3714" s="82">
        <v>185.69</v>
      </c>
      <c r="O3714" s="4"/>
      <c r="P3714" s="4"/>
      <c r="Q3714" s="4"/>
      <c r="R3714" s="4"/>
      <c r="S3714" s="4"/>
      <c r="T3714" s="4"/>
      <c r="U3714" s="4"/>
      <c r="V3714" s="4"/>
      <c r="W3714" s="4"/>
      <c r="X3714" s="4"/>
      <c r="Y3714" s="4"/>
    </row>
    <row r="3715" spans="1:25" ht="15" customHeight="1" thickTop="1">
      <c r="A3715" s="4"/>
      <c r="B3715" s="72"/>
      <c r="C3715" s="72"/>
      <c r="D3715" s="72"/>
      <c r="E3715" s="72"/>
      <c r="F3715" s="72"/>
      <c r="G3715" s="72"/>
      <c r="H3715" s="72"/>
      <c r="I3715" s="72"/>
      <c r="J3715" s="72"/>
      <c r="K3715" s="72"/>
      <c r="O3715" s="4"/>
      <c r="P3715" s="4"/>
      <c r="Q3715" s="4"/>
      <c r="R3715" s="4"/>
      <c r="S3715" s="4"/>
      <c r="T3715" s="4"/>
      <c r="U3715" s="4"/>
      <c r="V3715" s="4"/>
      <c r="W3715" s="4"/>
      <c r="X3715" s="4"/>
      <c r="Y3715" s="4"/>
    </row>
    <row r="3716" spans="1:25" ht="45.6" customHeight="1">
      <c r="A3716" s="4"/>
      <c r="B3716" s="61" t="s">
        <v>1226</v>
      </c>
      <c r="C3716" s="62" t="s">
        <v>19</v>
      </c>
      <c r="D3716" s="61" t="s">
        <v>20</v>
      </c>
      <c r="E3716" s="61" t="s">
        <v>21</v>
      </c>
      <c r="F3716" s="303" t="s">
        <v>1242</v>
      </c>
      <c r="G3716" s="303"/>
      <c r="H3716" s="67" t="s">
        <v>22</v>
      </c>
      <c r="I3716" s="62" t="s">
        <v>23</v>
      </c>
      <c r="J3716" s="62" t="s">
        <v>24</v>
      </c>
      <c r="K3716" s="62" t="s">
        <v>17</v>
      </c>
      <c r="O3716" s="4"/>
      <c r="P3716" s="4"/>
      <c r="Q3716" s="4"/>
      <c r="R3716" s="4"/>
      <c r="S3716" s="4"/>
      <c r="T3716" s="4"/>
      <c r="U3716" s="4"/>
      <c r="V3716" s="4"/>
      <c r="W3716" s="4"/>
      <c r="X3716" s="4"/>
      <c r="Y3716" s="4"/>
    </row>
    <row r="3717" spans="1:25" ht="15" customHeight="1">
      <c r="A3717" s="4"/>
      <c r="B3717" s="58" t="s">
        <v>1243</v>
      </c>
      <c r="C3717" s="69" t="s">
        <v>1227</v>
      </c>
      <c r="D3717" s="58" t="s">
        <v>47</v>
      </c>
      <c r="E3717" s="58" t="s">
        <v>1228</v>
      </c>
      <c r="F3717" s="304" t="s">
        <v>2531</v>
      </c>
      <c r="G3717" s="304"/>
      <c r="H3717" s="68" t="s">
        <v>37</v>
      </c>
      <c r="I3717" s="71">
        <v>1</v>
      </c>
      <c r="J3717" s="70">
        <v>16.11</v>
      </c>
      <c r="K3717" s="70">
        <v>16.11</v>
      </c>
      <c r="O3717" s="4"/>
      <c r="P3717" s="4"/>
      <c r="Q3717" s="4"/>
      <c r="R3717" s="4"/>
      <c r="S3717" s="4"/>
      <c r="T3717" s="4"/>
      <c r="U3717" s="4"/>
      <c r="V3717" s="4"/>
      <c r="W3717" s="4"/>
      <c r="X3717" s="4"/>
      <c r="Y3717" s="4"/>
    </row>
    <row r="3718" spans="1:25" ht="15" customHeight="1">
      <c r="A3718" s="4"/>
      <c r="B3718" s="59" t="s">
        <v>1245</v>
      </c>
      <c r="C3718" s="74" t="s">
        <v>1246</v>
      </c>
      <c r="D3718" s="59" t="s">
        <v>47</v>
      </c>
      <c r="E3718" s="59" t="s">
        <v>1247</v>
      </c>
      <c r="F3718" s="308" t="s">
        <v>1248</v>
      </c>
      <c r="G3718" s="308"/>
      <c r="H3718" s="73" t="s">
        <v>1249</v>
      </c>
      <c r="I3718" s="76">
        <v>0.1386</v>
      </c>
      <c r="J3718" s="75">
        <v>22.64</v>
      </c>
      <c r="K3718" s="75">
        <v>3.13</v>
      </c>
      <c r="O3718" s="4"/>
      <c r="P3718" s="4"/>
      <c r="Q3718" s="4"/>
      <c r="R3718" s="4"/>
      <c r="S3718" s="4"/>
      <c r="T3718" s="4"/>
      <c r="U3718" s="4"/>
      <c r="V3718" s="4"/>
      <c r="W3718" s="4"/>
      <c r="X3718" s="4"/>
      <c r="Y3718" s="4"/>
    </row>
    <row r="3719" spans="1:25" ht="15" customHeight="1">
      <c r="A3719" s="4"/>
      <c r="B3719" s="59" t="s">
        <v>1245</v>
      </c>
      <c r="C3719" s="74" t="s">
        <v>2532</v>
      </c>
      <c r="D3719" s="59" t="s">
        <v>47</v>
      </c>
      <c r="E3719" s="59" t="s">
        <v>2533</v>
      </c>
      <c r="F3719" s="308" t="s">
        <v>1248</v>
      </c>
      <c r="G3719" s="308"/>
      <c r="H3719" s="73" t="s">
        <v>1249</v>
      </c>
      <c r="I3719" s="76">
        <v>2.7699999999999999E-2</v>
      </c>
      <c r="J3719" s="75">
        <v>26.47</v>
      </c>
      <c r="K3719" s="75">
        <v>0.73</v>
      </c>
      <c r="O3719" s="4"/>
      <c r="P3719" s="4"/>
      <c r="Q3719" s="4"/>
      <c r="R3719" s="4"/>
      <c r="S3719" s="4"/>
      <c r="T3719" s="4"/>
      <c r="U3719" s="4"/>
      <c r="V3719" s="4"/>
      <c r="W3719" s="4"/>
      <c r="X3719" s="4"/>
      <c r="Y3719" s="4"/>
    </row>
    <row r="3720" spans="1:25" ht="15" customHeight="1">
      <c r="A3720" s="4"/>
      <c r="B3720" s="57" t="s">
        <v>1254</v>
      </c>
      <c r="C3720" s="78" t="s">
        <v>2534</v>
      </c>
      <c r="D3720" s="57" t="s">
        <v>47</v>
      </c>
      <c r="E3720" s="57" t="s">
        <v>2535</v>
      </c>
      <c r="F3720" s="305" t="s">
        <v>1258</v>
      </c>
      <c r="G3720" s="305"/>
      <c r="H3720" s="77" t="s">
        <v>37</v>
      </c>
      <c r="I3720" s="80">
        <v>1</v>
      </c>
      <c r="J3720" s="79">
        <v>12.25</v>
      </c>
      <c r="K3720" s="79">
        <v>12.25</v>
      </c>
      <c r="O3720" s="4"/>
      <c r="P3720" s="4"/>
      <c r="Q3720" s="4"/>
      <c r="R3720" s="4"/>
      <c r="S3720" s="4"/>
      <c r="T3720" s="4"/>
      <c r="U3720" s="4"/>
      <c r="V3720" s="4"/>
      <c r="W3720" s="4"/>
      <c r="X3720" s="4"/>
      <c r="Y3720" s="4"/>
    </row>
    <row r="3721" spans="1:25" ht="15" customHeight="1">
      <c r="A3721" s="4"/>
      <c r="B3721" s="60"/>
      <c r="C3721" s="60"/>
      <c r="D3721" s="60"/>
      <c r="E3721" s="60"/>
      <c r="F3721" s="60" t="s">
        <v>1260</v>
      </c>
      <c r="G3721" s="82">
        <v>2.78</v>
      </c>
      <c r="H3721" s="60" t="s">
        <v>1261</v>
      </c>
      <c r="I3721" s="82">
        <v>0</v>
      </c>
      <c r="J3721" s="60" t="s">
        <v>1262</v>
      </c>
      <c r="K3721" s="82">
        <v>2.78</v>
      </c>
      <c r="O3721" s="4"/>
      <c r="P3721" s="4"/>
      <c r="Q3721" s="4"/>
      <c r="R3721" s="4"/>
      <c r="S3721" s="4"/>
      <c r="T3721" s="4"/>
      <c r="U3721" s="4"/>
      <c r="V3721" s="4"/>
      <c r="W3721" s="4"/>
      <c r="X3721" s="4"/>
      <c r="Y3721" s="4"/>
    </row>
    <row r="3722" spans="1:25" ht="15" customHeight="1" thickBot="1">
      <c r="A3722" s="4"/>
      <c r="B3722" s="60"/>
      <c r="C3722" s="60"/>
      <c r="D3722" s="60"/>
      <c r="E3722" s="60"/>
      <c r="F3722" s="60" t="s">
        <v>1263</v>
      </c>
      <c r="G3722" s="82">
        <v>3.04</v>
      </c>
      <c r="H3722" s="60"/>
      <c r="I3722" s="306" t="s">
        <v>1264</v>
      </c>
      <c r="J3722" s="306"/>
      <c r="K3722" s="82">
        <v>19.149999999999999</v>
      </c>
      <c r="O3722" s="4"/>
      <c r="P3722" s="4"/>
      <c r="Q3722" s="4"/>
      <c r="R3722" s="4"/>
      <c r="S3722" s="4"/>
      <c r="T3722" s="4"/>
      <c r="U3722" s="4"/>
      <c r="V3722" s="4"/>
      <c r="W3722" s="4"/>
      <c r="X3722" s="4"/>
      <c r="Y3722" s="4"/>
    </row>
    <row r="3723" spans="1:25" ht="15" customHeight="1" thickTop="1">
      <c r="A3723" s="4"/>
      <c r="B3723" s="72"/>
      <c r="C3723" s="72"/>
      <c r="D3723" s="72"/>
      <c r="E3723" s="72"/>
      <c r="F3723" s="72"/>
      <c r="G3723" s="72"/>
      <c r="H3723" s="72"/>
      <c r="I3723" s="72"/>
      <c r="J3723" s="72"/>
      <c r="K3723" s="72"/>
      <c r="O3723" s="4"/>
      <c r="P3723" s="4"/>
      <c r="Q3723" s="4"/>
      <c r="R3723" s="4"/>
      <c r="S3723" s="4"/>
      <c r="T3723" s="4"/>
      <c r="U3723" s="4"/>
      <c r="V3723" s="4"/>
      <c r="W3723" s="4"/>
      <c r="X3723" s="4"/>
      <c r="Y3723" s="4"/>
    </row>
    <row r="3724" spans="1:25" ht="15" customHeight="1">
      <c r="A3724" s="4"/>
      <c r="B3724" s="61" t="s">
        <v>1231</v>
      </c>
      <c r="C3724" s="62" t="s">
        <v>19</v>
      </c>
      <c r="D3724" s="61" t="s">
        <v>20</v>
      </c>
      <c r="E3724" s="61" t="s">
        <v>21</v>
      </c>
      <c r="F3724" s="303" t="s">
        <v>1242</v>
      </c>
      <c r="G3724" s="303"/>
      <c r="H3724" s="67" t="s">
        <v>22</v>
      </c>
      <c r="I3724" s="62" t="s">
        <v>23</v>
      </c>
      <c r="J3724" s="62" t="s">
        <v>24</v>
      </c>
      <c r="K3724" s="62" t="s">
        <v>17</v>
      </c>
      <c r="O3724" s="4"/>
      <c r="P3724" s="4"/>
      <c r="Q3724" s="4"/>
      <c r="R3724" s="4"/>
      <c r="S3724" s="4"/>
      <c r="T3724" s="4"/>
      <c r="U3724" s="4"/>
      <c r="V3724" s="4"/>
      <c r="W3724" s="4"/>
      <c r="X3724" s="4"/>
      <c r="Y3724" s="4"/>
    </row>
    <row r="3725" spans="1:25" ht="15" customHeight="1">
      <c r="A3725" s="4"/>
      <c r="B3725" s="58" t="s">
        <v>1243</v>
      </c>
      <c r="C3725" s="69" t="s">
        <v>1232</v>
      </c>
      <c r="D3725" s="58" t="s">
        <v>31</v>
      </c>
      <c r="E3725" s="58" t="s">
        <v>1233</v>
      </c>
      <c r="F3725" s="304" t="s">
        <v>1513</v>
      </c>
      <c r="G3725" s="304"/>
      <c r="H3725" s="68" t="s">
        <v>49</v>
      </c>
      <c r="I3725" s="71">
        <v>1</v>
      </c>
      <c r="J3725" s="70">
        <v>101.44</v>
      </c>
      <c r="K3725" s="70">
        <v>101.44</v>
      </c>
      <c r="O3725" s="4"/>
      <c r="P3725" s="4"/>
      <c r="Q3725" s="4"/>
      <c r="R3725" s="4"/>
      <c r="S3725" s="4"/>
      <c r="T3725" s="4"/>
      <c r="U3725" s="4"/>
      <c r="V3725" s="4"/>
      <c r="W3725" s="4"/>
      <c r="X3725" s="4"/>
      <c r="Y3725" s="4"/>
    </row>
    <row r="3726" spans="1:25" ht="15" customHeight="1">
      <c r="A3726" s="4"/>
      <c r="B3726" s="59" t="s">
        <v>1245</v>
      </c>
      <c r="C3726" s="74" t="s">
        <v>1443</v>
      </c>
      <c r="D3726" s="59" t="s">
        <v>47</v>
      </c>
      <c r="E3726" s="59" t="s">
        <v>1444</v>
      </c>
      <c r="F3726" s="308" t="s">
        <v>1248</v>
      </c>
      <c r="G3726" s="308"/>
      <c r="H3726" s="73" t="s">
        <v>1249</v>
      </c>
      <c r="I3726" s="76">
        <v>0.25</v>
      </c>
      <c r="J3726" s="75">
        <v>31.21</v>
      </c>
      <c r="K3726" s="75">
        <v>7.8</v>
      </c>
      <c r="O3726" s="4"/>
      <c r="P3726" s="4"/>
      <c r="Q3726" s="4"/>
      <c r="R3726" s="4"/>
      <c r="S3726" s="4"/>
      <c r="T3726" s="4"/>
      <c r="U3726" s="4"/>
      <c r="V3726" s="4"/>
      <c r="W3726" s="4"/>
      <c r="X3726" s="4"/>
      <c r="Y3726" s="4"/>
    </row>
    <row r="3727" spans="1:25" ht="15" customHeight="1">
      <c r="A3727" s="4"/>
      <c r="B3727" s="57" t="s">
        <v>1254</v>
      </c>
      <c r="C3727" s="78" t="s">
        <v>2536</v>
      </c>
      <c r="D3727" s="57" t="s">
        <v>1546</v>
      </c>
      <c r="E3727" s="57" t="s">
        <v>2537</v>
      </c>
      <c r="F3727" s="305" t="s">
        <v>1258</v>
      </c>
      <c r="G3727" s="305"/>
      <c r="H3727" s="77" t="s">
        <v>773</v>
      </c>
      <c r="I3727" s="80">
        <v>1</v>
      </c>
      <c r="J3727" s="79">
        <v>93.64</v>
      </c>
      <c r="K3727" s="79">
        <v>93.64</v>
      </c>
      <c r="O3727" s="4"/>
      <c r="P3727" s="4"/>
      <c r="Q3727" s="4"/>
      <c r="R3727" s="4"/>
      <c r="S3727" s="4"/>
      <c r="T3727" s="4"/>
      <c r="U3727" s="4"/>
      <c r="V3727" s="4"/>
      <c r="W3727" s="4"/>
      <c r="X3727" s="4"/>
      <c r="Y3727" s="4"/>
    </row>
    <row r="3728" spans="1:25" ht="15" customHeight="1">
      <c r="A3728" s="4"/>
      <c r="B3728" s="60"/>
      <c r="C3728" s="60"/>
      <c r="D3728" s="60"/>
      <c r="E3728" s="60"/>
      <c r="F3728" s="60" t="s">
        <v>1260</v>
      </c>
      <c r="G3728" s="82">
        <v>6.15</v>
      </c>
      <c r="H3728" s="60" t="s">
        <v>1261</v>
      </c>
      <c r="I3728" s="82">
        <v>0</v>
      </c>
      <c r="J3728" s="60" t="s">
        <v>1262</v>
      </c>
      <c r="K3728" s="82">
        <v>6.15</v>
      </c>
      <c r="O3728" s="4"/>
      <c r="P3728" s="4"/>
      <c r="Q3728" s="4"/>
      <c r="R3728" s="4"/>
      <c r="S3728" s="4"/>
      <c r="T3728" s="4"/>
      <c r="U3728" s="4"/>
      <c r="V3728" s="4"/>
      <c r="W3728" s="4"/>
      <c r="X3728" s="4"/>
      <c r="Y3728" s="4"/>
    </row>
    <row r="3729" spans="1:25" ht="15" customHeight="1">
      <c r="A3729" s="4"/>
      <c r="B3729" s="60"/>
      <c r="C3729" s="60"/>
      <c r="D3729" s="60"/>
      <c r="E3729" s="60"/>
      <c r="F3729" s="60" t="s">
        <v>1263</v>
      </c>
      <c r="G3729" s="82">
        <v>19.190000000000001</v>
      </c>
      <c r="H3729" s="60"/>
      <c r="I3729" s="306" t="s">
        <v>1264</v>
      </c>
      <c r="J3729" s="306"/>
      <c r="K3729" s="82">
        <v>120.63</v>
      </c>
      <c r="O3729" s="4"/>
      <c r="P3729" s="4"/>
      <c r="Q3729" s="4"/>
      <c r="R3729" s="4"/>
      <c r="S3729" s="4"/>
      <c r="T3729" s="4"/>
      <c r="U3729" s="4"/>
      <c r="V3729" s="4"/>
      <c r="W3729" s="4"/>
      <c r="X3729" s="4"/>
      <c r="Y3729" s="4"/>
    </row>
    <row r="3730" spans="1:25" ht="15" customHeight="1">
      <c r="A3730" s="4"/>
      <c r="B3730" s="307" t="s">
        <v>2542</v>
      </c>
      <c r="C3730" s="307"/>
      <c r="D3730" s="307"/>
      <c r="E3730" s="307"/>
      <c r="F3730" s="307"/>
      <c r="G3730" s="307"/>
      <c r="H3730" s="307"/>
      <c r="I3730" s="307"/>
      <c r="J3730" s="307"/>
      <c r="K3730" s="307"/>
      <c r="O3730" s="4"/>
      <c r="P3730" s="4"/>
      <c r="Q3730" s="4"/>
      <c r="R3730" s="4"/>
      <c r="S3730" s="4"/>
      <c r="T3730" s="4"/>
      <c r="U3730" s="4"/>
      <c r="V3730" s="4"/>
      <c r="W3730" s="4"/>
      <c r="X3730" s="4"/>
      <c r="Y3730" s="4"/>
    </row>
    <row r="3731" spans="1:25" ht="15" customHeight="1" thickBot="1">
      <c r="A3731" s="4"/>
      <c r="B3731" s="302" t="s">
        <v>2682</v>
      </c>
      <c r="C3731" s="302"/>
      <c r="D3731" s="302"/>
      <c r="E3731" s="302"/>
      <c r="F3731" s="302"/>
      <c r="G3731" s="302"/>
      <c r="H3731" s="302"/>
      <c r="I3731" s="302"/>
      <c r="J3731" s="302"/>
      <c r="K3731" s="302"/>
      <c r="O3731" s="4"/>
      <c r="P3731" s="4"/>
      <c r="Q3731" s="4"/>
      <c r="R3731" s="4"/>
      <c r="S3731" s="4"/>
      <c r="T3731" s="4"/>
      <c r="U3731" s="4"/>
      <c r="V3731" s="4"/>
      <c r="W3731" s="4"/>
      <c r="X3731" s="4"/>
      <c r="Y3731" s="4"/>
    </row>
    <row r="3732" spans="1:25" ht="15" customHeight="1" thickTop="1">
      <c r="A3732" s="4"/>
      <c r="B3732" s="72"/>
      <c r="C3732" s="72"/>
      <c r="D3732" s="72"/>
      <c r="E3732" s="72"/>
      <c r="F3732" s="72"/>
      <c r="G3732" s="72"/>
      <c r="H3732" s="72"/>
      <c r="I3732" s="72"/>
      <c r="J3732" s="72"/>
      <c r="K3732" s="72"/>
      <c r="O3732" s="4"/>
      <c r="P3732" s="4"/>
      <c r="Q3732" s="4"/>
      <c r="R3732" s="4"/>
      <c r="S3732" s="4"/>
      <c r="T3732" s="4"/>
      <c r="U3732" s="4"/>
      <c r="V3732" s="4"/>
      <c r="W3732" s="4"/>
      <c r="X3732" s="4"/>
      <c r="Y3732" s="4"/>
    </row>
    <row r="3733" spans="1:25" ht="15" customHeight="1">
      <c r="A3733" s="4"/>
      <c r="B3733" s="61" t="s">
        <v>1235</v>
      </c>
      <c r="C3733" s="62" t="s">
        <v>19</v>
      </c>
      <c r="D3733" s="61" t="s">
        <v>20</v>
      </c>
      <c r="E3733" s="61" t="s">
        <v>21</v>
      </c>
      <c r="F3733" s="303" t="s">
        <v>1242</v>
      </c>
      <c r="G3733" s="303"/>
      <c r="H3733" s="67" t="s">
        <v>22</v>
      </c>
      <c r="I3733" s="62" t="s">
        <v>23</v>
      </c>
      <c r="J3733" s="62" t="s">
        <v>24</v>
      </c>
      <c r="K3733" s="62" t="s">
        <v>17</v>
      </c>
      <c r="O3733" s="4"/>
      <c r="P3733" s="4"/>
      <c r="Q3733" s="4"/>
      <c r="R3733" s="4"/>
      <c r="S3733" s="4"/>
      <c r="T3733" s="4"/>
      <c r="U3733" s="4"/>
      <c r="V3733" s="4"/>
      <c r="W3733" s="4"/>
      <c r="X3733" s="4"/>
      <c r="Y3733" s="4"/>
    </row>
    <row r="3734" spans="1:25" ht="15" customHeight="1">
      <c r="A3734" s="4"/>
      <c r="B3734" s="58" t="s">
        <v>1243</v>
      </c>
      <c r="C3734" s="69" t="s">
        <v>1236</v>
      </c>
      <c r="D3734" s="58" t="s">
        <v>31</v>
      </c>
      <c r="E3734" s="58" t="s">
        <v>1237</v>
      </c>
      <c r="F3734" s="304" t="s">
        <v>1513</v>
      </c>
      <c r="G3734" s="304"/>
      <c r="H3734" s="68" t="s">
        <v>37</v>
      </c>
      <c r="I3734" s="71">
        <v>1</v>
      </c>
      <c r="J3734" s="70">
        <v>14.02</v>
      </c>
      <c r="K3734" s="70">
        <v>14.02</v>
      </c>
      <c r="O3734" s="4"/>
      <c r="P3734" s="4"/>
      <c r="Q3734" s="4"/>
      <c r="R3734" s="4"/>
      <c r="S3734" s="4"/>
      <c r="T3734" s="4"/>
      <c r="U3734" s="4"/>
      <c r="V3734" s="4"/>
      <c r="W3734" s="4"/>
      <c r="X3734" s="4"/>
      <c r="Y3734" s="4"/>
    </row>
    <row r="3735" spans="1:25" ht="15" customHeight="1">
      <c r="A3735" s="4"/>
      <c r="B3735" s="59" t="s">
        <v>1245</v>
      </c>
      <c r="C3735" s="74" t="s">
        <v>1246</v>
      </c>
      <c r="D3735" s="59" t="s">
        <v>47</v>
      </c>
      <c r="E3735" s="59" t="s">
        <v>1247</v>
      </c>
      <c r="F3735" s="308" t="s">
        <v>1248</v>
      </c>
      <c r="G3735" s="308"/>
      <c r="H3735" s="73" t="s">
        <v>1249</v>
      </c>
      <c r="I3735" s="76">
        <v>0.4</v>
      </c>
      <c r="J3735" s="75">
        <v>22.64</v>
      </c>
      <c r="K3735" s="75">
        <v>9.0500000000000007</v>
      </c>
      <c r="O3735" s="4"/>
      <c r="P3735" s="4"/>
      <c r="Q3735" s="4"/>
      <c r="R3735" s="4"/>
      <c r="S3735" s="4"/>
      <c r="T3735" s="4"/>
      <c r="U3735" s="4"/>
      <c r="V3735" s="4"/>
      <c r="W3735" s="4"/>
      <c r="X3735" s="4"/>
      <c r="Y3735" s="4"/>
    </row>
    <row r="3736" spans="1:25" ht="15" customHeight="1">
      <c r="A3736" s="4"/>
      <c r="B3736" s="57" t="s">
        <v>1254</v>
      </c>
      <c r="C3736" s="78" t="s">
        <v>1816</v>
      </c>
      <c r="D3736" s="57" t="s">
        <v>47</v>
      </c>
      <c r="E3736" s="57" t="s">
        <v>1817</v>
      </c>
      <c r="F3736" s="305" t="s">
        <v>1258</v>
      </c>
      <c r="G3736" s="305"/>
      <c r="H3736" s="77" t="s">
        <v>15</v>
      </c>
      <c r="I3736" s="80">
        <v>0.14000000000000001</v>
      </c>
      <c r="J3736" s="79">
        <v>27.64</v>
      </c>
      <c r="K3736" s="79">
        <v>3.86</v>
      </c>
      <c r="O3736" s="4"/>
      <c r="P3736" s="4"/>
      <c r="Q3736" s="4"/>
      <c r="R3736" s="4"/>
      <c r="S3736" s="4"/>
      <c r="T3736" s="4"/>
      <c r="U3736" s="4"/>
      <c r="V3736" s="4"/>
      <c r="W3736" s="4"/>
      <c r="X3736" s="4"/>
      <c r="Y3736" s="4"/>
    </row>
    <row r="3737" spans="1:25" ht="15" customHeight="1">
      <c r="A3737" s="4"/>
      <c r="B3737" s="57" t="s">
        <v>1254</v>
      </c>
      <c r="C3737" s="78" t="s">
        <v>2538</v>
      </c>
      <c r="D3737" s="57" t="s">
        <v>47</v>
      </c>
      <c r="E3737" s="57" t="s">
        <v>2539</v>
      </c>
      <c r="F3737" s="305" t="s">
        <v>1258</v>
      </c>
      <c r="G3737" s="305"/>
      <c r="H3737" s="77" t="s">
        <v>103</v>
      </c>
      <c r="I3737" s="80">
        <v>0.05</v>
      </c>
      <c r="J3737" s="79">
        <v>22.39</v>
      </c>
      <c r="K3737" s="79">
        <v>1.1100000000000001</v>
      </c>
      <c r="O3737" s="4"/>
      <c r="P3737" s="4"/>
      <c r="Q3737" s="4"/>
      <c r="R3737" s="4"/>
      <c r="S3737" s="4"/>
      <c r="T3737" s="4"/>
      <c r="U3737" s="4"/>
      <c r="V3737" s="4"/>
      <c r="W3737" s="4"/>
      <c r="X3737" s="4"/>
      <c r="Y3737" s="4"/>
    </row>
    <row r="3738" spans="1:25" ht="15" customHeight="1">
      <c r="A3738" s="4"/>
      <c r="B3738" s="60"/>
      <c r="C3738" s="60"/>
      <c r="D3738" s="60"/>
      <c r="E3738" s="60"/>
      <c r="F3738" s="60" t="s">
        <v>1260</v>
      </c>
      <c r="G3738" s="82">
        <v>6.46</v>
      </c>
      <c r="H3738" s="60" t="s">
        <v>1261</v>
      </c>
      <c r="I3738" s="82">
        <v>0</v>
      </c>
      <c r="J3738" s="60" t="s">
        <v>1262</v>
      </c>
      <c r="K3738" s="82">
        <v>6.46</v>
      </c>
      <c r="O3738" s="4"/>
      <c r="P3738" s="4"/>
      <c r="Q3738" s="4"/>
      <c r="R3738" s="4"/>
      <c r="S3738" s="4"/>
      <c r="T3738" s="4"/>
      <c r="U3738" s="4"/>
      <c r="V3738" s="4"/>
      <c r="W3738" s="4"/>
      <c r="X3738" s="4"/>
      <c r="Y3738" s="4"/>
    </row>
    <row r="3739" spans="1:25" ht="15" customHeight="1">
      <c r="A3739" s="4"/>
      <c r="B3739" s="60"/>
      <c r="C3739" s="60"/>
      <c r="D3739" s="60"/>
      <c r="E3739" s="60"/>
      <c r="F3739" s="60" t="s">
        <v>1263</v>
      </c>
      <c r="G3739" s="82">
        <v>2.65</v>
      </c>
      <c r="H3739" s="60"/>
      <c r="I3739" s="306" t="s">
        <v>1264</v>
      </c>
      <c r="J3739" s="306"/>
      <c r="K3739" s="82">
        <v>16.670000000000002</v>
      </c>
      <c r="O3739" s="4"/>
      <c r="P3739" s="4"/>
      <c r="Q3739" s="4"/>
      <c r="R3739" s="4"/>
      <c r="S3739" s="4"/>
      <c r="T3739" s="4"/>
      <c r="U3739" s="4"/>
      <c r="V3739" s="4"/>
      <c r="W3739" s="4"/>
      <c r="X3739" s="4"/>
      <c r="Y3739" s="4"/>
    </row>
    <row r="3740" spans="1:25" ht="15" customHeight="1">
      <c r="A3740" s="4"/>
      <c r="B3740" s="307" t="s">
        <v>2542</v>
      </c>
      <c r="C3740" s="307"/>
      <c r="D3740" s="307"/>
      <c r="E3740" s="307"/>
      <c r="F3740" s="307"/>
      <c r="G3740" s="307"/>
      <c r="H3740" s="307"/>
      <c r="I3740" s="307"/>
      <c r="J3740" s="307"/>
      <c r="K3740" s="307"/>
      <c r="O3740" s="4"/>
      <c r="P3740" s="4"/>
      <c r="Q3740" s="4"/>
      <c r="R3740" s="4"/>
      <c r="S3740" s="4"/>
      <c r="T3740" s="4"/>
      <c r="U3740" s="4"/>
      <c r="V3740" s="4"/>
      <c r="W3740" s="4"/>
      <c r="X3740" s="4"/>
      <c r="Y3740" s="4"/>
    </row>
    <row r="3741" spans="1:25" ht="15" customHeight="1" thickBot="1">
      <c r="A3741" s="4"/>
      <c r="B3741" s="302" t="s">
        <v>2683</v>
      </c>
      <c r="C3741" s="302"/>
      <c r="D3741" s="302"/>
      <c r="E3741" s="302"/>
      <c r="F3741" s="302"/>
      <c r="G3741" s="302"/>
      <c r="H3741" s="302"/>
      <c r="I3741" s="302"/>
      <c r="J3741" s="302"/>
      <c r="K3741" s="302"/>
      <c r="O3741" s="4"/>
      <c r="P3741" s="4"/>
      <c r="Q3741" s="4"/>
      <c r="R3741" s="4"/>
      <c r="S3741" s="4"/>
      <c r="T3741" s="4"/>
      <c r="U3741" s="4"/>
      <c r="V3741" s="4"/>
      <c r="W3741" s="4"/>
      <c r="X3741" s="4"/>
      <c r="Y3741" s="4"/>
    </row>
    <row r="3742" spans="1:25" ht="15" customHeight="1" thickTop="1">
      <c r="A3742" s="4"/>
      <c r="B3742" s="72"/>
      <c r="C3742" s="72"/>
      <c r="D3742" s="72"/>
      <c r="E3742" s="72"/>
      <c r="F3742" s="72"/>
      <c r="G3742" s="72"/>
      <c r="H3742" s="72"/>
      <c r="I3742" s="72"/>
      <c r="J3742" s="72"/>
      <c r="K3742" s="72"/>
      <c r="O3742" s="4"/>
      <c r="P3742" s="4"/>
      <c r="Q3742" s="4"/>
      <c r="R3742" s="4"/>
      <c r="S3742" s="4"/>
      <c r="T3742" s="4"/>
      <c r="U3742" s="4"/>
      <c r="V3742" s="4"/>
      <c r="W3742" s="4"/>
      <c r="X3742" s="4"/>
      <c r="Y3742" s="4"/>
    </row>
    <row r="3743" spans="1:25" ht="15" customHeight="1">
      <c r="A3743" s="4"/>
      <c r="B3743" s="309" t="s">
        <v>2684</v>
      </c>
      <c r="C3743" s="310"/>
      <c r="D3743" s="310"/>
      <c r="E3743" s="310"/>
      <c r="F3743" s="310"/>
      <c r="G3743" s="310"/>
      <c r="H3743" s="310"/>
      <c r="I3743" s="310"/>
      <c r="J3743" s="310"/>
      <c r="K3743" s="310"/>
      <c r="O3743" s="4"/>
      <c r="P3743" s="4"/>
      <c r="Q3743" s="4"/>
      <c r="R3743" s="4"/>
      <c r="S3743" s="4"/>
      <c r="T3743" s="4"/>
      <c r="U3743" s="4"/>
      <c r="V3743" s="4"/>
      <c r="W3743" s="4"/>
      <c r="X3743" s="4"/>
      <c r="Y3743" s="4"/>
    </row>
    <row r="3744" spans="1:25" ht="15" customHeight="1">
      <c r="A3744" s="4"/>
      <c r="B3744" s="61"/>
      <c r="C3744" s="62" t="s">
        <v>19</v>
      </c>
      <c r="D3744" s="61" t="s">
        <v>20</v>
      </c>
      <c r="E3744" s="61" t="s">
        <v>21</v>
      </c>
      <c r="F3744" s="303" t="s">
        <v>1242</v>
      </c>
      <c r="G3744" s="303"/>
      <c r="H3744" s="67" t="s">
        <v>22</v>
      </c>
      <c r="I3744" s="62" t="s">
        <v>23</v>
      </c>
      <c r="J3744" s="62" t="s">
        <v>24</v>
      </c>
      <c r="K3744" s="62" t="s">
        <v>17</v>
      </c>
      <c r="O3744" s="4"/>
      <c r="P3744" s="4"/>
      <c r="Q3744" s="4"/>
      <c r="R3744" s="4"/>
      <c r="S3744" s="4"/>
      <c r="T3744" s="4"/>
      <c r="U3744" s="4"/>
      <c r="V3744" s="4"/>
      <c r="W3744" s="4"/>
      <c r="X3744" s="4"/>
      <c r="Y3744" s="4"/>
    </row>
    <row r="3745" spans="1:25" ht="15" customHeight="1">
      <c r="A3745" s="4"/>
      <c r="B3745" s="58" t="s">
        <v>1243</v>
      </c>
      <c r="C3745" s="69" t="s">
        <v>1464</v>
      </c>
      <c r="D3745" s="58" t="s">
        <v>47</v>
      </c>
      <c r="E3745" s="58" t="s">
        <v>1465</v>
      </c>
      <c r="F3745" s="304" t="s">
        <v>1248</v>
      </c>
      <c r="G3745" s="304"/>
      <c r="H3745" s="68" t="s">
        <v>1249</v>
      </c>
      <c r="I3745" s="71">
        <v>1</v>
      </c>
      <c r="J3745" s="70">
        <v>25.02</v>
      </c>
      <c r="K3745" s="70">
        <v>25.02</v>
      </c>
      <c r="O3745" s="4"/>
      <c r="P3745" s="4"/>
      <c r="Q3745" s="4"/>
      <c r="R3745" s="4"/>
      <c r="S3745" s="4"/>
      <c r="T3745" s="4"/>
      <c r="U3745" s="4"/>
      <c r="V3745" s="4"/>
      <c r="W3745" s="4"/>
      <c r="X3745" s="4"/>
      <c r="Y3745" s="4"/>
    </row>
    <row r="3746" spans="1:25" ht="15" customHeight="1">
      <c r="A3746" s="4"/>
      <c r="B3746" s="59" t="s">
        <v>1245</v>
      </c>
      <c r="C3746" s="74" t="s">
        <v>2685</v>
      </c>
      <c r="D3746" s="59" t="s">
        <v>47</v>
      </c>
      <c r="E3746" s="59" t="s">
        <v>2686</v>
      </c>
      <c r="F3746" s="308" t="s">
        <v>1248</v>
      </c>
      <c r="G3746" s="308"/>
      <c r="H3746" s="73" t="s">
        <v>1249</v>
      </c>
      <c r="I3746" s="76">
        <v>1</v>
      </c>
      <c r="J3746" s="75">
        <v>0.21</v>
      </c>
      <c r="K3746" s="75">
        <v>0.21</v>
      </c>
      <c r="O3746" s="4"/>
      <c r="P3746" s="4"/>
      <c r="Q3746" s="4"/>
      <c r="R3746" s="4"/>
      <c r="S3746" s="4"/>
      <c r="T3746" s="4"/>
      <c r="U3746" s="4"/>
      <c r="V3746" s="4"/>
      <c r="W3746" s="4"/>
      <c r="X3746" s="4"/>
      <c r="Y3746" s="4"/>
    </row>
    <row r="3747" spans="1:25" ht="15" customHeight="1">
      <c r="A3747" s="4"/>
      <c r="B3747" s="57" t="s">
        <v>1254</v>
      </c>
      <c r="C3747" s="78" t="s">
        <v>2687</v>
      </c>
      <c r="D3747" s="57" t="s">
        <v>47</v>
      </c>
      <c r="E3747" s="57" t="s">
        <v>2688</v>
      </c>
      <c r="F3747" s="305" t="s">
        <v>1258</v>
      </c>
      <c r="G3747" s="305"/>
      <c r="H3747" s="77" t="s">
        <v>1249</v>
      </c>
      <c r="I3747" s="80">
        <v>1</v>
      </c>
      <c r="J3747" s="79">
        <v>0.78</v>
      </c>
      <c r="K3747" s="79">
        <v>0.78</v>
      </c>
      <c r="O3747" s="4"/>
      <c r="P3747" s="4"/>
      <c r="Q3747" s="4"/>
      <c r="R3747" s="4"/>
      <c r="S3747" s="4"/>
      <c r="T3747" s="4"/>
      <c r="U3747" s="4"/>
      <c r="V3747" s="4"/>
      <c r="W3747" s="4"/>
      <c r="X3747" s="4"/>
      <c r="Y3747" s="4"/>
    </row>
    <row r="3748" spans="1:25" ht="15" customHeight="1">
      <c r="A3748" s="4"/>
      <c r="B3748" s="57" t="s">
        <v>1254</v>
      </c>
      <c r="C3748" s="78" t="s">
        <v>2689</v>
      </c>
      <c r="D3748" s="57" t="s">
        <v>47</v>
      </c>
      <c r="E3748" s="57" t="s">
        <v>2690</v>
      </c>
      <c r="F3748" s="305" t="s">
        <v>1258</v>
      </c>
      <c r="G3748" s="305"/>
      <c r="H3748" s="77" t="s">
        <v>1249</v>
      </c>
      <c r="I3748" s="80">
        <v>1</v>
      </c>
      <c r="J3748" s="79">
        <v>1.43</v>
      </c>
      <c r="K3748" s="79">
        <v>1.43</v>
      </c>
      <c r="O3748" s="4"/>
      <c r="P3748" s="4"/>
      <c r="Q3748" s="4"/>
      <c r="R3748" s="4"/>
      <c r="S3748" s="4"/>
      <c r="T3748" s="4"/>
      <c r="U3748" s="4"/>
      <c r="V3748" s="4"/>
      <c r="W3748" s="4"/>
      <c r="X3748" s="4"/>
      <c r="Y3748" s="4"/>
    </row>
    <row r="3749" spans="1:25" ht="15" customHeight="1">
      <c r="A3749" s="4"/>
      <c r="B3749" s="57" t="s">
        <v>1254</v>
      </c>
      <c r="C3749" s="78" t="s">
        <v>2691</v>
      </c>
      <c r="D3749" s="57" t="s">
        <v>47</v>
      </c>
      <c r="E3749" s="57" t="s">
        <v>2692</v>
      </c>
      <c r="F3749" s="305" t="s">
        <v>1258</v>
      </c>
      <c r="G3749" s="305"/>
      <c r="H3749" s="77" t="s">
        <v>1249</v>
      </c>
      <c r="I3749" s="80">
        <v>1</v>
      </c>
      <c r="J3749" s="79">
        <v>0.08</v>
      </c>
      <c r="K3749" s="79">
        <v>0.08</v>
      </c>
      <c r="O3749" s="4"/>
      <c r="P3749" s="4"/>
      <c r="Q3749" s="4"/>
      <c r="R3749" s="4"/>
      <c r="S3749" s="4"/>
      <c r="T3749" s="4"/>
      <c r="U3749" s="4"/>
      <c r="V3749" s="4"/>
      <c r="W3749" s="4"/>
      <c r="X3749" s="4"/>
      <c r="Y3749" s="4"/>
    </row>
    <row r="3750" spans="1:25" ht="15" customHeight="1">
      <c r="A3750" s="4"/>
      <c r="B3750" s="57" t="s">
        <v>1254</v>
      </c>
      <c r="C3750" s="78" t="s">
        <v>2693</v>
      </c>
      <c r="D3750" s="57" t="s">
        <v>47</v>
      </c>
      <c r="E3750" s="57" t="s">
        <v>2694</v>
      </c>
      <c r="F3750" s="305" t="s">
        <v>1258</v>
      </c>
      <c r="G3750" s="305"/>
      <c r="H3750" s="77" t="s">
        <v>1249</v>
      </c>
      <c r="I3750" s="80">
        <v>1</v>
      </c>
      <c r="J3750" s="79">
        <v>0.86</v>
      </c>
      <c r="K3750" s="79">
        <v>0.86</v>
      </c>
      <c r="O3750" s="4"/>
      <c r="P3750" s="4"/>
      <c r="Q3750" s="4"/>
      <c r="R3750" s="4"/>
      <c r="S3750" s="4"/>
      <c r="T3750" s="4"/>
      <c r="U3750" s="4"/>
      <c r="V3750" s="4"/>
      <c r="W3750" s="4"/>
      <c r="X3750" s="4"/>
      <c r="Y3750" s="4"/>
    </row>
    <row r="3751" spans="1:25" ht="15" customHeight="1">
      <c r="A3751" s="4"/>
      <c r="B3751" s="57" t="s">
        <v>1254</v>
      </c>
      <c r="C3751" s="78" t="s">
        <v>2695</v>
      </c>
      <c r="D3751" s="57" t="s">
        <v>47</v>
      </c>
      <c r="E3751" s="57" t="s">
        <v>2696</v>
      </c>
      <c r="F3751" s="305" t="s">
        <v>1402</v>
      </c>
      <c r="G3751" s="305"/>
      <c r="H3751" s="77" t="s">
        <v>1249</v>
      </c>
      <c r="I3751" s="80">
        <v>1</v>
      </c>
      <c r="J3751" s="79">
        <v>18.23</v>
      </c>
      <c r="K3751" s="79">
        <v>18.23</v>
      </c>
      <c r="O3751" s="4"/>
      <c r="P3751" s="4"/>
      <c r="Q3751" s="4"/>
      <c r="R3751" s="4"/>
      <c r="S3751" s="4"/>
      <c r="T3751" s="4"/>
      <c r="U3751" s="4"/>
      <c r="V3751" s="4"/>
      <c r="W3751" s="4"/>
      <c r="X3751" s="4"/>
      <c r="Y3751" s="4"/>
    </row>
    <row r="3752" spans="1:25" ht="15" customHeight="1">
      <c r="A3752" s="4"/>
      <c r="B3752" s="57" t="s">
        <v>1254</v>
      </c>
      <c r="C3752" s="78" t="s">
        <v>2697</v>
      </c>
      <c r="D3752" s="57" t="s">
        <v>47</v>
      </c>
      <c r="E3752" s="57" t="s">
        <v>2698</v>
      </c>
      <c r="F3752" s="305" t="s">
        <v>1258</v>
      </c>
      <c r="G3752" s="305"/>
      <c r="H3752" s="77" t="s">
        <v>1249</v>
      </c>
      <c r="I3752" s="80">
        <v>1</v>
      </c>
      <c r="J3752" s="79">
        <v>2.12</v>
      </c>
      <c r="K3752" s="79">
        <v>2.12</v>
      </c>
      <c r="O3752" s="4"/>
      <c r="P3752" s="4"/>
      <c r="Q3752" s="4"/>
      <c r="R3752" s="4"/>
      <c r="S3752" s="4"/>
      <c r="T3752" s="4"/>
      <c r="U3752" s="4"/>
      <c r="V3752" s="4"/>
      <c r="W3752" s="4"/>
      <c r="X3752" s="4"/>
      <c r="Y3752" s="4"/>
    </row>
    <row r="3753" spans="1:25" ht="15" customHeight="1">
      <c r="A3753" s="4"/>
      <c r="B3753" s="57" t="s">
        <v>1254</v>
      </c>
      <c r="C3753" s="78" t="s">
        <v>2699</v>
      </c>
      <c r="D3753" s="57" t="s">
        <v>47</v>
      </c>
      <c r="E3753" s="57" t="s">
        <v>2700</v>
      </c>
      <c r="F3753" s="305" t="s">
        <v>1258</v>
      </c>
      <c r="G3753" s="305"/>
      <c r="H3753" s="77" t="s">
        <v>1249</v>
      </c>
      <c r="I3753" s="80">
        <v>1</v>
      </c>
      <c r="J3753" s="79">
        <v>1.31</v>
      </c>
      <c r="K3753" s="79">
        <v>1.31</v>
      </c>
      <c r="O3753" s="4"/>
      <c r="P3753" s="4"/>
      <c r="Q3753" s="4"/>
      <c r="R3753" s="4"/>
      <c r="S3753" s="4"/>
      <c r="T3753" s="4"/>
      <c r="U3753" s="4"/>
      <c r="V3753" s="4"/>
      <c r="W3753" s="4"/>
      <c r="X3753" s="4"/>
      <c r="Y3753" s="4"/>
    </row>
    <row r="3754" spans="1:25" ht="15" customHeight="1">
      <c r="A3754" s="4"/>
      <c r="B3754" s="60"/>
      <c r="C3754" s="60"/>
      <c r="D3754" s="60"/>
      <c r="E3754" s="60"/>
      <c r="F3754" s="60" t="s">
        <v>1260</v>
      </c>
      <c r="G3754" s="82">
        <v>18.440000000000001</v>
      </c>
      <c r="H3754" s="60" t="s">
        <v>1261</v>
      </c>
      <c r="I3754" s="82">
        <v>0</v>
      </c>
      <c r="J3754" s="60" t="s">
        <v>1262</v>
      </c>
      <c r="K3754" s="82">
        <v>18.440000000000001</v>
      </c>
      <c r="O3754" s="4"/>
      <c r="P3754" s="4"/>
      <c r="Q3754" s="4"/>
      <c r="R3754" s="4"/>
      <c r="S3754" s="4"/>
      <c r="T3754" s="4"/>
      <c r="U3754" s="4"/>
      <c r="V3754" s="4"/>
      <c r="W3754" s="4"/>
      <c r="X3754" s="4"/>
      <c r="Y3754" s="4"/>
    </row>
    <row r="3755" spans="1:25" ht="15" customHeight="1" thickBot="1">
      <c r="A3755" s="4"/>
      <c r="B3755" s="60"/>
      <c r="C3755" s="60"/>
      <c r="D3755" s="60"/>
      <c r="E3755" s="60"/>
      <c r="F3755" s="60" t="s">
        <v>1263</v>
      </c>
      <c r="G3755" s="82">
        <v>4.7300000000000004</v>
      </c>
      <c r="H3755" s="60"/>
      <c r="I3755" s="306" t="s">
        <v>1264</v>
      </c>
      <c r="J3755" s="306"/>
      <c r="K3755" s="82">
        <v>29.75</v>
      </c>
      <c r="O3755" s="4"/>
      <c r="P3755" s="4"/>
      <c r="Q3755" s="4"/>
      <c r="R3755" s="4"/>
      <c r="S3755" s="4"/>
      <c r="T3755" s="4"/>
      <c r="U3755" s="4"/>
      <c r="V3755" s="4"/>
      <c r="W3755" s="4"/>
      <c r="X3755" s="4"/>
      <c r="Y3755" s="4"/>
    </row>
    <row r="3756" spans="1:25" ht="15" customHeight="1" thickTop="1">
      <c r="A3756" s="4"/>
      <c r="B3756" s="72"/>
      <c r="C3756" s="72"/>
      <c r="D3756" s="72"/>
      <c r="E3756" s="72"/>
      <c r="F3756" s="72"/>
      <c r="G3756" s="72"/>
      <c r="H3756" s="72"/>
      <c r="I3756" s="72"/>
      <c r="J3756" s="72"/>
      <c r="K3756" s="72"/>
      <c r="O3756" s="4"/>
      <c r="P3756" s="4"/>
      <c r="Q3756" s="4"/>
      <c r="R3756" s="4"/>
      <c r="S3756" s="4"/>
      <c r="T3756" s="4"/>
      <c r="U3756" s="4"/>
      <c r="V3756" s="4"/>
      <c r="W3756" s="4"/>
      <c r="X3756" s="4"/>
      <c r="Y3756" s="4"/>
    </row>
    <row r="3757" spans="1:25" ht="15" customHeight="1">
      <c r="A3757" s="4"/>
      <c r="B3757" s="61"/>
      <c r="C3757" s="62" t="s">
        <v>19</v>
      </c>
      <c r="D3757" s="61" t="s">
        <v>20</v>
      </c>
      <c r="E3757" s="61" t="s">
        <v>21</v>
      </c>
      <c r="F3757" s="303" t="s">
        <v>1242</v>
      </c>
      <c r="G3757" s="303"/>
      <c r="H3757" s="67" t="s">
        <v>22</v>
      </c>
      <c r="I3757" s="62" t="s">
        <v>23</v>
      </c>
      <c r="J3757" s="62" t="s">
        <v>24</v>
      </c>
      <c r="K3757" s="62" t="s">
        <v>17</v>
      </c>
      <c r="O3757" s="4"/>
      <c r="P3757" s="4"/>
      <c r="Q3757" s="4"/>
      <c r="R3757" s="4"/>
      <c r="S3757" s="4"/>
      <c r="T3757" s="4"/>
      <c r="U3757" s="4"/>
      <c r="V3757" s="4"/>
      <c r="W3757" s="4"/>
      <c r="X3757" s="4"/>
      <c r="Y3757" s="4"/>
    </row>
    <row r="3758" spans="1:25" ht="15" customHeight="1">
      <c r="A3758" s="4"/>
      <c r="B3758" s="58" t="s">
        <v>1243</v>
      </c>
      <c r="C3758" s="69" t="s">
        <v>1282</v>
      </c>
      <c r="D3758" s="58" t="s">
        <v>47</v>
      </c>
      <c r="E3758" s="58" t="s">
        <v>1283</v>
      </c>
      <c r="F3758" s="304" t="s">
        <v>1248</v>
      </c>
      <c r="G3758" s="304"/>
      <c r="H3758" s="68" t="s">
        <v>1249</v>
      </c>
      <c r="I3758" s="71">
        <v>1</v>
      </c>
      <c r="J3758" s="70">
        <v>24.85</v>
      </c>
      <c r="K3758" s="70">
        <v>24.85</v>
      </c>
      <c r="O3758" s="4"/>
      <c r="P3758" s="4"/>
      <c r="Q3758" s="4"/>
      <c r="R3758" s="4"/>
      <c r="S3758" s="4"/>
      <c r="T3758" s="4"/>
      <c r="U3758" s="4"/>
      <c r="V3758" s="4"/>
      <c r="W3758" s="4"/>
      <c r="X3758" s="4"/>
      <c r="Y3758" s="4"/>
    </row>
    <row r="3759" spans="1:25" ht="15" customHeight="1">
      <c r="A3759" s="4"/>
      <c r="B3759" s="59" t="s">
        <v>1245</v>
      </c>
      <c r="C3759" s="74" t="s">
        <v>2701</v>
      </c>
      <c r="D3759" s="59" t="s">
        <v>47</v>
      </c>
      <c r="E3759" s="59" t="s">
        <v>2702</v>
      </c>
      <c r="F3759" s="308" t="s">
        <v>1248</v>
      </c>
      <c r="G3759" s="308"/>
      <c r="H3759" s="73" t="s">
        <v>1249</v>
      </c>
      <c r="I3759" s="76">
        <v>1</v>
      </c>
      <c r="J3759" s="75">
        <v>0.26</v>
      </c>
      <c r="K3759" s="75">
        <v>0.26</v>
      </c>
      <c r="O3759" s="4"/>
      <c r="P3759" s="4"/>
      <c r="Q3759" s="4"/>
      <c r="R3759" s="4"/>
      <c r="S3759" s="4"/>
      <c r="T3759" s="4"/>
      <c r="U3759" s="4"/>
      <c r="V3759" s="4"/>
      <c r="W3759" s="4"/>
      <c r="X3759" s="4"/>
      <c r="Y3759" s="4"/>
    </row>
    <row r="3760" spans="1:25" ht="15" customHeight="1">
      <c r="A3760" s="4"/>
      <c r="B3760" s="57" t="s">
        <v>1254</v>
      </c>
      <c r="C3760" s="78" t="s">
        <v>2703</v>
      </c>
      <c r="D3760" s="57" t="s">
        <v>47</v>
      </c>
      <c r="E3760" s="57" t="s">
        <v>2704</v>
      </c>
      <c r="F3760" s="305" t="s">
        <v>1258</v>
      </c>
      <c r="G3760" s="305"/>
      <c r="H3760" s="77" t="s">
        <v>1249</v>
      </c>
      <c r="I3760" s="80">
        <v>1</v>
      </c>
      <c r="J3760" s="79">
        <v>0.44</v>
      </c>
      <c r="K3760" s="79">
        <v>0.44</v>
      </c>
      <c r="O3760" s="4"/>
      <c r="P3760" s="4"/>
      <c r="Q3760" s="4"/>
      <c r="R3760" s="4"/>
      <c r="S3760" s="4"/>
      <c r="T3760" s="4"/>
      <c r="U3760" s="4"/>
      <c r="V3760" s="4"/>
      <c r="W3760" s="4"/>
      <c r="X3760" s="4"/>
      <c r="Y3760" s="4"/>
    </row>
    <row r="3761" spans="1:25" ht="15" customHeight="1">
      <c r="A3761" s="4"/>
      <c r="B3761" s="57" t="s">
        <v>1254</v>
      </c>
      <c r="C3761" s="78" t="s">
        <v>2691</v>
      </c>
      <c r="D3761" s="57" t="s">
        <v>47</v>
      </c>
      <c r="E3761" s="57" t="s">
        <v>2692</v>
      </c>
      <c r="F3761" s="305" t="s">
        <v>1258</v>
      </c>
      <c r="G3761" s="305"/>
      <c r="H3761" s="77" t="s">
        <v>1249</v>
      </c>
      <c r="I3761" s="80">
        <v>1</v>
      </c>
      <c r="J3761" s="79">
        <v>0.08</v>
      </c>
      <c r="K3761" s="79">
        <v>0.08</v>
      </c>
      <c r="O3761" s="4"/>
      <c r="P3761" s="4"/>
      <c r="Q3761" s="4"/>
      <c r="R3761" s="4"/>
      <c r="S3761" s="4"/>
      <c r="T3761" s="4"/>
      <c r="U3761" s="4"/>
      <c r="V3761" s="4"/>
      <c r="W3761" s="4"/>
      <c r="X3761" s="4"/>
      <c r="Y3761" s="4"/>
    </row>
    <row r="3762" spans="1:25" ht="15" customHeight="1">
      <c r="A3762" s="4"/>
      <c r="B3762" s="57" t="s">
        <v>1254</v>
      </c>
      <c r="C3762" s="78" t="s">
        <v>2697</v>
      </c>
      <c r="D3762" s="57" t="s">
        <v>47</v>
      </c>
      <c r="E3762" s="57" t="s">
        <v>2698</v>
      </c>
      <c r="F3762" s="305" t="s">
        <v>1258</v>
      </c>
      <c r="G3762" s="305"/>
      <c r="H3762" s="77" t="s">
        <v>1249</v>
      </c>
      <c r="I3762" s="80">
        <v>1</v>
      </c>
      <c r="J3762" s="79">
        <v>2.12</v>
      </c>
      <c r="K3762" s="79">
        <v>2.12</v>
      </c>
      <c r="O3762" s="4"/>
      <c r="P3762" s="4"/>
      <c r="Q3762" s="4"/>
      <c r="R3762" s="4"/>
      <c r="S3762" s="4"/>
      <c r="T3762" s="4"/>
      <c r="U3762" s="4"/>
      <c r="V3762" s="4"/>
      <c r="W3762" s="4"/>
      <c r="X3762" s="4"/>
      <c r="Y3762" s="4"/>
    </row>
    <row r="3763" spans="1:25" ht="15" customHeight="1">
      <c r="A3763" s="4"/>
      <c r="B3763" s="57" t="s">
        <v>1254</v>
      </c>
      <c r="C3763" s="78" t="s">
        <v>2705</v>
      </c>
      <c r="D3763" s="57" t="s">
        <v>47</v>
      </c>
      <c r="E3763" s="57" t="s">
        <v>2706</v>
      </c>
      <c r="F3763" s="305" t="s">
        <v>1258</v>
      </c>
      <c r="G3763" s="305"/>
      <c r="H3763" s="77" t="s">
        <v>1249</v>
      </c>
      <c r="I3763" s="80">
        <v>1</v>
      </c>
      <c r="J3763" s="79">
        <v>1.43</v>
      </c>
      <c r="K3763" s="79">
        <v>1.43</v>
      </c>
      <c r="O3763" s="4"/>
      <c r="P3763" s="4"/>
      <c r="Q3763" s="4"/>
      <c r="R3763" s="4"/>
      <c r="S3763" s="4"/>
      <c r="T3763" s="4"/>
      <c r="U3763" s="4"/>
      <c r="V3763" s="4"/>
      <c r="W3763" s="4"/>
      <c r="X3763" s="4"/>
      <c r="Y3763" s="4"/>
    </row>
    <row r="3764" spans="1:25" ht="15" customHeight="1">
      <c r="A3764" s="4"/>
      <c r="B3764" s="57" t="s">
        <v>1254</v>
      </c>
      <c r="C3764" s="78" t="s">
        <v>2689</v>
      </c>
      <c r="D3764" s="57" t="s">
        <v>47</v>
      </c>
      <c r="E3764" s="57" t="s">
        <v>2690</v>
      </c>
      <c r="F3764" s="305" t="s">
        <v>1258</v>
      </c>
      <c r="G3764" s="305"/>
      <c r="H3764" s="77" t="s">
        <v>1249</v>
      </c>
      <c r="I3764" s="80">
        <v>1</v>
      </c>
      <c r="J3764" s="79">
        <v>1.43</v>
      </c>
      <c r="K3764" s="79">
        <v>1.43</v>
      </c>
      <c r="O3764" s="4"/>
      <c r="P3764" s="4"/>
      <c r="Q3764" s="4"/>
      <c r="R3764" s="4"/>
      <c r="S3764" s="4"/>
      <c r="T3764" s="4"/>
      <c r="U3764" s="4"/>
      <c r="V3764" s="4"/>
      <c r="W3764" s="4"/>
      <c r="X3764" s="4"/>
      <c r="Y3764" s="4"/>
    </row>
    <row r="3765" spans="1:25" ht="15" customHeight="1">
      <c r="A3765" s="4"/>
      <c r="B3765" s="57" t="s">
        <v>1254</v>
      </c>
      <c r="C3765" s="78" t="s">
        <v>2693</v>
      </c>
      <c r="D3765" s="57" t="s">
        <v>47</v>
      </c>
      <c r="E3765" s="57" t="s">
        <v>2694</v>
      </c>
      <c r="F3765" s="305" t="s">
        <v>1258</v>
      </c>
      <c r="G3765" s="305"/>
      <c r="H3765" s="77" t="s">
        <v>1249</v>
      </c>
      <c r="I3765" s="80">
        <v>1</v>
      </c>
      <c r="J3765" s="79">
        <v>0.86</v>
      </c>
      <c r="K3765" s="79">
        <v>0.86</v>
      </c>
      <c r="O3765" s="4"/>
      <c r="P3765" s="4"/>
      <c r="Q3765" s="4"/>
      <c r="R3765" s="4"/>
      <c r="S3765" s="4"/>
      <c r="T3765" s="4"/>
      <c r="U3765" s="4"/>
      <c r="V3765" s="4"/>
      <c r="W3765" s="4"/>
      <c r="X3765" s="4"/>
      <c r="Y3765" s="4"/>
    </row>
    <row r="3766" spans="1:25" ht="15" customHeight="1">
      <c r="A3766" s="4"/>
      <c r="B3766" s="57" t="s">
        <v>1254</v>
      </c>
      <c r="C3766" s="78" t="s">
        <v>2707</v>
      </c>
      <c r="D3766" s="57" t="s">
        <v>47</v>
      </c>
      <c r="E3766" s="57" t="s">
        <v>2708</v>
      </c>
      <c r="F3766" s="305" t="s">
        <v>1402</v>
      </c>
      <c r="G3766" s="305"/>
      <c r="H3766" s="77" t="s">
        <v>1249</v>
      </c>
      <c r="I3766" s="80">
        <v>1</v>
      </c>
      <c r="J3766" s="79">
        <v>18.23</v>
      </c>
      <c r="K3766" s="79">
        <v>18.23</v>
      </c>
      <c r="O3766" s="4"/>
      <c r="P3766" s="4"/>
      <c r="Q3766" s="4"/>
      <c r="R3766" s="4"/>
      <c r="S3766" s="4"/>
      <c r="T3766" s="4"/>
      <c r="U3766" s="4"/>
      <c r="V3766" s="4"/>
      <c r="W3766" s="4"/>
      <c r="X3766" s="4"/>
      <c r="Y3766" s="4"/>
    </row>
    <row r="3767" spans="1:25" ht="15" customHeight="1">
      <c r="A3767" s="4"/>
      <c r="B3767" s="60"/>
      <c r="C3767" s="60"/>
      <c r="D3767" s="60"/>
      <c r="E3767" s="60"/>
      <c r="F3767" s="60" t="s">
        <v>1260</v>
      </c>
      <c r="G3767" s="82">
        <v>18.489999999999998</v>
      </c>
      <c r="H3767" s="60" t="s">
        <v>1261</v>
      </c>
      <c r="I3767" s="82">
        <v>0</v>
      </c>
      <c r="J3767" s="60" t="s">
        <v>1262</v>
      </c>
      <c r="K3767" s="82">
        <v>18.489999999999998</v>
      </c>
      <c r="O3767" s="4"/>
      <c r="P3767" s="4"/>
      <c r="Q3767" s="4"/>
      <c r="R3767" s="4"/>
      <c r="S3767" s="4"/>
      <c r="T3767" s="4"/>
      <c r="U3767" s="4"/>
      <c r="V3767" s="4"/>
      <c r="W3767" s="4"/>
      <c r="X3767" s="4"/>
      <c r="Y3767" s="4"/>
    </row>
    <row r="3768" spans="1:25" ht="15" customHeight="1" thickBot="1">
      <c r="A3768" s="4"/>
      <c r="B3768" s="60"/>
      <c r="C3768" s="60"/>
      <c r="D3768" s="60"/>
      <c r="E3768" s="60"/>
      <c r="F3768" s="60" t="s">
        <v>1263</v>
      </c>
      <c r="G3768" s="82">
        <v>4.7</v>
      </c>
      <c r="H3768" s="60"/>
      <c r="I3768" s="306" t="s">
        <v>1264</v>
      </c>
      <c r="J3768" s="306"/>
      <c r="K3768" s="82">
        <v>29.55</v>
      </c>
      <c r="O3768" s="4"/>
      <c r="P3768" s="4"/>
      <c r="Q3768" s="4"/>
      <c r="R3768" s="4"/>
      <c r="S3768" s="4"/>
      <c r="T3768" s="4"/>
      <c r="U3768" s="4"/>
      <c r="V3768" s="4"/>
      <c r="W3768" s="4"/>
      <c r="X3768" s="4"/>
      <c r="Y3768" s="4"/>
    </row>
    <row r="3769" spans="1:25" ht="15" customHeight="1" thickTop="1">
      <c r="A3769" s="4"/>
      <c r="B3769" s="72"/>
      <c r="C3769" s="72"/>
      <c r="D3769" s="72"/>
      <c r="E3769" s="72"/>
      <c r="F3769" s="72"/>
      <c r="G3769" s="72"/>
      <c r="H3769" s="72"/>
      <c r="I3769" s="72"/>
      <c r="J3769" s="72"/>
      <c r="K3769" s="72"/>
      <c r="O3769" s="4"/>
      <c r="P3769" s="4"/>
      <c r="Q3769" s="4"/>
      <c r="R3769" s="4"/>
      <c r="S3769" s="4"/>
      <c r="T3769" s="4"/>
      <c r="U3769" s="4"/>
      <c r="V3769" s="4"/>
      <c r="W3769" s="4"/>
      <c r="X3769" s="4"/>
      <c r="Y3769" s="4"/>
    </row>
    <row r="3770" spans="1:25" ht="15" customHeight="1">
      <c r="A3770" s="4"/>
      <c r="B3770" s="61"/>
      <c r="C3770" s="62" t="s">
        <v>19</v>
      </c>
      <c r="D3770" s="61" t="s">
        <v>20</v>
      </c>
      <c r="E3770" s="61" t="s">
        <v>21</v>
      </c>
      <c r="F3770" s="303" t="s">
        <v>1242</v>
      </c>
      <c r="G3770" s="303"/>
      <c r="H3770" s="67" t="s">
        <v>22</v>
      </c>
      <c r="I3770" s="62" t="s">
        <v>23</v>
      </c>
      <c r="J3770" s="62" t="s">
        <v>24</v>
      </c>
      <c r="K3770" s="62" t="s">
        <v>17</v>
      </c>
      <c r="O3770" s="4"/>
      <c r="P3770" s="4"/>
      <c r="Q3770" s="4"/>
      <c r="R3770" s="4"/>
      <c r="S3770" s="4"/>
      <c r="T3770" s="4"/>
      <c r="U3770" s="4"/>
      <c r="V3770" s="4"/>
      <c r="W3770" s="4"/>
      <c r="X3770" s="4"/>
      <c r="Y3770" s="4"/>
    </row>
    <row r="3771" spans="1:25" ht="15" customHeight="1">
      <c r="A3771" s="4"/>
      <c r="B3771" s="58" t="s">
        <v>1243</v>
      </c>
      <c r="C3771" s="69" t="s">
        <v>1623</v>
      </c>
      <c r="D3771" s="58" t="s">
        <v>47</v>
      </c>
      <c r="E3771" s="58" t="s">
        <v>1624</v>
      </c>
      <c r="F3771" s="304" t="s">
        <v>1248</v>
      </c>
      <c r="G3771" s="304"/>
      <c r="H3771" s="68" t="s">
        <v>1249</v>
      </c>
      <c r="I3771" s="71">
        <v>1</v>
      </c>
      <c r="J3771" s="70">
        <v>23.83</v>
      </c>
      <c r="K3771" s="70">
        <v>23.83</v>
      </c>
      <c r="O3771" s="4"/>
      <c r="P3771" s="4"/>
      <c r="Q3771" s="4"/>
      <c r="R3771" s="4"/>
      <c r="S3771" s="4"/>
      <c r="T3771" s="4"/>
      <c r="U3771" s="4"/>
      <c r="V3771" s="4"/>
      <c r="W3771" s="4"/>
      <c r="X3771" s="4"/>
      <c r="Y3771" s="4"/>
    </row>
    <row r="3772" spans="1:25" ht="15" customHeight="1">
      <c r="A3772" s="4"/>
      <c r="B3772" s="59" t="s">
        <v>1245</v>
      </c>
      <c r="C3772" s="74" t="s">
        <v>2709</v>
      </c>
      <c r="D3772" s="59" t="s">
        <v>47</v>
      </c>
      <c r="E3772" s="59" t="s">
        <v>2710</v>
      </c>
      <c r="F3772" s="308" t="s">
        <v>1248</v>
      </c>
      <c r="G3772" s="308"/>
      <c r="H3772" s="73" t="s">
        <v>1249</v>
      </c>
      <c r="I3772" s="76">
        <v>1</v>
      </c>
      <c r="J3772" s="75">
        <v>0.21</v>
      </c>
      <c r="K3772" s="75">
        <v>0.21</v>
      </c>
      <c r="O3772" s="4"/>
      <c r="P3772" s="4"/>
      <c r="Q3772" s="4"/>
      <c r="R3772" s="4"/>
      <c r="S3772" s="4"/>
      <c r="T3772" s="4"/>
      <c r="U3772" s="4"/>
      <c r="V3772" s="4"/>
      <c r="W3772" s="4"/>
      <c r="X3772" s="4"/>
      <c r="Y3772" s="4"/>
    </row>
    <row r="3773" spans="1:25" ht="15" customHeight="1">
      <c r="A3773" s="4"/>
      <c r="B3773" s="57" t="s">
        <v>1254</v>
      </c>
      <c r="C3773" s="78" t="s">
        <v>2697</v>
      </c>
      <c r="D3773" s="57" t="s">
        <v>47</v>
      </c>
      <c r="E3773" s="57" t="s">
        <v>2698</v>
      </c>
      <c r="F3773" s="305" t="s">
        <v>1258</v>
      </c>
      <c r="G3773" s="305"/>
      <c r="H3773" s="77" t="s">
        <v>1249</v>
      </c>
      <c r="I3773" s="80">
        <v>1</v>
      </c>
      <c r="J3773" s="79">
        <v>2.12</v>
      </c>
      <c r="K3773" s="79">
        <v>2.12</v>
      </c>
      <c r="O3773" s="4"/>
      <c r="P3773" s="4"/>
      <c r="Q3773" s="4"/>
      <c r="R3773" s="4"/>
      <c r="S3773" s="4"/>
      <c r="T3773" s="4"/>
      <c r="U3773" s="4"/>
      <c r="V3773" s="4"/>
      <c r="W3773" s="4"/>
      <c r="X3773" s="4"/>
      <c r="Y3773" s="4"/>
    </row>
    <row r="3774" spans="1:25" ht="15" customHeight="1">
      <c r="A3774" s="4"/>
      <c r="B3774" s="57" t="s">
        <v>1254</v>
      </c>
      <c r="C3774" s="78" t="s">
        <v>2691</v>
      </c>
      <c r="D3774" s="57" t="s">
        <v>47</v>
      </c>
      <c r="E3774" s="57" t="s">
        <v>2692</v>
      </c>
      <c r="F3774" s="305" t="s">
        <v>1258</v>
      </c>
      <c r="G3774" s="305"/>
      <c r="H3774" s="77" t="s">
        <v>1249</v>
      </c>
      <c r="I3774" s="80">
        <v>1</v>
      </c>
      <c r="J3774" s="79">
        <v>0.08</v>
      </c>
      <c r="K3774" s="79">
        <v>0.08</v>
      </c>
      <c r="O3774" s="4"/>
      <c r="P3774" s="4"/>
      <c r="Q3774" s="4"/>
      <c r="R3774" s="4"/>
      <c r="S3774" s="4"/>
      <c r="T3774" s="4"/>
      <c r="U3774" s="4"/>
      <c r="V3774" s="4"/>
      <c r="W3774" s="4"/>
      <c r="X3774" s="4"/>
      <c r="Y3774" s="4"/>
    </row>
    <row r="3775" spans="1:25" ht="15" customHeight="1">
      <c r="A3775" s="4"/>
      <c r="B3775" s="57" t="s">
        <v>1254</v>
      </c>
      <c r="C3775" s="78" t="s">
        <v>2711</v>
      </c>
      <c r="D3775" s="57" t="s">
        <v>47</v>
      </c>
      <c r="E3775" s="57" t="s">
        <v>2712</v>
      </c>
      <c r="F3775" s="305" t="s">
        <v>1258</v>
      </c>
      <c r="G3775" s="305"/>
      <c r="H3775" s="77" t="s">
        <v>1249</v>
      </c>
      <c r="I3775" s="80">
        <v>1</v>
      </c>
      <c r="J3775" s="79">
        <v>0.01</v>
      </c>
      <c r="K3775" s="79">
        <v>0.01</v>
      </c>
      <c r="O3775" s="4"/>
      <c r="P3775" s="4"/>
      <c r="Q3775" s="4"/>
      <c r="R3775" s="4"/>
      <c r="S3775" s="4"/>
      <c r="T3775" s="4"/>
      <c r="U3775" s="4"/>
      <c r="V3775" s="4"/>
      <c r="W3775" s="4"/>
      <c r="X3775" s="4"/>
      <c r="Y3775" s="4"/>
    </row>
    <row r="3776" spans="1:25" ht="15" customHeight="1">
      <c r="A3776" s="4"/>
      <c r="B3776" s="57" t="s">
        <v>1254</v>
      </c>
      <c r="C3776" s="78" t="s">
        <v>2713</v>
      </c>
      <c r="D3776" s="57" t="s">
        <v>47</v>
      </c>
      <c r="E3776" s="57" t="s">
        <v>2714</v>
      </c>
      <c r="F3776" s="305" t="s">
        <v>1402</v>
      </c>
      <c r="G3776" s="305"/>
      <c r="H3776" s="77" t="s">
        <v>1249</v>
      </c>
      <c r="I3776" s="80">
        <v>1</v>
      </c>
      <c r="J3776" s="79">
        <v>18.23</v>
      </c>
      <c r="K3776" s="79">
        <v>18.23</v>
      </c>
      <c r="O3776" s="4"/>
      <c r="P3776" s="4"/>
      <c r="Q3776" s="4"/>
      <c r="R3776" s="4"/>
      <c r="S3776" s="4"/>
      <c r="T3776" s="4"/>
      <c r="U3776" s="4"/>
      <c r="V3776" s="4"/>
      <c r="W3776" s="4"/>
      <c r="X3776" s="4"/>
      <c r="Y3776" s="4"/>
    </row>
    <row r="3777" spans="1:25" ht="15" customHeight="1">
      <c r="A3777" s="4"/>
      <c r="B3777" s="57" t="s">
        <v>1254</v>
      </c>
      <c r="C3777" s="78" t="s">
        <v>2715</v>
      </c>
      <c r="D3777" s="57" t="s">
        <v>47</v>
      </c>
      <c r="E3777" s="57" t="s">
        <v>2716</v>
      </c>
      <c r="F3777" s="305" t="s">
        <v>1258</v>
      </c>
      <c r="G3777" s="305"/>
      <c r="H3777" s="77" t="s">
        <v>1249</v>
      </c>
      <c r="I3777" s="80">
        <v>1</v>
      </c>
      <c r="J3777" s="79">
        <v>0.89</v>
      </c>
      <c r="K3777" s="79">
        <v>0.89</v>
      </c>
      <c r="O3777" s="4"/>
      <c r="P3777" s="4"/>
      <c r="Q3777" s="4"/>
      <c r="R3777" s="4"/>
      <c r="S3777" s="4"/>
      <c r="T3777" s="4"/>
      <c r="U3777" s="4"/>
      <c r="V3777" s="4"/>
      <c r="W3777" s="4"/>
      <c r="X3777" s="4"/>
      <c r="Y3777" s="4"/>
    </row>
    <row r="3778" spans="1:25" ht="15" customHeight="1">
      <c r="A3778" s="4"/>
      <c r="B3778" s="57" t="s">
        <v>1254</v>
      </c>
      <c r="C3778" s="78" t="s">
        <v>2689</v>
      </c>
      <c r="D3778" s="57" t="s">
        <v>47</v>
      </c>
      <c r="E3778" s="57" t="s">
        <v>2690</v>
      </c>
      <c r="F3778" s="305" t="s">
        <v>1258</v>
      </c>
      <c r="G3778" s="305"/>
      <c r="H3778" s="77" t="s">
        <v>1249</v>
      </c>
      <c r="I3778" s="80">
        <v>1</v>
      </c>
      <c r="J3778" s="79">
        <v>1.43</v>
      </c>
      <c r="K3778" s="79">
        <v>1.43</v>
      </c>
      <c r="O3778" s="4"/>
      <c r="P3778" s="4"/>
      <c r="Q3778" s="4"/>
      <c r="R3778" s="4"/>
      <c r="S3778" s="4"/>
      <c r="T3778" s="4"/>
      <c r="U3778" s="4"/>
      <c r="V3778" s="4"/>
      <c r="W3778" s="4"/>
      <c r="X3778" s="4"/>
      <c r="Y3778" s="4"/>
    </row>
    <row r="3779" spans="1:25" ht="15" customHeight="1">
      <c r="A3779" s="4"/>
      <c r="B3779" s="57" t="s">
        <v>1254</v>
      </c>
      <c r="C3779" s="78" t="s">
        <v>2693</v>
      </c>
      <c r="D3779" s="57" t="s">
        <v>47</v>
      </c>
      <c r="E3779" s="57" t="s">
        <v>2694</v>
      </c>
      <c r="F3779" s="305" t="s">
        <v>1258</v>
      </c>
      <c r="G3779" s="305"/>
      <c r="H3779" s="77" t="s">
        <v>1249</v>
      </c>
      <c r="I3779" s="80">
        <v>1</v>
      </c>
      <c r="J3779" s="79">
        <v>0.86</v>
      </c>
      <c r="K3779" s="79">
        <v>0.86</v>
      </c>
      <c r="O3779" s="4"/>
      <c r="P3779" s="4"/>
      <c r="Q3779" s="4"/>
      <c r="R3779" s="4"/>
      <c r="S3779" s="4"/>
      <c r="T3779" s="4"/>
      <c r="U3779" s="4"/>
      <c r="V3779" s="4"/>
      <c r="W3779" s="4"/>
      <c r="X3779" s="4"/>
      <c r="Y3779" s="4"/>
    </row>
    <row r="3780" spans="1:25" ht="15" customHeight="1">
      <c r="A3780" s="4"/>
      <c r="B3780" s="60"/>
      <c r="C3780" s="60"/>
      <c r="D3780" s="60"/>
      <c r="E3780" s="60"/>
      <c r="F3780" s="60" t="s">
        <v>1260</v>
      </c>
      <c r="G3780" s="82">
        <v>18.440000000000001</v>
      </c>
      <c r="H3780" s="60" t="s">
        <v>1261</v>
      </c>
      <c r="I3780" s="82">
        <v>0</v>
      </c>
      <c r="J3780" s="60" t="s">
        <v>1262</v>
      </c>
      <c r="K3780" s="82">
        <v>18.440000000000001</v>
      </c>
      <c r="O3780" s="4"/>
      <c r="P3780" s="4"/>
      <c r="Q3780" s="4"/>
      <c r="R3780" s="4"/>
      <c r="S3780" s="4"/>
      <c r="T3780" s="4"/>
      <c r="U3780" s="4"/>
      <c r="V3780" s="4"/>
      <c r="W3780" s="4"/>
      <c r="X3780" s="4"/>
      <c r="Y3780" s="4"/>
    </row>
    <row r="3781" spans="1:25" ht="15" customHeight="1" thickBot="1">
      <c r="A3781" s="4"/>
      <c r="B3781" s="60"/>
      <c r="C3781" s="60"/>
      <c r="D3781" s="60"/>
      <c r="E3781" s="60"/>
      <c r="F3781" s="60" t="s">
        <v>1263</v>
      </c>
      <c r="G3781" s="82">
        <v>4.5</v>
      </c>
      <c r="H3781" s="60"/>
      <c r="I3781" s="306" t="s">
        <v>1264</v>
      </c>
      <c r="J3781" s="306"/>
      <c r="K3781" s="82">
        <v>28.33</v>
      </c>
      <c r="O3781" s="4"/>
      <c r="P3781" s="4"/>
      <c r="Q3781" s="4"/>
      <c r="R3781" s="4"/>
      <c r="S3781" s="4"/>
      <c r="T3781" s="4"/>
      <c r="U3781" s="4"/>
      <c r="V3781" s="4"/>
      <c r="W3781" s="4"/>
      <c r="X3781" s="4"/>
      <c r="Y3781" s="4"/>
    </row>
    <row r="3782" spans="1:25" ht="15" customHeight="1" thickTop="1">
      <c r="A3782" s="4"/>
      <c r="B3782" s="72"/>
      <c r="C3782" s="72"/>
      <c r="D3782" s="72"/>
      <c r="E3782" s="72"/>
      <c r="F3782" s="72"/>
      <c r="G3782" s="72"/>
      <c r="H3782" s="72"/>
      <c r="I3782" s="72"/>
      <c r="J3782" s="72"/>
      <c r="K3782" s="72"/>
      <c r="O3782" s="4"/>
      <c r="P3782" s="4"/>
      <c r="Q3782" s="4"/>
      <c r="R3782" s="4"/>
      <c r="S3782" s="4"/>
      <c r="T3782" s="4"/>
      <c r="U3782" s="4"/>
      <c r="V3782" s="4"/>
      <c r="W3782" s="4"/>
      <c r="X3782" s="4"/>
      <c r="Y3782" s="4"/>
    </row>
    <row r="3783" spans="1:25" ht="15" customHeight="1">
      <c r="A3783" s="4"/>
      <c r="B3783" s="61"/>
      <c r="C3783" s="62" t="s">
        <v>19</v>
      </c>
      <c r="D3783" s="61" t="s">
        <v>20</v>
      </c>
      <c r="E3783" s="61" t="s">
        <v>21</v>
      </c>
      <c r="F3783" s="303" t="s">
        <v>1242</v>
      </c>
      <c r="G3783" s="303"/>
      <c r="H3783" s="67" t="s">
        <v>22</v>
      </c>
      <c r="I3783" s="62" t="s">
        <v>23</v>
      </c>
      <c r="J3783" s="62" t="s">
        <v>24</v>
      </c>
      <c r="K3783" s="62" t="s">
        <v>17</v>
      </c>
      <c r="O3783" s="4"/>
      <c r="P3783" s="4"/>
      <c r="Q3783" s="4"/>
      <c r="R3783" s="4"/>
      <c r="S3783" s="4"/>
      <c r="T3783" s="4"/>
      <c r="U3783" s="4"/>
      <c r="V3783" s="4"/>
      <c r="W3783" s="4"/>
      <c r="X3783" s="4"/>
      <c r="Y3783" s="4"/>
    </row>
    <row r="3784" spans="1:25" ht="15" customHeight="1">
      <c r="A3784" s="4"/>
      <c r="B3784" s="58" t="s">
        <v>1243</v>
      </c>
      <c r="C3784" s="69" t="s">
        <v>1502</v>
      </c>
      <c r="D3784" s="58" t="s">
        <v>47</v>
      </c>
      <c r="E3784" s="58" t="s">
        <v>1503</v>
      </c>
      <c r="F3784" s="304" t="s">
        <v>1248</v>
      </c>
      <c r="G3784" s="304"/>
      <c r="H3784" s="68" t="s">
        <v>1249</v>
      </c>
      <c r="I3784" s="71">
        <v>1</v>
      </c>
      <c r="J3784" s="70">
        <v>26.45</v>
      </c>
      <c r="K3784" s="70">
        <v>26.45</v>
      </c>
      <c r="O3784" s="4"/>
      <c r="P3784" s="4"/>
      <c r="Q3784" s="4"/>
      <c r="R3784" s="4"/>
      <c r="S3784" s="4"/>
      <c r="T3784" s="4"/>
      <c r="U3784" s="4"/>
      <c r="V3784" s="4"/>
      <c r="W3784" s="4"/>
      <c r="X3784" s="4"/>
      <c r="Y3784" s="4"/>
    </row>
    <row r="3785" spans="1:25" ht="15" customHeight="1">
      <c r="A3785" s="4"/>
      <c r="B3785" s="59" t="s">
        <v>1245</v>
      </c>
      <c r="C3785" s="74" t="s">
        <v>2717</v>
      </c>
      <c r="D3785" s="59" t="s">
        <v>47</v>
      </c>
      <c r="E3785" s="59" t="s">
        <v>2718</v>
      </c>
      <c r="F3785" s="308" t="s">
        <v>1248</v>
      </c>
      <c r="G3785" s="308"/>
      <c r="H3785" s="73" t="s">
        <v>1249</v>
      </c>
      <c r="I3785" s="76">
        <v>1</v>
      </c>
      <c r="J3785" s="75">
        <v>0.22</v>
      </c>
      <c r="K3785" s="75">
        <v>0.22</v>
      </c>
      <c r="O3785" s="4"/>
      <c r="P3785" s="4"/>
      <c r="Q3785" s="4"/>
      <c r="R3785" s="4"/>
      <c r="S3785" s="4"/>
      <c r="T3785" s="4"/>
      <c r="U3785" s="4"/>
      <c r="V3785" s="4"/>
      <c r="W3785" s="4"/>
      <c r="X3785" s="4"/>
      <c r="Y3785" s="4"/>
    </row>
    <row r="3786" spans="1:25" ht="15" customHeight="1">
      <c r="A3786" s="4"/>
      <c r="B3786" s="57" t="s">
        <v>1254</v>
      </c>
      <c r="C3786" s="78" t="s">
        <v>2719</v>
      </c>
      <c r="D3786" s="57" t="s">
        <v>47</v>
      </c>
      <c r="E3786" s="57" t="s">
        <v>2720</v>
      </c>
      <c r="F3786" s="305" t="s">
        <v>1258</v>
      </c>
      <c r="G3786" s="305"/>
      <c r="H3786" s="77" t="s">
        <v>1249</v>
      </c>
      <c r="I3786" s="80">
        <v>1</v>
      </c>
      <c r="J3786" s="79">
        <v>0.61</v>
      </c>
      <c r="K3786" s="79">
        <v>0.61</v>
      </c>
      <c r="O3786" s="4"/>
      <c r="P3786" s="4"/>
      <c r="Q3786" s="4"/>
      <c r="R3786" s="4"/>
      <c r="S3786" s="4"/>
      <c r="T3786" s="4"/>
      <c r="U3786" s="4"/>
      <c r="V3786" s="4"/>
      <c r="W3786" s="4"/>
      <c r="X3786" s="4"/>
      <c r="Y3786" s="4"/>
    </row>
    <row r="3787" spans="1:25" ht="15" customHeight="1">
      <c r="A3787" s="4"/>
      <c r="B3787" s="57" t="s">
        <v>1254</v>
      </c>
      <c r="C3787" s="78" t="s">
        <v>2693</v>
      </c>
      <c r="D3787" s="57" t="s">
        <v>47</v>
      </c>
      <c r="E3787" s="57" t="s">
        <v>2694</v>
      </c>
      <c r="F3787" s="305" t="s">
        <v>1258</v>
      </c>
      <c r="G3787" s="305"/>
      <c r="H3787" s="77" t="s">
        <v>1249</v>
      </c>
      <c r="I3787" s="80">
        <v>1</v>
      </c>
      <c r="J3787" s="79">
        <v>0.86</v>
      </c>
      <c r="K3787" s="79">
        <v>0.86</v>
      </c>
      <c r="O3787" s="4"/>
      <c r="P3787" s="4"/>
      <c r="Q3787" s="4"/>
      <c r="R3787" s="4"/>
      <c r="S3787" s="4"/>
      <c r="T3787" s="4"/>
      <c r="U3787" s="4"/>
      <c r="V3787" s="4"/>
      <c r="W3787" s="4"/>
      <c r="X3787" s="4"/>
      <c r="Y3787" s="4"/>
    </row>
    <row r="3788" spans="1:25" ht="15" customHeight="1">
      <c r="A3788" s="4"/>
      <c r="B3788" s="57" t="s">
        <v>1254</v>
      </c>
      <c r="C3788" s="78" t="s">
        <v>2721</v>
      </c>
      <c r="D3788" s="57" t="s">
        <v>47</v>
      </c>
      <c r="E3788" s="57" t="s">
        <v>2722</v>
      </c>
      <c r="F3788" s="305" t="s">
        <v>1402</v>
      </c>
      <c r="G3788" s="305"/>
      <c r="H3788" s="77" t="s">
        <v>1249</v>
      </c>
      <c r="I3788" s="80">
        <v>1</v>
      </c>
      <c r="J3788" s="79">
        <v>19.739999999999998</v>
      </c>
      <c r="K3788" s="79">
        <v>19.739999999999998</v>
      </c>
      <c r="O3788" s="4"/>
      <c r="P3788" s="4"/>
      <c r="Q3788" s="4"/>
      <c r="R3788" s="4"/>
      <c r="S3788" s="4"/>
      <c r="T3788" s="4"/>
      <c r="U3788" s="4"/>
      <c r="V3788" s="4"/>
      <c r="W3788" s="4"/>
      <c r="X3788" s="4"/>
      <c r="Y3788" s="4"/>
    </row>
    <row r="3789" spans="1:25" ht="15" customHeight="1">
      <c r="A3789" s="4"/>
      <c r="B3789" s="57" t="s">
        <v>1254</v>
      </c>
      <c r="C3789" s="78" t="s">
        <v>2697</v>
      </c>
      <c r="D3789" s="57" t="s">
        <v>47</v>
      </c>
      <c r="E3789" s="57" t="s">
        <v>2698</v>
      </c>
      <c r="F3789" s="305" t="s">
        <v>1258</v>
      </c>
      <c r="G3789" s="305"/>
      <c r="H3789" s="77" t="s">
        <v>1249</v>
      </c>
      <c r="I3789" s="80">
        <v>1</v>
      </c>
      <c r="J3789" s="79">
        <v>2.12</v>
      </c>
      <c r="K3789" s="79">
        <v>2.12</v>
      </c>
      <c r="O3789" s="4"/>
      <c r="P3789" s="4"/>
      <c r="Q3789" s="4"/>
      <c r="R3789" s="4"/>
      <c r="S3789" s="4"/>
      <c r="T3789" s="4"/>
      <c r="U3789" s="4"/>
      <c r="V3789" s="4"/>
      <c r="W3789" s="4"/>
      <c r="X3789" s="4"/>
      <c r="Y3789" s="4"/>
    </row>
    <row r="3790" spans="1:25" ht="15" customHeight="1">
      <c r="A3790" s="4"/>
      <c r="B3790" s="57" t="s">
        <v>1254</v>
      </c>
      <c r="C3790" s="78" t="s">
        <v>2691</v>
      </c>
      <c r="D3790" s="57" t="s">
        <v>47</v>
      </c>
      <c r="E3790" s="57" t="s">
        <v>2692</v>
      </c>
      <c r="F3790" s="305" t="s">
        <v>1258</v>
      </c>
      <c r="G3790" s="305"/>
      <c r="H3790" s="77" t="s">
        <v>1249</v>
      </c>
      <c r="I3790" s="80">
        <v>1</v>
      </c>
      <c r="J3790" s="79">
        <v>0.08</v>
      </c>
      <c r="K3790" s="79">
        <v>0.08</v>
      </c>
      <c r="O3790" s="4"/>
      <c r="P3790" s="4"/>
      <c r="Q3790" s="4"/>
      <c r="R3790" s="4"/>
      <c r="S3790" s="4"/>
      <c r="T3790" s="4"/>
      <c r="U3790" s="4"/>
      <c r="V3790" s="4"/>
      <c r="W3790" s="4"/>
      <c r="X3790" s="4"/>
      <c r="Y3790" s="4"/>
    </row>
    <row r="3791" spans="1:25" ht="15" customHeight="1">
      <c r="A3791" s="4"/>
      <c r="B3791" s="57" t="s">
        <v>1254</v>
      </c>
      <c r="C3791" s="78" t="s">
        <v>2723</v>
      </c>
      <c r="D3791" s="57" t="s">
        <v>47</v>
      </c>
      <c r="E3791" s="57" t="s">
        <v>2724</v>
      </c>
      <c r="F3791" s="305" t="s">
        <v>1258</v>
      </c>
      <c r="G3791" s="305"/>
      <c r="H3791" s="77" t="s">
        <v>1249</v>
      </c>
      <c r="I3791" s="80">
        <v>1</v>
      </c>
      <c r="J3791" s="79">
        <v>1.39</v>
      </c>
      <c r="K3791" s="79">
        <v>1.39</v>
      </c>
      <c r="O3791" s="4"/>
      <c r="P3791" s="4"/>
      <c r="Q3791" s="4"/>
      <c r="R3791" s="4"/>
      <c r="S3791" s="4"/>
      <c r="T3791" s="4"/>
      <c r="U3791" s="4"/>
      <c r="V3791" s="4"/>
      <c r="W3791" s="4"/>
      <c r="X3791" s="4"/>
      <c r="Y3791" s="4"/>
    </row>
    <row r="3792" spans="1:25" ht="15" customHeight="1">
      <c r="A3792" s="4"/>
      <c r="B3792" s="57" t="s">
        <v>1254</v>
      </c>
      <c r="C3792" s="78" t="s">
        <v>2689</v>
      </c>
      <c r="D3792" s="57" t="s">
        <v>47</v>
      </c>
      <c r="E3792" s="57" t="s">
        <v>2690</v>
      </c>
      <c r="F3792" s="305" t="s">
        <v>1258</v>
      </c>
      <c r="G3792" s="305"/>
      <c r="H3792" s="77" t="s">
        <v>1249</v>
      </c>
      <c r="I3792" s="80">
        <v>1</v>
      </c>
      <c r="J3792" s="79">
        <v>1.43</v>
      </c>
      <c r="K3792" s="79">
        <v>1.43</v>
      </c>
      <c r="O3792" s="4"/>
      <c r="P3792" s="4"/>
      <c r="Q3792" s="4"/>
      <c r="R3792" s="4"/>
      <c r="S3792" s="4"/>
      <c r="T3792" s="4"/>
      <c r="U3792" s="4"/>
      <c r="V3792" s="4"/>
      <c r="W3792" s="4"/>
      <c r="X3792" s="4"/>
      <c r="Y3792" s="4"/>
    </row>
    <row r="3793" spans="1:25" ht="15" customHeight="1">
      <c r="A3793" s="4"/>
      <c r="B3793" s="60"/>
      <c r="C3793" s="60"/>
      <c r="D3793" s="60"/>
      <c r="E3793" s="60"/>
      <c r="F3793" s="60" t="s">
        <v>1260</v>
      </c>
      <c r="G3793" s="82">
        <v>19.96</v>
      </c>
      <c r="H3793" s="60" t="s">
        <v>1261</v>
      </c>
      <c r="I3793" s="82">
        <v>0</v>
      </c>
      <c r="J3793" s="60" t="s">
        <v>1262</v>
      </c>
      <c r="K3793" s="82">
        <v>19.96</v>
      </c>
      <c r="O3793" s="4"/>
      <c r="P3793" s="4"/>
      <c r="Q3793" s="4"/>
      <c r="R3793" s="4"/>
      <c r="S3793" s="4"/>
      <c r="T3793" s="4"/>
      <c r="U3793" s="4"/>
      <c r="V3793" s="4"/>
      <c r="W3793" s="4"/>
      <c r="X3793" s="4"/>
      <c r="Y3793" s="4"/>
    </row>
    <row r="3794" spans="1:25" ht="15" customHeight="1" thickBot="1">
      <c r="A3794" s="4"/>
      <c r="B3794" s="60"/>
      <c r="C3794" s="60"/>
      <c r="D3794" s="60"/>
      <c r="E3794" s="60"/>
      <c r="F3794" s="60" t="s">
        <v>1263</v>
      </c>
      <c r="G3794" s="82">
        <v>5</v>
      </c>
      <c r="H3794" s="60"/>
      <c r="I3794" s="306" t="s">
        <v>1264</v>
      </c>
      <c r="J3794" s="306"/>
      <c r="K3794" s="82">
        <v>31.45</v>
      </c>
      <c r="O3794" s="4"/>
      <c r="P3794" s="4"/>
      <c r="Q3794" s="4"/>
      <c r="R3794" s="4"/>
      <c r="S3794" s="4"/>
      <c r="T3794" s="4"/>
      <c r="U3794" s="4"/>
      <c r="V3794" s="4"/>
      <c r="W3794" s="4"/>
      <c r="X3794" s="4"/>
      <c r="Y3794" s="4"/>
    </row>
    <row r="3795" spans="1:25" ht="15" customHeight="1" thickTop="1">
      <c r="A3795" s="4"/>
      <c r="B3795" s="72"/>
      <c r="C3795" s="72"/>
      <c r="D3795" s="72"/>
      <c r="E3795" s="72"/>
      <c r="F3795" s="72"/>
      <c r="G3795" s="72"/>
      <c r="H3795" s="72"/>
      <c r="I3795" s="72"/>
      <c r="J3795" s="72"/>
      <c r="K3795" s="72"/>
      <c r="O3795" s="4"/>
      <c r="P3795" s="4"/>
      <c r="Q3795" s="4"/>
      <c r="R3795" s="4"/>
      <c r="S3795" s="4"/>
      <c r="T3795" s="4"/>
      <c r="U3795" s="4"/>
      <c r="V3795" s="4"/>
      <c r="W3795" s="4"/>
      <c r="X3795" s="4"/>
      <c r="Y3795" s="4"/>
    </row>
    <row r="3796" spans="1:25" ht="15" customHeight="1">
      <c r="A3796" s="4"/>
      <c r="B3796" s="61"/>
      <c r="C3796" s="62" t="s">
        <v>19</v>
      </c>
      <c r="D3796" s="61" t="s">
        <v>20</v>
      </c>
      <c r="E3796" s="61" t="s">
        <v>21</v>
      </c>
      <c r="F3796" s="303" t="s">
        <v>1242</v>
      </c>
      <c r="G3796" s="303"/>
      <c r="H3796" s="67" t="s">
        <v>22</v>
      </c>
      <c r="I3796" s="62" t="s">
        <v>23</v>
      </c>
      <c r="J3796" s="62" t="s">
        <v>24</v>
      </c>
      <c r="K3796" s="62" t="s">
        <v>17</v>
      </c>
      <c r="O3796" s="4"/>
      <c r="P3796" s="4"/>
      <c r="Q3796" s="4"/>
      <c r="R3796" s="4"/>
      <c r="S3796" s="4"/>
      <c r="T3796" s="4"/>
      <c r="U3796" s="4"/>
      <c r="V3796" s="4"/>
      <c r="W3796" s="4"/>
      <c r="X3796" s="4"/>
      <c r="Y3796" s="4"/>
    </row>
    <row r="3797" spans="1:25" ht="15" customHeight="1">
      <c r="A3797" s="4"/>
      <c r="B3797" s="58" t="s">
        <v>1243</v>
      </c>
      <c r="C3797" s="69" t="s">
        <v>1684</v>
      </c>
      <c r="D3797" s="58" t="s">
        <v>47</v>
      </c>
      <c r="E3797" s="58" t="s">
        <v>1685</v>
      </c>
      <c r="F3797" s="304" t="s">
        <v>1683</v>
      </c>
      <c r="G3797" s="304"/>
      <c r="H3797" s="68" t="s">
        <v>87</v>
      </c>
      <c r="I3797" s="71">
        <v>1</v>
      </c>
      <c r="J3797" s="70">
        <v>12.35</v>
      </c>
      <c r="K3797" s="70">
        <v>12.35</v>
      </c>
      <c r="O3797" s="4"/>
      <c r="P3797" s="4"/>
      <c r="Q3797" s="4"/>
      <c r="R3797" s="4"/>
      <c r="S3797" s="4"/>
      <c r="T3797" s="4"/>
      <c r="U3797" s="4"/>
      <c r="V3797" s="4"/>
      <c r="W3797" s="4"/>
      <c r="X3797" s="4"/>
      <c r="Y3797" s="4"/>
    </row>
    <row r="3798" spans="1:25" ht="15" customHeight="1">
      <c r="A3798" s="4"/>
      <c r="B3798" s="59" t="s">
        <v>1245</v>
      </c>
      <c r="C3798" s="74" t="s">
        <v>1246</v>
      </c>
      <c r="D3798" s="59" t="s">
        <v>47</v>
      </c>
      <c r="E3798" s="59" t="s">
        <v>1247</v>
      </c>
      <c r="F3798" s="308" t="s">
        <v>1248</v>
      </c>
      <c r="G3798" s="308"/>
      <c r="H3798" s="73" t="s">
        <v>1249</v>
      </c>
      <c r="I3798" s="76">
        <v>3.4000000000000002E-2</v>
      </c>
      <c r="J3798" s="75">
        <v>22.64</v>
      </c>
      <c r="K3798" s="75">
        <v>0.76</v>
      </c>
      <c r="O3798" s="4"/>
      <c r="P3798" s="4"/>
      <c r="Q3798" s="4"/>
      <c r="R3798" s="4"/>
      <c r="S3798" s="4"/>
      <c r="T3798" s="4"/>
      <c r="U3798" s="4"/>
      <c r="V3798" s="4"/>
      <c r="W3798" s="4"/>
      <c r="X3798" s="4"/>
      <c r="Y3798" s="4"/>
    </row>
    <row r="3799" spans="1:25" ht="15" customHeight="1">
      <c r="A3799" s="4"/>
      <c r="B3799" s="59" t="s">
        <v>1245</v>
      </c>
      <c r="C3799" s="74" t="s">
        <v>1413</v>
      </c>
      <c r="D3799" s="59" t="s">
        <v>47</v>
      </c>
      <c r="E3799" s="59" t="s">
        <v>1414</v>
      </c>
      <c r="F3799" s="308" t="s">
        <v>1248</v>
      </c>
      <c r="G3799" s="308"/>
      <c r="H3799" s="73" t="s">
        <v>1249</v>
      </c>
      <c r="I3799" s="76">
        <v>6.8000000000000005E-2</v>
      </c>
      <c r="J3799" s="75">
        <v>34.729999999999997</v>
      </c>
      <c r="K3799" s="75">
        <v>2.36</v>
      </c>
      <c r="O3799" s="4"/>
      <c r="P3799" s="4"/>
      <c r="Q3799" s="4"/>
      <c r="R3799" s="4"/>
      <c r="S3799" s="4"/>
      <c r="T3799" s="4"/>
      <c r="U3799" s="4"/>
      <c r="V3799" s="4"/>
      <c r="W3799" s="4"/>
      <c r="X3799" s="4"/>
      <c r="Y3799" s="4"/>
    </row>
    <row r="3800" spans="1:25" ht="15" customHeight="1">
      <c r="A3800" s="4"/>
      <c r="B3800" s="57" t="s">
        <v>1254</v>
      </c>
      <c r="C3800" s="78" t="s">
        <v>2725</v>
      </c>
      <c r="D3800" s="57" t="s">
        <v>47</v>
      </c>
      <c r="E3800" s="57" t="s">
        <v>2726</v>
      </c>
      <c r="F3800" s="305" t="s">
        <v>1258</v>
      </c>
      <c r="G3800" s="305"/>
      <c r="H3800" s="77" t="s">
        <v>87</v>
      </c>
      <c r="I3800" s="80">
        <v>1.163</v>
      </c>
      <c r="J3800" s="79">
        <v>7.85</v>
      </c>
      <c r="K3800" s="79">
        <v>9.1199999999999992</v>
      </c>
      <c r="O3800" s="4"/>
      <c r="P3800" s="4"/>
      <c r="Q3800" s="4"/>
      <c r="R3800" s="4"/>
      <c r="S3800" s="4"/>
      <c r="T3800" s="4"/>
      <c r="U3800" s="4"/>
      <c r="V3800" s="4"/>
      <c r="W3800" s="4"/>
      <c r="X3800" s="4"/>
      <c r="Y3800" s="4"/>
    </row>
    <row r="3801" spans="1:25" ht="15" customHeight="1">
      <c r="A3801" s="4"/>
      <c r="B3801" s="57" t="s">
        <v>1254</v>
      </c>
      <c r="C3801" s="78" t="s">
        <v>1709</v>
      </c>
      <c r="D3801" s="57" t="s">
        <v>47</v>
      </c>
      <c r="E3801" s="57" t="s">
        <v>1710</v>
      </c>
      <c r="F3801" s="305" t="s">
        <v>1258</v>
      </c>
      <c r="G3801" s="305"/>
      <c r="H3801" s="77" t="s">
        <v>103</v>
      </c>
      <c r="I3801" s="80">
        <v>6.0000000000000001E-3</v>
      </c>
      <c r="J3801" s="79">
        <v>19.75</v>
      </c>
      <c r="K3801" s="79">
        <v>0.11</v>
      </c>
      <c r="O3801" s="4"/>
      <c r="P3801" s="4"/>
      <c r="Q3801" s="4"/>
      <c r="R3801" s="4"/>
      <c r="S3801" s="4"/>
      <c r="T3801" s="4"/>
      <c r="U3801" s="4"/>
      <c r="V3801" s="4"/>
      <c r="W3801" s="4"/>
      <c r="X3801" s="4"/>
      <c r="Y3801" s="4"/>
    </row>
    <row r="3802" spans="1:25" ht="15" customHeight="1">
      <c r="A3802" s="4"/>
      <c r="B3802" s="60"/>
      <c r="C3802" s="60"/>
      <c r="D3802" s="60"/>
      <c r="E3802" s="60"/>
      <c r="F3802" s="60" t="s">
        <v>1260</v>
      </c>
      <c r="G3802" s="82">
        <v>2.46</v>
      </c>
      <c r="H3802" s="60" t="s">
        <v>1261</v>
      </c>
      <c r="I3802" s="82">
        <v>0</v>
      </c>
      <c r="J3802" s="60" t="s">
        <v>1262</v>
      </c>
      <c r="K3802" s="82">
        <v>2.46</v>
      </c>
      <c r="O3802" s="4"/>
      <c r="P3802" s="4"/>
      <c r="Q3802" s="4"/>
      <c r="R3802" s="4"/>
      <c r="S3802" s="4"/>
      <c r="T3802" s="4"/>
      <c r="U3802" s="4"/>
      <c r="V3802" s="4"/>
      <c r="W3802" s="4"/>
      <c r="X3802" s="4"/>
      <c r="Y3802" s="4"/>
    </row>
    <row r="3803" spans="1:25" ht="15" customHeight="1" thickBot="1">
      <c r="A3803" s="4"/>
      <c r="B3803" s="60"/>
      <c r="C3803" s="60"/>
      <c r="D3803" s="60"/>
      <c r="E3803" s="60"/>
      <c r="F3803" s="60" t="s">
        <v>1263</v>
      </c>
      <c r="G3803" s="82">
        <v>2.33</v>
      </c>
      <c r="H3803" s="60"/>
      <c r="I3803" s="306" t="s">
        <v>1264</v>
      </c>
      <c r="J3803" s="306"/>
      <c r="K3803" s="82">
        <v>14.68</v>
      </c>
      <c r="O3803" s="4"/>
      <c r="P3803" s="4"/>
      <c r="Q3803" s="4"/>
      <c r="R3803" s="4"/>
      <c r="S3803" s="4"/>
      <c r="T3803" s="4"/>
      <c r="U3803" s="4"/>
      <c r="V3803" s="4"/>
      <c r="W3803" s="4"/>
      <c r="X3803" s="4"/>
      <c r="Y3803" s="4"/>
    </row>
    <row r="3804" spans="1:25" ht="15" customHeight="1" thickTop="1">
      <c r="A3804" s="4"/>
      <c r="B3804" s="72"/>
      <c r="C3804" s="72"/>
      <c r="D3804" s="72"/>
      <c r="E3804" s="72"/>
      <c r="F3804" s="72"/>
      <c r="G3804" s="72"/>
      <c r="H3804" s="72"/>
      <c r="I3804" s="72"/>
      <c r="J3804" s="72"/>
      <c r="K3804" s="72"/>
      <c r="O3804" s="4"/>
      <c r="P3804" s="4"/>
      <c r="Q3804" s="4"/>
      <c r="R3804" s="4"/>
      <c r="S3804" s="4"/>
      <c r="T3804" s="4"/>
      <c r="U3804" s="4"/>
      <c r="V3804" s="4"/>
      <c r="W3804" s="4"/>
      <c r="X3804" s="4"/>
      <c r="Y3804" s="4"/>
    </row>
    <row r="3805" spans="1:25" ht="15" customHeight="1">
      <c r="A3805" s="4"/>
      <c r="B3805" s="61"/>
      <c r="C3805" s="62" t="s">
        <v>19</v>
      </c>
      <c r="D3805" s="61" t="s">
        <v>20</v>
      </c>
      <c r="E3805" s="61" t="s">
        <v>21</v>
      </c>
      <c r="F3805" s="303" t="s">
        <v>1242</v>
      </c>
      <c r="G3805" s="303"/>
      <c r="H3805" s="67" t="s">
        <v>22</v>
      </c>
      <c r="I3805" s="62" t="s">
        <v>23</v>
      </c>
      <c r="J3805" s="62" t="s">
        <v>24</v>
      </c>
      <c r="K3805" s="62" t="s">
        <v>17</v>
      </c>
      <c r="O3805" s="4"/>
      <c r="P3805" s="4"/>
      <c r="Q3805" s="4"/>
      <c r="R3805" s="4"/>
      <c r="S3805" s="4"/>
      <c r="T3805" s="4"/>
      <c r="U3805" s="4"/>
      <c r="V3805" s="4"/>
      <c r="W3805" s="4"/>
      <c r="X3805" s="4"/>
      <c r="Y3805" s="4"/>
    </row>
    <row r="3806" spans="1:25" ht="15" customHeight="1">
      <c r="A3806" s="4"/>
      <c r="B3806" s="58" t="s">
        <v>1243</v>
      </c>
      <c r="C3806" s="69" t="s">
        <v>2183</v>
      </c>
      <c r="D3806" s="58" t="s">
        <v>47</v>
      </c>
      <c r="E3806" s="58" t="s">
        <v>2184</v>
      </c>
      <c r="F3806" s="304" t="s">
        <v>2185</v>
      </c>
      <c r="G3806" s="304"/>
      <c r="H3806" s="68" t="s">
        <v>37</v>
      </c>
      <c r="I3806" s="71">
        <v>1</v>
      </c>
      <c r="J3806" s="70">
        <v>140.38999999999999</v>
      </c>
      <c r="K3806" s="70">
        <v>140.38999999999999</v>
      </c>
      <c r="O3806" s="4"/>
      <c r="P3806" s="4"/>
      <c r="Q3806" s="4"/>
      <c r="R3806" s="4"/>
      <c r="S3806" s="4"/>
      <c r="T3806" s="4"/>
      <c r="U3806" s="4"/>
      <c r="V3806" s="4"/>
      <c r="W3806" s="4"/>
      <c r="X3806" s="4"/>
      <c r="Y3806" s="4"/>
    </row>
    <row r="3807" spans="1:25" ht="15" customHeight="1">
      <c r="A3807" s="4"/>
      <c r="B3807" s="59" t="s">
        <v>1245</v>
      </c>
      <c r="C3807" s="74" t="s">
        <v>1246</v>
      </c>
      <c r="D3807" s="59" t="s">
        <v>47</v>
      </c>
      <c r="E3807" s="59" t="s">
        <v>1247</v>
      </c>
      <c r="F3807" s="308" t="s">
        <v>1248</v>
      </c>
      <c r="G3807" s="308"/>
      <c r="H3807" s="73" t="s">
        <v>1249</v>
      </c>
      <c r="I3807" s="76">
        <v>0.97</v>
      </c>
      <c r="J3807" s="75">
        <v>22.64</v>
      </c>
      <c r="K3807" s="75">
        <v>21.96</v>
      </c>
      <c r="O3807" s="4"/>
      <c r="P3807" s="4"/>
      <c r="Q3807" s="4"/>
      <c r="R3807" s="4"/>
      <c r="S3807" s="4"/>
      <c r="T3807" s="4"/>
      <c r="U3807" s="4"/>
      <c r="V3807" s="4"/>
      <c r="W3807" s="4"/>
      <c r="X3807" s="4"/>
      <c r="Y3807" s="4"/>
    </row>
    <row r="3808" spans="1:25" ht="15" customHeight="1">
      <c r="A3808" s="4"/>
      <c r="B3808" s="59" t="s">
        <v>1245</v>
      </c>
      <c r="C3808" s="74" t="s">
        <v>1443</v>
      </c>
      <c r="D3808" s="59" t="s">
        <v>47</v>
      </c>
      <c r="E3808" s="59" t="s">
        <v>1444</v>
      </c>
      <c r="F3808" s="308" t="s">
        <v>1248</v>
      </c>
      <c r="G3808" s="308"/>
      <c r="H3808" s="73" t="s">
        <v>1249</v>
      </c>
      <c r="I3808" s="76">
        <v>1.9390000000000001</v>
      </c>
      <c r="J3808" s="75">
        <v>31.21</v>
      </c>
      <c r="K3808" s="75">
        <v>60.51</v>
      </c>
      <c r="O3808" s="4"/>
      <c r="P3808" s="4"/>
      <c r="Q3808" s="4"/>
      <c r="R3808" s="4"/>
      <c r="S3808" s="4"/>
      <c r="T3808" s="4"/>
      <c r="U3808" s="4"/>
      <c r="V3808" s="4"/>
      <c r="W3808" s="4"/>
      <c r="X3808" s="4"/>
      <c r="Y3808" s="4"/>
    </row>
    <row r="3809" spans="1:25" ht="15" customHeight="1">
      <c r="A3809" s="4"/>
      <c r="B3809" s="59" t="s">
        <v>1245</v>
      </c>
      <c r="C3809" s="74" t="s">
        <v>1551</v>
      </c>
      <c r="D3809" s="59" t="s">
        <v>47</v>
      </c>
      <c r="E3809" s="59" t="s">
        <v>1552</v>
      </c>
      <c r="F3809" s="308" t="s">
        <v>1337</v>
      </c>
      <c r="G3809" s="308"/>
      <c r="H3809" s="73" t="s">
        <v>62</v>
      </c>
      <c r="I3809" s="76">
        <v>2.8000000000000001E-2</v>
      </c>
      <c r="J3809" s="75">
        <v>677.86</v>
      </c>
      <c r="K3809" s="75">
        <v>18.98</v>
      </c>
      <c r="O3809" s="4"/>
      <c r="P3809" s="4"/>
      <c r="Q3809" s="4"/>
      <c r="R3809" s="4"/>
      <c r="S3809" s="4"/>
      <c r="T3809" s="4"/>
      <c r="U3809" s="4"/>
      <c r="V3809" s="4"/>
      <c r="W3809" s="4"/>
      <c r="X3809" s="4"/>
      <c r="Y3809" s="4"/>
    </row>
    <row r="3810" spans="1:25" ht="15" customHeight="1">
      <c r="A3810" s="4"/>
      <c r="B3810" s="57" t="s">
        <v>1254</v>
      </c>
      <c r="C3810" s="78" t="s">
        <v>2064</v>
      </c>
      <c r="D3810" s="57" t="s">
        <v>47</v>
      </c>
      <c r="E3810" s="57" t="s">
        <v>2065</v>
      </c>
      <c r="F3810" s="305" t="s">
        <v>1258</v>
      </c>
      <c r="G3810" s="305"/>
      <c r="H3810" s="77" t="s">
        <v>49</v>
      </c>
      <c r="I3810" s="80">
        <v>73.489999999999995</v>
      </c>
      <c r="J3810" s="79">
        <v>0.53</v>
      </c>
      <c r="K3810" s="79">
        <v>38.94</v>
      </c>
      <c r="O3810" s="4"/>
      <c r="P3810" s="4"/>
      <c r="Q3810" s="4"/>
      <c r="R3810" s="4"/>
      <c r="S3810" s="4"/>
      <c r="T3810" s="4"/>
      <c r="U3810" s="4"/>
      <c r="V3810" s="4"/>
      <c r="W3810" s="4"/>
      <c r="X3810" s="4"/>
      <c r="Y3810" s="4"/>
    </row>
    <row r="3811" spans="1:25" ht="15" customHeight="1">
      <c r="A3811" s="4"/>
      <c r="B3811" s="60"/>
      <c r="C3811" s="60"/>
      <c r="D3811" s="60"/>
      <c r="E3811" s="60"/>
      <c r="F3811" s="60" t="s">
        <v>1260</v>
      </c>
      <c r="G3811" s="82">
        <v>66.17</v>
      </c>
      <c r="H3811" s="60" t="s">
        <v>1261</v>
      </c>
      <c r="I3811" s="82">
        <v>0</v>
      </c>
      <c r="J3811" s="60" t="s">
        <v>1262</v>
      </c>
      <c r="K3811" s="82">
        <v>66.17</v>
      </c>
      <c r="O3811" s="4"/>
      <c r="P3811" s="4"/>
      <c r="Q3811" s="4"/>
      <c r="R3811" s="4"/>
      <c r="S3811" s="4"/>
      <c r="T3811" s="4"/>
      <c r="U3811" s="4"/>
      <c r="V3811" s="4"/>
      <c r="W3811" s="4"/>
      <c r="X3811" s="4"/>
      <c r="Y3811" s="4"/>
    </row>
    <row r="3812" spans="1:25" ht="15" customHeight="1" thickBot="1">
      <c r="A3812" s="4"/>
      <c r="B3812" s="60"/>
      <c r="C3812" s="60"/>
      <c r="D3812" s="60"/>
      <c r="E3812" s="60"/>
      <c r="F3812" s="60" t="s">
        <v>1263</v>
      </c>
      <c r="G3812" s="82">
        <v>26.56</v>
      </c>
      <c r="H3812" s="60"/>
      <c r="I3812" s="306" t="s">
        <v>1264</v>
      </c>
      <c r="J3812" s="306"/>
      <c r="K3812" s="82">
        <v>166.95</v>
      </c>
      <c r="O3812" s="4"/>
      <c r="P3812" s="4"/>
      <c r="Q3812" s="4"/>
      <c r="R3812" s="4"/>
      <c r="S3812" s="4"/>
      <c r="T3812" s="4"/>
      <c r="U3812" s="4"/>
      <c r="V3812" s="4"/>
      <c r="W3812" s="4"/>
      <c r="X3812" s="4"/>
      <c r="Y3812" s="4"/>
    </row>
    <row r="3813" spans="1:25" ht="15" customHeight="1" thickTop="1">
      <c r="A3813" s="4"/>
      <c r="B3813" s="72"/>
      <c r="C3813" s="72"/>
      <c r="D3813" s="72"/>
      <c r="E3813" s="72"/>
      <c r="F3813" s="72"/>
      <c r="G3813" s="72"/>
      <c r="H3813" s="72"/>
      <c r="I3813" s="72"/>
      <c r="J3813" s="72"/>
      <c r="K3813" s="72"/>
      <c r="O3813" s="4"/>
      <c r="P3813" s="4"/>
      <c r="Q3813" s="4"/>
      <c r="R3813" s="4"/>
      <c r="S3813" s="4"/>
      <c r="T3813" s="4"/>
      <c r="U3813" s="4"/>
      <c r="V3813" s="4"/>
      <c r="W3813" s="4"/>
      <c r="X3813" s="4"/>
      <c r="Y3813" s="4"/>
    </row>
    <row r="3814" spans="1:25" ht="15" customHeight="1">
      <c r="A3814" s="4"/>
      <c r="B3814" s="61"/>
      <c r="C3814" s="62" t="s">
        <v>19</v>
      </c>
      <c r="D3814" s="61" t="s">
        <v>20</v>
      </c>
      <c r="E3814" s="61" t="s">
        <v>21</v>
      </c>
      <c r="F3814" s="303" t="s">
        <v>1242</v>
      </c>
      <c r="G3814" s="303"/>
      <c r="H3814" s="67" t="s">
        <v>22</v>
      </c>
      <c r="I3814" s="62" t="s">
        <v>23</v>
      </c>
      <c r="J3814" s="62" t="s">
        <v>24</v>
      </c>
      <c r="K3814" s="62" t="s">
        <v>17</v>
      </c>
      <c r="O3814" s="4"/>
      <c r="P3814" s="4"/>
      <c r="Q3814" s="4"/>
      <c r="R3814" s="4"/>
      <c r="S3814" s="4"/>
      <c r="T3814" s="4"/>
      <c r="U3814" s="4"/>
      <c r="V3814" s="4"/>
      <c r="W3814" s="4"/>
      <c r="X3814" s="4"/>
      <c r="Y3814" s="4"/>
    </row>
    <row r="3815" spans="1:25" ht="15" customHeight="1">
      <c r="A3815" s="4"/>
      <c r="B3815" s="58" t="s">
        <v>1243</v>
      </c>
      <c r="C3815" s="69" t="s">
        <v>1792</v>
      </c>
      <c r="D3815" s="58" t="s">
        <v>47</v>
      </c>
      <c r="E3815" s="58" t="s">
        <v>1793</v>
      </c>
      <c r="F3815" s="304" t="s">
        <v>1337</v>
      </c>
      <c r="G3815" s="304"/>
      <c r="H3815" s="68" t="s">
        <v>62</v>
      </c>
      <c r="I3815" s="71">
        <v>1</v>
      </c>
      <c r="J3815" s="70">
        <v>4696.8500000000004</v>
      </c>
      <c r="K3815" s="70">
        <v>4696.8500000000004</v>
      </c>
      <c r="O3815" s="4"/>
      <c r="P3815" s="4"/>
      <c r="Q3815" s="4"/>
      <c r="R3815" s="4"/>
      <c r="S3815" s="4"/>
      <c r="T3815" s="4"/>
      <c r="U3815" s="4"/>
      <c r="V3815" s="4"/>
      <c r="W3815" s="4"/>
      <c r="X3815" s="4"/>
      <c r="Y3815" s="4"/>
    </row>
    <row r="3816" spans="1:25" ht="15" customHeight="1">
      <c r="A3816" s="4"/>
      <c r="B3816" s="59" t="s">
        <v>1245</v>
      </c>
      <c r="C3816" s="74" t="s">
        <v>2727</v>
      </c>
      <c r="D3816" s="59" t="s">
        <v>47</v>
      </c>
      <c r="E3816" s="59" t="s">
        <v>2728</v>
      </c>
      <c r="F3816" s="308" t="s">
        <v>1387</v>
      </c>
      <c r="G3816" s="308"/>
      <c r="H3816" s="73" t="s">
        <v>1388</v>
      </c>
      <c r="I3816" s="76">
        <v>3.62</v>
      </c>
      <c r="J3816" s="75">
        <v>1.28</v>
      </c>
      <c r="K3816" s="75">
        <v>4.63</v>
      </c>
      <c r="O3816" s="4"/>
      <c r="P3816" s="4"/>
      <c r="Q3816" s="4"/>
      <c r="R3816" s="4"/>
      <c r="S3816" s="4"/>
      <c r="T3816" s="4"/>
      <c r="U3816" s="4"/>
      <c r="V3816" s="4"/>
      <c r="W3816" s="4"/>
      <c r="X3816" s="4"/>
      <c r="Y3816" s="4"/>
    </row>
    <row r="3817" spans="1:25" ht="15" customHeight="1">
      <c r="A3817" s="4"/>
      <c r="B3817" s="59" t="s">
        <v>1245</v>
      </c>
      <c r="C3817" s="74" t="s">
        <v>2169</v>
      </c>
      <c r="D3817" s="59" t="s">
        <v>47</v>
      </c>
      <c r="E3817" s="59" t="s">
        <v>2170</v>
      </c>
      <c r="F3817" s="308" t="s">
        <v>1248</v>
      </c>
      <c r="G3817" s="308"/>
      <c r="H3817" s="73" t="s">
        <v>1249</v>
      </c>
      <c r="I3817" s="76">
        <v>4.72</v>
      </c>
      <c r="J3817" s="75">
        <v>27.31</v>
      </c>
      <c r="K3817" s="75">
        <v>128.9</v>
      </c>
      <c r="O3817" s="4"/>
      <c r="P3817" s="4"/>
      <c r="Q3817" s="4"/>
      <c r="R3817" s="4"/>
      <c r="S3817" s="4"/>
      <c r="T3817" s="4"/>
      <c r="U3817" s="4"/>
      <c r="V3817" s="4"/>
      <c r="W3817" s="4"/>
      <c r="X3817" s="4"/>
      <c r="Y3817" s="4"/>
    </row>
    <row r="3818" spans="1:25" ht="15" customHeight="1">
      <c r="A3818" s="4"/>
      <c r="B3818" s="59" t="s">
        <v>1245</v>
      </c>
      <c r="C3818" s="74" t="s">
        <v>2729</v>
      </c>
      <c r="D3818" s="59" t="s">
        <v>47</v>
      </c>
      <c r="E3818" s="59" t="s">
        <v>2730</v>
      </c>
      <c r="F3818" s="308" t="s">
        <v>1387</v>
      </c>
      <c r="G3818" s="308"/>
      <c r="H3818" s="73" t="s">
        <v>1391</v>
      </c>
      <c r="I3818" s="76">
        <v>1.1000000000000001</v>
      </c>
      <c r="J3818" s="75">
        <v>5.91</v>
      </c>
      <c r="K3818" s="75">
        <v>6.5</v>
      </c>
      <c r="O3818" s="4"/>
      <c r="P3818" s="4"/>
      <c r="Q3818" s="4"/>
      <c r="R3818" s="4"/>
      <c r="S3818" s="4"/>
      <c r="T3818" s="4"/>
      <c r="U3818" s="4"/>
      <c r="V3818" s="4"/>
      <c r="W3818" s="4"/>
      <c r="X3818" s="4"/>
      <c r="Y3818" s="4"/>
    </row>
    <row r="3819" spans="1:25" ht="15" customHeight="1">
      <c r="A3819" s="4"/>
      <c r="B3819" s="57" t="s">
        <v>1254</v>
      </c>
      <c r="C3819" s="78" t="s">
        <v>2731</v>
      </c>
      <c r="D3819" s="57" t="s">
        <v>47</v>
      </c>
      <c r="E3819" s="57" t="s">
        <v>2732</v>
      </c>
      <c r="F3819" s="305" t="s">
        <v>1258</v>
      </c>
      <c r="G3819" s="305"/>
      <c r="H3819" s="77" t="s">
        <v>103</v>
      </c>
      <c r="I3819" s="80">
        <v>1981.23</v>
      </c>
      <c r="J3819" s="79">
        <v>2.2999999999999998</v>
      </c>
      <c r="K3819" s="79">
        <v>4556.82</v>
      </c>
      <c r="O3819" s="4"/>
      <c r="P3819" s="4"/>
      <c r="Q3819" s="4"/>
      <c r="R3819" s="4"/>
      <c r="S3819" s="4"/>
      <c r="T3819" s="4"/>
      <c r="U3819" s="4"/>
      <c r="V3819" s="4"/>
      <c r="W3819" s="4"/>
      <c r="X3819" s="4"/>
      <c r="Y3819" s="4"/>
    </row>
    <row r="3820" spans="1:25" ht="15" customHeight="1">
      <c r="A3820" s="4"/>
      <c r="B3820" s="60"/>
      <c r="C3820" s="60"/>
      <c r="D3820" s="60"/>
      <c r="E3820" s="60"/>
      <c r="F3820" s="60" t="s">
        <v>1260</v>
      </c>
      <c r="G3820" s="82">
        <v>103.46</v>
      </c>
      <c r="H3820" s="60" t="s">
        <v>1261</v>
      </c>
      <c r="I3820" s="82">
        <v>0</v>
      </c>
      <c r="J3820" s="60" t="s">
        <v>1262</v>
      </c>
      <c r="K3820" s="82">
        <v>103.46</v>
      </c>
      <c r="O3820" s="4"/>
      <c r="P3820" s="4"/>
      <c r="Q3820" s="4"/>
      <c r="R3820" s="4"/>
      <c r="S3820" s="4"/>
      <c r="T3820" s="4"/>
      <c r="U3820" s="4"/>
      <c r="V3820" s="4"/>
      <c r="W3820" s="4"/>
      <c r="X3820" s="4"/>
      <c r="Y3820" s="4"/>
    </row>
    <row r="3821" spans="1:25" ht="15" customHeight="1" thickBot="1">
      <c r="A3821" s="4"/>
      <c r="B3821" s="60"/>
      <c r="C3821" s="60"/>
      <c r="D3821" s="60"/>
      <c r="E3821" s="60"/>
      <c r="F3821" s="60" t="s">
        <v>1263</v>
      </c>
      <c r="G3821" s="82">
        <v>888.64</v>
      </c>
      <c r="H3821" s="60"/>
      <c r="I3821" s="306" t="s">
        <v>1264</v>
      </c>
      <c r="J3821" s="306"/>
      <c r="K3821" s="82">
        <v>5585.49</v>
      </c>
      <c r="O3821" s="4"/>
      <c r="P3821" s="4"/>
      <c r="Q3821" s="4"/>
      <c r="R3821" s="4"/>
      <c r="S3821" s="4"/>
      <c r="T3821" s="4"/>
      <c r="U3821" s="4"/>
      <c r="V3821" s="4"/>
      <c r="W3821" s="4"/>
      <c r="X3821" s="4"/>
      <c r="Y3821" s="4"/>
    </row>
    <row r="3822" spans="1:25" ht="15" customHeight="1" thickTop="1">
      <c r="A3822" s="4"/>
      <c r="B3822" s="72"/>
      <c r="C3822" s="72"/>
      <c r="D3822" s="72"/>
      <c r="E3822" s="72"/>
      <c r="F3822" s="72"/>
      <c r="G3822" s="72"/>
      <c r="H3822" s="72"/>
      <c r="I3822" s="72"/>
      <c r="J3822" s="72"/>
      <c r="K3822" s="72"/>
      <c r="O3822" s="4"/>
      <c r="P3822" s="4"/>
      <c r="Q3822" s="4"/>
      <c r="R3822" s="4"/>
      <c r="S3822" s="4"/>
      <c r="T3822" s="4"/>
      <c r="U3822" s="4"/>
      <c r="V3822" s="4"/>
      <c r="W3822" s="4"/>
      <c r="X3822" s="4"/>
      <c r="Y3822" s="4"/>
    </row>
    <row r="3823" spans="1:25" ht="15" customHeight="1">
      <c r="A3823" s="4"/>
      <c r="B3823" s="61"/>
      <c r="C3823" s="62" t="s">
        <v>19</v>
      </c>
      <c r="D3823" s="61" t="s">
        <v>20</v>
      </c>
      <c r="E3823" s="61" t="s">
        <v>21</v>
      </c>
      <c r="F3823" s="303" t="s">
        <v>1242</v>
      </c>
      <c r="G3823" s="303"/>
      <c r="H3823" s="67" t="s">
        <v>22</v>
      </c>
      <c r="I3823" s="62" t="s">
        <v>23</v>
      </c>
      <c r="J3823" s="62" t="s">
        <v>24</v>
      </c>
      <c r="K3823" s="62" t="s">
        <v>17</v>
      </c>
      <c r="O3823" s="4"/>
      <c r="P3823" s="4"/>
      <c r="Q3823" s="4"/>
      <c r="R3823" s="4"/>
      <c r="S3823" s="4"/>
      <c r="T3823" s="4"/>
      <c r="U3823" s="4"/>
      <c r="V3823" s="4"/>
      <c r="W3823" s="4"/>
      <c r="X3823" s="4"/>
      <c r="Y3823" s="4"/>
    </row>
    <row r="3824" spans="1:25" ht="15" customHeight="1">
      <c r="A3824" s="4"/>
      <c r="B3824" s="58" t="s">
        <v>1243</v>
      </c>
      <c r="C3824" s="69" t="s">
        <v>1335</v>
      </c>
      <c r="D3824" s="58" t="s">
        <v>47</v>
      </c>
      <c r="E3824" s="58" t="s">
        <v>1336</v>
      </c>
      <c r="F3824" s="304" t="s">
        <v>1337</v>
      </c>
      <c r="G3824" s="304"/>
      <c r="H3824" s="68" t="s">
        <v>62</v>
      </c>
      <c r="I3824" s="71">
        <v>1</v>
      </c>
      <c r="J3824" s="70">
        <v>785.51</v>
      </c>
      <c r="K3824" s="70">
        <v>785.51</v>
      </c>
      <c r="O3824" s="4"/>
      <c r="P3824" s="4"/>
      <c r="Q3824" s="4"/>
      <c r="R3824" s="4"/>
      <c r="S3824" s="4"/>
      <c r="T3824" s="4"/>
      <c r="U3824" s="4"/>
      <c r="V3824" s="4"/>
      <c r="W3824" s="4"/>
      <c r="X3824" s="4"/>
      <c r="Y3824" s="4"/>
    </row>
    <row r="3825" spans="1:25" ht="15" customHeight="1">
      <c r="A3825" s="4"/>
      <c r="B3825" s="59" t="s">
        <v>1245</v>
      </c>
      <c r="C3825" s="74" t="s">
        <v>1246</v>
      </c>
      <c r="D3825" s="59" t="s">
        <v>47</v>
      </c>
      <c r="E3825" s="59" t="s">
        <v>1247</v>
      </c>
      <c r="F3825" s="308" t="s">
        <v>1248</v>
      </c>
      <c r="G3825" s="308"/>
      <c r="H3825" s="73" t="s">
        <v>1249</v>
      </c>
      <c r="I3825" s="76">
        <v>11.23</v>
      </c>
      <c r="J3825" s="75">
        <v>22.64</v>
      </c>
      <c r="K3825" s="75">
        <v>254.24</v>
      </c>
      <c r="O3825" s="4"/>
      <c r="P3825" s="4"/>
      <c r="Q3825" s="4"/>
      <c r="R3825" s="4"/>
      <c r="S3825" s="4"/>
      <c r="T3825" s="4"/>
      <c r="U3825" s="4"/>
      <c r="V3825" s="4"/>
      <c r="W3825" s="4"/>
      <c r="X3825" s="4"/>
      <c r="Y3825" s="4"/>
    </row>
    <row r="3826" spans="1:25" ht="15" customHeight="1">
      <c r="A3826" s="4"/>
      <c r="B3826" s="57" t="s">
        <v>1254</v>
      </c>
      <c r="C3826" s="78" t="s">
        <v>1565</v>
      </c>
      <c r="D3826" s="57" t="s">
        <v>47</v>
      </c>
      <c r="E3826" s="57" t="s">
        <v>1566</v>
      </c>
      <c r="F3826" s="305" t="s">
        <v>1258</v>
      </c>
      <c r="G3826" s="305"/>
      <c r="H3826" s="77" t="s">
        <v>103</v>
      </c>
      <c r="I3826" s="80">
        <v>261.89</v>
      </c>
      <c r="J3826" s="79">
        <v>0.76</v>
      </c>
      <c r="K3826" s="79">
        <v>199.03</v>
      </c>
      <c r="O3826" s="4"/>
      <c r="P3826" s="4"/>
      <c r="Q3826" s="4"/>
      <c r="R3826" s="4"/>
      <c r="S3826" s="4"/>
      <c r="T3826" s="4"/>
      <c r="U3826" s="4"/>
      <c r="V3826" s="4"/>
      <c r="W3826" s="4"/>
      <c r="X3826" s="4"/>
      <c r="Y3826" s="4"/>
    </row>
    <row r="3827" spans="1:25" ht="15" customHeight="1">
      <c r="A3827" s="4"/>
      <c r="B3827" s="57" t="s">
        <v>1254</v>
      </c>
      <c r="C3827" s="78" t="s">
        <v>1725</v>
      </c>
      <c r="D3827" s="57" t="s">
        <v>47</v>
      </c>
      <c r="E3827" s="57" t="s">
        <v>1726</v>
      </c>
      <c r="F3827" s="305" t="s">
        <v>1258</v>
      </c>
      <c r="G3827" s="305"/>
      <c r="H3827" s="77" t="s">
        <v>62</v>
      </c>
      <c r="I3827" s="80">
        <v>1.1599999999999999</v>
      </c>
      <c r="J3827" s="79">
        <v>165</v>
      </c>
      <c r="K3827" s="79">
        <v>191.4</v>
      </c>
      <c r="O3827" s="4"/>
      <c r="P3827" s="4"/>
      <c r="Q3827" s="4"/>
      <c r="R3827" s="4"/>
      <c r="S3827" s="4"/>
      <c r="T3827" s="4"/>
      <c r="U3827" s="4"/>
      <c r="V3827" s="4"/>
      <c r="W3827" s="4"/>
      <c r="X3827" s="4"/>
      <c r="Y3827" s="4"/>
    </row>
    <row r="3828" spans="1:25" ht="15" customHeight="1">
      <c r="A3828" s="4"/>
      <c r="B3828" s="57" t="s">
        <v>1254</v>
      </c>
      <c r="C3828" s="78" t="s">
        <v>2733</v>
      </c>
      <c r="D3828" s="57" t="s">
        <v>47</v>
      </c>
      <c r="E3828" s="57" t="s">
        <v>2734</v>
      </c>
      <c r="F3828" s="305" t="s">
        <v>1258</v>
      </c>
      <c r="G3828" s="305"/>
      <c r="H3828" s="77" t="s">
        <v>103</v>
      </c>
      <c r="I3828" s="80">
        <v>116.4</v>
      </c>
      <c r="J3828" s="79">
        <v>1.21</v>
      </c>
      <c r="K3828" s="79">
        <v>140.84</v>
      </c>
      <c r="O3828" s="4"/>
      <c r="P3828" s="4"/>
      <c r="Q3828" s="4"/>
      <c r="R3828" s="4"/>
      <c r="S3828" s="4"/>
      <c r="T3828" s="4"/>
      <c r="U3828" s="4"/>
      <c r="V3828" s="4"/>
      <c r="W3828" s="4"/>
      <c r="X3828" s="4"/>
      <c r="Y3828" s="4"/>
    </row>
    <row r="3829" spans="1:25" ht="15" customHeight="1">
      <c r="A3829" s="4"/>
      <c r="B3829" s="60"/>
      <c r="C3829" s="60"/>
      <c r="D3829" s="60"/>
      <c r="E3829" s="60"/>
      <c r="F3829" s="60" t="s">
        <v>1260</v>
      </c>
      <c r="G3829" s="82">
        <v>181.36</v>
      </c>
      <c r="H3829" s="60" t="s">
        <v>1261</v>
      </c>
      <c r="I3829" s="82">
        <v>0</v>
      </c>
      <c r="J3829" s="60" t="s">
        <v>1262</v>
      </c>
      <c r="K3829" s="82">
        <v>181.36</v>
      </c>
      <c r="O3829" s="4"/>
      <c r="P3829" s="4"/>
      <c r="Q3829" s="4"/>
      <c r="R3829" s="4"/>
      <c r="S3829" s="4"/>
      <c r="T3829" s="4"/>
      <c r="U3829" s="4"/>
      <c r="V3829" s="4"/>
      <c r="W3829" s="4"/>
      <c r="X3829" s="4"/>
      <c r="Y3829" s="4"/>
    </row>
    <row r="3830" spans="1:25" ht="15" customHeight="1" thickBot="1">
      <c r="A3830" s="4"/>
      <c r="B3830" s="60"/>
      <c r="C3830" s="60"/>
      <c r="D3830" s="60"/>
      <c r="E3830" s="60"/>
      <c r="F3830" s="60" t="s">
        <v>1263</v>
      </c>
      <c r="G3830" s="82">
        <v>148.61000000000001</v>
      </c>
      <c r="H3830" s="60"/>
      <c r="I3830" s="306" t="s">
        <v>1264</v>
      </c>
      <c r="J3830" s="306"/>
      <c r="K3830" s="82">
        <v>934.12</v>
      </c>
      <c r="O3830" s="4"/>
      <c r="P3830" s="4"/>
      <c r="Q3830" s="4"/>
      <c r="R3830" s="4"/>
      <c r="S3830" s="4"/>
      <c r="T3830" s="4"/>
      <c r="U3830" s="4"/>
      <c r="V3830" s="4"/>
      <c r="W3830" s="4"/>
      <c r="X3830" s="4"/>
      <c r="Y3830" s="4"/>
    </row>
    <row r="3831" spans="1:25" ht="15" customHeight="1" thickTop="1">
      <c r="A3831" s="4"/>
      <c r="B3831" s="72"/>
      <c r="C3831" s="72"/>
      <c r="D3831" s="72"/>
      <c r="E3831" s="72"/>
      <c r="F3831" s="72"/>
      <c r="G3831" s="72"/>
      <c r="H3831" s="72"/>
      <c r="I3831" s="72"/>
      <c r="J3831" s="72"/>
      <c r="K3831" s="72"/>
      <c r="O3831" s="4"/>
      <c r="P3831" s="4"/>
      <c r="Q3831" s="4"/>
      <c r="R3831" s="4"/>
      <c r="S3831" s="4"/>
      <c r="T3831" s="4"/>
      <c r="U3831" s="4"/>
      <c r="V3831" s="4"/>
      <c r="W3831" s="4"/>
      <c r="X3831" s="4"/>
      <c r="Y3831" s="4"/>
    </row>
    <row r="3832" spans="1:25" ht="15" customHeight="1">
      <c r="A3832" s="4"/>
      <c r="B3832" s="61"/>
      <c r="C3832" s="62" t="s">
        <v>19</v>
      </c>
      <c r="D3832" s="61" t="s">
        <v>20</v>
      </c>
      <c r="E3832" s="61" t="s">
        <v>21</v>
      </c>
      <c r="F3832" s="303" t="s">
        <v>1242</v>
      </c>
      <c r="G3832" s="303"/>
      <c r="H3832" s="67" t="s">
        <v>22</v>
      </c>
      <c r="I3832" s="62" t="s">
        <v>23</v>
      </c>
      <c r="J3832" s="62" t="s">
        <v>24</v>
      </c>
      <c r="K3832" s="62" t="s">
        <v>17</v>
      </c>
      <c r="O3832" s="4"/>
      <c r="P3832" s="4"/>
      <c r="Q3832" s="4"/>
      <c r="R3832" s="4"/>
      <c r="S3832" s="4"/>
      <c r="T3832" s="4"/>
      <c r="U3832" s="4"/>
      <c r="V3832" s="4"/>
      <c r="W3832" s="4"/>
      <c r="X3832" s="4"/>
      <c r="Y3832" s="4"/>
    </row>
    <row r="3833" spans="1:25" ht="15" customHeight="1">
      <c r="A3833" s="4"/>
      <c r="B3833" s="58" t="s">
        <v>1243</v>
      </c>
      <c r="C3833" s="69" t="s">
        <v>1551</v>
      </c>
      <c r="D3833" s="58" t="s">
        <v>47</v>
      </c>
      <c r="E3833" s="58" t="s">
        <v>1552</v>
      </c>
      <c r="F3833" s="304" t="s">
        <v>1337</v>
      </c>
      <c r="G3833" s="304"/>
      <c r="H3833" s="68" t="s">
        <v>62</v>
      </c>
      <c r="I3833" s="71">
        <v>1</v>
      </c>
      <c r="J3833" s="70">
        <v>677.86</v>
      </c>
      <c r="K3833" s="70">
        <v>677.86</v>
      </c>
      <c r="O3833" s="4"/>
      <c r="P3833" s="4"/>
      <c r="Q3833" s="4"/>
      <c r="R3833" s="4"/>
      <c r="S3833" s="4"/>
      <c r="T3833" s="4"/>
      <c r="U3833" s="4"/>
      <c r="V3833" s="4"/>
      <c r="W3833" s="4"/>
      <c r="X3833" s="4"/>
      <c r="Y3833" s="4"/>
    </row>
    <row r="3834" spans="1:25" ht="15" customHeight="1">
      <c r="A3834" s="4"/>
      <c r="B3834" s="59" t="s">
        <v>1245</v>
      </c>
      <c r="C3834" s="74" t="s">
        <v>2171</v>
      </c>
      <c r="D3834" s="59" t="s">
        <v>47</v>
      </c>
      <c r="E3834" s="59" t="s">
        <v>2172</v>
      </c>
      <c r="F3834" s="308" t="s">
        <v>1387</v>
      </c>
      <c r="G3834" s="308"/>
      <c r="H3834" s="73" t="s">
        <v>1388</v>
      </c>
      <c r="I3834" s="76">
        <v>3.45</v>
      </c>
      <c r="J3834" s="75">
        <v>0.48</v>
      </c>
      <c r="K3834" s="75">
        <v>1.65</v>
      </c>
      <c r="O3834" s="4"/>
      <c r="P3834" s="4"/>
      <c r="Q3834" s="4"/>
      <c r="R3834" s="4"/>
      <c r="S3834" s="4"/>
      <c r="T3834" s="4"/>
      <c r="U3834" s="4"/>
      <c r="V3834" s="4"/>
      <c r="W3834" s="4"/>
      <c r="X3834" s="4"/>
      <c r="Y3834" s="4"/>
    </row>
    <row r="3835" spans="1:25" ht="15" customHeight="1">
      <c r="A3835" s="4"/>
      <c r="B3835" s="59" t="s">
        <v>1245</v>
      </c>
      <c r="C3835" s="74" t="s">
        <v>2167</v>
      </c>
      <c r="D3835" s="59" t="s">
        <v>47</v>
      </c>
      <c r="E3835" s="59" t="s">
        <v>2168</v>
      </c>
      <c r="F3835" s="308" t="s">
        <v>1387</v>
      </c>
      <c r="G3835" s="308"/>
      <c r="H3835" s="73" t="s">
        <v>1391</v>
      </c>
      <c r="I3835" s="76">
        <v>1.05</v>
      </c>
      <c r="J3835" s="75">
        <v>2.2999999999999998</v>
      </c>
      <c r="K3835" s="75">
        <v>2.41</v>
      </c>
      <c r="O3835" s="4"/>
      <c r="P3835" s="4"/>
      <c r="Q3835" s="4"/>
      <c r="R3835" s="4"/>
      <c r="S3835" s="4"/>
      <c r="T3835" s="4"/>
      <c r="U3835" s="4"/>
      <c r="V3835" s="4"/>
      <c r="W3835" s="4"/>
      <c r="X3835" s="4"/>
      <c r="Y3835" s="4"/>
    </row>
    <row r="3836" spans="1:25" ht="15" customHeight="1">
      <c r="A3836" s="4"/>
      <c r="B3836" s="59" t="s">
        <v>1245</v>
      </c>
      <c r="C3836" s="74" t="s">
        <v>2169</v>
      </c>
      <c r="D3836" s="59" t="s">
        <v>47</v>
      </c>
      <c r="E3836" s="59" t="s">
        <v>2170</v>
      </c>
      <c r="F3836" s="308" t="s">
        <v>1248</v>
      </c>
      <c r="G3836" s="308"/>
      <c r="H3836" s="73" t="s">
        <v>1249</v>
      </c>
      <c r="I3836" s="76">
        <v>4.5</v>
      </c>
      <c r="J3836" s="75">
        <v>27.31</v>
      </c>
      <c r="K3836" s="75">
        <v>122.89</v>
      </c>
      <c r="O3836" s="4"/>
      <c r="P3836" s="4"/>
      <c r="Q3836" s="4"/>
      <c r="R3836" s="4"/>
      <c r="S3836" s="4"/>
      <c r="T3836" s="4"/>
      <c r="U3836" s="4"/>
      <c r="V3836" s="4"/>
      <c r="W3836" s="4"/>
      <c r="X3836" s="4"/>
      <c r="Y3836" s="4"/>
    </row>
    <row r="3837" spans="1:25" ht="15" customHeight="1">
      <c r="A3837" s="4"/>
      <c r="B3837" s="57" t="s">
        <v>1254</v>
      </c>
      <c r="C3837" s="78" t="s">
        <v>1725</v>
      </c>
      <c r="D3837" s="57" t="s">
        <v>47</v>
      </c>
      <c r="E3837" s="57" t="s">
        <v>1726</v>
      </c>
      <c r="F3837" s="305" t="s">
        <v>1258</v>
      </c>
      <c r="G3837" s="305"/>
      <c r="H3837" s="77" t="s">
        <v>62</v>
      </c>
      <c r="I3837" s="80">
        <v>1.1599999999999999</v>
      </c>
      <c r="J3837" s="79">
        <v>165</v>
      </c>
      <c r="K3837" s="79">
        <v>191.4</v>
      </c>
      <c r="O3837" s="4"/>
      <c r="P3837" s="4"/>
      <c r="Q3837" s="4"/>
      <c r="R3837" s="4"/>
      <c r="S3837" s="4"/>
      <c r="T3837" s="4"/>
      <c r="U3837" s="4"/>
      <c r="V3837" s="4"/>
      <c r="W3837" s="4"/>
      <c r="X3837" s="4"/>
      <c r="Y3837" s="4"/>
    </row>
    <row r="3838" spans="1:25" ht="15" customHeight="1">
      <c r="A3838" s="4"/>
      <c r="B3838" s="57" t="s">
        <v>1254</v>
      </c>
      <c r="C3838" s="78" t="s">
        <v>1565</v>
      </c>
      <c r="D3838" s="57" t="s">
        <v>47</v>
      </c>
      <c r="E3838" s="57" t="s">
        <v>1566</v>
      </c>
      <c r="F3838" s="305" t="s">
        <v>1258</v>
      </c>
      <c r="G3838" s="305"/>
      <c r="H3838" s="77" t="s">
        <v>103</v>
      </c>
      <c r="I3838" s="80">
        <v>195.86</v>
      </c>
      <c r="J3838" s="79">
        <v>0.76</v>
      </c>
      <c r="K3838" s="79">
        <v>148.85</v>
      </c>
      <c r="O3838" s="4"/>
      <c r="P3838" s="4"/>
      <c r="Q3838" s="4"/>
      <c r="R3838" s="4"/>
      <c r="S3838" s="4"/>
      <c r="T3838" s="4"/>
      <c r="U3838" s="4"/>
      <c r="V3838" s="4"/>
      <c r="W3838" s="4"/>
      <c r="X3838" s="4"/>
      <c r="Y3838" s="4"/>
    </row>
    <row r="3839" spans="1:25" ht="15" customHeight="1">
      <c r="A3839" s="4"/>
      <c r="B3839" s="57" t="s">
        <v>1254</v>
      </c>
      <c r="C3839" s="78" t="s">
        <v>2733</v>
      </c>
      <c r="D3839" s="57" t="s">
        <v>47</v>
      </c>
      <c r="E3839" s="57" t="s">
        <v>2734</v>
      </c>
      <c r="F3839" s="305" t="s">
        <v>1258</v>
      </c>
      <c r="G3839" s="305"/>
      <c r="H3839" s="77" t="s">
        <v>103</v>
      </c>
      <c r="I3839" s="80">
        <v>174.1</v>
      </c>
      <c r="J3839" s="79">
        <v>1.21</v>
      </c>
      <c r="K3839" s="79">
        <v>210.66</v>
      </c>
      <c r="O3839" s="4"/>
      <c r="P3839" s="4"/>
      <c r="Q3839" s="4"/>
      <c r="R3839" s="4"/>
      <c r="S3839" s="4"/>
      <c r="T3839" s="4"/>
      <c r="U3839" s="4"/>
      <c r="V3839" s="4"/>
      <c r="W3839" s="4"/>
      <c r="X3839" s="4"/>
      <c r="Y3839" s="4"/>
    </row>
    <row r="3840" spans="1:25" ht="15" customHeight="1">
      <c r="A3840" s="4"/>
      <c r="B3840" s="60"/>
      <c r="C3840" s="60"/>
      <c r="D3840" s="60"/>
      <c r="E3840" s="60"/>
      <c r="F3840" s="60" t="s">
        <v>1260</v>
      </c>
      <c r="G3840" s="82">
        <v>98.64</v>
      </c>
      <c r="H3840" s="60" t="s">
        <v>1261</v>
      </c>
      <c r="I3840" s="82">
        <v>0</v>
      </c>
      <c r="J3840" s="60" t="s">
        <v>1262</v>
      </c>
      <c r="K3840" s="82">
        <v>98.64</v>
      </c>
      <c r="O3840" s="4"/>
      <c r="P3840" s="4"/>
      <c r="Q3840" s="4"/>
      <c r="R3840" s="4"/>
      <c r="S3840" s="4"/>
      <c r="T3840" s="4"/>
      <c r="U3840" s="4"/>
      <c r="V3840" s="4"/>
      <c r="W3840" s="4"/>
      <c r="X3840" s="4"/>
      <c r="Y3840" s="4"/>
    </row>
    <row r="3841" spans="1:25" ht="15" customHeight="1" thickBot="1">
      <c r="A3841" s="4"/>
      <c r="B3841" s="60"/>
      <c r="C3841" s="60"/>
      <c r="D3841" s="60"/>
      <c r="E3841" s="60"/>
      <c r="F3841" s="60" t="s">
        <v>1263</v>
      </c>
      <c r="G3841" s="82">
        <v>128.25</v>
      </c>
      <c r="H3841" s="60"/>
      <c r="I3841" s="306" t="s">
        <v>1264</v>
      </c>
      <c r="J3841" s="306"/>
      <c r="K3841" s="82">
        <v>806.11</v>
      </c>
      <c r="O3841" s="4"/>
      <c r="P3841" s="4"/>
      <c r="Q3841" s="4"/>
      <c r="R3841" s="4"/>
      <c r="S3841" s="4"/>
      <c r="T3841" s="4"/>
      <c r="U3841" s="4"/>
      <c r="V3841" s="4"/>
      <c r="W3841" s="4"/>
      <c r="X3841" s="4"/>
      <c r="Y3841" s="4"/>
    </row>
    <row r="3842" spans="1:25" ht="15" customHeight="1" thickTop="1">
      <c r="A3842" s="4"/>
      <c r="B3842" s="72"/>
      <c r="C3842" s="72"/>
      <c r="D3842" s="72"/>
      <c r="E3842" s="72"/>
      <c r="F3842" s="72"/>
      <c r="G3842" s="72"/>
      <c r="H3842" s="72"/>
      <c r="I3842" s="72"/>
      <c r="J3842" s="72"/>
      <c r="K3842" s="72"/>
      <c r="O3842" s="4"/>
      <c r="P3842" s="4"/>
      <c r="Q3842" s="4"/>
      <c r="R3842" s="4"/>
      <c r="S3842" s="4"/>
      <c r="T3842" s="4"/>
      <c r="U3842" s="4"/>
      <c r="V3842" s="4"/>
      <c r="W3842" s="4"/>
      <c r="X3842" s="4"/>
      <c r="Y3842" s="4"/>
    </row>
    <row r="3843" spans="1:25" ht="15" customHeight="1">
      <c r="A3843" s="4"/>
      <c r="B3843" s="61"/>
      <c r="C3843" s="62" t="s">
        <v>19</v>
      </c>
      <c r="D3843" s="61" t="s">
        <v>20</v>
      </c>
      <c r="E3843" s="61" t="s">
        <v>21</v>
      </c>
      <c r="F3843" s="303" t="s">
        <v>1242</v>
      </c>
      <c r="G3843" s="303"/>
      <c r="H3843" s="67" t="s">
        <v>22</v>
      </c>
      <c r="I3843" s="62" t="s">
        <v>23</v>
      </c>
      <c r="J3843" s="62" t="s">
        <v>24</v>
      </c>
      <c r="K3843" s="62" t="s">
        <v>17</v>
      </c>
      <c r="O3843" s="4"/>
      <c r="P3843" s="4"/>
      <c r="Q3843" s="4"/>
      <c r="R3843" s="4"/>
      <c r="S3843" s="4"/>
      <c r="T3843" s="4"/>
      <c r="U3843" s="4"/>
      <c r="V3843" s="4"/>
      <c r="W3843" s="4"/>
      <c r="X3843" s="4"/>
      <c r="Y3843" s="4"/>
    </row>
    <row r="3844" spans="1:25" ht="15" customHeight="1">
      <c r="A3844" s="4"/>
      <c r="B3844" s="58" t="s">
        <v>1243</v>
      </c>
      <c r="C3844" s="69" t="s">
        <v>1572</v>
      </c>
      <c r="D3844" s="58" t="s">
        <v>47</v>
      </c>
      <c r="E3844" s="58" t="s">
        <v>1573</v>
      </c>
      <c r="F3844" s="304" t="s">
        <v>1337</v>
      </c>
      <c r="G3844" s="304"/>
      <c r="H3844" s="68" t="s">
        <v>62</v>
      </c>
      <c r="I3844" s="71">
        <v>1</v>
      </c>
      <c r="J3844" s="70">
        <v>648.34</v>
      </c>
      <c r="K3844" s="70">
        <v>648.34</v>
      </c>
      <c r="O3844" s="4"/>
      <c r="P3844" s="4"/>
      <c r="Q3844" s="4"/>
      <c r="R3844" s="4"/>
      <c r="S3844" s="4"/>
      <c r="T3844" s="4"/>
      <c r="U3844" s="4"/>
      <c r="V3844" s="4"/>
      <c r="W3844" s="4"/>
      <c r="X3844" s="4"/>
      <c r="Y3844" s="4"/>
    </row>
    <row r="3845" spans="1:25" ht="15" customHeight="1">
      <c r="A3845" s="4"/>
      <c r="B3845" s="59" t="s">
        <v>1245</v>
      </c>
      <c r="C3845" s="74" t="s">
        <v>2169</v>
      </c>
      <c r="D3845" s="59" t="s">
        <v>47</v>
      </c>
      <c r="E3845" s="59" t="s">
        <v>2170</v>
      </c>
      <c r="F3845" s="308" t="s">
        <v>1248</v>
      </c>
      <c r="G3845" s="308"/>
      <c r="H3845" s="73" t="s">
        <v>1249</v>
      </c>
      <c r="I3845" s="76">
        <v>3.65</v>
      </c>
      <c r="J3845" s="75">
        <v>27.31</v>
      </c>
      <c r="K3845" s="75">
        <v>99.68</v>
      </c>
      <c r="O3845" s="4"/>
      <c r="P3845" s="4"/>
      <c r="Q3845" s="4"/>
      <c r="R3845" s="4"/>
      <c r="S3845" s="4"/>
      <c r="T3845" s="4"/>
      <c r="U3845" s="4"/>
      <c r="V3845" s="4"/>
      <c r="W3845" s="4"/>
      <c r="X3845" s="4"/>
      <c r="Y3845" s="4"/>
    </row>
    <row r="3846" spans="1:25" ht="15" customHeight="1">
      <c r="A3846" s="4"/>
      <c r="B3846" s="59" t="s">
        <v>1245</v>
      </c>
      <c r="C3846" s="74" t="s">
        <v>2735</v>
      </c>
      <c r="D3846" s="59" t="s">
        <v>47</v>
      </c>
      <c r="E3846" s="59" t="s">
        <v>2736</v>
      </c>
      <c r="F3846" s="308" t="s">
        <v>1387</v>
      </c>
      <c r="G3846" s="308"/>
      <c r="H3846" s="73" t="s">
        <v>1391</v>
      </c>
      <c r="I3846" s="76">
        <v>0.85</v>
      </c>
      <c r="J3846" s="75">
        <v>6.49</v>
      </c>
      <c r="K3846" s="75">
        <v>5.51</v>
      </c>
      <c r="O3846" s="4"/>
      <c r="P3846" s="4"/>
      <c r="Q3846" s="4"/>
      <c r="R3846" s="4"/>
      <c r="S3846" s="4"/>
      <c r="T3846" s="4"/>
      <c r="U3846" s="4"/>
      <c r="V3846" s="4"/>
      <c r="W3846" s="4"/>
      <c r="X3846" s="4"/>
      <c r="Y3846" s="4"/>
    </row>
    <row r="3847" spans="1:25" ht="15" customHeight="1">
      <c r="A3847" s="4"/>
      <c r="B3847" s="59" t="s">
        <v>1245</v>
      </c>
      <c r="C3847" s="74" t="s">
        <v>2737</v>
      </c>
      <c r="D3847" s="59" t="s">
        <v>47</v>
      </c>
      <c r="E3847" s="59" t="s">
        <v>2738</v>
      </c>
      <c r="F3847" s="308" t="s">
        <v>1387</v>
      </c>
      <c r="G3847" s="308"/>
      <c r="H3847" s="73" t="s">
        <v>1388</v>
      </c>
      <c r="I3847" s="76">
        <v>2.8</v>
      </c>
      <c r="J3847" s="75">
        <v>1.95</v>
      </c>
      <c r="K3847" s="75">
        <v>5.46</v>
      </c>
      <c r="O3847" s="4"/>
      <c r="P3847" s="4"/>
      <c r="Q3847" s="4"/>
      <c r="R3847" s="4"/>
      <c r="S3847" s="4"/>
      <c r="T3847" s="4"/>
      <c r="U3847" s="4"/>
      <c r="V3847" s="4"/>
      <c r="W3847" s="4"/>
      <c r="X3847" s="4"/>
      <c r="Y3847" s="4"/>
    </row>
    <row r="3848" spans="1:25" ht="15" customHeight="1">
      <c r="A3848" s="4"/>
      <c r="B3848" s="59" t="s">
        <v>1245</v>
      </c>
      <c r="C3848" s="74" t="s">
        <v>1246</v>
      </c>
      <c r="D3848" s="59" t="s">
        <v>47</v>
      </c>
      <c r="E3848" s="59" t="s">
        <v>1247</v>
      </c>
      <c r="F3848" s="308" t="s">
        <v>1248</v>
      </c>
      <c r="G3848" s="308"/>
      <c r="H3848" s="73" t="s">
        <v>1249</v>
      </c>
      <c r="I3848" s="76">
        <v>0.79</v>
      </c>
      <c r="J3848" s="75">
        <v>22.64</v>
      </c>
      <c r="K3848" s="75">
        <v>17.88</v>
      </c>
      <c r="O3848" s="4"/>
      <c r="P3848" s="4"/>
      <c r="Q3848" s="4"/>
      <c r="R3848" s="4"/>
      <c r="S3848" s="4"/>
      <c r="T3848" s="4"/>
      <c r="U3848" s="4"/>
      <c r="V3848" s="4"/>
      <c r="W3848" s="4"/>
      <c r="X3848" s="4"/>
      <c r="Y3848" s="4"/>
    </row>
    <row r="3849" spans="1:25" ht="15" customHeight="1">
      <c r="A3849" s="4"/>
      <c r="B3849" s="57" t="s">
        <v>1254</v>
      </c>
      <c r="C3849" s="78" t="s">
        <v>2733</v>
      </c>
      <c r="D3849" s="57" t="s">
        <v>47</v>
      </c>
      <c r="E3849" s="57" t="s">
        <v>2734</v>
      </c>
      <c r="F3849" s="305" t="s">
        <v>1258</v>
      </c>
      <c r="G3849" s="305"/>
      <c r="H3849" s="77" t="s">
        <v>103</v>
      </c>
      <c r="I3849" s="80">
        <v>157.44</v>
      </c>
      <c r="J3849" s="79">
        <v>1.21</v>
      </c>
      <c r="K3849" s="79">
        <v>190.5</v>
      </c>
      <c r="O3849" s="4"/>
      <c r="P3849" s="4"/>
      <c r="Q3849" s="4"/>
      <c r="R3849" s="4"/>
      <c r="S3849" s="4"/>
      <c r="T3849" s="4"/>
      <c r="U3849" s="4"/>
      <c r="V3849" s="4"/>
      <c r="W3849" s="4"/>
      <c r="X3849" s="4"/>
      <c r="Y3849" s="4"/>
    </row>
    <row r="3850" spans="1:25" ht="15" customHeight="1">
      <c r="A3850" s="4"/>
      <c r="B3850" s="57" t="s">
        <v>1254</v>
      </c>
      <c r="C3850" s="78" t="s">
        <v>1565</v>
      </c>
      <c r="D3850" s="57" t="s">
        <v>47</v>
      </c>
      <c r="E3850" s="57" t="s">
        <v>1566</v>
      </c>
      <c r="F3850" s="305" t="s">
        <v>1258</v>
      </c>
      <c r="G3850" s="305"/>
      <c r="H3850" s="77" t="s">
        <v>103</v>
      </c>
      <c r="I3850" s="80">
        <v>177.12</v>
      </c>
      <c r="J3850" s="79">
        <v>0.76</v>
      </c>
      <c r="K3850" s="79">
        <v>134.61000000000001</v>
      </c>
      <c r="O3850" s="4"/>
      <c r="P3850" s="4"/>
      <c r="Q3850" s="4"/>
      <c r="R3850" s="4"/>
      <c r="S3850" s="4"/>
      <c r="T3850" s="4"/>
      <c r="U3850" s="4"/>
      <c r="V3850" s="4"/>
      <c r="W3850" s="4"/>
      <c r="X3850" s="4"/>
      <c r="Y3850" s="4"/>
    </row>
    <row r="3851" spans="1:25" ht="15" customHeight="1">
      <c r="A3851" s="4"/>
      <c r="B3851" s="57" t="s">
        <v>1254</v>
      </c>
      <c r="C3851" s="78" t="s">
        <v>1725</v>
      </c>
      <c r="D3851" s="57" t="s">
        <v>47</v>
      </c>
      <c r="E3851" s="57" t="s">
        <v>1726</v>
      </c>
      <c r="F3851" s="305" t="s">
        <v>1258</v>
      </c>
      <c r="G3851" s="305"/>
      <c r="H3851" s="77" t="s">
        <v>62</v>
      </c>
      <c r="I3851" s="80">
        <v>1.18</v>
      </c>
      <c r="J3851" s="79">
        <v>165</v>
      </c>
      <c r="K3851" s="79">
        <v>194.7</v>
      </c>
      <c r="O3851" s="4"/>
      <c r="P3851" s="4"/>
      <c r="Q3851" s="4"/>
      <c r="R3851" s="4"/>
      <c r="S3851" s="4"/>
      <c r="T3851" s="4"/>
      <c r="U3851" s="4"/>
      <c r="V3851" s="4"/>
      <c r="W3851" s="4"/>
      <c r="X3851" s="4"/>
      <c r="Y3851" s="4"/>
    </row>
    <row r="3852" spans="1:25" ht="15" customHeight="1">
      <c r="A3852" s="4"/>
      <c r="B3852" s="60"/>
      <c r="C3852" s="60"/>
      <c r="D3852" s="60"/>
      <c r="E3852" s="60"/>
      <c r="F3852" s="60" t="s">
        <v>1260</v>
      </c>
      <c r="G3852" s="82">
        <v>92.75</v>
      </c>
      <c r="H3852" s="60" t="s">
        <v>1261</v>
      </c>
      <c r="I3852" s="82">
        <v>0</v>
      </c>
      <c r="J3852" s="60" t="s">
        <v>1262</v>
      </c>
      <c r="K3852" s="82">
        <v>92.75</v>
      </c>
      <c r="O3852" s="4"/>
      <c r="P3852" s="4"/>
      <c r="Q3852" s="4"/>
      <c r="R3852" s="4"/>
      <c r="S3852" s="4"/>
      <c r="T3852" s="4"/>
      <c r="U3852" s="4"/>
      <c r="V3852" s="4"/>
      <c r="W3852" s="4"/>
      <c r="X3852" s="4"/>
      <c r="Y3852" s="4"/>
    </row>
    <row r="3853" spans="1:25" ht="15" customHeight="1" thickBot="1">
      <c r="A3853" s="4"/>
      <c r="B3853" s="60"/>
      <c r="C3853" s="60"/>
      <c r="D3853" s="60"/>
      <c r="E3853" s="60"/>
      <c r="F3853" s="60" t="s">
        <v>1263</v>
      </c>
      <c r="G3853" s="82">
        <v>122.66</v>
      </c>
      <c r="H3853" s="60"/>
      <c r="I3853" s="306" t="s">
        <v>1264</v>
      </c>
      <c r="J3853" s="306"/>
      <c r="K3853" s="82">
        <v>771</v>
      </c>
      <c r="O3853" s="4"/>
      <c r="P3853" s="4"/>
      <c r="Q3853" s="4"/>
      <c r="R3853" s="4"/>
      <c r="S3853" s="4"/>
      <c r="T3853" s="4"/>
      <c r="U3853" s="4"/>
      <c r="V3853" s="4"/>
      <c r="W3853" s="4"/>
      <c r="X3853" s="4"/>
      <c r="Y3853" s="4"/>
    </row>
    <row r="3854" spans="1:25" ht="15" customHeight="1" thickTop="1">
      <c r="A3854" s="4"/>
      <c r="B3854" s="72"/>
      <c r="C3854" s="72"/>
      <c r="D3854" s="72"/>
      <c r="E3854" s="72"/>
      <c r="F3854" s="72"/>
      <c r="G3854" s="72"/>
      <c r="H3854" s="72"/>
      <c r="I3854" s="72"/>
      <c r="J3854" s="72"/>
      <c r="K3854" s="72"/>
      <c r="O3854" s="4"/>
      <c r="P3854" s="4"/>
      <c r="Q3854" s="4"/>
      <c r="R3854" s="4"/>
      <c r="S3854" s="4"/>
      <c r="T3854" s="4"/>
      <c r="U3854" s="4"/>
      <c r="V3854" s="4"/>
      <c r="W3854" s="4"/>
      <c r="X3854" s="4"/>
      <c r="Y3854" s="4"/>
    </row>
    <row r="3855" spans="1:25" ht="15" customHeight="1">
      <c r="A3855" s="4"/>
      <c r="B3855" s="61"/>
      <c r="C3855" s="62" t="s">
        <v>19</v>
      </c>
      <c r="D3855" s="61" t="s">
        <v>20</v>
      </c>
      <c r="E3855" s="61" t="s">
        <v>21</v>
      </c>
      <c r="F3855" s="303" t="s">
        <v>1242</v>
      </c>
      <c r="G3855" s="303"/>
      <c r="H3855" s="67" t="s">
        <v>22</v>
      </c>
      <c r="I3855" s="62" t="s">
        <v>23</v>
      </c>
      <c r="J3855" s="62" t="s">
        <v>24</v>
      </c>
      <c r="K3855" s="62" t="s">
        <v>17</v>
      </c>
      <c r="O3855" s="4"/>
      <c r="P3855" s="4"/>
      <c r="Q3855" s="4"/>
      <c r="R3855" s="4"/>
      <c r="S3855" s="4"/>
      <c r="T3855" s="4"/>
      <c r="U3855" s="4"/>
      <c r="V3855" s="4"/>
      <c r="W3855" s="4"/>
      <c r="X3855" s="4"/>
      <c r="Y3855" s="4"/>
    </row>
    <row r="3856" spans="1:25" ht="15" customHeight="1">
      <c r="A3856" s="4"/>
      <c r="B3856" s="58" t="s">
        <v>1243</v>
      </c>
      <c r="C3856" s="69" t="s">
        <v>2739</v>
      </c>
      <c r="D3856" s="58" t="s">
        <v>47</v>
      </c>
      <c r="E3856" s="58" t="s">
        <v>2740</v>
      </c>
      <c r="F3856" s="304" t="s">
        <v>1337</v>
      </c>
      <c r="G3856" s="304"/>
      <c r="H3856" s="68" t="s">
        <v>62</v>
      </c>
      <c r="I3856" s="71">
        <v>1</v>
      </c>
      <c r="J3856" s="70">
        <v>727.8</v>
      </c>
      <c r="K3856" s="70">
        <v>727.8</v>
      </c>
      <c r="O3856" s="4"/>
      <c r="P3856" s="4"/>
      <c r="Q3856" s="4"/>
      <c r="R3856" s="4"/>
      <c r="S3856" s="4"/>
      <c r="T3856" s="4"/>
      <c r="U3856" s="4"/>
      <c r="V3856" s="4"/>
      <c r="W3856" s="4"/>
      <c r="X3856" s="4"/>
      <c r="Y3856" s="4"/>
    </row>
    <row r="3857" spans="1:25" ht="15" customHeight="1">
      <c r="A3857" s="4"/>
      <c r="B3857" s="59" t="s">
        <v>1245</v>
      </c>
      <c r="C3857" s="74" t="s">
        <v>1246</v>
      </c>
      <c r="D3857" s="59" t="s">
        <v>47</v>
      </c>
      <c r="E3857" s="59" t="s">
        <v>1247</v>
      </c>
      <c r="F3857" s="308" t="s">
        <v>1248</v>
      </c>
      <c r="G3857" s="308"/>
      <c r="H3857" s="73" t="s">
        <v>1249</v>
      </c>
      <c r="I3857" s="76">
        <v>11.02</v>
      </c>
      <c r="J3857" s="75">
        <v>22.64</v>
      </c>
      <c r="K3857" s="75">
        <v>249.49</v>
      </c>
      <c r="O3857" s="4"/>
      <c r="P3857" s="4"/>
      <c r="Q3857" s="4"/>
      <c r="R3857" s="4"/>
      <c r="S3857" s="4"/>
      <c r="T3857" s="4"/>
      <c r="U3857" s="4"/>
      <c r="V3857" s="4"/>
      <c r="W3857" s="4"/>
      <c r="X3857" s="4"/>
      <c r="Y3857" s="4"/>
    </row>
    <row r="3858" spans="1:25" ht="15" customHeight="1">
      <c r="A3858" s="4"/>
      <c r="B3858" s="57" t="s">
        <v>1254</v>
      </c>
      <c r="C3858" s="78" t="s">
        <v>1567</v>
      </c>
      <c r="D3858" s="57" t="s">
        <v>47</v>
      </c>
      <c r="E3858" s="57" t="s">
        <v>1568</v>
      </c>
      <c r="F3858" s="305" t="s">
        <v>1258</v>
      </c>
      <c r="G3858" s="305"/>
      <c r="H3858" s="77" t="s">
        <v>62</v>
      </c>
      <c r="I3858" s="80">
        <v>0.94</v>
      </c>
      <c r="J3858" s="79">
        <v>167.15</v>
      </c>
      <c r="K3858" s="79">
        <v>157.12</v>
      </c>
      <c r="O3858" s="4"/>
      <c r="P3858" s="4"/>
      <c r="Q3858" s="4"/>
      <c r="R3858" s="4"/>
      <c r="S3858" s="4"/>
      <c r="T3858" s="4"/>
      <c r="U3858" s="4"/>
      <c r="V3858" s="4"/>
      <c r="W3858" s="4"/>
      <c r="X3858" s="4"/>
      <c r="Y3858" s="4"/>
    </row>
    <row r="3859" spans="1:25" ht="15" customHeight="1">
      <c r="A3859" s="4"/>
      <c r="B3859" s="57" t="s">
        <v>1254</v>
      </c>
      <c r="C3859" s="78" t="s">
        <v>1565</v>
      </c>
      <c r="D3859" s="57" t="s">
        <v>47</v>
      </c>
      <c r="E3859" s="57" t="s">
        <v>1566</v>
      </c>
      <c r="F3859" s="305" t="s">
        <v>1258</v>
      </c>
      <c r="G3859" s="305"/>
      <c r="H3859" s="77" t="s">
        <v>103</v>
      </c>
      <c r="I3859" s="80">
        <v>422.63</v>
      </c>
      <c r="J3859" s="79">
        <v>0.76</v>
      </c>
      <c r="K3859" s="79">
        <v>321.19</v>
      </c>
      <c r="O3859" s="4"/>
      <c r="P3859" s="4"/>
      <c r="Q3859" s="4"/>
      <c r="R3859" s="4"/>
      <c r="S3859" s="4"/>
      <c r="T3859" s="4"/>
      <c r="U3859" s="4"/>
      <c r="V3859" s="4"/>
      <c r="W3859" s="4"/>
      <c r="X3859" s="4"/>
      <c r="Y3859" s="4"/>
    </row>
    <row r="3860" spans="1:25" ht="15" customHeight="1">
      <c r="A3860" s="4"/>
      <c r="B3860" s="60"/>
      <c r="C3860" s="60"/>
      <c r="D3860" s="60"/>
      <c r="E3860" s="60"/>
      <c r="F3860" s="60" t="s">
        <v>1260</v>
      </c>
      <c r="G3860" s="82">
        <v>177.97</v>
      </c>
      <c r="H3860" s="60" t="s">
        <v>1261</v>
      </c>
      <c r="I3860" s="82">
        <v>0</v>
      </c>
      <c r="J3860" s="60" t="s">
        <v>1262</v>
      </c>
      <c r="K3860" s="82">
        <v>177.97</v>
      </c>
      <c r="O3860" s="4"/>
      <c r="P3860" s="4"/>
      <c r="Q3860" s="4"/>
      <c r="R3860" s="4"/>
      <c r="S3860" s="4"/>
      <c r="T3860" s="4"/>
      <c r="U3860" s="4"/>
      <c r="V3860" s="4"/>
      <c r="W3860" s="4"/>
      <c r="X3860" s="4"/>
      <c r="Y3860" s="4"/>
    </row>
    <row r="3861" spans="1:25" ht="15" customHeight="1" thickBot="1">
      <c r="A3861" s="4"/>
      <c r="B3861" s="60"/>
      <c r="C3861" s="60"/>
      <c r="D3861" s="60"/>
      <c r="E3861" s="60"/>
      <c r="F3861" s="60" t="s">
        <v>1263</v>
      </c>
      <c r="G3861" s="82">
        <v>137.69</v>
      </c>
      <c r="H3861" s="60"/>
      <c r="I3861" s="306" t="s">
        <v>1264</v>
      </c>
      <c r="J3861" s="306"/>
      <c r="K3861" s="82">
        <v>865.49</v>
      </c>
      <c r="O3861" s="4"/>
      <c r="P3861" s="4"/>
      <c r="Q3861" s="4"/>
      <c r="R3861" s="4"/>
      <c r="S3861" s="4"/>
      <c r="T3861" s="4"/>
      <c r="U3861" s="4"/>
      <c r="V3861" s="4"/>
      <c r="W3861" s="4"/>
      <c r="X3861" s="4"/>
      <c r="Y3861" s="4"/>
    </row>
    <row r="3862" spans="1:25" ht="15" customHeight="1" thickTop="1">
      <c r="A3862" s="4"/>
      <c r="B3862" s="72"/>
      <c r="C3862" s="72"/>
      <c r="D3862" s="72"/>
      <c r="E3862" s="72"/>
      <c r="F3862" s="72"/>
      <c r="G3862" s="72"/>
      <c r="H3862" s="72"/>
      <c r="I3862" s="72"/>
      <c r="J3862" s="72"/>
      <c r="K3862" s="72"/>
      <c r="O3862" s="4"/>
      <c r="P3862" s="4"/>
      <c r="Q3862" s="4"/>
      <c r="R3862" s="4"/>
      <c r="S3862" s="4"/>
      <c r="T3862" s="4"/>
      <c r="U3862" s="4"/>
      <c r="V3862" s="4"/>
      <c r="W3862" s="4"/>
      <c r="X3862" s="4"/>
      <c r="Y3862" s="4"/>
    </row>
    <row r="3863" spans="1:25" ht="15" customHeight="1">
      <c r="A3863" s="4"/>
      <c r="B3863" s="61"/>
      <c r="C3863" s="62" t="s">
        <v>19</v>
      </c>
      <c r="D3863" s="61" t="s">
        <v>20</v>
      </c>
      <c r="E3863" s="61" t="s">
        <v>21</v>
      </c>
      <c r="F3863" s="303" t="s">
        <v>1242</v>
      </c>
      <c r="G3863" s="303"/>
      <c r="H3863" s="67" t="s">
        <v>22</v>
      </c>
      <c r="I3863" s="62" t="s">
        <v>23</v>
      </c>
      <c r="J3863" s="62" t="s">
        <v>24</v>
      </c>
      <c r="K3863" s="62" t="s">
        <v>17</v>
      </c>
      <c r="O3863" s="4"/>
      <c r="P3863" s="4"/>
      <c r="Q3863" s="4"/>
      <c r="R3863" s="4"/>
      <c r="S3863" s="4"/>
      <c r="T3863" s="4"/>
      <c r="U3863" s="4"/>
      <c r="V3863" s="4"/>
      <c r="W3863" s="4"/>
      <c r="X3863" s="4"/>
      <c r="Y3863" s="4"/>
    </row>
    <row r="3864" spans="1:25" ht="15" customHeight="1">
      <c r="A3864" s="4"/>
      <c r="B3864" s="58" t="s">
        <v>1243</v>
      </c>
      <c r="C3864" s="69" t="s">
        <v>1766</v>
      </c>
      <c r="D3864" s="58" t="s">
        <v>47</v>
      </c>
      <c r="E3864" s="58" t="s">
        <v>1767</v>
      </c>
      <c r="F3864" s="304" t="s">
        <v>1337</v>
      </c>
      <c r="G3864" s="304"/>
      <c r="H3864" s="68" t="s">
        <v>62</v>
      </c>
      <c r="I3864" s="71">
        <v>1</v>
      </c>
      <c r="J3864" s="70">
        <v>604.79</v>
      </c>
      <c r="K3864" s="70">
        <v>604.79</v>
      </c>
      <c r="O3864" s="4"/>
      <c r="P3864" s="4"/>
      <c r="Q3864" s="4"/>
      <c r="R3864" s="4"/>
      <c r="S3864" s="4"/>
      <c r="T3864" s="4"/>
      <c r="U3864" s="4"/>
      <c r="V3864" s="4"/>
      <c r="W3864" s="4"/>
      <c r="X3864" s="4"/>
      <c r="Y3864" s="4"/>
    </row>
    <row r="3865" spans="1:25" ht="15" customHeight="1">
      <c r="A3865" s="4"/>
      <c r="B3865" s="59" t="s">
        <v>1245</v>
      </c>
      <c r="C3865" s="74" t="s">
        <v>2169</v>
      </c>
      <c r="D3865" s="59" t="s">
        <v>47</v>
      </c>
      <c r="E3865" s="59" t="s">
        <v>2170</v>
      </c>
      <c r="F3865" s="308" t="s">
        <v>1248</v>
      </c>
      <c r="G3865" s="308"/>
      <c r="H3865" s="73" t="s">
        <v>1249</v>
      </c>
      <c r="I3865" s="76">
        <v>4.32</v>
      </c>
      <c r="J3865" s="75">
        <v>27.31</v>
      </c>
      <c r="K3865" s="75">
        <v>117.97</v>
      </c>
      <c r="O3865" s="4"/>
      <c r="P3865" s="4"/>
      <c r="Q3865" s="4"/>
      <c r="R3865" s="4"/>
      <c r="S3865" s="4"/>
      <c r="T3865" s="4"/>
      <c r="U3865" s="4"/>
      <c r="V3865" s="4"/>
      <c r="W3865" s="4"/>
      <c r="X3865" s="4"/>
      <c r="Y3865" s="4"/>
    </row>
    <row r="3866" spans="1:25" ht="15" customHeight="1">
      <c r="A3866" s="4"/>
      <c r="B3866" s="59" t="s">
        <v>1245</v>
      </c>
      <c r="C3866" s="74" t="s">
        <v>2167</v>
      </c>
      <c r="D3866" s="59" t="s">
        <v>47</v>
      </c>
      <c r="E3866" s="59" t="s">
        <v>2168</v>
      </c>
      <c r="F3866" s="308" t="s">
        <v>1387</v>
      </c>
      <c r="G3866" s="308"/>
      <c r="H3866" s="73" t="s">
        <v>1391</v>
      </c>
      <c r="I3866" s="76">
        <v>1.01</v>
      </c>
      <c r="J3866" s="75">
        <v>2.2999999999999998</v>
      </c>
      <c r="K3866" s="75">
        <v>2.3199999999999998</v>
      </c>
      <c r="O3866" s="4"/>
      <c r="P3866" s="4"/>
      <c r="Q3866" s="4"/>
      <c r="R3866" s="4"/>
      <c r="S3866" s="4"/>
      <c r="T3866" s="4"/>
      <c r="U3866" s="4"/>
      <c r="V3866" s="4"/>
      <c r="W3866" s="4"/>
      <c r="X3866" s="4"/>
      <c r="Y3866" s="4"/>
    </row>
    <row r="3867" spans="1:25" ht="15" customHeight="1">
      <c r="A3867" s="4"/>
      <c r="B3867" s="59" t="s">
        <v>1245</v>
      </c>
      <c r="C3867" s="74" t="s">
        <v>2171</v>
      </c>
      <c r="D3867" s="59" t="s">
        <v>47</v>
      </c>
      <c r="E3867" s="59" t="s">
        <v>2172</v>
      </c>
      <c r="F3867" s="308" t="s">
        <v>1387</v>
      </c>
      <c r="G3867" s="308"/>
      <c r="H3867" s="73" t="s">
        <v>1388</v>
      </c>
      <c r="I3867" s="76">
        <v>3.31</v>
      </c>
      <c r="J3867" s="75">
        <v>0.48</v>
      </c>
      <c r="K3867" s="75">
        <v>1.58</v>
      </c>
      <c r="O3867" s="4"/>
      <c r="P3867" s="4"/>
      <c r="Q3867" s="4"/>
      <c r="R3867" s="4"/>
      <c r="S3867" s="4"/>
      <c r="T3867" s="4"/>
      <c r="U3867" s="4"/>
      <c r="V3867" s="4"/>
      <c r="W3867" s="4"/>
      <c r="X3867" s="4"/>
      <c r="Y3867" s="4"/>
    </row>
    <row r="3868" spans="1:25" ht="15" customHeight="1">
      <c r="A3868" s="4"/>
      <c r="B3868" s="57" t="s">
        <v>1254</v>
      </c>
      <c r="C3868" s="78" t="s">
        <v>1565</v>
      </c>
      <c r="D3868" s="57" t="s">
        <v>47</v>
      </c>
      <c r="E3868" s="57" t="s">
        <v>1566</v>
      </c>
      <c r="F3868" s="305" t="s">
        <v>1258</v>
      </c>
      <c r="G3868" s="305"/>
      <c r="H3868" s="77" t="s">
        <v>103</v>
      </c>
      <c r="I3868" s="80">
        <v>426.49</v>
      </c>
      <c r="J3868" s="79">
        <v>0.76</v>
      </c>
      <c r="K3868" s="79">
        <v>324.13</v>
      </c>
      <c r="O3868" s="4"/>
      <c r="P3868" s="4"/>
      <c r="Q3868" s="4"/>
      <c r="R3868" s="4"/>
      <c r="S3868" s="4"/>
      <c r="T3868" s="4"/>
      <c r="U3868" s="4"/>
      <c r="V3868" s="4"/>
      <c r="W3868" s="4"/>
      <c r="X3868" s="4"/>
      <c r="Y3868" s="4"/>
    </row>
    <row r="3869" spans="1:25" ht="15" customHeight="1">
      <c r="A3869" s="4"/>
      <c r="B3869" s="57" t="s">
        <v>1254</v>
      </c>
      <c r="C3869" s="78" t="s">
        <v>1567</v>
      </c>
      <c r="D3869" s="57" t="s">
        <v>47</v>
      </c>
      <c r="E3869" s="57" t="s">
        <v>1568</v>
      </c>
      <c r="F3869" s="305" t="s">
        <v>1258</v>
      </c>
      <c r="G3869" s="305"/>
      <c r="H3869" s="77" t="s">
        <v>62</v>
      </c>
      <c r="I3869" s="80">
        <v>0.95</v>
      </c>
      <c r="J3869" s="79">
        <v>167.15</v>
      </c>
      <c r="K3869" s="79">
        <v>158.79</v>
      </c>
      <c r="O3869" s="4"/>
      <c r="P3869" s="4"/>
      <c r="Q3869" s="4"/>
      <c r="R3869" s="4"/>
      <c r="S3869" s="4"/>
      <c r="T3869" s="4"/>
      <c r="U3869" s="4"/>
      <c r="V3869" s="4"/>
      <c r="W3869" s="4"/>
      <c r="X3869" s="4"/>
      <c r="Y3869" s="4"/>
    </row>
    <row r="3870" spans="1:25" ht="15" customHeight="1">
      <c r="A3870" s="4"/>
      <c r="B3870" s="60"/>
      <c r="C3870" s="60"/>
      <c r="D3870" s="60"/>
      <c r="E3870" s="60"/>
      <c r="F3870" s="60" t="s">
        <v>1260</v>
      </c>
      <c r="G3870" s="82">
        <v>94.69</v>
      </c>
      <c r="H3870" s="60" t="s">
        <v>1261</v>
      </c>
      <c r="I3870" s="82">
        <v>0</v>
      </c>
      <c r="J3870" s="60" t="s">
        <v>1262</v>
      </c>
      <c r="K3870" s="82">
        <v>94.69</v>
      </c>
      <c r="O3870" s="4"/>
      <c r="P3870" s="4"/>
      <c r="Q3870" s="4"/>
      <c r="R3870" s="4"/>
      <c r="S3870" s="4"/>
      <c r="T3870" s="4"/>
      <c r="U3870" s="4"/>
      <c r="V3870" s="4"/>
      <c r="W3870" s="4"/>
      <c r="X3870" s="4"/>
      <c r="Y3870" s="4"/>
    </row>
    <row r="3871" spans="1:25" ht="15" customHeight="1" thickBot="1">
      <c r="A3871" s="4"/>
      <c r="B3871" s="60"/>
      <c r="C3871" s="60"/>
      <c r="D3871" s="60"/>
      <c r="E3871" s="60"/>
      <c r="F3871" s="60" t="s">
        <v>1263</v>
      </c>
      <c r="G3871" s="82">
        <v>114.42</v>
      </c>
      <c r="H3871" s="60"/>
      <c r="I3871" s="306" t="s">
        <v>1264</v>
      </c>
      <c r="J3871" s="306"/>
      <c r="K3871" s="82">
        <v>719.21</v>
      </c>
      <c r="O3871" s="4"/>
      <c r="P3871" s="4"/>
      <c r="Q3871" s="4"/>
      <c r="R3871" s="4"/>
      <c r="S3871" s="4"/>
      <c r="T3871" s="4"/>
      <c r="U3871" s="4"/>
      <c r="V3871" s="4"/>
      <c r="W3871" s="4"/>
      <c r="X3871" s="4"/>
      <c r="Y3871" s="4"/>
    </row>
    <row r="3872" spans="1:25" ht="15" customHeight="1" thickTop="1">
      <c r="A3872" s="4"/>
      <c r="B3872" s="72"/>
      <c r="C3872" s="72"/>
      <c r="D3872" s="72"/>
      <c r="E3872" s="72"/>
      <c r="F3872" s="72"/>
      <c r="G3872" s="72"/>
      <c r="H3872" s="72"/>
      <c r="I3872" s="72"/>
      <c r="J3872" s="72"/>
      <c r="K3872" s="72"/>
      <c r="O3872" s="4"/>
      <c r="P3872" s="4"/>
      <c r="Q3872" s="4"/>
      <c r="R3872" s="4"/>
      <c r="S3872" s="4"/>
      <c r="T3872" s="4"/>
      <c r="U3872" s="4"/>
      <c r="V3872" s="4"/>
      <c r="W3872" s="4"/>
      <c r="X3872" s="4"/>
      <c r="Y3872" s="4"/>
    </row>
    <row r="3873" spans="1:25" ht="15" customHeight="1">
      <c r="A3873" s="4"/>
      <c r="B3873" s="61"/>
      <c r="C3873" s="62" t="s">
        <v>19</v>
      </c>
      <c r="D3873" s="61" t="s">
        <v>20</v>
      </c>
      <c r="E3873" s="61" t="s">
        <v>21</v>
      </c>
      <c r="F3873" s="303" t="s">
        <v>1242</v>
      </c>
      <c r="G3873" s="303"/>
      <c r="H3873" s="67" t="s">
        <v>22</v>
      </c>
      <c r="I3873" s="62" t="s">
        <v>23</v>
      </c>
      <c r="J3873" s="62" t="s">
        <v>24</v>
      </c>
      <c r="K3873" s="62" t="s">
        <v>17</v>
      </c>
      <c r="O3873" s="4"/>
      <c r="P3873" s="4"/>
      <c r="Q3873" s="4"/>
      <c r="R3873" s="4"/>
      <c r="S3873" s="4"/>
      <c r="T3873" s="4"/>
      <c r="U3873" s="4"/>
      <c r="V3873" s="4"/>
      <c r="W3873" s="4"/>
      <c r="X3873" s="4"/>
      <c r="Y3873" s="4"/>
    </row>
    <row r="3874" spans="1:25" ht="15" customHeight="1">
      <c r="A3874" s="4"/>
      <c r="B3874" s="58" t="s">
        <v>1243</v>
      </c>
      <c r="C3874" s="69" t="s">
        <v>2289</v>
      </c>
      <c r="D3874" s="58" t="s">
        <v>47</v>
      </c>
      <c r="E3874" s="58" t="s">
        <v>2290</v>
      </c>
      <c r="F3874" s="304" t="s">
        <v>1337</v>
      </c>
      <c r="G3874" s="304"/>
      <c r="H3874" s="68" t="s">
        <v>62</v>
      </c>
      <c r="I3874" s="71">
        <v>1</v>
      </c>
      <c r="J3874" s="70">
        <v>778.15</v>
      </c>
      <c r="K3874" s="70">
        <v>778.15</v>
      </c>
      <c r="O3874" s="4"/>
      <c r="P3874" s="4"/>
      <c r="Q3874" s="4"/>
      <c r="R3874" s="4"/>
      <c r="S3874" s="4"/>
      <c r="T3874" s="4"/>
      <c r="U3874" s="4"/>
      <c r="V3874" s="4"/>
      <c r="W3874" s="4"/>
      <c r="X3874" s="4"/>
      <c r="Y3874" s="4"/>
    </row>
    <row r="3875" spans="1:25" ht="15" customHeight="1">
      <c r="A3875" s="4"/>
      <c r="B3875" s="59" t="s">
        <v>1245</v>
      </c>
      <c r="C3875" s="74" t="s">
        <v>2167</v>
      </c>
      <c r="D3875" s="59" t="s">
        <v>47</v>
      </c>
      <c r="E3875" s="59" t="s">
        <v>2168</v>
      </c>
      <c r="F3875" s="308" t="s">
        <v>1387</v>
      </c>
      <c r="G3875" s="308"/>
      <c r="H3875" s="73" t="s">
        <v>1391</v>
      </c>
      <c r="I3875" s="76">
        <v>0.87</v>
      </c>
      <c r="J3875" s="75">
        <v>2.2999999999999998</v>
      </c>
      <c r="K3875" s="75">
        <v>2</v>
      </c>
      <c r="O3875" s="4"/>
      <c r="P3875" s="4"/>
      <c r="Q3875" s="4"/>
      <c r="R3875" s="4"/>
      <c r="S3875" s="4"/>
      <c r="T3875" s="4"/>
      <c r="U3875" s="4"/>
      <c r="V3875" s="4"/>
      <c r="W3875" s="4"/>
      <c r="X3875" s="4"/>
      <c r="Y3875" s="4"/>
    </row>
    <row r="3876" spans="1:25" ht="15" customHeight="1">
      <c r="A3876" s="4"/>
      <c r="B3876" s="59" t="s">
        <v>1245</v>
      </c>
      <c r="C3876" s="74" t="s">
        <v>2169</v>
      </c>
      <c r="D3876" s="59" t="s">
        <v>47</v>
      </c>
      <c r="E3876" s="59" t="s">
        <v>2170</v>
      </c>
      <c r="F3876" s="308" t="s">
        <v>1248</v>
      </c>
      <c r="G3876" s="308"/>
      <c r="H3876" s="73" t="s">
        <v>1249</v>
      </c>
      <c r="I3876" s="76">
        <v>3.75</v>
      </c>
      <c r="J3876" s="75">
        <v>27.31</v>
      </c>
      <c r="K3876" s="75">
        <v>102.41</v>
      </c>
      <c r="O3876" s="4"/>
      <c r="P3876" s="4"/>
      <c r="Q3876" s="4"/>
      <c r="R3876" s="4"/>
      <c r="S3876" s="4"/>
      <c r="T3876" s="4"/>
      <c r="U3876" s="4"/>
      <c r="V3876" s="4"/>
      <c r="W3876" s="4"/>
      <c r="X3876" s="4"/>
      <c r="Y3876" s="4"/>
    </row>
    <row r="3877" spans="1:25" ht="15" customHeight="1">
      <c r="A3877" s="4"/>
      <c r="B3877" s="59" t="s">
        <v>1245</v>
      </c>
      <c r="C3877" s="74" t="s">
        <v>2171</v>
      </c>
      <c r="D3877" s="59" t="s">
        <v>47</v>
      </c>
      <c r="E3877" s="59" t="s">
        <v>2172</v>
      </c>
      <c r="F3877" s="308" t="s">
        <v>1387</v>
      </c>
      <c r="G3877" s="308"/>
      <c r="H3877" s="73" t="s">
        <v>1388</v>
      </c>
      <c r="I3877" s="76">
        <v>2.88</v>
      </c>
      <c r="J3877" s="75">
        <v>0.48</v>
      </c>
      <c r="K3877" s="75">
        <v>1.38</v>
      </c>
      <c r="O3877" s="4"/>
      <c r="P3877" s="4"/>
      <c r="Q3877" s="4"/>
      <c r="R3877" s="4"/>
      <c r="S3877" s="4"/>
      <c r="T3877" s="4"/>
      <c r="U3877" s="4"/>
      <c r="V3877" s="4"/>
      <c r="W3877" s="4"/>
      <c r="X3877" s="4"/>
      <c r="Y3877" s="4"/>
    </row>
    <row r="3878" spans="1:25" ht="15" customHeight="1">
      <c r="A3878" s="4"/>
      <c r="B3878" s="57" t="s">
        <v>1254</v>
      </c>
      <c r="C3878" s="78" t="s">
        <v>2741</v>
      </c>
      <c r="D3878" s="57" t="s">
        <v>47</v>
      </c>
      <c r="E3878" s="57" t="s">
        <v>2742</v>
      </c>
      <c r="F3878" s="305" t="s">
        <v>1258</v>
      </c>
      <c r="G3878" s="305"/>
      <c r="H3878" s="77" t="s">
        <v>15</v>
      </c>
      <c r="I3878" s="80">
        <v>19.440000000000001</v>
      </c>
      <c r="J3878" s="79">
        <v>6.42</v>
      </c>
      <c r="K3878" s="79">
        <v>124.8</v>
      </c>
      <c r="O3878" s="4"/>
      <c r="P3878" s="4"/>
      <c r="Q3878" s="4"/>
      <c r="R3878" s="4"/>
      <c r="S3878" s="4"/>
      <c r="T3878" s="4"/>
      <c r="U3878" s="4"/>
      <c r="V3878" s="4"/>
      <c r="W3878" s="4"/>
      <c r="X3878" s="4"/>
      <c r="Y3878" s="4"/>
    </row>
    <row r="3879" spans="1:25" ht="15" customHeight="1">
      <c r="A3879" s="4"/>
      <c r="B3879" s="57" t="s">
        <v>1254</v>
      </c>
      <c r="C3879" s="78" t="s">
        <v>1565</v>
      </c>
      <c r="D3879" s="57" t="s">
        <v>47</v>
      </c>
      <c r="E3879" s="57" t="s">
        <v>1566</v>
      </c>
      <c r="F3879" s="305" t="s">
        <v>1258</v>
      </c>
      <c r="G3879" s="305"/>
      <c r="H3879" s="77" t="s">
        <v>103</v>
      </c>
      <c r="I3879" s="80">
        <v>486</v>
      </c>
      <c r="J3879" s="79">
        <v>0.76</v>
      </c>
      <c r="K3879" s="79">
        <v>369.36</v>
      </c>
      <c r="O3879" s="4"/>
      <c r="P3879" s="4"/>
      <c r="Q3879" s="4"/>
      <c r="R3879" s="4"/>
      <c r="S3879" s="4"/>
      <c r="T3879" s="4"/>
      <c r="U3879" s="4"/>
      <c r="V3879" s="4"/>
      <c r="W3879" s="4"/>
      <c r="X3879" s="4"/>
      <c r="Y3879" s="4"/>
    </row>
    <row r="3880" spans="1:25" ht="15" customHeight="1">
      <c r="A3880" s="4"/>
      <c r="B3880" s="57" t="s">
        <v>1254</v>
      </c>
      <c r="C3880" s="78" t="s">
        <v>1725</v>
      </c>
      <c r="D3880" s="57" t="s">
        <v>47</v>
      </c>
      <c r="E3880" s="57" t="s">
        <v>1726</v>
      </c>
      <c r="F3880" s="305" t="s">
        <v>1258</v>
      </c>
      <c r="G3880" s="305"/>
      <c r="H3880" s="77" t="s">
        <v>62</v>
      </c>
      <c r="I3880" s="80">
        <v>1.08</v>
      </c>
      <c r="J3880" s="79">
        <v>165</v>
      </c>
      <c r="K3880" s="79">
        <v>178.2</v>
      </c>
      <c r="O3880" s="4"/>
      <c r="P3880" s="4"/>
      <c r="Q3880" s="4"/>
      <c r="R3880" s="4"/>
      <c r="S3880" s="4"/>
      <c r="T3880" s="4"/>
      <c r="U3880" s="4"/>
      <c r="V3880" s="4"/>
      <c r="W3880" s="4"/>
      <c r="X3880" s="4"/>
      <c r="Y3880" s="4"/>
    </row>
    <row r="3881" spans="1:25" ht="15" customHeight="1">
      <c r="A3881" s="4"/>
      <c r="B3881" s="60"/>
      <c r="C3881" s="60"/>
      <c r="D3881" s="60"/>
      <c r="E3881" s="60"/>
      <c r="F3881" s="60" t="s">
        <v>1260</v>
      </c>
      <c r="G3881" s="82">
        <v>82.2</v>
      </c>
      <c r="H3881" s="60" t="s">
        <v>1261</v>
      </c>
      <c r="I3881" s="82">
        <v>0</v>
      </c>
      <c r="J3881" s="60" t="s">
        <v>1262</v>
      </c>
      <c r="K3881" s="82">
        <v>82.2</v>
      </c>
      <c r="O3881" s="4"/>
      <c r="P3881" s="4"/>
      <c r="Q3881" s="4"/>
      <c r="R3881" s="4"/>
      <c r="S3881" s="4"/>
      <c r="T3881" s="4"/>
      <c r="U3881" s="4"/>
      <c r="V3881" s="4"/>
      <c r="W3881" s="4"/>
      <c r="X3881" s="4"/>
      <c r="Y3881" s="4"/>
    </row>
    <row r="3882" spans="1:25" ht="15" customHeight="1" thickBot="1">
      <c r="A3882" s="4"/>
      <c r="B3882" s="60"/>
      <c r="C3882" s="60"/>
      <c r="D3882" s="60"/>
      <c r="E3882" s="60"/>
      <c r="F3882" s="60" t="s">
        <v>1263</v>
      </c>
      <c r="G3882" s="82">
        <v>147.22</v>
      </c>
      <c r="H3882" s="60"/>
      <c r="I3882" s="306" t="s">
        <v>1264</v>
      </c>
      <c r="J3882" s="306"/>
      <c r="K3882" s="82">
        <v>925.37</v>
      </c>
      <c r="O3882" s="4"/>
      <c r="P3882" s="4"/>
      <c r="Q3882" s="4"/>
      <c r="R3882" s="4"/>
      <c r="S3882" s="4"/>
      <c r="T3882" s="4"/>
      <c r="U3882" s="4"/>
      <c r="V3882" s="4"/>
      <c r="W3882" s="4"/>
      <c r="X3882" s="4"/>
      <c r="Y3882" s="4"/>
    </row>
    <row r="3883" spans="1:25" ht="15" customHeight="1" thickTop="1">
      <c r="A3883" s="4"/>
      <c r="B3883" s="72"/>
      <c r="C3883" s="72"/>
      <c r="D3883" s="72"/>
      <c r="E3883" s="72"/>
      <c r="F3883" s="72"/>
      <c r="G3883" s="72"/>
      <c r="H3883" s="72"/>
      <c r="I3883" s="72"/>
      <c r="J3883" s="72"/>
      <c r="K3883" s="72"/>
      <c r="O3883" s="4"/>
      <c r="P3883" s="4"/>
      <c r="Q3883" s="4"/>
      <c r="R3883" s="4"/>
      <c r="S3883" s="4"/>
      <c r="T3883" s="4"/>
      <c r="U3883" s="4"/>
      <c r="V3883" s="4"/>
      <c r="W3883" s="4"/>
      <c r="X3883" s="4"/>
      <c r="Y3883" s="4"/>
    </row>
    <row r="3884" spans="1:25" ht="15" customHeight="1">
      <c r="A3884" s="4"/>
      <c r="B3884" s="61"/>
      <c r="C3884" s="62" t="s">
        <v>19</v>
      </c>
      <c r="D3884" s="61" t="s">
        <v>20</v>
      </c>
      <c r="E3884" s="61" t="s">
        <v>21</v>
      </c>
      <c r="F3884" s="303" t="s">
        <v>1242</v>
      </c>
      <c r="G3884" s="303"/>
      <c r="H3884" s="67" t="s">
        <v>22</v>
      </c>
      <c r="I3884" s="62" t="s">
        <v>23</v>
      </c>
      <c r="J3884" s="62" t="s">
        <v>24</v>
      </c>
      <c r="K3884" s="62" t="s">
        <v>17</v>
      </c>
      <c r="O3884" s="4"/>
      <c r="P3884" s="4"/>
      <c r="Q3884" s="4"/>
      <c r="R3884" s="4"/>
      <c r="S3884" s="4"/>
      <c r="T3884" s="4"/>
      <c r="U3884" s="4"/>
      <c r="V3884" s="4"/>
      <c r="W3884" s="4"/>
      <c r="X3884" s="4"/>
      <c r="Y3884" s="4"/>
    </row>
    <row r="3885" spans="1:25" ht="15" customHeight="1">
      <c r="A3885" s="4"/>
      <c r="B3885" s="58" t="s">
        <v>1243</v>
      </c>
      <c r="C3885" s="69" t="s">
        <v>2246</v>
      </c>
      <c r="D3885" s="58" t="s">
        <v>47</v>
      </c>
      <c r="E3885" s="58" t="s">
        <v>2247</v>
      </c>
      <c r="F3885" s="304" t="s">
        <v>1337</v>
      </c>
      <c r="G3885" s="304"/>
      <c r="H3885" s="68" t="s">
        <v>62</v>
      </c>
      <c r="I3885" s="71">
        <v>1</v>
      </c>
      <c r="J3885" s="70">
        <v>737.61</v>
      </c>
      <c r="K3885" s="70">
        <v>737.61</v>
      </c>
      <c r="O3885" s="4"/>
      <c r="P3885" s="4"/>
      <c r="Q3885" s="4"/>
      <c r="R3885" s="4"/>
      <c r="S3885" s="4"/>
      <c r="T3885" s="4"/>
      <c r="U3885" s="4"/>
      <c r="V3885" s="4"/>
      <c r="W3885" s="4"/>
      <c r="X3885" s="4"/>
      <c r="Y3885" s="4"/>
    </row>
    <row r="3886" spans="1:25" ht="15" customHeight="1">
      <c r="A3886" s="4"/>
      <c r="B3886" s="59" t="s">
        <v>1245</v>
      </c>
      <c r="C3886" s="74" t="s">
        <v>1246</v>
      </c>
      <c r="D3886" s="59" t="s">
        <v>47</v>
      </c>
      <c r="E3886" s="59" t="s">
        <v>1247</v>
      </c>
      <c r="F3886" s="308" t="s">
        <v>1248</v>
      </c>
      <c r="G3886" s="308"/>
      <c r="H3886" s="73" t="s">
        <v>1249</v>
      </c>
      <c r="I3886" s="76">
        <v>8.57</v>
      </c>
      <c r="J3886" s="75">
        <v>22.64</v>
      </c>
      <c r="K3886" s="75">
        <v>194.02</v>
      </c>
      <c r="O3886" s="4"/>
      <c r="P3886" s="4"/>
      <c r="Q3886" s="4"/>
      <c r="R3886" s="4"/>
      <c r="S3886" s="4"/>
      <c r="T3886" s="4"/>
      <c r="U3886" s="4"/>
      <c r="V3886" s="4"/>
      <c r="W3886" s="4"/>
      <c r="X3886" s="4"/>
      <c r="Y3886" s="4"/>
    </row>
    <row r="3887" spans="1:25" ht="15" customHeight="1">
      <c r="A3887" s="4"/>
      <c r="B3887" s="57" t="s">
        <v>1254</v>
      </c>
      <c r="C3887" s="78" t="s">
        <v>1725</v>
      </c>
      <c r="D3887" s="57" t="s">
        <v>47</v>
      </c>
      <c r="E3887" s="57" t="s">
        <v>1726</v>
      </c>
      <c r="F3887" s="305" t="s">
        <v>1258</v>
      </c>
      <c r="G3887" s="305"/>
      <c r="H3887" s="77" t="s">
        <v>62</v>
      </c>
      <c r="I3887" s="80">
        <v>1.07</v>
      </c>
      <c r="J3887" s="79">
        <v>165</v>
      </c>
      <c r="K3887" s="79">
        <v>176.55</v>
      </c>
      <c r="O3887" s="4"/>
      <c r="P3887" s="4"/>
      <c r="Q3887" s="4"/>
      <c r="R3887" s="4"/>
      <c r="S3887" s="4"/>
      <c r="T3887" s="4"/>
      <c r="U3887" s="4"/>
      <c r="V3887" s="4"/>
      <c r="W3887" s="4"/>
      <c r="X3887" s="4"/>
      <c r="Y3887" s="4"/>
    </row>
    <row r="3888" spans="1:25" ht="15" customHeight="1">
      <c r="A3888" s="4"/>
      <c r="B3888" s="57" t="s">
        <v>1254</v>
      </c>
      <c r="C3888" s="78" t="s">
        <v>1565</v>
      </c>
      <c r="D3888" s="57" t="s">
        <v>47</v>
      </c>
      <c r="E3888" s="57" t="s">
        <v>1566</v>
      </c>
      <c r="F3888" s="305" t="s">
        <v>1258</v>
      </c>
      <c r="G3888" s="305"/>
      <c r="H3888" s="77" t="s">
        <v>103</v>
      </c>
      <c r="I3888" s="80">
        <v>482.96</v>
      </c>
      <c r="J3888" s="79">
        <v>0.76</v>
      </c>
      <c r="K3888" s="79">
        <v>367.04</v>
      </c>
      <c r="O3888" s="4"/>
      <c r="P3888" s="4"/>
      <c r="Q3888" s="4"/>
      <c r="R3888" s="4"/>
      <c r="S3888" s="4"/>
      <c r="T3888" s="4"/>
      <c r="U3888" s="4"/>
      <c r="V3888" s="4"/>
      <c r="W3888" s="4"/>
      <c r="X3888" s="4"/>
      <c r="Y3888" s="4"/>
    </row>
    <row r="3889" spans="1:25" ht="15" customHeight="1">
      <c r="A3889" s="4"/>
      <c r="B3889" s="60"/>
      <c r="C3889" s="60"/>
      <c r="D3889" s="60"/>
      <c r="E3889" s="60"/>
      <c r="F3889" s="60" t="s">
        <v>1260</v>
      </c>
      <c r="G3889" s="82">
        <v>138.4</v>
      </c>
      <c r="H3889" s="60" t="s">
        <v>1261</v>
      </c>
      <c r="I3889" s="82">
        <v>0</v>
      </c>
      <c r="J3889" s="60" t="s">
        <v>1262</v>
      </c>
      <c r="K3889" s="82">
        <v>138.4</v>
      </c>
      <c r="O3889" s="4"/>
      <c r="P3889" s="4"/>
      <c r="Q3889" s="4"/>
      <c r="R3889" s="4"/>
      <c r="S3889" s="4"/>
      <c r="T3889" s="4"/>
      <c r="U3889" s="4"/>
      <c r="V3889" s="4"/>
      <c r="W3889" s="4"/>
      <c r="X3889" s="4"/>
      <c r="Y3889" s="4"/>
    </row>
    <row r="3890" spans="1:25" ht="15" customHeight="1" thickBot="1">
      <c r="A3890" s="4"/>
      <c r="B3890" s="60"/>
      <c r="C3890" s="60"/>
      <c r="D3890" s="60"/>
      <c r="E3890" s="60"/>
      <c r="F3890" s="60" t="s">
        <v>1263</v>
      </c>
      <c r="G3890" s="82">
        <v>139.55000000000001</v>
      </c>
      <c r="H3890" s="60"/>
      <c r="I3890" s="306" t="s">
        <v>1264</v>
      </c>
      <c r="J3890" s="306"/>
      <c r="K3890" s="82">
        <v>877.16</v>
      </c>
      <c r="O3890" s="4"/>
      <c r="P3890" s="4"/>
      <c r="Q3890" s="4"/>
      <c r="R3890" s="4"/>
      <c r="S3890" s="4"/>
      <c r="T3890" s="4"/>
      <c r="U3890" s="4"/>
      <c r="V3890" s="4"/>
      <c r="W3890" s="4"/>
      <c r="X3890" s="4"/>
      <c r="Y3890" s="4"/>
    </row>
    <row r="3891" spans="1:25" ht="15" customHeight="1" thickTop="1">
      <c r="A3891" s="4"/>
      <c r="B3891" s="72"/>
      <c r="C3891" s="72"/>
      <c r="D3891" s="72"/>
      <c r="E3891" s="72"/>
      <c r="F3891" s="72"/>
      <c r="G3891" s="72"/>
      <c r="H3891" s="72"/>
      <c r="I3891" s="72"/>
      <c r="J3891" s="72"/>
      <c r="K3891" s="72"/>
      <c r="O3891" s="4"/>
      <c r="P3891" s="4"/>
      <c r="Q3891" s="4"/>
      <c r="R3891" s="4"/>
      <c r="S3891" s="4"/>
      <c r="T3891" s="4"/>
      <c r="U3891" s="4"/>
      <c r="V3891" s="4"/>
      <c r="W3891" s="4"/>
      <c r="X3891" s="4"/>
      <c r="Y3891" s="4"/>
    </row>
    <row r="3892" spans="1:25" ht="15" customHeight="1">
      <c r="A3892" s="4"/>
      <c r="B3892" s="61"/>
      <c r="C3892" s="62" t="s">
        <v>19</v>
      </c>
      <c r="D3892" s="61" t="s">
        <v>20</v>
      </c>
      <c r="E3892" s="61" t="s">
        <v>21</v>
      </c>
      <c r="F3892" s="303" t="s">
        <v>1242</v>
      </c>
      <c r="G3892" s="303"/>
      <c r="H3892" s="67" t="s">
        <v>22</v>
      </c>
      <c r="I3892" s="62" t="s">
        <v>23</v>
      </c>
      <c r="J3892" s="62" t="s">
        <v>24</v>
      </c>
      <c r="K3892" s="62" t="s">
        <v>17</v>
      </c>
      <c r="O3892" s="4"/>
      <c r="P3892" s="4"/>
      <c r="Q3892" s="4"/>
      <c r="R3892" s="4"/>
      <c r="S3892" s="4"/>
      <c r="T3892" s="4"/>
      <c r="U3892" s="4"/>
      <c r="V3892" s="4"/>
      <c r="W3892" s="4"/>
      <c r="X3892" s="4"/>
      <c r="Y3892" s="4"/>
    </row>
    <row r="3893" spans="1:25" ht="15" customHeight="1">
      <c r="A3893" s="4"/>
      <c r="B3893" s="58" t="s">
        <v>1243</v>
      </c>
      <c r="C3893" s="69" t="s">
        <v>2058</v>
      </c>
      <c r="D3893" s="58" t="s">
        <v>47</v>
      </c>
      <c r="E3893" s="58" t="s">
        <v>2059</v>
      </c>
      <c r="F3893" s="304" t="s">
        <v>1337</v>
      </c>
      <c r="G3893" s="304"/>
      <c r="H3893" s="68" t="s">
        <v>62</v>
      </c>
      <c r="I3893" s="71">
        <v>1</v>
      </c>
      <c r="J3893" s="70">
        <v>640.65</v>
      </c>
      <c r="K3893" s="70">
        <v>640.65</v>
      </c>
      <c r="O3893" s="4"/>
      <c r="P3893" s="4"/>
      <c r="Q3893" s="4"/>
      <c r="R3893" s="4"/>
      <c r="S3893" s="4"/>
      <c r="T3893" s="4"/>
      <c r="U3893" s="4"/>
      <c r="V3893" s="4"/>
      <c r="W3893" s="4"/>
      <c r="X3893" s="4"/>
      <c r="Y3893" s="4"/>
    </row>
    <row r="3894" spans="1:25" ht="15" customHeight="1">
      <c r="A3894" s="4"/>
      <c r="B3894" s="59" t="s">
        <v>1245</v>
      </c>
      <c r="C3894" s="74" t="s">
        <v>2169</v>
      </c>
      <c r="D3894" s="59" t="s">
        <v>47</v>
      </c>
      <c r="E3894" s="59" t="s">
        <v>2170</v>
      </c>
      <c r="F3894" s="308" t="s">
        <v>1248</v>
      </c>
      <c r="G3894" s="308"/>
      <c r="H3894" s="73" t="s">
        <v>1249</v>
      </c>
      <c r="I3894" s="76">
        <v>3.42</v>
      </c>
      <c r="J3894" s="75">
        <v>27.31</v>
      </c>
      <c r="K3894" s="75">
        <v>93.4</v>
      </c>
      <c r="O3894" s="4"/>
      <c r="P3894" s="4"/>
      <c r="Q3894" s="4"/>
      <c r="R3894" s="4"/>
      <c r="S3894" s="4"/>
      <c r="T3894" s="4"/>
      <c r="U3894" s="4"/>
      <c r="V3894" s="4"/>
      <c r="W3894" s="4"/>
      <c r="X3894" s="4"/>
      <c r="Y3894" s="4"/>
    </row>
    <row r="3895" spans="1:25" ht="15" customHeight="1">
      <c r="A3895" s="4"/>
      <c r="B3895" s="59" t="s">
        <v>1245</v>
      </c>
      <c r="C3895" s="74" t="s">
        <v>2167</v>
      </c>
      <c r="D3895" s="59" t="s">
        <v>47</v>
      </c>
      <c r="E3895" s="59" t="s">
        <v>2168</v>
      </c>
      <c r="F3895" s="308" t="s">
        <v>1387</v>
      </c>
      <c r="G3895" s="308"/>
      <c r="H3895" s="73" t="s">
        <v>1391</v>
      </c>
      <c r="I3895" s="76">
        <v>0.8</v>
      </c>
      <c r="J3895" s="75">
        <v>2.2999999999999998</v>
      </c>
      <c r="K3895" s="75">
        <v>1.84</v>
      </c>
      <c r="O3895" s="4"/>
      <c r="P3895" s="4"/>
      <c r="Q3895" s="4"/>
      <c r="R3895" s="4"/>
      <c r="S3895" s="4"/>
      <c r="T3895" s="4"/>
      <c r="U3895" s="4"/>
      <c r="V3895" s="4"/>
      <c r="W3895" s="4"/>
      <c r="X3895" s="4"/>
      <c r="Y3895" s="4"/>
    </row>
    <row r="3896" spans="1:25" ht="15" customHeight="1">
      <c r="A3896" s="4"/>
      <c r="B3896" s="59" t="s">
        <v>1245</v>
      </c>
      <c r="C3896" s="74" t="s">
        <v>2171</v>
      </c>
      <c r="D3896" s="59" t="s">
        <v>47</v>
      </c>
      <c r="E3896" s="59" t="s">
        <v>2172</v>
      </c>
      <c r="F3896" s="308" t="s">
        <v>1387</v>
      </c>
      <c r="G3896" s="308"/>
      <c r="H3896" s="73" t="s">
        <v>1388</v>
      </c>
      <c r="I3896" s="76">
        <v>2.62</v>
      </c>
      <c r="J3896" s="75">
        <v>0.48</v>
      </c>
      <c r="K3896" s="75">
        <v>1.25</v>
      </c>
      <c r="O3896" s="4"/>
      <c r="P3896" s="4"/>
      <c r="Q3896" s="4"/>
      <c r="R3896" s="4"/>
      <c r="S3896" s="4"/>
      <c r="T3896" s="4"/>
      <c r="U3896" s="4"/>
      <c r="V3896" s="4"/>
      <c r="W3896" s="4"/>
      <c r="X3896" s="4"/>
      <c r="Y3896" s="4"/>
    </row>
    <row r="3897" spans="1:25" ht="15" customHeight="1">
      <c r="A3897" s="4"/>
      <c r="B3897" s="57" t="s">
        <v>1254</v>
      </c>
      <c r="C3897" s="78" t="s">
        <v>1725</v>
      </c>
      <c r="D3897" s="57" t="s">
        <v>47</v>
      </c>
      <c r="E3897" s="57" t="s">
        <v>1726</v>
      </c>
      <c r="F3897" s="305" t="s">
        <v>1258</v>
      </c>
      <c r="G3897" s="305"/>
      <c r="H3897" s="77" t="s">
        <v>62</v>
      </c>
      <c r="I3897" s="80">
        <v>1.07</v>
      </c>
      <c r="J3897" s="79">
        <v>165</v>
      </c>
      <c r="K3897" s="79">
        <v>176.55</v>
      </c>
      <c r="O3897" s="4"/>
      <c r="P3897" s="4"/>
      <c r="Q3897" s="4"/>
      <c r="R3897" s="4"/>
      <c r="S3897" s="4"/>
      <c r="T3897" s="4"/>
      <c r="U3897" s="4"/>
      <c r="V3897" s="4"/>
      <c r="W3897" s="4"/>
      <c r="X3897" s="4"/>
      <c r="Y3897" s="4"/>
    </row>
    <row r="3898" spans="1:25" ht="15" customHeight="1">
      <c r="A3898" s="4"/>
      <c r="B3898" s="57" t="s">
        <v>1254</v>
      </c>
      <c r="C3898" s="78" t="s">
        <v>1565</v>
      </c>
      <c r="D3898" s="57" t="s">
        <v>47</v>
      </c>
      <c r="E3898" s="57" t="s">
        <v>1566</v>
      </c>
      <c r="F3898" s="305" t="s">
        <v>1258</v>
      </c>
      <c r="G3898" s="305"/>
      <c r="H3898" s="77" t="s">
        <v>103</v>
      </c>
      <c r="I3898" s="80">
        <v>483.7</v>
      </c>
      <c r="J3898" s="79">
        <v>0.76</v>
      </c>
      <c r="K3898" s="79">
        <v>367.61</v>
      </c>
      <c r="O3898" s="4"/>
      <c r="P3898" s="4"/>
      <c r="Q3898" s="4"/>
      <c r="R3898" s="4"/>
      <c r="S3898" s="4"/>
      <c r="T3898" s="4"/>
      <c r="U3898" s="4"/>
      <c r="V3898" s="4"/>
      <c r="W3898" s="4"/>
      <c r="X3898" s="4"/>
      <c r="Y3898" s="4"/>
    </row>
    <row r="3899" spans="1:25" ht="15" customHeight="1">
      <c r="A3899" s="4"/>
      <c r="B3899" s="60"/>
      <c r="C3899" s="60"/>
      <c r="D3899" s="60"/>
      <c r="E3899" s="60"/>
      <c r="F3899" s="60" t="s">
        <v>1260</v>
      </c>
      <c r="G3899" s="82">
        <v>74.959999999999994</v>
      </c>
      <c r="H3899" s="60" t="s">
        <v>1261</v>
      </c>
      <c r="I3899" s="82">
        <v>0</v>
      </c>
      <c r="J3899" s="60" t="s">
        <v>1262</v>
      </c>
      <c r="K3899" s="82">
        <v>74.959999999999994</v>
      </c>
      <c r="O3899" s="4"/>
      <c r="P3899" s="4"/>
      <c r="Q3899" s="4"/>
      <c r="R3899" s="4"/>
      <c r="S3899" s="4"/>
      <c r="T3899" s="4"/>
      <c r="U3899" s="4"/>
      <c r="V3899" s="4"/>
      <c r="W3899" s="4"/>
      <c r="X3899" s="4"/>
      <c r="Y3899" s="4"/>
    </row>
    <row r="3900" spans="1:25" ht="15" customHeight="1" thickBot="1">
      <c r="A3900" s="4"/>
      <c r="B3900" s="60"/>
      <c r="C3900" s="60"/>
      <c r="D3900" s="60"/>
      <c r="E3900" s="60"/>
      <c r="F3900" s="60" t="s">
        <v>1263</v>
      </c>
      <c r="G3900" s="82">
        <v>121.21</v>
      </c>
      <c r="H3900" s="60"/>
      <c r="I3900" s="306" t="s">
        <v>1264</v>
      </c>
      <c r="J3900" s="306"/>
      <c r="K3900" s="82">
        <v>761.86</v>
      </c>
      <c r="O3900" s="4"/>
      <c r="P3900" s="4"/>
      <c r="Q3900" s="4"/>
      <c r="R3900" s="4"/>
      <c r="S3900" s="4"/>
      <c r="T3900" s="4"/>
      <c r="U3900" s="4"/>
      <c r="V3900" s="4"/>
      <c r="W3900" s="4"/>
      <c r="X3900" s="4"/>
      <c r="Y3900" s="4"/>
    </row>
    <row r="3901" spans="1:25" ht="15" customHeight="1" thickTop="1">
      <c r="A3901" s="4"/>
      <c r="B3901" s="72"/>
      <c r="C3901" s="72"/>
      <c r="D3901" s="72"/>
      <c r="E3901" s="72"/>
      <c r="F3901" s="72"/>
      <c r="G3901" s="72"/>
      <c r="H3901" s="72"/>
      <c r="I3901" s="72"/>
      <c r="J3901" s="72"/>
      <c r="K3901" s="72"/>
      <c r="O3901" s="4"/>
      <c r="P3901" s="4"/>
      <c r="Q3901" s="4"/>
      <c r="R3901" s="4"/>
      <c r="S3901" s="4"/>
      <c r="T3901" s="4"/>
      <c r="U3901" s="4"/>
      <c r="V3901" s="4"/>
      <c r="W3901" s="4"/>
      <c r="X3901" s="4"/>
      <c r="Y3901" s="4"/>
    </row>
    <row r="3902" spans="1:25" ht="15" customHeight="1">
      <c r="A3902" s="4"/>
      <c r="B3902" s="61"/>
      <c r="C3902" s="62" t="s">
        <v>19</v>
      </c>
      <c r="D3902" s="61" t="s">
        <v>20</v>
      </c>
      <c r="E3902" s="61" t="s">
        <v>21</v>
      </c>
      <c r="F3902" s="303" t="s">
        <v>1242</v>
      </c>
      <c r="G3902" s="303"/>
      <c r="H3902" s="67" t="s">
        <v>22</v>
      </c>
      <c r="I3902" s="62" t="s">
        <v>23</v>
      </c>
      <c r="J3902" s="62" t="s">
        <v>24</v>
      </c>
      <c r="K3902" s="62" t="s">
        <v>17</v>
      </c>
      <c r="O3902" s="4"/>
      <c r="P3902" s="4"/>
      <c r="Q3902" s="4"/>
      <c r="R3902" s="4"/>
      <c r="S3902" s="4"/>
      <c r="T3902" s="4"/>
      <c r="U3902" s="4"/>
      <c r="V3902" s="4"/>
      <c r="W3902" s="4"/>
      <c r="X3902" s="4"/>
      <c r="Y3902" s="4"/>
    </row>
    <row r="3903" spans="1:25" ht="15" customHeight="1">
      <c r="A3903" s="4"/>
      <c r="B3903" s="58" t="s">
        <v>1243</v>
      </c>
      <c r="C3903" s="69" t="s">
        <v>2060</v>
      </c>
      <c r="D3903" s="58" t="s">
        <v>47</v>
      </c>
      <c r="E3903" s="58" t="s">
        <v>2061</v>
      </c>
      <c r="F3903" s="304" t="s">
        <v>1337</v>
      </c>
      <c r="G3903" s="304"/>
      <c r="H3903" s="68" t="s">
        <v>62</v>
      </c>
      <c r="I3903" s="71">
        <v>1</v>
      </c>
      <c r="J3903" s="70">
        <v>562.45000000000005</v>
      </c>
      <c r="K3903" s="70">
        <v>562.45000000000005</v>
      </c>
      <c r="O3903" s="4"/>
      <c r="P3903" s="4"/>
      <c r="Q3903" s="4"/>
      <c r="R3903" s="4"/>
      <c r="S3903" s="4"/>
      <c r="T3903" s="4"/>
      <c r="U3903" s="4"/>
      <c r="V3903" s="4"/>
      <c r="W3903" s="4"/>
      <c r="X3903" s="4"/>
      <c r="Y3903" s="4"/>
    </row>
    <row r="3904" spans="1:25" ht="15" customHeight="1">
      <c r="A3904" s="4"/>
      <c r="B3904" s="59" t="s">
        <v>1245</v>
      </c>
      <c r="C3904" s="74" t="s">
        <v>2171</v>
      </c>
      <c r="D3904" s="59" t="s">
        <v>47</v>
      </c>
      <c r="E3904" s="59" t="s">
        <v>2172</v>
      </c>
      <c r="F3904" s="308" t="s">
        <v>1387</v>
      </c>
      <c r="G3904" s="308"/>
      <c r="H3904" s="73" t="s">
        <v>1388</v>
      </c>
      <c r="I3904" s="76">
        <v>3.56</v>
      </c>
      <c r="J3904" s="75">
        <v>0.48</v>
      </c>
      <c r="K3904" s="75">
        <v>1.7</v>
      </c>
      <c r="O3904" s="4"/>
      <c r="P3904" s="4"/>
      <c r="Q3904" s="4"/>
      <c r="R3904" s="4"/>
      <c r="S3904" s="4"/>
      <c r="T3904" s="4"/>
      <c r="U3904" s="4"/>
      <c r="V3904" s="4"/>
      <c r="W3904" s="4"/>
      <c r="X3904" s="4"/>
      <c r="Y3904" s="4"/>
    </row>
    <row r="3905" spans="1:25" ht="15" customHeight="1">
      <c r="A3905" s="4"/>
      <c r="B3905" s="59" t="s">
        <v>1245</v>
      </c>
      <c r="C3905" s="74" t="s">
        <v>2169</v>
      </c>
      <c r="D3905" s="59" t="s">
        <v>47</v>
      </c>
      <c r="E3905" s="59" t="s">
        <v>2170</v>
      </c>
      <c r="F3905" s="308" t="s">
        <v>1248</v>
      </c>
      <c r="G3905" s="308"/>
      <c r="H3905" s="73" t="s">
        <v>1249</v>
      </c>
      <c r="I3905" s="76">
        <v>4.6399999999999997</v>
      </c>
      <c r="J3905" s="75">
        <v>27.31</v>
      </c>
      <c r="K3905" s="75">
        <v>126.71</v>
      </c>
      <c r="O3905" s="4"/>
      <c r="P3905" s="4"/>
      <c r="Q3905" s="4"/>
      <c r="R3905" s="4"/>
      <c r="S3905" s="4"/>
      <c r="T3905" s="4"/>
      <c r="U3905" s="4"/>
      <c r="V3905" s="4"/>
      <c r="W3905" s="4"/>
      <c r="X3905" s="4"/>
      <c r="Y3905" s="4"/>
    </row>
    <row r="3906" spans="1:25" ht="15" customHeight="1">
      <c r="A3906" s="4"/>
      <c r="B3906" s="59" t="s">
        <v>1245</v>
      </c>
      <c r="C3906" s="74" t="s">
        <v>2167</v>
      </c>
      <c r="D3906" s="59" t="s">
        <v>47</v>
      </c>
      <c r="E3906" s="59" t="s">
        <v>2168</v>
      </c>
      <c r="F3906" s="308" t="s">
        <v>1387</v>
      </c>
      <c r="G3906" s="308"/>
      <c r="H3906" s="73" t="s">
        <v>1391</v>
      </c>
      <c r="I3906" s="76">
        <v>1.08</v>
      </c>
      <c r="J3906" s="75">
        <v>2.2999999999999998</v>
      </c>
      <c r="K3906" s="75">
        <v>2.48</v>
      </c>
      <c r="O3906" s="4"/>
      <c r="P3906" s="4"/>
      <c r="Q3906" s="4"/>
      <c r="R3906" s="4"/>
      <c r="S3906" s="4"/>
      <c r="T3906" s="4"/>
      <c r="U3906" s="4"/>
      <c r="V3906" s="4"/>
      <c r="W3906" s="4"/>
      <c r="X3906" s="4"/>
      <c r="Y3906" s="4"/>
    </row>
    <row r="3907" spans="1:25" ht="15" customHeight="1">
      <c r="A3907" s="4"/>
      <c r="B3907" s="57" t="s">
        <v>1254</v>
      </c>
      <c r="C3907" s="78" t="s">
        <v>1565</v>
      </c>
      <c r="D3907" s="57" t="s">
        <v>47</v>
      </c>
      <c r="E3907" s="57" t="s">
        <v>1566</v>
      </c>
      <c r="F3907" s="305" t="s">
        <v>1258</v>
      </c>
      <c r="G3907" s="305"/>
      <c r="H3907" s="77" t="s">
        <v>103</v>
      </c>
      <c r="I3907" s="80">
        <v>343.52</v>
      </c>
      <c r="J3907" s="79">
        <v>0.76</v>
      </c>
      <c r="K3907" s="79">
        <v>261.07</v>
      </c>
      <c r="O3907" s="4"/>
      <c r="P3907" s="4"/>
      <c r="Q3907" s="4"/>
      <c r="R3907" s="4"/>
      <c r="S3907" s="4"/>
      <c r="T3907" s="4"/>
      <c r="U3907" s="4"/>
      <c r="V3907" s="4"/>
      <c r="W3907" s="4"/>
      <c r="X3907" s="4"/>
      <c r="Y3907" s="4"/>
    </row>
    <row r="3908" spans="1:25" ht="15" customHeight="1">
      <c r="A3908" s="4"/>
      <c r="B3908" s="57" t="s">
        <v>1254</v>
      </c>
      <c r="C3908" s="78" t="s">
        <v>1567</v>
      </c>
      <c r="D3908" s="57" t="s">
        <v>47</v>
      </c>
      <c r="E3908" s="57" t="s">
        <v>1568</v>
      </c>
      <c r="F3908" s="305" t="s">
        <v>1258</v>
      </c>
      <c r="G3908" s="305"/>
      <c r="H3908" s="77" t="s">
        <v>62</v>
      </c>
      <c r="I3908" s="80">
        <v>1.02</v>
      </c>
      <c r="J3908" s="79">
        <v>167.15</v>
      </c>
      <c r="K3908" s="79">
        <v>170.49</v>
      </c>
      <c r="O3908" s="4"/>
      <c r="P3908" s="4"/>
      <c r="Q3908" s="4"/>
      <c r="R3908" s="4"/>
      <c r="S3908" s="4"/>
      <c r="T3908" s="4"/>
      <c r="U3908" s="4"/>
      <c r="V3908" s="4"/>
      <c r="W3908" s="4"/>
      <c r="X3908" s="4"/>
      <c r="Y3908" s="4"/>
    </row>
    <row r="3909" spans="1:25" ht="15" customHeight="1">
      <c r="A3909" s="4"/>
      <c r="B3909" s="60"/>
      <c r="C3909" s="60"/>
      <c r="D3909" s="60"/>
      <c r="E3909" s="60"/>
      <c r="F3909" s="60" t="s">
        <v>1260</v>
      </c>
      <c r="G3909" s="82">
        <v>101.7</v>
      </c>
      <c r="H3909" s="60" t="s">
        <v>1261</v>
      </c>
      <c r="I3909" s="82">
        <v>0</v>
      </c>
      <c r="J3909" s="60" t="s">
        <v>1262</v>
      </c>
      <c r="K3909" s="82">
        <v>101.7</v>
      </c>
      <c r="O3909" s="4"/>
      <c r="P3909" s="4"/>
      <c r="Q3909" s="4"/>
      <c r="R3909" s="4"/>
      <c r="S3909" s="4"/>
      <c r="T3909" s="4"/>
      <c r="U3909" s="4"/>
      <c r="V3909" s="4"/>
      <c r="W3909" s="4"/>
      <c r="X3909" s="4"/>
      <c r="Y3909" s="4"/>
    </row>
    <row r="3910" spans="1:25" ht="15" customHeight="1" thickBot="1">
      <c r="A3910" s="4"/>
      <c r="B3910" s="60"/>
      <c r="C3910" s="60"/>
      <c r="D3910" s="60"/>
      <c r="E3910" s="60"/>
      <c r="F3910" s="60" t="s">
        <v>1263</v>
      </c>
      <c r="G3910" s="82">
        <v>106.41</v>
      </c>
      <c r="H3910" s="60"/>
      <c r="I3910" s="306" t="s">
        <v>1264</v>
      </c>
      <c r="J3910" s="306"/>
      <c r="K3910" s="82">
        <v>668.86</v>
      </c>
      <c r="O3910" s="4"/>
      <c r="P3910" s="4"/>
      <c r="Q3910" s="4"/>
      <c r="R3910" s="4"/>
      <c r="S3910" s="4"/>
      <c r="T3910" s="4"/>
      <c r="U3910" s="4"/>
      <c r="V3910" s="4"/>
      <c r="W3910" s="4"/>
      <c r="X3910" s="4"/>
      <c r="Y3910" s="4"/>
    </row>
    <row r="3911" spans="1:25" ht="15" customHeight="1" thickTop="1">
      <c r="A3911" s="4"/>
      <c r="B3911" s="72"/>
      <c r="C3911" s="72"/>
      <c r="D3911" s="72"/>
      <c r="E3911" s="72"/>
      <c r="F3911" s="72"/>
      <c r="G3911" s="72"/>
      <c r="H3911" s="72"/>
      <c r="I3911" s="72"/>
      <c r="J3911" s="72"/>
      <c r="K3911" s="72"/>
      <c r="O3911" s="4"/>
      <c r="P3911" s="4"/>
      <c r="Q3911" s="4"/>
      <c r="R3911" s="4"/>
      <c r="S3911" s="4"/>
      <c r="T3911" s="4"/>
      <c r="U3911" s="4"/>
      <c r="V3911" s="4"/>
      <c r="W3911" s="4"/>
      <c r="X3911" s="4"/>
      <c r="Y3911" s="4"/>
    </row>
    <row r="3912" spans="1:25" ht="15" customHeight="1">
      <c r="A3912" s="4"/>
      <c r="B3912" s="61"/>
      <c r="C3912" s="62" t="s">
        <v>19</v>
      </c>
      <c r="D3912" s="61" t="s">
        <v>20</v>
      </c>
      <c r="E3912" s="61" t="s">
        <v>21</v>
      </c>
      <c r="F3912" s="303" t="s">
        <v>1242</v>
      </c>
      <c r="G3912" s="303"/>
      <c r="H3912" s="67" t="s">
        <v>22</v>
      </c>
      <c r="I3912" s="62" t="s">
        <v>23</v>
      </c>
      <c r="J3912" s="62" t="s">
        <v>24</v>
      </c>
      <c r="K3912" s="62" t="s">
        <v>17</v>
      </c>
      <c r="O3912" s="4"/>
      <c r="P3912" s="4"/>
      <c r="Q3912" s="4"/>
      <c r="R3912" s="4"/>
      <c r="S3912" s="4"/>
      <c r="T3912" s="4"/>
      <c r="U3912" s="4"/>
      <c r="V3912" s="4"/>
      <c r="W3912" s="4"/>
      <c r="X3912" s="4"/>
      <c r="Y3912" s="4"/>
    </row>
    <row r="3913" spans="1:25" ht="15" customHeight="1">
      <c r="A3913" s="4"/>
      <c r="B3913" s="58" t="s">
        <v>1243</v>
      </c>
      <c r="C3913" s="69" t="s">
        <v>1784</v>
      </c>
      <c r="D3913" s="58" t="s">
        <v>47</v>
      </c>
      <c r="E3913" s="58" t="s">
        <v>1785</v>
      </c>
      <c r="F3913" s="304" t="s">
        <v>1337</v>
      </c>
      <c r="G3913" s="304"/>
      <c r="H3913" s="68" t="s">
        <v>62</v>
      </c>
      <c r="I3913" s="71">
        <v>1</v>
      </c>
      <c r="J3913" s="70">
        <v>573.73</v>
      </c>
      <c r="K3913" s="70">
        <v>573.73</v>
      </c>
      <c r="O3913" s="4"/>
      <c r="P3913" s="4"/>
      <c r="Q3913" s="4"/>
      <c r="R3913" s="4"/>
      <c r="S3913" s="4"/>
      <c r="T3913" s="4"/>
      <c r="U3913" s="4"/>
      <c r="V3913" s="4"/>
      <c r="W3913" s="4"/>
      <c r="X3913" s="4"/>
      <c r="Y3913" s="4"/>
    </row>
    <row r="3914" spans="1:25" ht="15" customHeight="1">
      <c r="A3914" s="4"/>
      <c r="B3914" s="59" t="s">
        <v>1245</v>
      </c>
      <c r="C3914" s="74" t="s">
        <v>2737</v>
      </c>
      <c r="D3914" s="59" t="s">
        <v>47</v>
      </c>
      <c r="E3914" s="59" t="s">
        <v>2738</v>
      </c>
      <c r="F3914" s="308" t="s">
        <v>1387</v>
      </c>
      <c r="G3914" s="308"/>
      <c r="H3914" s="73" t="s">
        <v>1388</v>
      </c>
      <c r="I3914" s="76">
        <v>1.76</v>
      </c>
      <c r="J3914" s="75">
        <v>1.95</v>
      </c>
      <c r="K3914" s="75">
        <v>3.43</v>
      </c>
      <c r="O3914" s="4"/>
      <c r="P3914" s="4"/>
      <c r="Q3914" s="4"/>
      <c r="R3914" s="4"/>
      <c r="S3914" s="4"/>
      <c r="T3914" s="4"/>
      <c r="U3914" s="4"/>
      <c r="V3914" s="4"/>
      <c r="W3914" s="4"/>
      <c r="X3914" s="4"/>
      <c r="Y3914" s="4"/>
    </row>
    <row r="3915" spans="1:25" ht="15" customHeight="1">
      <c r="A3915" s="4"/>
      <c r="B3915" s="59" t="s">
        <v>1245</v>
      </c>
      <c r="C3915" s="74" t="s">
        <v>2169</v>
      </c>
      <c r="D3915" s="59" t="s">
        <v>47</v>
      </c>
      <c r="E3915" s="59" t="s">
        <v>2170</v>
      </c>
      <c r="F3915" s="308" t="s">
        <v>1248</v>
      </c>
      <c r="G3915" s="308"/>
      <c r="H3915" s="73" t="s">
        <v>1249</v>
      </c>
      <c r="I3915" s="76">
        <v>2.2999999999999998</v>
      </c>
      <c r="J3915" s="75">
        <v>27.31</v>
      </c>
      <c r="K3915" s="75">
        <v>62.81</v>
      </c>
      <c r="O3915" s="4"/>
      <c r="P3915" s="4"/>
      <c r="Q3915" s="4"/>
      <c r="R3915" s="4"/>
      <c r="S3915" s="4"/>
      <c r="T3915" s="4"/>
      <c r="U3915" s="4"/>
      <c r="V3915" s="4"/>
      <c r="W3915" s="4"/>
      <c r="X3915" s="4"/>
      <c r="Y3915" s="4"/>
    </row>
    <row r="3916" spans="1:25" ht="15" customHeight="1">
      <c r="A3916" s="4"/>
      <c r="B3916" s="59" t="s">
        <v>1245</v>
      </c>
      <c r="C3916" s="74" t="s">
        <v>1246</v>
      </c>
      <c r="D3916" s="59" t="s">
        <v>47</v>
      </c>
      <c r="E3916" s="59" t="s">
        <v>1247</v>
      </c>
      <c r="F3916" s="308" t="s">
        <v>1248</v>
      </c>
      <c r="G3916" s="308"/>
      <c r="H3916" s="73" t="s">
        <v>1249</v>
      </c>
      <c r="I3916" s="76">
        <v>0.71</v>
      </c>
      <c r="J3916" s="75">
        <v>22.64</v>
      </c>
      <c r="K3916" s="75">
        <v>16.07</v>
      </c>
      <c r="O3916" s="4"/>
      <c r="P3916" s="4"/>
      <c r="Q3916" s="4"/>
      <c r="R3916" s="4"/>
      <c r="S3916" s="4"/>
      <c r="T3916" s="4"/>
      <c r="U3916" s="4"/>
      <c r="V3916" s="4"/>
      <c r="W3916" s="4"/>
      <c r="X3916" s="4"/>
      <c r="Y3916" s="4"/>
    </row>
    <row r="3917" spans="1:25" ht="15" customHeight="1">
      <c r="A3917" s="4"/>
      <c r="B3917" s="59" t="s">
        <v>1245</v>
      </c>
      <c r="C3917" s="74" t="s">
        <v>2735</v>
      </c>
      <c r="D3917" s="59" t="s">
        <v>47</v>
      </c>
      <c r="E3917" s="59" t="s">
        <v>2736</v>
      </c>
      <c r="F3917" s="308" t="s">
        <v>1387</v>
      </c>
      <c r="G3917" s="308"/>
      <c r="H3917" s="73" t="s">
        <v>1391</v>
      </c>
      <c r="I3917" s="76">
        <v>0.54</v>
      </c>
      <c r="J3917" s="75">
        <v>6.49</v>
      </c>
      <c r="K3917" s="75">
        <v>3.5</v>
      </c>
      <c r="O3917" s="4"/>
      <c r="P3917" s="4"/>
      <c r="Q3917" s="4"/>
      <c r="R3917" s="4"/>
      <c r="S3917" s="4"/>
      <c r="T3917" s="4"/>
      <c r="U3917" s="4"/>
      <c r="V3917" s="4"/>
      <c r="W3917" s="4"/>
      <c r="X3917" s="4"/>
      <c r="Y3917" s="4"/>
    </row>
    <row r="3918" spans="1:25" ht="15" customHeight="1">
      <c r="A3918" s="4"/>
      <c r="B3918" s="57" t="s">
        <v>1254</v>
      </c>
      <c r="C3918" s="78" t="s">
        <v>1725</v>
      </c>
      <c r="D3918" s="57" t="s">
        <v>47</v>
      </c>
      <c r="E3918" s="57" t="s">
        <v>1726</v>
      </c>
      <c r="F3918" s="305" t="s">
        <v>1258</v>
      </c>
      <c r="G3918" s="305"/>
      <c r="H3918" s="77" t="s">
        <v>62</v>
      </c>
      <c r="I3918" s="80">
        <v>1.1599999999999999</v>
      </c>
      <c r="J3918" s="79">
        <v>165</v>
      </c>
      <c r="K3918" s="79">
        <v>191.4</v>
      </c>
      <c r="O3918" s="4"/>
      <c r="P3918" s="4"/>
      <c r="Q3918" s="4"/>
      <c r="R3918" s="4"/>
      <c r="S3918" s="4"/>
      <c r="T3918" s="4"/>
      <c r="U3918" s="4"/>
      <c r="V3918" s="4"/>
      <c r="W3918" s="4"/>
      <c r="X3918" s="4"/>
      <c r="Y3918" s="4"/>
    </row>
    <row r="3919" spans="1:25" ht="15" customHeight="1">
      <c r="A3919" s="4"/>
      <c r="B3919" s="57" t="s">
        <v>1254</v>
      </c>
      <c r="C3919" s="78" t="s">
        <v>1565</v>
      </c>
      <c r="D3919" s="57" t="s">
        <v>47</v>
      </c>
      <c r="E3919" s="57" t="s">
        <v>1566</v>
      </c>
      <c r="F3919" s="305" t="s">
        <v>1258</v>
      </c>
      <c r="G3919" s="305"/>
      <c r="H3919" s="77" t="s">
        <v>103</v>
      </c>
      <c r="I3919" s="80">
        <v>390.16</v>
      </c>
      <c r="J3919" s="79">
        <v>0.76</v>
      </c>
      <c r="K3919" s="79">
        <v>296.52</v>
      </c>
      <c r="O3919" s="4"/>
      <c r="P3919" s="4"/>
      <c r="Q3919" s="4"/>
      <c r="R3919" s="4"/>
      <c r="S3919" s="4"/>
      <c r="T3919" s="4"/>
      <c r="U3919" s="4"/>
      <c r="V3919" s="4"/>
      <c r="W3919" s="4"/>
      <c r="X3919" s="4"/>
      <c r="Y3919" s="4"/>
    </row>
    <row r="3920" spans="1:25" ht="15" customHeight="1">
      <c r="A3920" s="4"/>
      <c r="B3920" s="60"/>
      <c r="C3920" s="60"/>
      <c r="D3920" s="60"/>
      <c r="E3920" s="60"/>
      <c r="F3920" s="60" t="s">
        <v>1260</v>
      </c>
      <c r="G3920" s="82">
        <v>61.87</v>
      </c>
      <c r="H3920" s="60" t="s">
        <v>1261</v>
      </c>
      <c r="I3920" s="82">
        <v>0</v>
      </c>
      <c r="J3920" s="60" t="s">
        <v>1262</v>
      </c>
      <c r="K3920" s="82">
        <v>61.87</v>
      </c>
      <c r="O3920" s="4"/>
      <c r="P3920" s="4"/>
      <c r="Q3920" s="4"/>
      <c r="R3920" s="4"/>
      <c r="S3920" s="4"/>
      <c r="T3920" s="4"/>
      <c r="U3920" s="4"/>
      <c r="V3920" s="4"/>
      <c r="W3920" s="4"/>
      <c r="X3920" s="4"/>
      <c r="Y3920" s="4"/>
    </row>
    <row r="3921" spans="1:25" ht="15" customHeight="1" thickBot="1">
      <c r="A3921" s="4"/>
      <c r="B3921" s="60"/>
      <c r="C3921" s="60"/>
      <c r="D3921" s="60"/>
      <c r="E3921" s="60"/>
      <c r="F3921" s="60" t="s">
        <v>1263</v>
      </c>
      <c r="G3921" s="82">
        <v>108.54</v>
      </c>
      <c r="H3921" s="60"/>
      <c r="I3921" s="306" t="s">
        <v>1264</v>
      </c>
      <c r="J3921" s="306"/>
      <c r="K3921" s="82">
        <v>682.27</v>
      </c>
      <c r="O3921" s="4"/>
      <c r="P3921" s="4"/>
      <c r="Q3921" s="4"/>
      <c r="R3921" s="4"/>
      <c r="S3921" s="4"/>
      <c r="T3921" s="4"/>
      <c r="U3921" s="4"/>
      <c r="V3921" s="4"/>
      <c r="W3921" s="4"/>
      <c r="X3921" s="4"/>
      <c r="Y3921" s="4"/>
    </row>
    <row r="3922" spans="1:25" ht="15" customHeight="1" thickTop="1">
      <c r="A3922" s="4"/>
      <c r="B3922" s="72"/>
      <c r="C3922" s="72"/>
      <c r="D3922" s="72"/>
      <c r="E3922" s="72"/>
      <c r="F3922" s="72"/>
      <c r="G3922" s="72"/>
      <c r="H3922" s="72"/>
      <c r="I3922" s="72"/>
      <c r="J3922" s="72"/>
      <c r="K3922" s="72"/>
      <c r="O3922" s="4"/>
      <c r="P3922" s="4"/>
      <c r="Q3922" s="4"/>
      <c r="R3922" s="4"/>
      <c r="S3922" s="4"/>
      <c r="T3922" s="4"/>
      <c r="U3922" s="4"/>
      <c r="V3922" s="4"/>
      <c r="W3922" s="4"/>
      <c r="X3922" s="4"/>
      <c r="Y3922" s="4"/>
    </row>
    <row r="3923" spans="1:25" ht="15" customHeight="1">
      <c r="A3923" s="4"/>
      <c r="B3923" s="61"/>
      <c r="C3923" s="62" t="s">
        <v>19</v>
      </c>
      <c r="D3923" s="61" t="s">
        <v>20</v>
      </c>
      <c r="E3923" s="61" t="s">
        <v>21</v>
      </c>
      <c r="F3923" s="303" t="s">
        <v>1242</v>
      </c>
      <c r="G3923" s="303"/>
      <c r="H3923" s="67" t="s">
        <v>22</v>
      </c>
      <c r="I3923" s="62" t="s">
        <v>23</v>
      </c>
      <c r="J3923" s="62" t="s">
        <v>24</v>
      </c>
      <c r="K3923" s="62" t="s">
        <v>17</v>
      </c>
      <c r="O3923" s="4"/>
      <c r="P3923" s="4"/>
      <c r="Q3923" s="4"/>
      <c r="R3923" s="4"/>
      <c r="S3923" s="4"/>
      <c r="T3923" s="4"/>
      <c r="U3923" s="4"/>
      <c r="V3923" s="4"/>
      <c r="W3923" s="4"/>
      <c r="X3923" s="4"/>
      <c r="Y3923" s="4"/>
    </row>
    <row r="3924" spans="1:25" ht="15" customHeight="1">
      <c r="A3924" s="4"/>
      <c r="B3924" s="58" t="s">
        <v>1243</v>
      </c>
      <c r="C3924" s="69" t="s">
        <v>1462</v>
      </c>
      <c r="D3924" s="58" t="s">
        <v>47</v>
      </c>
      <c r="E3924" s="58" t="s">
        <v>1463</v>
      </c>
      <c r="F3924" s="304" t="s">
        <v>1248</v>
      </c>
      <c r="G3924" s="304"/>
      <c r="H3924" s="68" t="s">
        <v>1249</v>
      </c>
      <c r="I3924" s="71">
        <v>1</v>
      </c>
      <c r="J3924" s="70">
        <v>30.97</v>
      </c>
      <c r="K3924" s="70">
        <v>30.97</v>
      </c>
      <c r="O3924" s="4"/>
      <c r="P3924" s="4"/>
      <c r="Q3924" s="4"/>
      <c r="R3924" s="4"/>
      <c r="S3924" s="4"/>
      <c r="T3924" s="4"/>
      <c r="U3924" s="4"/>
      <c r="V3924" s="4"/>
      <c r="W3924" s="4"/>
      <c r="X3924" s="4"/>
      <c r="Y3924" s="4"/>
    </row>
    <row r="3925" spans="1:25" ht="15" customHeight="1">
      <c r="A3925" s="4"/>
      <c r="B3925" s="59" t="s">
        <v>1245</v>
      </c>
      <c r="C3925" s="74" t="s">
        <v>2743</v>
      </c>
      <c r="D3925" s="59" t="s">
        <v>47</v>
      </c>
      <c r="E3925" s="59" t="s">
        <v>2744</v>
      </c>
      <c r="F3925" s="308" t="s">
        <v>1248</v>
      </c>
      <c r="G3925" s="308"/>
      <c r="H3925" s="73" t="s">
        <v>1249</v>
      </c>
      <c r="I3925" s="76">
        <v>1</v>
      </c>
      <c r="J3925" s="75">
        <v>0.27</v>
      </c>
      <c r="K3925" s="75">
        <v>0.27</v>
      </c>
      <c r="O3925" s="4"/>
      <c r="P3925" s="4"/>
      <c r="Q3925" s="4"/>
      <c r="R3925" s="4"/>
      <c r="S3925" s="4"/>
      <c r="T3925" s="4"/>
      <c r="U3925" s="4"/>
      <c r="V3925" s="4"/>
      <c r="W3925" s="4"/>
      <c r="X3925" s="4"/>
      <c r="Y3925" s="4"/>
    </row>
    <row r="3926" spans="1:25" ht="15" customHeight="1">
      <c r="A3926" s="4"/>
      <c r="B3926" s="57" t="s">
        <v>1254</v>
      </c>
      <c r="C3926" s="78" t="s">
        <v>2693</v>
      </c>
      <c r="D3926" s="57" t="s">
        <v>47</v>
      </c>
      <c r="E3926" s="57" t="s">
        <v>2694</v>
      </c>
      <c r="F3926" s="305" t="s">
        <v>1258</v>
      </c>
      <c r="G3926" s="305"/>
      <c r="H3926" s="77" t="s">
        <v>1249</v>
      </c>
      <c r="I3926" s="80">
        <v>1</v>
      </c>
      <c r="J3926" s="79">
        <v>0.86</v>
      </c>
      <c r="K3926" s="79">
        <v>0.86</v>
      </c>
      <c r="O3926" s="4"/>
      <c r="P3926" s="4"/>
      <c r="Q3926" s="4"/>
      <c r="R3926" s="4"/>
      <c r="S3926" s="4"/>
      <c r="T3926" s="4"/>
      <c r="U3926" s="4"/>
      <c r="V3926" s="4"/>
      <c r="W3926" s="4"/>
      <c r="X3926" s="4"/>
      <c r="Y3926" s="4"/>
    </row>
    <row r="3927" spans="1:25" ht="15" customHeight="1">
      <c r="A3927" s="4"/>
      <c r="B3927" s="57" t="s">
        <v>1254</v>
      </c>
      <c r="C3927" s="78" t="s">
        <v>2687</v>
      </c>
      <c r="D3927" s="57" t="s">
        <v>47</v>
      </c>
      <c r="E3927" s="57" t="s">
        <v>2688</v>
      </c>
      <c r="F3927" s="305" t="s">
        <v>1258</v>
      </c>
      <c r="G3927" s="305"/>
      <c r="H3927" s="77" t="s">
        <v>1249</v>
      </c>
      <c r="I3927" s="80">
        <v>1</v>
      </c>
      <c r="J3927" s="79">
        <v>0.78</v>
      </c>
      <c r="K3927" s="79">
        <v>0.78</v>
      </c>
      <c r="O3927" s="4"/>
      <c r="P3927" s="4"/>
      <c r="Q3927" s="4"/>
      <c r="R3927" s="4"/>
      <c r="S3927" s="4"/>
      <c r="T3927" s="4"/>
      <c r="U3927" s="4"/>
      <c r="V3927" s="4"/>
      <c r="W3927" s="4"/>
      <c r="X3927" s="4"/>
      <c r="Y3927" s="4"/>
    </row>
    <row r="3928" spans="1:25" ht="15" customHeight="1">
      <c r="A3928" s="4"/>
      <c r="B3928" s="57" t="s">
        <v>1254</v>
      </c>
      <c r="C3928" s="78" t="s">
        <v>2691</v>
      </c>
      <c r="D3928" s="57" t="s">
        <v>47</v>
      </c>
      <c r="E3928" s="57" t="s">
        <v>2692</v>
      </c>
      <c r="F3928" s="305" t="s">
        <v>1258</v>
      </c>
      <c r="G3928" s="305"/>
      <c r="H3928" s="77" t="s">
        <v>1249</v>
      </c>
      <c r="I3928" s="80">
        <v>1</v>
      </c>
      <c r="J3928" s="79">
        <v>0.08</v>
      </c>
      <c r="K3928" s="79">
        <v>0.08</v>
      </c>
      <c r="O3928" s="4"/>
      <c r="P3928" s="4"/>
      <c r="Q3928" s="4"/>
      <c r="R3928" s="4"/>
      <c r="S3928" s="4"/>
      <c r="T3928" s="4"/>
      <c r="U3928" s="4"/>
      <c r="V3928" s="4"/>
      <c r="W3928" s="4"/>
      <c r="X3928" s="4"/>
      <c r="Y3928" s="4"/>
    </row>
    <row r="3929" spans="1:25" ht="15" customHeight="1">
      <c r="A3929" s="4"/>
      <c r="B3929" s="57" t="s">
        <v>1254</v>
      </c>
      <c r="C3929" s="78" t="s">
        <v>2699</v>
      </c>
      <c r="D3929" s="57" t="s">
        <v>47</v>
      </c>
      <c r="E3929" s="57" t="s">
        <v>2700</v>
      </c>
      <c r="F3929" s="305" t="s">
        <v>1258</v>
      </c>
      <c r="G3929" s="305"/>
      <c r="H3929" s="77" t="s">
        <v>1249</v>
      </c>
      <c r="I3929" s="80">
        <v>1</v>
      </c>
      <c r="J3929" s="79">
        <v>1.31</v>
      </c>
      <c r="K3929" s="79">
        <v>1.31</v>
      </c>
      <c r="O3929" s="4"/>
      <c r="P3929" s="4"/>
      <c r="Q3929" s="4"/>
      <c r="R3929" s="4"/>
      <c r="S3929" s="4"/>
      <c r="T3929" s="4"/>
      <c r="U3929" s="4"/>
      <c r="V3929" s="4"/>
      <c r="W3929" s="4"/>
      <c r="X3929" s="4"/>
      <c r="Y3929" s="4"/>
    </row>
    <row r="3930" spans="1:25" ht="15" customHeight="1">
      <c r="A3930" s="4"/>
      <c r="B3930" s="57" t="s">
        <v>1254</v>
      </c>
      <c r="C3930" s="78" t="s">
        <v>2697</v>
      </c>
      <c r="D3930" s="57" t="s">
        <v>47</v>
      </c>
      <c r="E3930" s="57" t="s">
        <v>2698</v>
      </c>
      <c r="F3930" s="305" t="s">
        <v>1258</v>
      </c>
      <c r="G3930" s="305"/>
      <c r="H3930" s="77" t="s">
        <v>1249</v>
      </c>
      <c r="I3930" s="80">
        <v>1</v>
      </c>
      <c r="J3930" s="79">
        <v>2.12</v>
      </c>
      <c r="K3930" s="79">
        <v>2.12</v>
      </c>
      <c r="O3930" s="4"/>
      <c r="P3930" s="4"/>
      <c r="Q3930" s="4"/>
      <c r="R3930" s="4"/>
      <c r="S3930" s="4"/>
      <c r="T3930" s="4"/>
      <c r="U3930" s="4"/>
      <c r="V3930" s="4"/>
      <c r="W3930" s="4"/>
      <c r="X3930" s="4"/>
      <c r="Y3930" s="4"/>
    </row>
    <row r="3931" spans="1:25" ht="15" customHeight="1">
      <c r="A3931" s="4"/>
      <c r="B3931" s="57" t="s">
        <v>1254</v>
      </c>
      <c r="C3931" s="78" t="s">
        <v>2745</v>
      </c>
      <c r="D3931" s="57" t="s">
        <v>47</v>
      </c>
      <c r="E3931" s="57" t="s">
        <v>2746</v>
      </c>
      <c r="F3931" s="305" t="s">
        <v>1402</v>
      </c>
      <c r="G3931" s="305"/>
      <c r="H3931" s="77" t="s">
        <v>1249</v>
      </c>
      <c r="I3931" s="80">
        <v>1</v>
      </c>
      <c r="J3931" s="79">
        <v>24.12</v>
      </c>
      <c r="K3931" s="79">
        <v>24.12</v>
      </c>
      <c r="O3931" s="4"/>
      <c r="P3931" s="4"/>
      <c r="Q3931" s="4"/>
      <c r="R3931" s="4"/>
      <c r="S3931" s="4"/>
      <c r="T3931" s="4"/>
      <c r="U3931" s="4"/>
      <c r="V3931" s="4"/>
      <c r="W3931" s="4"/>
      <c r="X3931" s="4"/>
      <c r="Y3931" s="4"/>
    </row>
    <row r="3932" spans="1:25" ht="15" customHeight="1">
      <c r="A3932" s="4"/>
      <c r="B3932" s="57" t="s">
        <v>1254</v>
      </c>
      <c r="C3932" s="78" t="s">
        <v>2689</v>
      </c>
      <c r="D3932" s="57" t="s">
        <v>47</v>
      </c>
      <c r="E3932" s="57" t="s">
        <v>2690</v>
      </c>
      <c r="F3932" s="305" t="s">
        <v>1258</v>
      </c>
      <c r="G3932" s="305"/>
      <c r="H3932" s="77" t="s">
        <v>1249</v>
      </c>
      <c r="I3932" s="80">
        <v>1</v>
      </c>
      <c r="J3932" s="79">
        <v>1.43</v>
      </c>
      <c r="K3932" s="79">
        <v>1.43</v>
      </c>
      <c r="O3932" s="4"/>
      <c r="P3932" s="4"/>
      <c r="Q3932" s="4"/>
      <c r="R3932" s="4"/>
      <c r="S3932" s="4"/>
      <c r="T3932" s="4"/>
      <c r="U3932" s="4"/>
      <c r="V3932" s="4"/>
      <c r="W3932" s="4"/>
      <c r="X3932" s="4"/>
      <c r="Y3932" s="4"/>
    </row>
    <row r="3933" spans="1:25" ht="15" customHeight="1">
      <c r="A3933" s="4"/>
      <c r="B3933" s="60"/>
      <c r="C3933" s="60"/>
      <c r="D3933" s="60"/>
      <c r="E3933" s="60"/>
      <c r="F3933" s="60" t="s">
        <v>1260</v>
      </c>
      <c r="G3933" s="82">
        <v>24.39</v>
      </c>
      <c r="H3933" s="60" t="s">
        <v>1261</v>
      </c>
      <c r="I3933" s="82">
        <v>0</v>
      </c>
      <c r="J3933" s="60" t="s">
        <v>1262</v>
      </c>
      <c r="K3933" s="82">
        <v>24.39</v>
      </c>
      <c r="O3933" s="4"/>
      <c r="P3933" s="4"/>
      <c r="Q3933" s="4"/>
      <c r="R3933" s="4"/>
      <c r="S3933" s="4"/>
      <c r="T3933" s="4"/>
      <c r="U3933" s="4"/>
      <c r="V3933" s="4"/>
      <c r="W3933" s="4"/>
      <c r="X3933" s="4"/>
      <c r="Y3933" s="4"/>
    </row>
    <row r="3934" spans="1:25" ht="15" customHeight="1" thickBot="1">
      <c r="A3934" s="4"/>
      <c r="B3934" s="60"/>
      <c r="C3934" s="60"/>
      <c r="D3934" s="60"/>
      <c r="E3934" s="60"/>
      <c r="F3934" s="60" t="s">
        <v>1263</v>
      </c>
      <c r="G3934" s="82">
        <v>5.85</v>
      </c>
      <c r="H3934" s="60"/>
      <c r="I3934" s="306" t="s">
        <v>1264</v>
      </c>
      <c r="J3934" s="306"/>
      <c r="K3934" s="82">
        <v>36.82</v>
      </c>
      <c r="O3934" s="4"/>
      <c r="P3934" s="4"/>
      <c r="Q3934" s="4"/>
      <c r="R3934" s="4"/>
      <c r="S3934" s="4"/>
      <c r="T3934" s="4"/>
      <c r="U3934" s="4"/>
      <c r="V3934" s="4"/>
      <c r="W3934" s="4"/>
      <c r="X3934" s="4"/>
      <c r="Y3934" s="4"/>
    </row>
    <row r="3935" spans="1:25" ht="15" customHeight="1" thickTop="1">
      <c r="A3935" s="4"/>
      <c r="B3935" s="72"/>
      <c r="C3935" s="72"/>
      <c r="D3935" s="72"/>
      <c r="E3935" s="72"/>
      <c r="F3935" s="72"/>
      <c r="G3935" s="72"/>
      <c r="H3935" s="72"/>
      <c r="I3935" s="72"/>
      <c r="J3935" s="72"/>
      <c r="K3935" s="72"/>
      <c r="O3935" s="4"/>
      <c r="P3935" s="4"/>
      <c r="Q3935" s="4"/>
      <c r="R3935" s="4"/>
      <c r="S3935" s="4"/>
      <c r="T3935" s="4"/>
      <c r="U3935" s="4"/>
      <c r="V3935" s="4"/>
      <c r="W3935" s="4"/>
      <c r="X3935" s="4"/>
      <c r="Y3935" s="4"/>
    </row>
    <row r="3936" spans="1:25" ht="15" customHeight="1">
      <c r="A3936" s="4"/>
      <c r="B3936" s="61"/>
      <c r="C3936" s="62" t="s">
        <v>19</v>
      </c>
      <c r="D3936" s="61" t="s">
        <v>20</v>
      </c>
      <c r="E3936" s="61" t="s">
        <v>21</v>
      </c>
      <c r="F3936" s="303" t="s">
        <v>1242</v>
      </c>
      <c r="G3936" s="303"/>
      <c r="H3936" s="67" t="s">
        <v>22</v>
      </c>
      <c r="I3936" s="62" t="s">
        <v>23</v>
      </c>
      <c r="J3936" s="62" t="s">
        <v>24</v>
      </c>
      <c r="K3936" s="62" t="s">
        <v>17</v>
      </c>
      <c r="O3936" s="4"/>
      <c r="P3936" s="4"/>
      <c r="Q3936" s="4"/>
      <c r="R3936" s="4"/>
      <c r="S3936" s="4"/>
      <c r="T3936" s="4"/>
      <c r="U3936" s="4"/>
      <c r="V3936" s="4"/>
      <c r="W3936" s="4"/>
      <c r="X3936" s="4"/>
      <c r="Y3936" s="4"/>
    </row>
    <row r="3937" spans="1:25" ht="15" customHeight="1">
      <c r="A3937" s="4"/>
      <c r="B3937" s="58" t="s">
        <v>1243</v>
      </c>
      <c r="C3937" s="69" t="s">
        <v>2413</v>
      </c>
      <c r="D3937" s="58" t="s">
        <v>47</v>
      </c>
      <c r="E3937" s="58" t="s">
        <v>2414</v>
      </c>
      <c r="F3937" s="304" t="s">
        <v>1576</v>
      </c>
      <c r="G3937" s="304"/>
      <c r="H3937" s="68" t="s">
        <v>103</v>
      </c>
      <c r="I3937" s="71">
        <v>1</v>
      </c>
      <c r="J3937" s="70">
        <v>10.18</v>
      </c>
      <c r="K3937" s="70">
        <v>10.18</v>
      </c>
      <c r="O3937" s="4"/>
      <c r="P3937" s="4"/>
      <c r="Q3937" s="4"/>
      <c r="R3937" s="4"/>
      <c r="S3937" s="4"/>
      <c r="T3937" s="4"/>
      <c r="U3937" s="4"/>
      <c r="V3937" s="4"/>
      <c r="W3937" s="4"/>
      <c r="X3937" s="4"/>
      <c r="Y3937" s="4"/>
    </row>
    <row r="3938" spans="1:25" ht="15" customHeight="1">
      <c r="A3938" s="4"/>
      <c r="B3938" s="59" t="s">
        <v>1245</v>
      </c>
      <c r="C3938" s="74" t="s">
        <v>1462</v>
      </c>
      <c r="D3938" s="59" t="s">
        <v>47</v>
      </c>
      <c r="E3938" s="59" t="s">
        <v>1463</v>
      </c>
      <c r="F3938" s="308" t="s">
        <v>1248</v>
      </c>
      <c r="G3938" s="308"/>
      <c r="H3938" s="73" t="s">
        <v>1249</v>
      </c>
      <c r="I3938" s="76">
        <v>4.8800000000000003E-2</v>
      </c>
      <c r="J3938" s="75">
        <v>30.97</v>
      </c>
      <c r="K3938" s="75">
        <v>1.51</v>
      </c>
      <c r="O3938" s="4"/>
      <c r="P3938" s="4"/>
      <c r="Q3938" s="4"/>
      <c r="R3938" s="4"/>
      <c r="S3938" s="4"/>
      <c r="T3938" s="4"/>
      <c r="U3938" s="4"/>
      <c r="V3938" s="4"/>
      <c r="W3938" s="4"/>
      <c r="X3938" s="4"/>
      <c r="Y3938" s="4"/>
    </row>
    <row r="3939" spans="1:25" ht="15" customHeight="1">
      <c r="A3939" s="4"/>
      <c r="B3939" s="59" t="s">
        <v>1245</v>
      </c>
      <c r="C3939" s="74" t="s">
        <v>1464</v>
      </c>
      <c r="D3939" s="59" t="s">
        <v>47</v>
      </c>
      <c r="E3939" s="59" t="s">
        <v>1465</v>
      </c>
      <c r="F3939" s="308" t="s">
        <v>1248</v>
      </c>
      <c r="G3939" s="308"/>
      <c r="H3939" s="73" t="s">
        <v>1249</v>
      </c>
      <c r="I3939" s="76">
        <v>3.2500000000000001E-2</v>
      </c>
      <c r="J3939" s="75">
        <v>25.02</v>
      </c>
      <c r="K3939" s="75">
        <v>0.81</v>
      </c>
      <c r="O3939" s="4"/>
      <c r="P3939" s="4"/>
      <c r="Q3939" s="4"/>
      <c r="R3939" s="4"/>
      <c r="S3939" s="4"/>
      <c r="T3939" s="4"/>
      <c r="U3939" s="4"/>
      <c r="V3939" s="4"/>
      <c r="W3939" s="4"/>
      <c r="X3939" s="4"/>
      <c r="Y3939" s="4"/>
    </row>
    <row r="3940" spans="1:25" ht="15" customHeight="1">
      <c r="A3940" s="4"/>
      <c r="B3940" s="57" t="s">
        <v>1254</v>
      </c>
      <c r="C3940" s="78" t="s">
        <v>2032</v>
      </c>
      <c r="D3940" s="57" t="s">
        <v>47</v>
      </c>
      <c r="E3940" s="57" t="s">
        <v>2033</v>
      </c>
      <c r="F3940" s="305" t="s">
        <v>1258</v>
      </c>
      <c r="G3940" s="305"/>
      <c r="H3940" s="77" t="s">
        <v>103</v>
      </c>
      <c r="I3940" s="80">
        <v>1</v>
      </c>
      <c r="J3940" s="79">
        <v>7.86</v>
      </c>
      <c r="K3940" s="79">
        <v>7.86</v>
      </c>
      <c r="O3940" s="4"/>
      <c r="P3940" s="4"/>
      <c r="Q3940" s="4"/>
      <c r="R3940" s="4"/>
      <c r="S3940" s="4"/>
      <c r="T3940" s="4"/>
      <c r="U3940" s="4"/>
      <c r="V3940" s="4"/>
      <c r="W3940" s="4"/>
      <c r="X3940" s="4"/>
      <c r="Y3940" s="4"/>
    </row>
    <row r="3941" spans="1:25" ht="15" customHeight="1">
      <c r="A3941" s="4"/>
      <c r="B3941" s="60"/>
      <c r="C3941" s="60"/>
      <c r="D3941" s="60"/>
      <c r="E3941" s="60"/>
      <c r="F3941" s="60" t="s">
        <v>1260</v>
      </c>
      <c r="G3941" s="82">
        <v>1.78</v>
      </c>
      <c r="H3941" s="60" t="s">
        <v>1261</v>
      </c>
      <c r="I3941" s="82">
        <v>0</v>
      </c>
      <c r="J3941" s="60" t="s">
        <v>1262</v>
      </c>
      <c r="K3941" s="82">
        <v>1.78</v>
      </c>
      <c r="O3941" s="4"/>
      <c r="P3941" s="4"/>
      <c r="Q3941" s="4"/>
      <c r="R3941" s="4"/>
      <c r="S3941" s="4"/>
      <c r="T3941" s="4"/>
      <c r="U3941" s="4"/>
      <c r="V3941" s="4"/>
      <c r="W3941" s="4"/>
      <c r="X3941" s="4"/>
      <c r="Y3941" s="4"/>
    </row>
    <row r="3942" spans="1:25" ht="15" customHeight="1" thickBot="1">
      <c r="A3942" s="4"/>
      <c r="B3942" s="60"/>
      <c r="C3942" s="60"/>
      <c r="D3942" s="60"/>
      <c r="E3942" s="60"/>
      <c r="F3942" s="60" t="s">
        <v>1263</v>
      </c>
      <c r="G3942" s="82">
        <v>1.92</v>
      </c>
      <c r="H3942" s="60"/>
      <c r="I3942" s="306" t="s">
        <v>1264</v>
      </c>
      <c r="J3942" s="306"/>
      <c r="K3942" s="82">
        <v>12.1</v>
      </c>
      <c r="O3942" s="4"/>
      <c r="P3942" s="4"/>
      <c r="Q3942" s="4"/>
      <c r="R3942" s="4"/>
      <c r="S3942" s="4"/>
      <c r="T3942" s="4"/>
      <c r="U3942" s="4"/>
      <c r="V3942" s="4"/>
      <c r="W3942" s="4"/>
      <c r="X3942" s="4"/>
      <c r="Y3942" s="4"/>
    </row>
    <row r="3943" spans="1:25" ht="15" customHeight="1" thickTop="1">
      <c r="A3943" s="4"/>
      <c r="B3943" s="72"/>
      <c r="C3943" s="72"/>
      <c r="D3943" s="72"/>
      <c r="E3943" s="72"/>
      <c r="F3943" s="72"/>
      <c r="G3943" s="72"/>
      <c r="H3943" s="72"/>
      <c r="I3943" s="72"/>
      <c r="J3943" s="72"/>
      <c r="K3943" s="72"/>
      <c r="O3943" s="4"/>
      <c r="P3943" s="4"/>
      <c r="Q3943" s="4"/>
      <c r="R3943" s="4"/>
      <c r="S3943" s="4"/>
      <c r="T3943" s="4"/>
      <c r="U3943" s="4"/>
      <c r="V3943" s="4"/>
      <c r="W3943" s="4"/>
      <c r="X3943" s="4"/>
      <c r="Y3943" s="4"/>
    </row>
    <row r="3944" spans="1:25" ht="15" customHeight="1">
      <c r="A3944" s="4"/>
      <c r="B3944" s="61"/>
      <c r="C3944" s="62" t="s">
        <v>19</v>
      </c>
      <c r="D3944" s="61" t="s">
        <v>20</v>
      </c>
      <c r="E3944" s="61" t="s">
        <v>21</v>
      </c>
      <c r="F3944" s="303" t="s">
        <v>1242</v>
      </c>
      <c r="G3944" s="303"/>
      <c r="H3944" s="67" t="s">
        <v>22</v>
      </c>
      <c r="I3944" s="62" t="s">
        <v>23</v>
      </c>
      <c r="J3944" s="62" t="s">
        <v>24</v>
      </c>
      <c r="K3944" s="62" t="s">
        <v>17</v>
      </c>
      <c r="O3944" s="4"/>
      <c r="P3944" s="4"/>
      <c r="Q3944" s="4"/>
      <c r="R3944" s="4"/>
      <c r="S3944" s="4"/>
      <c r="T3944" s="4"/>
      <c r="U3944" s="4"/>
      <c r="V3944" s="4"/>
      <c r="W3944" s="4"/>
      <c r="X3944" s="4"/>
      <c r="Y3944" s="4"/>
    </row>
    <row r="3945" spans="1:25" ht="15" customHeight="1">
      <c r="A3945" s="4"/>
      <c r="B3945" s="58" t="s">
        <v>1243</v>
      </c>
      <c r="C3945" s="69" t="s">
        <v>2747</v>
      </c>
      <c r="D3945" s="58" t="s">
        <v>47</v>
      </c>
      <c r="E3945" s="58" t="s">
        <v>2748</v>
      </c>
      <c r="F3945" s="304" t="s">
        <v>1468</v>
      </c>
      <c r="G3945" s="304"/>
      <c r="H3945" s="68" t="s">
        <v>103</v>
      </c>
      <c r="I3945" s="71">
        <v>1</v>
      </c>
      <c r="J3945" s="70">
        <v>16.010000000000002</v>
      </c>
      <c r="K3945" s="70">
        <v>16.010000000000002</v>
      </c>
      <c r="O3945" s="4"/>
      <c r="P3945" s="4"/>
      <c r="Q3945" s="4"/>
      <c r="R3945" s="4"/>
      <c r="S3945" s="4"/>
      <c r="T3945" s="4"/>
      <c r="U3945" s="4"/>
      <c r="V3945" s="4"/>
      <c r="W3945" s="4"/>
      <c r="X3945" s="4"/>
      <c r="Y3945" s="4"/>
    </row>
    <row r="3946" spans="1:25" ht="15" customHeight="1">
      <c r="A3946" s="4"/>
      <c r="B3946" s="59" t="s">
        <v>1245</v>
      </c>
      <c r="C3946" s="74" t="s">
        <v>2749</v>
      </c>
      <c r="D3946" s="59" t="s">
        <v>47</v>
      </c>
      <c r="E3946" s="59" t="s">
        <v>2750</v>
      </c>
      <c r="F3946" s="308" t="s">
        <v>1468</v>
      </c>
      <c r="G3946" s="308"/>
      <c r="H3946" s="73" t="s">
        <v>103</v>
      </c>
      <c r="I3946" s="76">
        <v>1</v>
      </c>
      <c r="J3946" s="75">
        <v>11.22</v>
      </c>
      <c r="K3946" s="75">
        <v>11.22</v>
      </c>
      <c r="O3946" s="4"/>
      <c r="P3946" s="4"/>
      <c r="Q3946" s="4"/>
      <c r="R3946" s="4"/>
      <c r="S3946" s="4"/>
      <c r="T3946" s="4"/>
      <c r="U3946" s="4"/>
      <c r="V3946" s="4"/>
      <c r="W3946" s="4"/>
      <c r="X3946" s="4"/>
      <c r="Y3946" s="4"/>
    </row>
    <row r="3947" spans="1:25" ht="15" customHeight="1">
      <c r="A3947" s="4"/>
      <c r="B3947" s="59" t="s">
        <v>1245</v>
      </c>
      <c r="C3947" s="74" t="s">
        <v>1464</v>
      </c>
      <c r="D3947" s="59" t="s">
        <v>47</v>
      </c>
      <c r="E3947" s="59" t="s">
        <v>1465</v>
      </c>
      <c r="F3947" s="308" t="s">
        <v>1248</v>
      </c>
      <c r="G3947" s="308"/>
      <c r="H3947" s="73" t="s">
        <v>1249</v>
      </c>
      <c r="I3947" s="76">
        <v>1.72E-2</v>
      </c>
      <c r="J3947" s="75">
        <v>25.02</v>
      </c>
      <c r="K3947" s="75">
        <v>0.43</v>
      </c>
      <c r="O3947" s="4"/>
      <c r="P3947" s="4"/>
      <c r="Q3947" s="4"/>
      <c r="R3947" s="4"/>
      <c r="S3947" s="4"/>
      <c r="T3947" s="4"/>
      <c r="U3947" s="4"/>
      <c r="V3947" s="4"/>
      <c r="W3947" s="4"/>
      <c r="X3947" s="4"/>
      <c r="Y3947" s="4"/>
    </row>
    <row r="3948" spans="1:25" ht="15" customHeight="1">
      <c r="A3948" s="4"/>
      <c r="B3948" s="59" t="s">
        <v>1245</v>
      </c>
      <c r="C3948" s="74" t="s">
        <v>1462</v>
      </c>
      <c r="D3948" s="59" t="s">
        <v>47</v>
      </c>
      <c r="E3948" s="59" t="s">
        <v>1463</v>
      </c>
      <c r="F3948" s="308" t="s">
        <v>1248</v>
      </c>
      <c r="G3948" s="308"/>
      <c r="H3948" s="73" t="s">
        <v>1249</v>
      </c>
      <c r="I3948" s="76">
        <v>0.1055</v>
      </c>
      <c r="J3948" s="75">
        <v>30.97</v>
      </c>
      <c r="K3948" s="75">
        <v>3.26</v>
      </c>
      <c r="O3948" s="4"/>
      <c r="P3948" s="4"/>
      <c r="Q3948" s="4"/>
      <c r="R3948" s="4"/>
      <c r="S3948" s="4"/>
      <c r="T3948" s="4"/>
      <c r="U3948" s="4"/>
      <c r="V3948" s="4"/>
      <c r="W3948" s="4"/>
      <c r="X3948" s="4"/>
      <c r="Y3948" s="4"/>
    </row>
    <row r="3949" spans="1:25" ht="15" customHeight="1">
      <c r="A3949" s="4"/>
      <c r="B3949" s="57" t="s">
        <v>1254</v>
      </c>
      <c r="C3949" s="78" t="s">
        <v>1469</v>
      </c>
      <c r="D3949" s="57" t="s">
        <v>47</v>
      </c>
      <c r="E3949" s="57" t="s">
        <v>1470</v>
      </c>
      <c r="F3949" s="305" t="s">
        <v>1258</v>
      </c>
      <c r="G3949" s="305"/>
      <c r="H3949" s="77" t="s">
        <v>49</v>
      </c>
      <c r="I3949" s="80">
        <v>2.8159999999999998</v>
      </c>
      <c r="J3949" s="79">
        <v>0.21</v>
      </c>
      <c r="K3949" s="79">
        <v>0.59</v>
      </c>
      <c r="O3949" s="4"/>
      <c r="P3949" s="4"/>
      <c r="Q3949" s="4"/>
      <c r="R3949" s="4"/>
      <c r="S3949" s="4"/>
      <c r="T3949" s="4"/>
      <c r="U3949" s="4"/>
      <c r="V3949" s="4"/>
      <c r="W3949" s="4"/>
      <c r="X3949" s="4"/>
      <c r="Y3949" s="4"/>
    </row>
    <row r="3950" spans="1:25" ht="15" customHeight="1">
      <c r="A3950" s="4"/>
      <c r="B3950" s="57" t="s">
        <v>1254</v>
      </c>
      <c r="C3950" s="78" t="s">
        <v>1471</v>
      </c>
      <c r="D3950" s="57" t="s">
        <v>47</v>
      </c>
      <c r="E3950" s="57" t="s">
        <v>1472</v>
      </c>
      <c r="F3950" s="305" t="s">
        <v>1258</v>
      </c>
      <c r="G3950" s="305"/>
      <c r="H3950" s="77" t="s">
        <v>103</v>
      </c>
      <c r="I3950" s="80">
        <v>2.5000000000000001E-2</v>
      </c>
      <c r="J3950" s="79">
        <v>20.5</v>
      </c>
      <c r="K3950" s="79">
        <v>0.51</v>
      </c>
      <c r="O3950" s="4"/>
      <c r="P3950" s="4"/>
      <c r="Q3950" s="4"/>
      <c r="R3950" s="4"/>
      <c r="S3950" s="4"/>
      <c r="T3950" s="4"/>
      <c r="U3950" s="4"/>
      <c r="V3950" s="4"/>
      <c r="W3950" s="4"/>
      <c r="X3950" s="4"/>
      <c r="Y3950" s="4"/>
    </row>
    <row r="3951" spans="1:25" ht="15" customHeight="1">
      <c r="A3951" s="4"/>
      <c r="B3951" s="60"/>
      <c r="C3951" s="60"/>
      <c r="D3951" s="60"/>
      <c r="E3951" s="60"/>
      <c r="F3951" s="60" t="s">
        <v>1260</v>
      </c>
      <c r="G3951" s="82">
        <v>5.43</v>
      </c>
      <c r="H3951" s="60" t="s">
        <v>1261</v>
      </c>
      <c r="I3951" s="82">
        <v>0</v>
      </c>
      <c r="J3951" s="60" t="s">
        <v>1262</v>
      </c>
      <c r="K3951" s="82">
        <v>5.43</v>
      </c>
      <c r="O3951" s="4"/>
      <c r="P3951" s="4"/>
      <c r="Q3951" s="4"/>
      <c r="R3951" s="4"/>
      <c r="S3951" s="4"/>
      <c r="T3951" s="4"/>
      <c r="U3951" s="4"/>
      <c r="V3951" s="4"/>
      <c r="W3951" s="4"/>
      <c r="X3951" s="4"/>
      <c r="Y3951" s="4"/>
    </row>
    <row r="3952" spans="1:25" ht="15" customHeight="1" thickBot="1">
      <c r="A3952" s="4"/>
      <c r="B3952" s="60"/>
      <c r="C3952" s="60"/>
      <c r="D3952" s="60"/>
      <c r="E3952" s="60"/>
      <c r="F3952" s="60" t="s">
        <v>1263</v>
      </c>
      <c r="G3952" s="82">
        <v>3.02</v>
      </c>
      <c r="H3952" s="60"/>
      <c r="I3952" s="306" t="s">
        <v>1264</v>
      </c>
      <c r="J3952" s="306"/>
      <c r="K3952" s="82">
        <v>19.03</v>
      </c>
      <c r="O3952" s="4"/>
      <c r="P3952" s="4"/>
      <c r="Q3952" s="4"/>
      <c r="R3952" s="4"/>
      <c r="S3952" s="4"/>
      <c r="T3952" s="4"/>
      <c r="U3952" s="4"/>
      <c r="V3952" s="4"/>
      <c r="W3952" s="4"/>
      <c r="X3952" s="4"/>
      <c r="Y3952" s="4"/>
    </row>
    <row r="3953" spans="1:25" ht="15" customHeight="1" thickTop="1">
      <c r="A3953" s="4"/>
      <c r="B3953" s="72"/>
      <c r="C3953" s="72"/>
      <c r="D3953" s="72"/>
      <c r="E3953" s="72"/>
      <c r="F3953" s="72"/>
      <c r="G3953" s="72"/>
      <c r="H3953" s="72"/>
      <c r="I3953" s="72"/>
      <c r="J3953" s="72"/>
      <c r="K3953" s="72"/>
      <c r="O3953" s="4"/>
      <c r="P3953" s="4"/>
      <c r="Q3953" s="4"/>
      <c r="R3953" s="4"/>
      <c r="S3953" s="4"/>
      <c r="T3953" s="4"/>
      <c r="U3953" s="4"/>
      <c r="V3953" s="4"/>
      <c r="W3953" s="4"/>
      <c r="X3953" s="4"/>
      <c r="Y3953" s="4"/>
    </row>
    <row r="3954" spans="1:25" ht="15" customHeight="1">
      <c r="A3954" s="4"/>
      <c r="B3954" s="61"/>
      <c r="C3954" s="62" t="s">
        <v>19</v>
      </c>
      <c r="D3954" s="61" t="s">
        <v>20</v>
      </c>
      <c r="E3954" s="61" t="s">
        <v>21</v>
      </c>
      <c r="F3954" s="303" t="s">
        <v>1242</v>
      </c>
      <c r="G3954" s="303"/>
      <c r="H3954" s="67" t="s">
        <v>22</v>
      </c>
      <c r="I3954" s="62" t="s">
        <v>23</v>
      </c>
      <c r="J3954" s="62" t="s">
        <v>24</v>
      </c>
      <c r="K3954" s="62" t="s">
        <v>17</v>
      </c>
      <c r="O3954" s="4"/>
      <c r="P3954" s="4"/>
      <c r="Q3954" s="4"/>
      <c r="R3954" s="4"/>
      <c r="S3954" s="4"/>
      <c r="T3954" s="4"/>
      <c r="U3954" s="4"/>
      <c r="V3954" s="4"/>
      <c r="W3954" s="4"/>
      <c r="X3954" s="4"/>
      <c r="Y3954" s="4"/>
    </row>
    <row r="3955" spans="1:25" ht="15" customHeight="1">
      <c r="A3955" s="4"/>
      <c r="B3955" s="58" t="s">
        <v>1243</v>
      </c>
      <c r="C3955" s="69" t="s">
        <v>2077</v>
      </c>
      <c r="D3955" s="58" t="s">
        <v>47</v>
      </c>
      <c r="E3955" s="58" t="s">
        <v>2078</v>
      </c>
      <c r="F3955" s="304" t="s">
        <v>1248</v>
      </c>
      <c r="G3955" s="304"/>
      <c r="H3955" s="68" t="s">
        <v>1249</v>
      </c>
      <c r="I3955" s="71">
        <v>1</v>
      </c>
      <c r="J3955" s="70">
        <v>23.77</v>
      </c>
      <c r="K3955" s="70">
        <v>23.77</v>
      </c>
      <c r="O3955" s="4"/>
      <c r="P3955" s="4"/>
      <c r="Q3955" s="4"/>
      <c r="R3955" s="4"/>
      <c r="S3955" s="4"/>
      <c r="T3955" s="4"/>
      <c r="U3955" s="4"/>
      <c r="V3955" s="4"/>
      <c r="W3955" s="4"/>
      <c r="X3955" s="4"/>
      <c r="Y3955" s="4"/>
    </row>
    <row r="3956" spans="1:25" ht="15" customHeight="1">
      <c r="A3956" s="4"/>
      <c r="B3956" s="59" t="s">
        <v>1245</v>
      </c>
      <c r="C3956" s="74" t="s">
        <v>2751</v>
      </c>
      <c r="D3956" s="59" t="s">
        <v>47</v>
      </c>
      <c r="E3956" s="59" t="s">
        <v>2752</v>
      </c>
      <c r="F3956" s="308" t="s">
        <v>1248</v>
      </c>
      <c r="G3956" s="308"/>
      <c r="H3956" s="73" t="s">
        <v>1249</v>
      </c>
      <c r="I3956" s="76">
        <v>1</v>
      </c>
      <c r="J3956" s="75">
        <v>0.26</v>
      </c>
      <c r="K3956" s="75">
        <v>0.26</v>
      </c>
      <c r="O3956" s="4"/>
      <c r="P3956" s="4"/>
      <c r="Q3956" s="4"/>
      <c r="R3956" s="4"/>
      <c r="S3956" s="4"/>
      <c r="T3956" s="4"/>
      <c r="U3956" s="4"/>
      <c r="V3956" s="4"/>
      <c r="W3956" s="4"/>
      <c r="X3956" s="4"/>
      <c r="Y3956" s="4"/>
    </row>
    <row r="3957" spans="1:25" ht="15" customHeight="1">
      <c r="A3957" s="4"/>
      <c r="B3957" s="57" t="s">
        <v>1254</v>
      </c>
      <c r="C3957" s="78" t="s">
        <v>2691</v>
      </c>
      <c r="D3957" s="57" t="s">
        <v>47</v>
      </c>
      <c r="E3957" s="57" t="s">
        <v>2692</v>
      </c>
      <c r="F3957" s="305" t="s">
        <v>1258</v>
      </c>
      <c r="G3957" s="305"/>
      <c r="H3957" s="77" t="s">
        <v>1249</v>
      </c>
      <c r="I3957" s="80">
        <v>1</v>
      </c>
      <c r="J3957" s="79">
        <v>0.08</v>
      </c>
      <c r="K3957" s="79">
        <v>0.08</v>
      </c>
      <c r="O3957" s="4"/>
      <c r="P3957" s="4"/>
      <c r="Q3957" s="4"/>
      <c r="R3957" s="4"/>
      <c r="S3957" s="4"/>
      <c r="T3957" s="4"/>
      <c r="U3957" s="4"/>
      <c r="V3957" s="4"/>
      <c r="W3957" s="4"/>
      <c r="X3957" s="4"/>
      <c r="Y3957" s="4"/>
    </row>
    <row r="3958" spans="1:25" ht="15" customHeight="1">
      <c r="A3958" s="4"/>
      <c r="B3958" s="57" t="s">
        <v>1254</v>
      </c>
      <c r="C3958" s="78" t="s">
        <v>2715</v>
      </c>
      <c r="D3958" s="57" t="s">
        <v>47</v>
      </c>
      <c r="E3958" s="57" t="s">
        <v>2716</v>
      </c>
      <c r="F3958" s="305" t="s">
        <v>1258</v>
      </c>
      <c r="G3958" s="305"/>
      <c r="H3958" s="77" t="s">
        <v>1249</v>
      </c>
      <c r="I3958" s="80">
        <v>1</v>
      </c>
      <c r="J3958" s="79">
        <v>0.89</v>
      </c>
      <c r="K3958" s="79">
        <v>0.89</v>
      </c>
      <c r="O3958" s="4"/>
      <c r="P3958" s="4"/>
      <c r="Q3958" s="4"/>
      <c r="R3958" s="4"/>
      <c r="S3958" s="4"/>
      <c r="T3958" s="4"/>
      <c r="U3958" s="4"/>
      <c r="V3958" s="4"/>
      <c r="W3958" s="4"/>
      <c r="X3958" s="4"/>
      <c r="Y3958" s="4"/>
    </row>
    <row r="3959" spans="1:25" ht="15" customHeight="1">
      <c r="A3959" s="4"/>
      <c r="B3959" s="57" t="s">
        <v>1254</v>
      </c>
      <c r="C3959" s="78" t="s">
        <v>2693</v>
      </c>
      <c r="D3959" s="57" t="s">
        <v>47</v>
      </c>
      <c r="E3959" s="57" t="s">
        <v>2694</v>
      </c>
      <c r="F3959" s="305" t="s">
        <v>1258</v>
      </c>
      <c r="G3959" s="305"/>
      <c r="H3959" s="77" t="s">
        <v>1249</v>
      </c>
      <c r="I3959" s="80">
        <v>1</v>
      </c>
      <c r="J3959" s="79">
        <v>0.86</v>
      </c>
      <c r="K3959" s="79">
        <v>0.86</v>
      </c>
      <c r="O3959" s="4"/>
      <c r="P3959" s="4"/>
      <c r="Q3959" s="4"/>
      <c r="R3959" s="4"/>
      <c r="S3959" s="4"/>
      <c r="T3959" s="4"/>
      <c r="U3959" s="4"/>
      <c r="V3959" s="4"/>
      <c r="W3959" s="4"/>
      <c r="X3959" s="4"/>
      <c r="Y3959" s="4"/>
    </row>
    <row r="3960" spans="1:25" ht="15" customHeight="1">
      <c r="A3960" s="4"/>
      <c r="B3960" s="57" t="s">
        <v>1254</v>
      </c>
      <c r="C3960" s="78" t="s">
        <v>2711</v>
      </c>
      <c r="D3960" s="57" t="s">
        <v>47</v>
      </c>
      <c r="E3960" s="57" t="s">
        <v>2712</v>
      </c>
      <c r="F3960" s="305" t="s">
        <v>1258</v>
      </c>
      <c r="G3960" s="305"/>
      <c r="H3960" s="77" t="s">
        <v>1249</v>
      </c>
      <c r="I3960" s="80">
        <v>1</v>
      </c>
      <c r="J3960" s="79">
        <v>0.01</v>
      </c>
      <c r="K3960" s="79">
        <v>0.01</v>
      </c>
      <c r="O3960" s="4"/>
      <c r="P3960" s="4"/>
      <c r="Q3960" s="4"/>
      <c r="R3960" s="4"/>
      <c r="S3960" s="4"/>
      <c r="T3960" s="4"/>
      <c r="U3960" s="4"/>
      <c r="V3960" s="4"/>
      <c r="W3960" s="4"/>
      <c r="X3960" s="4"/>
      <c r="Y3960" s="4"/>
    </row>
    <row r="3961" spans="1:25" ht="15" customHeight="1">
      <c r="A3961" s="4"/>
      <c r="B3961" s="57" t="s">
        <v>1254</v>
      </c>
      <c r="C3961" s="78" t="s">
        <v>2753</v>
      </c>
      <c r="D3961" s="57" t="s">
        <v>47</v>
      </c>
      <c r="E3961" s="57" t="s">
        <v>2754</v>
      </c>
      <c r="F3961" s="305" t="s">
        <v>1402</v>
      </c>
      <c r="G3961" s="305"/>
      <c r="H3961" s="77" t="s">
        <v>1249</v>
      </c>
      <c r="I3961" s="80">
        <v>1</v>
      </c>
      <c r="J3961" s="79">
        <v>18.12</v>
      </c>
      <c r="K3961" s="79">
        <v>18.12</v>
      </c>
      <c r="O3961" s="4"/>
      <c r="P3961" s="4"/>
      <c r="Q3961" s="4"/>
      <c r="R3961" s="4"/>
      <c r="S3961" s="4"/>
      <c r="T3961" s="4"/>
      <c r="U3961" s="4"/>
      <c r="V3961" s="4"/>
      <c r="W3961" s="4"/>
      <c r="X3961" s="4"/>
      <c r="Y3961" s="4"/>
    </row>
    <row r="3962" spans="1:25" ht="15" customHeight="1">
      <c r="A3962" s="4"/>
      <c r="B3962" s="57" t="s">
        <v>1254</v>
      </c>
      <c r="C3962" s="78" t="s">
        <v>2697</v>
      </c>
      <c r="D3962" s="57" t="s">
        <v>47</v>
      </c>
      <c r="E3962" s="57" t="s">
        <v>2698</v>
      </c>
      <c r="F3962" s="305" t="s">
        <v>1258</v>
      </c>
      <c r="G3962" s="305"/>
      <c r="H3962" s="77" t="s">
        <v>1249</v>
      </c>
      <c r="I3962" s="80">
        <v>1</v>
      </c>
      <c r="J3962" s="79">
        <v>2.12</v>
      </c>
      <c r="K3962" s="79">
        <v>2.12</v>
      </c>
      <c r="O3962" s="4"/>
      <c r="P3962" s="4"/>
      <c r="Q3962" s="4"/>
      <c r="R3962" s="4"/>
      <c r="S3962" s="4"/>
      <c r="T3962" s="4"/>
      <c r="U3962" s="4"/>
      <c r="V3962" s="4"/>
      <c r="W3962" s="4"/>
      <c r="X3962" s="4"/>
      <c r="Y3962" s="4"/>
    </row>
    <row r="3963" spans="1:25" ht="15" customHeight="1">
      <c r="A3963" s="4"/>
      <c r="B3963" s="57" t="s">
        <v>1254</v>
      </c>
      <c r="C3963" s="78" t="s">
        <v>2689</v>
      </c>
      <c r="D3963" s="57" t="s">
        <v>47</v>
      </c>
      <c r="E3963" s="57" t="s">
        <v>2690</v>
      </c>
      <c r="F3963" s="305" t="s">
        <v>1258</v>
      </c>
      <c r="G3963" s="305"/>
      <c r="H3963" s="77" t="s">
        <v>1249</v>
      </c>
      <c r="I3963" s="80">
        <v>1</v>
      </c>
      <c r="J3963" s="79">
        <v>1.43</v>
      </c>
      <c r="K3963" s="79">
        <v>1.43</v>
      </c>
      <c r="O3963" s="4"/>
      <c r="P3963" s="4"/>
      <c r="Q3963" s="4"/>
      <c r="R3963" s="4"/>
      <c r="S3963" s="4"/>
      <c r="T3963" s="4"/>
      <c r="U3963" s="4"/>
      <c r="V3963" s="4"/>
      <c r="W3963" s="4"/>
      <c r="X3963" s="4"/>
      <c r="Y3963" s="4"/>
    </row>
    <row r="3964" spans="1:25" ht="15" customHeight="1">
      <c r="A3964" s="4"/>
      <c r="B3964" s="60"/>
      <c r="C3964" s="60"/>
      <c r="D3964" s="60"/>
      <c r="E3964" s="60"/>
      <c r="F3964" s="60" t="s">
        <v>1260</v>
      </c>
      <c r="G3964" s="82">
        <v>18.38</v>
      </c>
      <c r="H3964" s="60" t="s">
        <v>1261</v>
      </c>
      <c r="I3964" s="82">
        <v>0</v>
      </c>
      <c r="J3964" s="60" t="s">
        <v>1262</v>
      </c>
      <c r="K3964" s="82">
        <v>18.38</v>
      </c>
      <c r="O3964" s="4"/>
      <c r="P3964" s="4"/>
      <c r="Q3964" s="4"/>
      <c r="R3964" s="4"/>
      <c r="S3964" s="4"/>
      <c r="T3964" s="4"/>
      <c r="U3964" s="4"/>
      <c r="V3964" s="4"/>
      <c r="W3964" s="4"/>
      <c r="X3964" s="4"/>
      <c r="Y3964" s="4"/>
    </row>
    <row r="3965" spans="1:25" ht="15" customHeight="1" thickBot="1">
      <c r="A3965" s="4"/>
      <c r="B3965" s="60"/>
      <c r="C3965" s="60"/>
      <c r="D3965" s="60"/>
      <c r="E3965" s="60"/>
      <c r="F3965" s="60" t="s">
        <v>1263</v>
      </c>
      <c r="G3965" s="82">
        <v>4.49</v>
      </c>
      <c r="H3965" s="60"/>
      <c r="I3965" s="306" t="s">
        <v>1264</v>
      </c>
      <c r="J3965" s="306"/>
      <c r="K3965" s="82">
        <v>28.26</v>
      </c>
      <c r="O3965" s="4"/>
      <c r="P3965" s="4"/>
      <c r="Q3965" s="4"/>
      <c r="R3965" s="4"/>
      <c r="S3965" s="4"/>
      <c r="T3965" s="4"/>
      <c r="U3965" s="4"/>
      <c r="V3965" s="4"/>
      <c r="W3965" s="4"/>
      <c r="X3965" s="4"/>
      <c r="Y3965" s="4"/>
    </row>
    <row r="3966" spans="1:25" ht="15" customHeight="1" thickTop="1">
      <c r="A3966" s="4"/>
      <c r="B3966" s="72"/>
      <c r="C3966" s="72"/>
      <c r="D3966" s="72"/>
      <c r="E3966" s="72"/>
      <c r="F3966" s="72"/>
      <c r="G3966" s="72"/>
      <c r="H3966" s="72"/>
      <c r="I3966" s="72"/>
      <c r="J3966" s="72"/>
      <c r="K3966" s="72"/>
      <c r="O3966" s="4"/>
      <c r="P3966" s="4"/>
      <c r="Q3966" s="4"/>
      <c r="R3966" s="4"/>
      <c r="S3966" s="4"/>
      <c r="T3966" s="4"/>
      <c r="U3966" s="4"/>
      <c r="V3966" s="4"/>
      <c r="W3966" s="4"/>
      <c r="X3966" s="4"/>
      <c r="Y3966" s="4"/>
    </row>
    <row r="3967" spans="1:25" ht="15" customHeight="1">
      <c r="A3967" s="4"/>
      <c r="B3967" s="61"/>
      <c r="C3967" s="62" t="s">
        <v>19</v>
      </c>
      <c r="D3967" s="61" t="s">
        <v>20</v>
      </c>
      <c r="E3967" s="61" t="s">
        <v>21</v>
      </c>
      <c r="F3967" s="303" t="s">
        <v>1242</v>
      </c>
      <c r="G3967" s="303"/>
      <c r="H3967" s="67" t="s">
        <v>22</v>
      </c>
      <c r="I3967" s="62" t="s">
        <v>23</v>
      </c>
      <c r="J3967" s="62" t="s">
        <v>24</v>
      </c>
      <c r="K3967" s="62" t="s">
        <v>17</v>
      </c>
      <c r="O3967" s="4"/>
      <c r="P3967" s="4"/>
      <c r="Q3967" s="4"/>
      <c r="R3967" s="4"/>
      <c r="S3967" s="4"/>
      <c r="T3967" s="4"/>
      <c r="U3967" s="4"/>
      <c r="V3967" s="4"/>
      <c r="W3967" s="4"/>
      <c r="X3967" s="4"/>
      <c r="Y3967" s="4"/>
    </row>
    <row r="3968" spans="1:25" ht="15" customHeight="1">
      <c r="A3968" s="4"/>
      <c r="B3968" s="58" t="s">
        <v>1243</v>
      </c>
      <c r="C3968" s="69" t="s">
        <v>1327</v>
      </c>
      <c r="D3968" s="58" t="s">
        <v>47</v>
      </c>
      <c r="E3968" s="58" t="s">
        <v>1328</v>
      </c>
      <c r="F3968" s="304" t="s">
        <v>1329</v>
      </c>
      <c r="G3968" s="304"/>
      <c r="H3968" s="68" t="s">
        <v>49</v>
      </c>
      <c r="I3968" s="71">
        <v>1</v>
      </c>
      <c r="J3968" s="70">
        <v>606.21</v>
      </c>
      <c r="K3968" s="70">
        <v>606.21</v>
      </c>
      <c r="O3968" s="4"/>
      <c r="P3968" s="4"/>
      <c r="Q3968" s="4"/>
      <c r="R3968" s="4"/>
      <c r="S3968" s="4"/>
      <c r="T3968" s="4"/>
      <c r="U3968" s="4"/>
      <c r="V3968" s="4"/>
      <c r="W3968" s="4"/>
      <c r="X3968" s="4"/>
      <c r="Y3968" s="4"/>
    </row>
    <row r="3969" spans="1:25" ht="15" customHeight="1">
      <c r="A3969" s="4"/>
      <c r="B3969" s="59" t="s">
        <v>1245</v>
      </c>
      <c r="C3969" s="74" t="s">
        <v>2755</v>
      </c>
      <c r="D3969" s="59" t="s">
        <v>47</v>
      </c>
      <c r="E3969" s="59" t="s">
        <v>2756</v>
      </c>
      <c r="F3969" s="308" t="s">
        <v>1387</v>
      </c>
      <c r="G3969" s="308"/>
      <c r="H3969" s="73" t="s">
        <v>1388</v>
      </c>
      <c r="I3969" s="76">
        <v>0.98652010000000001</v>
      </c>
      <c r="J3969" s="75">
        <v>78.739999999999995</v>
      </c>
      <c r="K3969" s="75">
        <v>77.67</v>
      </c>
      <c r="O3969" s="4"/>
      <c r="P3969" s="4"/>
      <c r="Q3969" s="4"/>
      <c r="R3969" s="4"/>
      <c r="S3969" s="4"/>
      <c r="T3969" s="4"/>
      <c r="U3969" s="4"/>
      <c r="V3969" s="4"/>
      <c r="W3969" s="4"/>
      <c r="X3969" s="4"/>
      <c r="Y3969" s="4"/>
    </row>
    <row r="3970" spans="1:25" ht="15" customHeight="1">
      <c r="A3970" s="4"/>
      <c r="B3970" s="59" t="s">
        <v>1245</v>
      </c>
      <c r="C3970" s="74" t="s">
        <v>2757</v>
      </c>
      <c r="D3970" s="59" t="s">
        <v>47</v>
      </c>
      <c r="E3970" s="59" t="s">
        <v>2758</v>
      </c>
      <c r="F3970" s="308" t="s">
        <v>1387</v>
      </c>
      <c r="G3970" s="308"/>
      <c r="H3970" s="73" t="s">
        <v>1391</v>
      </c>
      <c r="I3970" s="76">
        <v>7.3160000000000003E-2</v>
      </c>
      <c r="J3970" s="75">
        <v>278.58</v>
      </c>
      <c r="K3970" s="75">
        <v>20.38</v>
      </c>
      <c r="O3970" s="4"/>
      <c r="P3970" s="4"/>
      <c r="Q3970" s="4"/>
      <c r="R3970" s="4"/>
      <c r="S3970" s="4"/>
      <c r="T3970" s="4"/>
      <c r="U3970" s="4"/>
      <c r="V3970" s="4"/>
      <c r="W3970" s="4"/>
      <c r="X3970" s="4"/>
      <c r="Y3970" s="4"/>
    </row>
    <row r="3971" spans="1:25" ht="15" customHeight="1">
      <c r="A3971" s="4"/>
      <c r="B3971" s="59" t="s">
        <v>1245</v>
      </c>
      <c r="C3971" s="74" t="s">
        <v>1250</v>
      </c>
      <c r="D3971" s="59" t="s">
        <v>47</v>
      </c>
      <c r="E3971" s="59" t="s">
        <v>1251</v>
      </c>
      <c r="F3971" s="308" t="s">
        <v>1248</v>
      </c>
      <c r="G3971" s="308"/>
      <c r="H3971" s="73" t="s">
        <v>1249</v>
      </c>
      <c r="I3971" s="76">
        <v>0.91490910000000003</v>
      </c>
      <c r="J3971" s="75">
        <v>25.52</v>
      </c>
      <c r="K3971" s="75">
        <v>23.34</v>
      </c>
      <c r="O3971" s="4"/>
      <c r="P3971" s="4"/>
      <c r="Q3971" s="4"/>
      <c r="R3971" s="4"/>
      <c r="S3971" s="4"/>
      <c r="T3971" s="4"/>
      <c r="U3971" s="4"/>
      <c r="V3971" s="4"/>
      <c r="W3971" s="4"/>
      <c r="X3971" s="4"/>
      <c r="Y3971" s="4"/>
    </row>
    <row r="3972" spans="1:25" ht="15" customHeight="1">
      <c r="A3972" s="4"/>
      <c r="B3972" s="59" t="s">
        <v>1245</v>
      </c>
      <c r="C3972" s="74" t="s">
        <v>1252</v>
      </c>
      <c r="D3972" s="59" t="s">
        <v>47</v>
      </c>
      <c r="E3972" s="59" t="s">
        <v>1253</v>
      </c>
      <c r="F3972" s="308" t="s">
        <v>1248</v>
      </c>
      <c r="G3972" s="308"/>
      <c r="H3972" s="73" t="s">
        <v>1249</v>
      </c>
      <c r="I3972" s="76">
        <v>4.1170909</v>
      </c>
      <c r="J3972" s="75">
        <v>31.63</v>
      </c>
      <c r="K3972" s="75">
        <v>130.22</v>
      </c>
      <c r="O3972" s="4"/>
      <c r="P3972" s="4"/>
      <c r="Q3972" s="4"/>
      <c r="R3972" s="4"/>
      <c r="S3972" s="4"/>
      <c r="T3972" s="4"/>
      <c r="U3972" s="4"/>
      <c r="V3972" s="4"/>
      <c r="W3972" s="4"/>
      <c r="X3972" s="4"/>
      <c r="Y3972" s="4"/>
    </row>
    <row r="3973" spans="1:25" ht="15" customHeight="1">
      <c r="A3973" s="4"/>
      <c r="B3973" s="57" t="s">
        <v>1254</v>
      </c>
      <c r="C3973" s="78" t="s">
        <v>2759</v>
      </c>
      <c r="D3973" s="57" t="s">
        <v>47</v>
      </c>
      <c r="E3973" s="57" t="s">
        <v>2760</v>
      </c>
      <c r="F3973" s="305" t="s">
        <v>1258</v>
      </c>
      <c r="G3973" s="305"/>
      <c r="H3973" s="77" t="s">
        <v>87</v>
      </c>
      <c r="I3973" s="80">
        <v>9</v>
      </c>
      <c r="J3973" s="79">
        <v>39.4</v>
      </c>
      <c r="K3973" s="79">
        <v>354.6</v>
      </c>
      <c r="O3973" s="4"/>
      <c r="P3973" s="4"/>
      <c r="Q3973" s="4"/>
      <c r="R3973" s="4"/>
      <c r="S3973" s="4"/>
      <c r="T3973" s="4"/>
      <c r="U3973" s="4"/>
      <c r="V3973" s="4"/>
      <c r="W3973" s="4"/>
      <c r="X3973" s="4"/>
      <c r="Y3973" s="4"/>
    </row>
    <row r="3974" spans="1:25" ht="15" customHeight="1">
      <c r="A3974" s="4"/>
      <c r="B3974" s="60"/>
      <c r="C3974" s="60"/>
      <c r="D3974" s="60"/>
      <c r="E3974" s="60"/>
      <c r="F3974" s="60" t="s">
        <v>1260</v>
      </c>
      <c r="G3974" s="82">
        <v>153.41</v>
      </c>
      <c r="H3974" s="60" t="s">
        <v>1261</v>
      </c>
      <c r="I3974" s="82">
        <v>0</v>
      </c>
      <c r="J3974" s="60" t="s">
        <v>1262</v>
      </c>
      <c r="K3974" s="82">
        <v>153.41</v>
      </c>
      <c r="O3974" s="4"/>
      <c r="P3974" s="4"/>
      <c r="Q3974" s="4"/>
      <c r="R3974" s="4"/>
      <c r="S3974" s="4"/>
      <c r="T3974" s="4"/>
      <c r="U3974" s="4"/>
      <c r="V3974" s="4"/>
      <c r="W3974" s="4"/>
      <c r="X3974" s="4"/>
      <c r="Y3974" s="4"/>
    </row>
    <row r="3975" spans="1:25" ht="15" customHeight="1" thickBot="1">
      <c r="A3975" s="4"/>
      <c r="B3975" s="60"/>
      <c r="C3975" s="60"/>
      <c r="D3975" s="60"/>
      <c r="E3975" s="60"/>
      <c r="F3975" s="60" t="s">
        <v>1263</v>
      </c>
      <c r="G3975" s="82">
        <v>114.69</v>
      </c>
      <c r="H3975" s="60"/>
      <c r="I3975" s="306" t="s">
        <v>1264</v>
      </c>
      <c r="J3975" s="306"/>
      <c r="K3975" s="82">
        <v>720.9</v>
      </c>
      <c r="O3975" s="4"/>
      <c r="P3975" s="4"/>
      <c r="Q3975" s="4"/>
      <c r="R3975" s="4"/>
      <c r="S3975" s="4"/>
      <c r="T3975" s="4"/>
      <c r="U3975" s="4"/>
      <c r="V3975" s="4"/>
      <c r="W3975" s="4"/>
      <c r="X3975" s="4"/>
      <c r="Y3975" s="4"/>
    </row>
    <row r="3976" spans="1:25" ht="15" customHeight="1" thickTop="1">
      <c r="A3976" s="4"/>
      <c r="B3976" s="72"/>
      <c r="C3976" s="72"/>
      <c r="D3976" s="72"/>
      <c r="E3976" s="72"/>
      <c r="F3976" s="72"/>
      <c r="G3976" s="72"/>
      <c r="H3976" s="72"/>
      <c r="I3976" s="72"/>
      <c r="J3976" s="72"/>
      <c r="K3976" s="72"/>
      <c r="O3976" s="4"/>
      <c r="P3976" s="4"/>
      <c r="Q3976" s="4"/>
      <c r="R3976" s="4"/>
      <c r="S3976" s="4"/>
      <c r="T3976" s="4"/>
      <c r="U3976" s="4"/>
      <c r="V3976" s="4"/>
      <c r="W3976" s="4"/>
      <c r="X3976" s="4"/>
      <c r="Y3976" s="4"/>
    </row>
    <row r="3977" spans="1:25" ht="15" customHeight="1">
      <c r="A3977" s="4"/>
      <c r="B3977" s="61"/>
      <c r="C3977" s="62" t="s">
        <v>19</v>
      </c>
      <c r="D3977" s="61" t="s">
        <v>20</v>
      </c>
      <c r="E3977" s="61" t="s">
        <v>21</v>
      </c>
      <c r="F3977" s="303" t="s">
        <v>1242</v>
      </c>
      <c r="G3977" s="303"/>
      <c r="H3977" s="67" t="s">
        <v>22</v>
      </c>
      <c r="I3977" s="62" t="s">
        <v>23</v>
      </c>
      <c r="J3977" s="62" t="s">
        <v>24</v>
      </c>
      <c r="K3977" s="62" t="s">
        <v>17</v>
      </c>
      <c r="O3977" s="4"/>
      <c r="P3977" s="4"/>
      <c r="Q3977" s="4"/>
      <c r="R3977" s="4"/>
      <c r="S3977" s="4"/>
      <c r="T3977" s="4"/>
      <c r="U3977" s="4"/>
      <c r="V3977" s="4"/>
      <c r="W3977" s="4"/>
      <c r="X3977" s="4"/>
      <c r="Y3977" s="4"/>
    </row>
    <row r="3978" spans="1:25" ht="15" customHeight="1">
      <c r="A3978" s="4"/>
      <c r="B3978" s="58" t="s">
        <v>1243</v>
      </c>
      <c r="C3978" s="69" t="s">
        <v>1250</v>
      </c>
      <c r="D3978" s="58" t="s">
        <v>47</v>
      </c>
      <c r="E3978" s="58" t="s">
        <v>1251</v>
      </c>
      <c r="F3978" s="304" t="s">
        <v>1248</v>
      </c>
      <c r="G3978" s="304"/>
      <c r="H3978" s="68" t="s">
        <v>1249</v>
      </c>
      <c r="I3978" s="71">
        <v>1</v>
      </c>
      <c r="J3978" s="70">
        <v>25.52</v>
      </c>
      <c r="K3978" s="70">
        <v>25.52</v>
      </c>
      <c r="O3978" s="4"/>
      <c r="P3978" s="4"/>
      <c r="Q3978" s="4"/>
      <c r="R3978" s="4"/>
      <c r="S3978" s="4"/>
      <c r="T3978" s="4"/>
      <c r="U3978" s="4"/>
      <c r="V3978" s="4"/>
      <c r="W3978" s="4"/>
      <c r="X3978" s="4"/>
      <c r="Y3978" s="4"/>
    </row>
    <row r="3979" spans="1:25" ht="15" customHeight="1">
      <c r="A3979" s="4"/>
      <c r="B3979" s="59" t="s">
        <v>1245</v>
      </c>
      <c r="C3979" s="74" t="s">
        <v>2761</v>
      </c>
      <c r="D3979" s="59" t="s">
        <v>47</v>
      </c>
      <c r="E3979" s="59" t="s">
        <v>2762</v>
      </c>
      <c r="F3979" s="308" t="s">
        <v>1248</v>
      </c>
      <c r="G3979" s="308"/>
      <c r="H3979" s="73" t="s">
        <v>1249</v>
      </c>
      <c r="I3979" s="76">
        <v>1</v>
      </c>
      <c r="J3979" s="75">
        <v>0.68</v>
      </c>
      <c r="K3979" s="75">
        <v>0.68</v>
      </c>
      <c r="O3979" s="4"/>
      <c r="P3979" s="4"/>
      <c r="Q3979" s="4"/>
      <c r="R3979" s="4"/>
      <c r="S3979" s="4"/>
      <c r="T3979" s="4"/>
      <c r="U3979" s="4"/>
      <c r="V3979" s="4"/>
      <c r="W3979" s="4"/>
      <c r="X3979" s="4"/>
      <c r="Y3979" s="4"/>
    </row>
    <row r="3980" spans="1:25" ht="15" customHeight="1">
      <c r="A3980" s="4"/>
      <c r="B3980" s="57" t="s">
        <v>1254</v>
      </c>
      <c r="C3980" s="78" t="s">
        <v>2697</v>
      </c>
      <c r="D3980" s="57" t="s">
        <v>47</v>
      </c>
      <c r="E3980" s="57" t="s">
        <v>2698</v>
      </c>
      <c r="F3980" s="305" t="s">
        <v>1258</v>
      </c>
      <c r="G3980" s="305"/>
      <c r="H3980" s="77" t="s">
        <v>1249</v>
      </c>
      <c r="I3980" s="80">
        <v>1</v>
      </c>
      <c r="J3980" s="79">
        <v>2.12</v>
      </c>
      <c r="K3980" s="79">
        <v>2.12</v>
      </c>
      <c r="O3980" s="4"/>
      <c r="P3980" s="4"/>
      <c r="Q3980" s="4"/>
      <c r="R3980" s="4"/>
      <c r="S3980" s="4"/>
      <c r="T3980" s="4"/>
      <c r="U3980" s="4"/>
      <c r="V3980" s="4"/>
      <c r="W3980" s="4"/>
      <c r="X3980" s="4"/>
      <c r="Y3980" s="4"/>
    </row>
    <row r="3981" spans="1:25" ht="15" customHeight="1">
      <c r="A3981" s="4"/>
      <c r="B3981" s="57" t="s">
        <v>1254</v>
      </c>
      <c r="C3981" s="78" t="s">
        <v>2691</v>
      </c>
      <c r="D3981" s="57" t="s">
        <v>47</v>
      </c>
      <c r="E3981" s="57" t="s">
        <v>2692</v>
      </c>
      <c r="F3981" s="305" t="s">
        <v>1258</v>
      </c>
      <c r="G3981" s="305"/>
      <c r="H3981" s="77" t="s">
        <v>1249</v>
      </c>
      <c r="I3981" s="80">
        <v>1</v>
      </c>
      <c r="J3981" s="79">
        <v>0.08</v>
      </c>
      <c r="K3981" s="79">
        <v>0.08</v>
      </c>
      <c r="O3981" s="4"/>
      <c r="P3981" s="4"/>
      <c r="Q3981" s="4"/>
      <c r="R3981" s="4"/>
      <c r="S3981" s="4"/>
      <c r="T3981" s="4"/>
      <c r="U3981" s="4"/>
      <c r="V3981" s="4"/>
      <c r="W3981" s="4"/>
      <c r="X3981" s="4"/>
      <c r="Y3981" s="4"/>
    </row>
    <row r="3982" spans="1:25" ht="15" customHeight="1">
      <c r="A3982" s="4"/>
      <c r="B3982" s="57" t="s">
        <v>1254</v>
      </c>
      <c r="C3982" s="78" t="s">
        <v>2763</v>
      </c>
      <c r="D3982" s="57" t="s">
        <v>47</v>
      </c>
      <c r="E3982" s="57" t="s">
        <v>2764</v>
      </c>
      <c r="F3982" s="305" t="s">
        <v>1402</v>
      </c>
      <c r="G3982" s="305"/>
      <c r="H3982" s="77" t="s">
        <v>1249</v>
      </c>
      <c r="I3982" s="80">
        <v>1</v>
      </c>
      <c r="J3982" s="79">
        <v>18.23</v>
      </c>
      <c r="K3982" s="79">
        <v>18.23</v>
      </c>
      <c r="O3982" s="4"/>
      <c r="P3982" s="4"/>
      <c r="Q3982" s="4"/>
      <c r="R3982" s="4"/>
      <c r="S3982" s="4"/>
      <c r="T3982" s="4"/>
      <c r="U3982" s="4"/>
      <c r="V3982" s="4"/>
      <c r="W3982" s="4"/>
      <c r="X3982" s="4"/>
      <c r="Y3982" s="4"/>
    </row>
    <row r="3983" spans="1:25" ht="15" customHeight="1">
      <c r="A3983" s="4"/>
      <c r="B3983" s="57" t="s">
        <v>1254</v>
      </c>
      <c r="C3983" s="78" t="s">
        <v>2765</v>
      </c>
      <c r="D3983" s="57" t="s">
        <v>47</v>
      </c>
      <c r="E3983" s="57" t="s">
        <v>2766</v>
      </c>
      <c r="F3983" s="305" t="s">
        <v>1258</v>
      </c>
      <c r="G3983" s="305"/>
      <c r="H3983" s="77" t="s">
        <v>1249</v>
      </c>
      <c r="I3983" s="80">
        <v>1</v>
      </c>
      <c r="J3983" s="79">
        <v>0.86</v>
      </c>
      <c r="K3983" s="79">
        <v>0.86</v>
      </c>
      <c r="O3983" s="4"/>
      <c r="P3983" s="4"/>
      <c r="Q3983" s="4"/>
      <c r="R3983" s="4"/>
      <c r="S3983" s="4"/>
      <c r="T3983" s="4"/>
      <c r="U3983" s="4"/>
      <c r="V3983" s="4"/>
      <c r="W3983" s="4"/>
      <c r="X3983" s="4"/>
      <c r="Y3983" s="4"/>
    </row>
    <row r="3984" spans="1:25" ht="15" customHeight="1">
      <c r="A3984" s="4"/>
      <c r="B3984" s="57" t="s">
        <v>1254</v>
      </c>
      <c r="C3984" s="78" t="s">
        <v>2693</v>
      </c>
      <c r="D3984" s="57" t="s">
        <v>47</v>
      </c>
      <c r="E3984" s="57" t="s">
        <v>2694</v>
      </c>
      <c r="F3984" s="305" t="s">
        <v>1258</v>
      </c>
      <c r="G3984" s="305"/>
      <c r="H3984" s="77" t="s">
        <v>1249</v>
      </c>
      <c r="I3984" s="80">
        <v>1</v>
      </c>
      <c r="J3984" s="79">
        <v>0.86</v>
      </c>
      <c r="K3984" s="79">
        <v>0.86</v>
      </c>
      <c r="O3984" s="4"/>
      <c r="P3984" s="4"/>
      <c r="Q3984" s="4"/>
      <c r="R3984" s="4"/>
      <c r="S3984" s="4"/>
      <c r="T3984" s="4"/>
      <c r="U3984" s="4"/>
      <c r="V3984" s="4"/>
      <c r="W3984" s="4"/>
      <c r="X3984" s="4"/>
      <c r="Y3984" s="4"/>
    </row>
    <row r="3985" spans="1:25" ht="15" customHeight="1">
      <c r="A3985" s="4"/>
      <c r="B3985" s="57" t="s">
        <v>1254</v>
      </c>
      <c r="C3985" s="78" t="s">
        <v>2689</v>
      </c>
      <c r="D3985" s="57" t="s">
        <v>47</v>
      </c>
      <c r="E3985" s="57" t="s">
        <v>2690</v>
      </c>
      <c r="F3985" s="305" t="s">
        <v>1258</v>
      </c>
      <c r="G3985" s="305"/>
      <c r="H3985" s="77" t="s">
        <v>1249</v>
      </c>
      <c r="I3985" s="80">
        <v>1</v>
      </c>
      <c r="J3985" s="79">
        <v>1.43</v>
      </c>
      <c r="K3985" s="79">
        <v>1.43</v>
      </c>
      <c r="O3985" s="4"/>
      <c r="P3985" s="4"/>
      <c r="Q3985" s="4"/>
      <c r="R3985" s="4"/>
      <c r="S3985" s="4"/>
      <c r="T3985" s="4"/>
      <c r="U3985" s="4"/>
      <c r="V3985" s="4"/>
      <c r="W3985" s="4"/>
      <c r="X3985" s="4"/>
      <c r="Y3985" s="4"/>
    </row>
    <row r="3986" spans="1:25" ht="15" customHeight="1">
      <c r="A3986" s="4"/>
      <c r="B3986" s="57" t="s">
        <v>1254</v>
      </c>
      <c r="C3986" s="78" t="s">
        <v>2767</v>
      </c>
      <c r="D3986" s="57" t="s">
        <v>47</v>
      </c>
      <c r="E3986" s="57" t="s">
        <v>2768</v>
      </c>
      <c r="F3986" s="305" t="s">
        <v>1258</v>
      </c>
      <c r="G3986" s="305"/>
      <c r="H3986" s="77" t="s">
        <v>1249</v>
      </c>
      <c r="I3986" s="80">
        <v>1</v>
      </c>
      <c r="J3986" s="79">
        <v>1.26</v>
      </c>
      <c r="K3986" s="79">
        <v>1.26</v>
      </c>
      <c r="O3986" s="4"/>
      <c r="P3986" s="4"/>
      <c r="Q3986" s="4"/>
      <c r="R3986" s="4"/>
      <c r="S3986" s="4"/>
      <c r="T3986" s="4"/>
      <c r="U3986" s="4"/>
      <c r="V3986" s="4"/>
      <c r="W3986" s="4"/>
      <c r="X3986" s="4"/>
      <c r="Y3986" s="4"/>
    </row>
    <row r="3987" spans="1:25" ht="15" customHeight="1">
      <c r="A3987" s="4"/>
      <c r="B3987" s="60"/>
      <c r="C3987" s="60"/>
      <c r="D3987" s="60"/>
      <c r="E3987" s="60"/>
      <c r="F3987" s="60" t="s">
        <v>1260</v>
      </c>
      <c r="G3987" s="82">
        <v>18.91</v>
      </c>
      <c r="H3987" s="60" t="s">
        <v>1261</v>
      </c>
      <c r="I3987" s="82">
        <v>0</v>
      </c>
      <c r="J3987" s="60" t="s">
        <v>1262</v>
      </c>
      <c r="K3987" s="82">
        <v>18.91</v>
      </c>
      <c r="O3987" s="4"/>
      <c r="P3987" s="4"/>
      <c r="Q3987" s="4"/>
      <c r="R3987" s="4"/>
      <c r="S3987" s="4"/>
      <c r="T3987" s="4"/>
      <c r="U3987" s="4"/>
      <c r="V3987" s="4"/>
      <c r="W3987" s="4"/>
      <c r="X3987" s="4"/>
      <c r="Y3987" s="4"/>
    </row>
    <row r="3988" spans="1:25" ht="15" customHeight="1" thickBot="1">
      <c r="A3988" s="4"/>
      <c r="B3988" s="60"/>
      <c r="C3988" s="60"/>
      <c r="D3988" s="60"/>
      <c r="E3988" s="60"/>
      <c r="F3988" s="60" t="s">
        <v>1263</v>
      </c>
      <c r="G3988" s="82">
        <v>4.82</v>
      </c>
      <c r="H3988" s="60"/>
      <c r="I3988" s="306" t="s">
        <v>1264</v>
      </c>
      <c r="J3988" s="306"/>
      <c r="K3988" s="82">
        <v>30.34</v>
      </c>
      <c r="O3988" s="4"/>
      <c r="P3988" s="4"/>
      <c r="Q3988" s="4"/>
      <c r="R3988" s="4"/>
      <c r="S3988" s="4"/>
      <c r="T3988" s="4"/>
      <c r="U3988" s="4"/>
      <c r="V3988" s="4"/>
      <c r="W3988" s="4"/>
      <c r="X3988" s="4"/>
      <c r="Y3988" s="4"/>
    </row>
    <row r="3989" spans="1:25" ht="15" customHeight="1" thickTop="1">
      <c r="A3989" s="4"/>
      <c r="B3989" s="72"/>
      <c r="C3989" s="72"/>
      <c r="D3989" s="72"/>
      <c r="E3989" s="72"/>
      <c r="F3989" s="72"/>
      <c r="G3989" s="72"/>
      <c r="H3989" s="72"/>
      <c r="I3989" s="72"/>
      <c r="J3989" s="72"/>
      <c r="K3989" s="72"/>
      <c r="O3989" s="4"/>
      <c r="P3989" s="4"/>
      <c r="Q3989" s="4"/>
      <c r="R3989" s="4"/>
      <c r="S3989" s="4"/>
      <c r="T3989" s="4"/>
      <c r="U3989" s="4"/>
      <c r="V3989" s="4"/>
      <c r="W3989" s="4"/>
      <c r="X3989" s="4"/>
      <c r="Y3989" s="4"/>
    </row>
    <row r="3990" spans="1:25" ht="15" customHeight="1">
      <c r="A3990" s="4"/>
      <c r="B3990" s="61"/>
      <c r="C3990" s="62" t="s">
        <v>19</v>
      </c>
      <c r="D3990" s="61" t="s">
        <v>20</v>
      </c>
      <c r="E3990" s="61" t="s">
        <v>21</v>
      </c>
      <c r="F3990" s="303" t="s">
        <v>1242</v>
      </c>
      <c r="G3990" s="303"/>
      <c r="H3990" s="67" t="s">
        <v>22</v>
      </c>
      <c r="I3990" s="62" t="s">
        <v>23</v>
      </c>
      <c r="J3990" s="62" t="s">
        <v>24</v>
      </c>
      <c r="K3990" s="62" t="s">
        <v>17</v>
      </c>
      <c r="O3990" s="4"/>
      <c r="P3990" s="4"/>
      <c r="Q3990" s="4"/>
      <c r="R3990" s="4"/>
      <c r="S3990" s="4"/>
      <c r="T3990" s="4"/>
      <c r="U3990" s="4"/>
      <c r="V3990" s="4"/>
      <c r="W3990" s="4"/>
      <c r="X3990" s="4"/>
      <c r="Y3990" s="4"/>
    </row>
    <row r="3991" spans="1:25" ht="15" customHeight="1">
      <c r="A3991" s="4"/>
      <c r="B3991" s="58" t="s">
        <v>1243</v>
      </c>
      <c r="C3991" s="69" t="s">
        <v>1299</v>
      </c>
      <c r="D3991" s="58" t="s">
        <v>47</v>
      </c>
      <c r="E3991" s="58" t="s">
        <v>1300</v>
      </c>
      <c r="F3991" s="304" t="s">
        <v>1248</v>
      </c>
      <c r="G3991" s="304"/>
      <c r="H3991" s="68" t="s">
        <v>1249</v>
      </c>
      <c r="I3991" s="71">
        <v>1</v>
      </c>
      <c r="J3991" s="70">
        <v>24.48</v>
      </c>
      <c r="K3991" s="70">
        <v>24.48</v>
      </c>
      <c r="O3991" s="4"/>
      <c r="P3991" s="4"/>
      <c r="Q3991" s="4"/>
      <c r="R3991" s="4"/>
      <c r="S3991" s="4"/>
      <c r="T3991" s="4"/>
      <c r="U3991" s="4"/>
      <c r="V3991" s="4"/>
      <c r="W3991" s="4"/>
      <c r="X3991" s="4"/>
      <c r="Y3991" s="4"/>
    </row>
    <row r="3992" spans="1:25" ht="15" customHeight="1">
      <c r="A3992" s="4"/>
      <c r="B3992" s="59" t="s">
        <v>1245</v>
      </c>
      <c r="C3992" s="74" t="s">
        <v>2769</v>
      </c>
      <c r="D3992" s="59" t="s">
        <v>47</v>
      </c>
      <c r="E3992" s="59" t="s">
        <v>2770</v>
      </c>
      <c r="F3992" s="308" t="s">
        <v>1248</v>
      </c>
      <c r="G3992" s="308"/>
      <c r="H3992" s="73" t="s">
        <v>1249</v>
      </c>
      <c r="I3992" s="76">
        <v>1</v>
      </c>
      <c r="J3992" s="75">
        <v>0.32</v>
      </c>
      <c r="K3992" s="75">
        <v>0.32</v>
      </c>
      <c r="O3992" s="4"/>
      <c r="P3992" s="4"/>
      <c r="Q3992" s="4"/>
      <c r="R3992" s="4"/>
      <c r="S3992" s="4"/>
      <c r="T3992" s="4"/>
      <c r="U3992" s="4"/>
      <c r="V3992" s="4"/>
      <c r="W3992" s="4"/>
      <c r="X3992" s="4"/>
      <c r="Y3992" s="4"/>
    </row>
    <row r="3993" spans="1:25" ht="15" customHeight="1">
      <c r="A3993" s="4"/>
      <c r="B3993" s="57" t="s">
        <v>1254</v>
      </c>
      <c r="C3993" s="78" t="s">
        <v>2689</v>
      </c>
      <c r="D3993" s="57" t="s">
        <v>47</v>
      </c>
      <c r="E3993" s="57" t="s">
        <v>2690</v>
      </c>
      <c r="F3993" s="305" t="s">
        <v>1258</v>
      </c>
      <c r="G3993" s="305"/>
      <c r="H3993" s="77" t="s">
        <v>1249</v>
      </c>
      <c r="I3993" s="80">
        <v>1</v>
      </c>
      <c r="J3993" s="79">
        <v>1.43</v>
      </c>
      <c r="K3993" s="79">
        <v>1.43</v>
      </c>
      <c r="O3993" s="4"/>
      <c r="P3993" s="4"/>
      <c r="Q3993" s="4"/>
      <c r="R3993" s="4"/>
      <c r="S3993" s="4"/>
      <c r="T3993" s="4"/>
      <c r="U3993" s="4"/>
      <c r="V3993" s="4"/>
      <c r="W3993" s="4"/>
      <c r="X3993" s="4"/>
      <c r="Y3993" s="4"/>
    </row>
    <row r="3994" spans="1:25" ht="15" customHeight="1">
      <c r="A3994" s="4"/>
      <c r="B3994" s="57" t="s">
        <v>1254</v>
      </c>
      <c r="C3994" s="78" t="s">
        <v>2691</v>
      </c>
      <c r="D3994" s="57" t="s">
        <v>47</v>
      </c>
      <c r="E3994" s="57" t="s">
        <v>2692</v>
      </c>
      <c r="F3994" s="305" t="s">
        <v>1258</v>
      </c>
      <c r="G3994" s="305"/>
      <c r="H3994" s="77" t="s">
        <v>1249</v>
      </c>
      <c r="I3994" s="80">
        <v>1</v>
      </c>
      <c r="J3994" s="79">
        <v>0.08</v>
      </c>
      <c r="K3994" s="79">
        <v>0.08</v>
      </c>
      <c r="O3994" s="4"/>
      <c r="P3994" s="4"/>
      <c r="Q3994" s="4"/>
      <c r="R3994" s="4"/>
      <c r="S3994" s="4"/>
      <c r="T3994" s="4"/>
      <c r="U3994" s="4"/>
      <c r="V3994" s="4"/>
      <c r="W3994" s="4"/>
      <c r="X3994" s="4"/>
      <c r="Y3994" s="4"/>
    </row>
    <row r="3995" spans="1:25" ht="15" customHeight="1">
      <c r="A3995" s="4"/>
      <c r="B3995" s="57" t="s">
        <v>1254</v>
      </c>
      <c r="C3995" s="78" t="s">
        <v>2771</v>
      </c>
      <c r="D3995" s="57" t="s">
        <v>47</v>
      </c>
      <c r="E3995" s="57" t="s">
        <v>2772</v>
      </c>
      <c r="F3995" s="305" t="s">
        <v>1258</v>
      </c>
      <c r="G3995" s="305"/>
      <c r="H3995" s="77" t="s">
        <v>1249</v>
      </c>
      <c r="I3995" s="80">
        <v>1</v>
      </c>
      <c r="J3995" s="79">
        <v>1.1299999999999999</v>
      </c>
      <c r="K3995" s="79">
        <v>1.1299999999999999</v>
      </c>
      <c r="O3995" s="4"/>
      <c r="P3995" s="4"/>
      <c r="Q3995" s="4"/>
      <c r="R3995" s="4"/>
      <c r="S3995" s="4"/>
      <c r="T3995" s="4"/>
      <c r="U3995" s="4"/>
      <c r="V3995" s="4"/>
      <c r="W3995" s="4"/>
      <c r="X3995" s="4"/>
      <c r="Y3995" s="4"/>
    </row>
    <row r="3996" spans="1:25" ht="15" customHeight="1">
      <c r="A3996" s="4"/>
      <c r="B3996" s="57" t="s">
        <v>1254</v>
      </c>
      <c r="C3996" s="78" t="s">
        <v>2773</v>
      </c>
      <c r="D3996" s="57" t="s">
        <v>47</v>
      </c>
      <c r="E3996" s="57" t="s">
        <v>2774</v>
      </c>
      <c r="F3996" s="305" t="s">
        <v>1402</v>
      </c>
      <c r="G3996" s="305"/>
      <c r="H3996" s="77" t="s">
        <v>1249</v>
      </c>
      <c r="I3996" s="80">
        <v>1</v>
      </c>
      <c r="J3996" s="79">
        <v>18.23</v>
      </c>
      <c r="K3996" s="79">
        <v>18.23</v>
      </c>
      <c r="O3996" s="4"/>
      <c r="P3996" s="4"/>
      <c r="Q3996" s="4"/>
      <c r="R3996" s="4"/>
      <c r="S3996" s="4"/>
      <c r="T3996" s="4"/>
      <c r="U3996" s="4"/>
      <c r="V3996" s="4"/>
      <c r="W3996" s="4"/>
      <c r="X3996" s="4"/>
      <c r="Y3996" s="4"/>
    </row>
    <row r="3997" spans="1:25" ht="15" customHeight="1">
      <c r="A3997" s="4"/>
      <c r="B3997" s="57" t="s">
        <v>1254</v>
      </c>
      <c r="C3997" s="78" t="s">
        <v>2693</v>
      </c>
      <c r="D3997" s="57" t="s">
        <v>47</v>
      </c>
      <c r="E3997" s="57" t="s">
        <v>2694</v>
      </c>
      <c r="F3997" s="305" t="s">
        <v>1258</v>
      </c>
      <c r="G3997" s="305"/>
      <c r="H3997" s="77" t="s">
        <v>1249</v>
      </c>
      <c r="I3997" s="80">
        <v>1</v>
      </c>
      <c r="J3997" s="79">
        <v>0.86</v>
      </c>
      <c r="K3997" s="79">
        <v>0.86</v>
      </c>
      <c r="O3997" s="4"/>
      <c r="P3997" s="4"/>
      <c r="Q3997" s="4"/>
      <c r="R3997" s="4"/>
      <c r="S3997" s="4"/>
      <c r="T3997" s="4"/>
      <c r="U3997" s="4"/>
      <c r="V3997" s="4"/>
      <c r="W3997" s="4"/>
      <c r="X3997" s="4"/>
      <c r="Y3997" s="4"/>
    </row>
    <row r="3998" spans="1:25" ht="15" customHeight="1">
      <c r="A3998" s="4"/>
      <c r="B3998" s="57" t="s">
        <v>1254</v>
      </c>
      <c r="C3998" s="78" t="s">
        <v>2775</v>
      </c>
      <c r="D3998" s="57" t="s">
        <v>47</v>
      </c>
      <c r="E3998" s="57" t="s">
        <v>2776</v>
      </c>
      <c r="F3998" s="305" t="s">
        <v>1258</v>
      </c>
      <c r="G3998" s="305"/>
      <c r="H3998" s="77" t="s">
        <v>1249</v>
      </c>
      <c r="I3998" s="80">
        <v>1</v>
      </c>
      <c r="J3998" s="79">
        <v>0.31</v>
      </c>
      <c r="K3998" s="79">
        <v>0.31</v>
      </c>
      <c r="O3998" s="4"/>
      <c r="P3998" s="4"/>
      <c r="Q3998" s="4"/>
      <c r="R3998" s="4"/>
      <c r="S3998" s="4"/>
      <c r="T3998" s="4"/>
      <c r="U3998" s="4"/>
      <c r="V3998" s="4"/>
      <c r="W3998" s="4"/>
      <c r="X3998" s="4"/>
      <c r="Y3998" s="4"/>
    </row>
    <row r="3999" spans="1:25" ht="15" customHeight="1">
      <c r="A3999" s="4"/>
      <c r="B3999" s="57" t="s">
        <v>1254</v>
      </c>
      <c r="C3999" s="78" t="s">
        <v>2697</v>
      </c>
      <c r="D3999" s="57" t="s">
        <v>47</v>
      </c>
      <c r="E3999" s="57" t="s">
        <v>2698</v>
      </c>
      <c r="F3999" s="305" t="s">
        <v>1258</v>
      </c>
      <c r="G3999" s="305"/>
      <c r="H3999" s="77" t="s">
        <v>1249</v>
      </c>
      <c r="I3999" s="80">
        <v>1</v>
      </c>
      <c r="J3999" s="79">
        <v>2.12</v>
      </c>
      <c r="K3999" s="79">
        <v>2.12</v>
      </c>
      <c r="O3999" s="4"/>
      <c r="P3999" s="4"/>
      <c r="Q3999" s="4"/>
      <c r="R3999" s="4"/>
      <c r="S3999" s="4"/>
      <c r="T3999" s="4"/>
      <c r="U3999" s="4"/>
      <c r="V3999" s="4"/>
      <c r="W3999" s="4"/>
      <c r="X3999" s="4"/>
      <c r="Y3999" s="4"/>
    </row>
    <row r="4000" spans="1:25" ht="15" customHeight="1">
      <c r="A4000" s="4"/>
      <c r="B4000" s="60"/>
      <c r="C4000" s="60"/>
      <c r="D4000" s="60"/>
      <c r="E4000" s="60"/>
      <c r="F4000" s="60" t="s">
        <v>1260</v>
      </c>
      <c r="G4000" s="82">
        <v>18.55</v>
      </c>
      <c r="H4000" s="60" t="s">
        <v>1261</v>
      </c>
      <c r="I4000" s="82">
        <v>0</v>
      </c>
      <c r="J4000" s="60" t="s">
        <v>1262</v>
      </c>
      <c r="K4000" s="82">
        <v>18.55</v>
      </c>
      <c r="O4000" s="4"/>
      <c r="P4000" s="4"/>
      <c r="Q4000" s="4"/>
      <c r="R4000" s="4"/>
      <c r="S4000" s="4"/>
      <c r="T4000" s="4"/>
      <c r="U4000" s="4"/>
      <c r="V4000" s="4"/>
      <c r="W4000" s="4"/>
      <c r="X4000" s="4"/>
      <c r="Y4000" s="4"/>
    </row>
    <row r="4001" spans="1:25" ht="15" customHeight="1" thickBot="1">
      <c r="A4001" s="4"/>
      <c r="B4001" s="60"/>
      <c r="C4001" s="60"/>
      <c r="D4001" s="60"/>
      <c r="E4001" s="60"/>
      <c r="F4001" s="60" t="s">
        <v>1263</v>
      </c>
      <c r="G4001" s="82">
        <v>4.63</v>
      </c>
      <c r="H4001" s="60"/>
      <c r="I4001" s="306" t="s">
        <v>1264</v>
      </c>
      <c r="J4001" s="306"/>
      <c r="K4001" s="82">
        <v>29.11</v>
      </c>
      <c r="O4001" s="4"/>
      <c r="P4001" s="4"/>
      <c r="Q4001" s="4"/>
      <c r="R4001" s="4"/>
      <c r="S4001" s="4"/>
      <c r="T4001" s="4"/>
      <c r="U4001" s="4"/>
      <c r="V4001" s="4"/>
      <c r="W4001" s="4"/>
      <c r="X4001" s="4"/>
      <c r="Y4001" s="4"/>
    </row>
    <row r="4002" spans="1:25" ht="15" customHeight="1" thickTop="1">
      <c r="A4002" s="4"/>
      <c r="B4002" s="72"/>
      <c r="C4002" s="72"/>
      <c r="D4002" s="72"/>
      <c r="E4002" s="72"/>
      <c r="F4002" s="72"/>
      <c r="G4002" s="72"/>
      <c r="H4002" s="72"/>
      <c r="I4002" s="72"/>
      <c r="J4002" s="72"/>
      <c r="K4002" s="72"/>
      <c r="O4002" s="4"/>
      <c r="P4002" s="4"/>
      <c r="Q4002" s="4"/>
      <c r="R4002" s="4"/>
      <c r="S4002" s="4"/>
      <c r="T4002" s="4"/>
      <c r="U4002" s="4"/>
      <c r="V4002" s="4"/>
      <c r="W4002" s="4"/>
      <c r="X4002" s="4"/>
      <c r="Y4002" s="4"/>
    </row>
    <row r="4003" spans="1:25" ht="15" customHeight="1">
      <c r="A4003" s="4"/>
      <c r="B4003" s="61"/>
      <c r="C4003" s="62" t="s">
        <v>19</v>
      </c>
      <c r="D4003" s="61" t="s">
        <v>20</v>
      </c>
      <c r="E4003" s="61" t="s">
        <v>21</v>
      </c>
      <c r="F4003" s="303" t="s">
        <v>1242</v>
      </c>
      <c r="G4003" s="303"/>
      <c r="H4003" s="67" t="s">
        <v>22</v>
      </c>
      <c r="I4003" s="62" t="s">
        <v>23</v>
      </c>
      <c r="J4003" s="62" t="s">
        <v>24</v>
      </c>
      <c r="K4003" s="62" t="s">
        <v>17</v>
      </c>
      <c r="O4003" s="4"/>
      <c r="P4003" s="4"/>
      <c r="Q4003" s="4"/>
      <c r="R4003" s="4"/>
      <c r="S4003" s="4"/>
      <c r="T4003" s="4"/>
      <c r="U4003" s="4"/>
      <c r="V4003" s="4"/>
      <c r="W4003" s="4"/>
      <c r="X4003" s="4"/>
      <c r="Y4003" s="4"/>
    </row>
    <row r="4004" spans="1:25" ht="15" customHeight="1">
      <c r="A4004" s="4"/>
      <c r="B4004" s="58" t="s">
        <v>1243</v>
      </c>
      <c r="C4004" s="69" t="s">
        <v>1732</v>
      </c>
      <c r="D4004" s="58" t="s">
        <v>47</v>
      </c>
      <c r="E4004" s="58" t="s">
        <v>1733</v>
      </c>
      <c r="F4004" s="304" t="s">
        <v>1248</v>
      </c>
      <c r="G4004" s="304"/>
      <c r="H4004" s="68" t="s">
        <v>1249</v>
      </c>
      <c r="I4004" s="71">
        <v>1</v>
      </c>
      <c r="J4004" s="70">
        <v>25.02</v>
      </c>
      <c r="K4004" s="70">
        <v>25.02</v>
      </c>
      <c r="O4004" s="4"/>
      <c r="P4004" s="4"/>
      <c r="Q4004" s="4"/>
      <c r="R4004" s="4"/>
      <c r="S4004" s="4"/>
      <c r="T4004" s="4"/>
      <c r="U4004" s="4"/>
      <c r="V4004" s="4"/>
      <c r="W4004" s="4"/>
      <c r="X4004" s="4"/>
      <c r="Y4004" s="4"/>
    </row>
    <row r="4005" spans="1:25" ht="15" customHeight="1">
      <c r="A4005" s="4"/>
      <c r="B4005" s="59" t="s">
        <v>1245</v>
      </c>
      <c r="C4005" s="74" t="s">
        <v>2777</v>
      </c>
      <c r="D4005" s="59" t="s">
        <v>47</v>
      </c>
      <c r="E4005" s="59" t="s">
        <v>2778</v>
      </c>
      <c r="F4005" s="308" t="s">
        <v>1248</v>
      </c>
      <c r="G4005" s="308"/>
      <c r="H4005" s="73" t="s">
        <v>1249</v>
      </c>
      <c r="I4005" s="76">
        <v>1</v>
      </c>
      <c r="J4005" s="75">
        <v>0.21</v>
      </c>
      <c r="K4005" s="75">
        <v>0.21</v>
      </c>
      <c r="O4005" s="4"/>
      <c r="P4005" s="4"/>
      <c r="Q4005" s="4"/>
      <c r="R4005" s="4"/>
      <c r="S4005" s="4"/>
      <c r="T4005" s="4"/>
      <c r="U4005" s="4"/>
      <c r="V4005" s="4"/>
      <c r="W4005" s="4"/>
      <c r="X4005" s="4"/>
      <c r="Y4005" s="4"/>
    </row>
    <row r="4006" spans="1:25" ht="15" customHeight="1">
      <c r="A4006" s="4"/>
      <c r="B4006" s="57" t="s">
        <v>1254</v>
      </c>
      <c r="C4006" s="78" t="s">
        <v>2687</v>
      </c>
      <c r="D4006" s="57" t="s">
        <v>47</v>
      </c>
      <c r="E4006" s="57" t="s">
        <v>2688</v>
      </c>
      <c r="F4006" s="305" t="s">
        <v>1258</v>
      </c>
      <c r="G4006" s="305"/>
      <c r="H4006" s="77" t="s">
        <v>1249</v>
      </c>
      <c r="I4006" s="80">
        <v>1</v>
      </c>
      <c r="J4006" s="79">
        <v>0.78</v>
      </c>
      <c r="K4006" s="79">
        <v>0.78</v>
      </c>
      <c r="O4006" s="4"/>
      <c r="P4006" s="4"/>
      <c r="Q4006" s="4"/>
      <c r="R4006" s="4"/>
      <c r="S4006" s="4"/>
      <c r="T4006" s="4"/>
      <c r="U4006" s="4"/>
      <c r="V4006" s="4"/>
      <c r="W4006" s="4"/>
      <c r="X4006" s="4"/>
      <c r="Y4006" s="4"/>
    </row>
    <row r="4007" spans="1:25" ht="15" customHeight="1">
      <c r="A4007" s="4"/>
      <c r="B4007" s="57" t="s">
        <v>1254</v>
      </c>
      <c r="C4007" s="78" t="s">
        <v>2693</v>
      </c>
      <c r="D4007" s="57" t="s">
        <v>47</v>
      </c>
      <c r="E4007" s="57" t="s">
        <v>2694</v>
      </c>
      <c r="F4007" s="305" t="s">
        <v>1258</v>
      </c>
      <c r="G4007" s="305"/>
      <c r="H4007" s="77" t="s">
        <v>1249</v>
      </c>
      <c r="I4007" s="80">
        <v>1</v>
      </c>
      <c r="J4007" s="79">
        <v>0.86</v>
      </c>
      <c r="K4007" s="79">
        <v>0.86</v>
      </c>
      <c r="O4007" s="4"/>
      <c r="P4007" s="4"/>
      <c r="Q4007" s="4"/>
      <c r="R4007" s="4"/>
      <c r="S4007" s="4"/>
      <c r="T4007" s="4"/>
      <c r="U4007" s="4"/>
      <c r="V4007" s="4"/>
      <c r="W4007" s="4"/>
      <c r="X4007" s="4"/>
      <c r="Y4007" s="4"/>
    </row>
    <row r="4008" spans="1:25" ht="15" customHeight="1">
      <c r="A4008" s="4"/>
      <c r="B4008" s="57" t="s">
        <v>1254</v>
      </c>
      <c r="C4008" s="78" t="s">
        <v>2691</v>
      </c>
      <c r="D4008" s="57" t="s">
        <v>47</v>
      </c>
      <c r="E4008" s="57" t="s">
        <v>2692</v>
      </c>
      <c r="F4008" s="305" t="s">
        <v>1258</v>
      </c>
      <c r="G4008" s="305"/>
      <c r="H4008" s="77" t="s">
        <v>1249</v>
      </c>
      <c r="I4008" s="80">
        <v>1</v>
      </c>
      <c r="J4008" s="79">
        <v>0.08</v>
      </c>
      <c r="K4008" s="79">
        <v>0.08</v>
      </c>
      <c r="O4008" s="4"/>
      <c r="P4008" s="4"/>
      <c r="Q4008" s="4"/>
      <c r="R4008" s="4"/>
      <c r="S4008" s="4"/>
      <c r="T4008" s="4"/>
      <c r="U4008" s="4"/>
      <c r="V4008" s="4"/>
      <c r="W4008" s="4"/>
      <c r="X4008" s="4"/>
      <c r="Y4008" s="4"/>
    </row>
    <row r="4009" spans="1:25" ht="15" customHeight="1">
      <c r="A4009" s="4"/>
      <c r="B4009" s="57" t="s">
        <v>1254</v>
      </c>
      <c r="C4009" s="78" t="s">
        <v>2697</v>
      </c>
      <c r="D4009" s="57" t="s">
        <v>47</v>
      </c>
      <c r="E4009" s="57" t="s">
        <v>2698</v>
      </c>
      <c r="F4009" s="305" t="s">
        <v>1258</v>
      </c>
      <c r="G4009" s="305"/>
      <c r="H4009" s="77" t="s">
        <v>1249</v>
      </c>
      <c r="I4009" s="80">
        <v>1</v>
      </c>
      <c r="J4009" s="79">
        <v>2.12</v>
      </c>
      <c r="K4009" s="79">
        <v>2.12</v>
      </c>
      <c r="O4009" s="4"/>
      <c r="P4009" s="4"/>
      <c r="Q4009" s="4"/>
      <c r="R4009" s="4"/>
      <c r="S4009" s="4"/>
      <c r="T4009" s="4"/>
      <c r="U4009" s="4"/>
      <c r="V4009" s="4"/>
      <c r="W4009" s="4"/>
      <c r="X4009" s="4"/>
      <c r="Y4009" s="4"/>
    </row>
    <row r="4010" spans="1:25" ht="15" customHeight="1">
      <c r="A4010" s="4"/>
      <c r="B4010" s="57" t="s">
        <v>1254</v>
      </c>
      <c r="C4010" s="78" t="s">
        <v>2699</v>
      </c>
      <c r="D4010" s="57" t="s">
        <v>47</v>
      </c>
      <c r="E4010" s="57" t="s">
        <v>2700</v>
      </c>
      <c r="F4010" s="305" t="s">
        <v>1258</v>
      </c>
      <c r="G4010" s="305"/>
      <c r="H4010" s="77" t="s">
        <v>1249</v>
      </c>
      <c r="I4010" s="80">
        <v>1</v>
      </c>
      <c r="J4010" s="79">
        <v>1.31</v>
      </c>
      <c r="K4010" s="79">
        <v>1.31</v>
      </c>
      <c r="O4010" s="4"/>
      <c r="P4010" s="4"/>
      <c r="Q4010" s="4"/>
      <c r="R4010" s="4"/>
      <c r="S4010" s="4"/>
      <c r="T4010" s="4"/>
      <c r="U4010" s="4"/>
      <c r="V4010" s="4"/>
      <c r="W4010" s="4"/>
      <c r="X4010" s="4"/>
      <c r="Y4010" s="4"/>
    </row>
    <row r="4011" spans="1:25" ht="15" customHeight="1">
      <c r="A4011" s="4"/>
      <c r="B4011" s="57" t="s">
        <v>1254</v>
      </c>
      <c r="C4011" s="78" t="s">
        <v>2689</v>
      </c>
      <c r="D4011" s="57" t="s">
        <v>47</v>
      </c>
      <c r="E4011" s="57" t="s">
        <v>2690</v>
      </c>
      <c r="F4011" s="305" t="s">
        <v>1258</v>
      </c>
      <c r="G4011" s="305"/>
      <c r="H4011" s="77" t="s">
        <v>1249</v>
      </c>
      <c r="I4011" s="80">
        <v>1</v>
      </c>
      <c r="J4011" s="79">
        <v>1.43</v>
      </c>
      <c r="K4011" s="79">
        <v>1.43</v>
      </c>
      <c r="O4011" s="4"/>
      <c r="P4011" s="4"/>
      <c r="Q4011" s="4"/>
      <c r="R4011" s="4"/>
      <c r="S4011" s="4"/>
      <c r="T4011" s="4"/>
      <c r="U4011" s="4"/>
      <c r="V4011" s="4"/>
      <c r="W4011" s="4"/>
      <c r="X4011" s="4"/>
      <c r="Y4011" s="4"/>
    </row>
    <row r="4012" spans="1:25" ht="15" customHeight="1">
      <c r="A4012" s="4"/>
      <c r="B4012" s="57" t="s">
        <v>1254</v>
      </c>
      <c r="C4012" s="78" t="s">
        <v>2779</v>
      </c>
      <c r="D4012" s="57" t="s">
        <v>47</v>
      </c>
      <c r="E4012" s="57" t="s">
        <v>2780</v>
      </c>
      <c r="F4012" s="305" t="s">
        <v>1402</v>
      </c>
      <c r="G4012" s="305"/>
      <c r="H4012" s="77" t="s">
        <v>1249</v>
      </c>
      <c r="I4012" s="80">
        <v>1</v>
      </c>
      <c r="J4012" s="79">
        <v>18.23</v>
      </c>
      <c r="K4012" s="79">
        <v>18.23</v>
      </c>
      <c r="O4012" s="4"/>
      <c r="P4012" s="4"/>
      <c r="Q4012" s="4"/>
      <c r="R4012" s="4"/>
      <c r="S4012" s="4"/>
      <c r="T4012" s="4"/>
      <c r="U4012" s="4"/>
      <c r="V4012" s="4"/>
      <c r="W4012" s="4"/>
      <c r="X4012" s="4"/>
      <c r="Y4012" s="4"/>
    </row>
    <row r="4013" spans="1:25" ht="15" customHeight="1">
      <c r="A4013" s="4"/>
      <c r="B4013" s="60"/>
      <c r="C4013" s="60"/>
      <c r="D4013" s="60"/>
      <c r="E4013" s="60"/>
      <c r="F4013" s="60" t="s">
        <v>1260</v>
      </c>
      <c r="G4013" s="82">
        <v>18.440000000000001</v>
      </c>
      <c r="H4013" s="60" t="s">
        <v>1261</v>
      </c>
      <c r="I4013" s="82">
        <v>0</v>
      </c>
      <c r="J4013" s="60" t="s">
        <v>1262</v>
      </c>
      <c r="K4013" s="82">
        <v>18.440000000000001</v>
      </c>
      <c r="O4013" s="4"/>
      <c r="P4013" s="4"/>
      <c r="Q4013" s="4"/>
      <c r="R4013" s="4"/>
      <c r="S4013" s="4"/>
      <c r="T4013" s="4"/>
      <c r="U4013" s="4"/>
      <c r="V4013" s="4"/>
      <c r="W4013" s="4"/>
      <c r="X4013" s="4"/>
      <c r="Y4013" s="4"/>
    </row>
    <row r="4014" spans="1:25" ht="15" customHeight="1" thickBot="1">
      <c r="A4014" s="4"/>
      <c r="B4014" s="60"/>
      <c r="C4014" s="60"/>
      <c r="D4014" s="60"/>
      <c r="E4014" s="60"/>
      <c r="F4014" s="60" t="s">
        <v>1263</v>
      </c>
      <c r="G4014" s="82">
        <v>4.7300000000000004</v>
      </c>
      <c r="H4014" s="60"/>
      <c r="I4014" s="306" t="s">
        <v>1264</v>
      </c>
      <c r="J4014" s="306"/>
      <c r="K4014" s="82">
        <v>29.75</v>
      </c>
      <c r="O4014" s="4"/>
      <c r="P4014" s="4"/>
      <c r="Q4014" s="4"/>
      <c r="R4014" s="4"/>
      <c r="S4014" s="4"/>
      <c r="T4014" s="4"/>
      <c r="U4014" s="4"/>
      <c r="V4014" s="4"/>
      <c r="W4014" s="4"/>
      <c r="X4014" s="4"/>
      <c r="Y4014" s="4"/>
    </row>
    <row r="4015" spans="1:25" ht="15" customHeight="1" thickTop="1">
      <c r="A4015" s="4"/>
      <c r="B4015" s="72"/>
      <c r="C4015" s="72"/>
      <c r="D4015" s="72"/>
      <c r="E4015" s="72"/>
      <c r="F4015" s="72"/>
      <c r="G4015" s="72"/>
      <c r="H4015" s="72"/>
      <c r="I4015" s="72"/>
      <c r="J4015" s="72"/>
      <c r="K4015" s="72"/>
      <c r="O4015" s="4"/>
      <c r="P4015" s="4"/>
      <c r="Q4015" s="4"/>
      <c r="R4015" s="4"/>
      <c r="S4015" s="4"/>
      <c r="T4015" s="4"/>
      <c r="U4015" s="4"/>
      <c r="V4015" s="4"/>
      <c r="W4015" s="4"/>
      <c r="X4015" s="4"/>
      <c r="Y4015" s="4"/>
    </row>
    <row r="4016" spans="1:25" ht="15" customHeight="1">
      <c r="A4016" s="4"/>
      <c r="B4016" s="61"/>
      <c r="C4016" s="62" t="s">
        <v>19</v>
      </c>
      <c r="D4016" s="61" t="s">
        <v>20</v>
      </c>
      <c r="E4016" s="61" t="s">
        <v>21</v>
      </c>
      <c r="F4016" s="303" t="s">
        <v>1242</v>
      </c>
      <c r="G4016" s="303"/>
      <c r="H4016" s="67" t="s">
        <v>22</v>
      </c>
      <c r="I4016" s="62" t="s">
        <v>23</v>
      </c>
      <c r="J4016" s="62" t="s">
        <v>24</v>
      </c>
      <c r="K4016" s="62" t="s">
        <v>17</v>
      </c>
      <c r="O4016" s="4"/>
      <c r="P4016" s="4"/>
      <c r="Q4016" s="4"/>
      <c r="R4016" s="4"/>
      <c r="S4016" s="4"/>
      <c r="T4016" s="4"/>
      <c r="U4016" s="4"/>
      <c r="V4016" s="4"/>
      <c r="W4016" s="4"/>
      <c r="X4016" s="4"/>
      <c r="Y4016" s="4"/>
    </row>
    <row r="4017" spans="1:25" ht="15" customHeight="1">
      <c r="A4017" s="4"/>
      <c r="B4017" s="58" t="s">
        <v>1243</v>
      </c>
      <c r="C4017" s="69" t="s">
        <v>1770</v>
      </c>
      <c r="D4017" s="58" t="s">
        <v>47</v>
      </c>
      <c r="E4017" s="58" t="s">
        <v>1771</v>
      </c>
      <c r="F4017" s="304" t="s">
        <v>1248</v>
      </c>
      <c r="G4017" s="304"/>
      <c r="H4017" s="68" t="s">
        <v>1249</v>
      </c>
      <c r="I4017" s="71">
        <v>1</v>
      </c>
      <c r="J4017" s="70">
        <v>33.1</v>
      </c>
      <c r="K4017" s="70">
        <v>33.1</v>
      </c>
      <c r="O4017" s="4"/>
      <c r="P4017" s="4"/>
      <c r="Q4017" s="4"/>
      <c r="R4017" s="4"/>
      <c r="S4017" s="4"/>
      <c r="T4017" s="4"/>
      <c r="U4017" s="4"/>
      <c r="V4017" s="4"/>
      <c r="W4017" s="4"/>
      <c r="X4017" s="4"/>
      <c r="Y4017" s="4"/>
    </row>
    <row r="4018" spans="1:25" ht="15" customHeight="1">
      <c r="A4018" s="4"/>
      <c r="B4018" s="59" t="s">
        <v>1245</v>
      </c>
      <c r="C4018" s="74" t="s">
        <v>2781</v>
      </c>
      <c r="D4018" s="59" t="s">
        <v>47</v>
      </c>
      <c r="E4018" s="59" t="s">
        <v>2782</v>
      </c>
      <c r="F4018" s="308" t="s">
        <v>1248</v>
      </c>
      <c r="G4018" s="308"/>
      <c r="H4018" s="73" t="s">
        <v>1249</v>
      </c>
      <c r="I4018" s="76">
        <v>1</v>
      </c>
      <c r="J4018" s="75">
        <v>0.38</v>
      </c>
      <c r="K4018" s="75">
        <v>0.38</v>
      </c>
      <c r="O4018" s="4"/>
      <c r="P4018" s="4"/>
      <c r="Q4018" s="4"/>
      <c r="R4018" s="4"/>
      <c r="S4018" s="4"/>
      <c r="T4018" s="4"/>
      <c r="U4018" s="4"/>
      <c r="V4018" s="4"/>
      <c r="W4018" s="4"/>
      <c r="X4018" s="4"/>
      <c r="Y4018" s="4"/>
    </row>
    <row r="4019" spans="1:25" ht="15" customHeight="1">
      <c r="A4019" s="4"/>
      <c r="B4019" s="57" t="s">
        <v>1254</v>
      </c>
      <c r="C4019" s="78" t="s">
        <v>2693</v>
      </c>
      <c r="D4019" s="57" t="s">
        <v>47</v>
      </c>
      <c r="E4019" s="57" t="s">
        <v>2694</v>
      </c>
      <c r="F4019" s="305" t="s">
        <v>1258</v>
      </c>
      <c r="G4019" s="305"/>
      <c r="H4019" s="77" t="s">
        <v>1249</v>
      </c>
      <c r="I4019" s="80">
        <v>1</v>
      </c>
      <c r="J4019" s="79">
        <v>0.86</v>
      </c>
      <c r="K4019" s="79">
        <v>0.86</v>
      </c>
      <c r="O4019" s="4"/>
      <c r="P4019" s="4"/>
      <c r="Q4019" s="4"/>
      <c r="R4019" s="4"/>
      <c r="S4019" s="4"/>
      <c r="T4019" s="4"/>
      <c r="U4019" s="4"/>
      <c r="V4019" s="4"/>
      <c r="W4019" s="4"/>
      <c r="X4019" s="4"/>
      <c r="Y4019" s="4"/>
    </row>
    <row r="4020" spans="1:25" ht="15" customHeight="1">
      <c r="A4020" s="4"/>
      <c r="B4020" s="57" t="s">
        <v>1254</v>
      </c>
      <c r="C4020" s="78" t="s">
        <v>2697</v>
      </c>
      <c r="D4020" s="57" t="s">
        <v>47</v>
      </c>
      <c r="E4020" s="57" t="s">
        <v>2698</v>
      </c>
      <c r="F4020" s="305" t="s">
        <v>1258</v>
      </c>
      <c r="G4020" s="305"/>
      <c r="H4020" s="77" t="s">
        <v>1249</v>
      </c>
      <c r="I4020" s="80">
        <v>1</v>
      </c>
      <c r="J4020" s="79">
        <v>2.12</v>
      </c>
      <c r="K4020" s="79">
        <v>2.12</v>
      </c>
      <c r="O4020" s="4"/>
      <c r="P4020" s="4"/>
      <c r="Q4020" s="4"/>
      <c r="R4020" s="4"/>
      <c r="S4020" s="4"/>
      <c r="T4020" s="4"/>
      <c r="U4020" s="4"/>
      <c r="V4020" s="4"/>
      <c r="W4020" s="4"/>
      <c r="X4020" s="4"/>
      <c r="Y4020" s="4"/>
    </row>
    <row r="4021" spans="1:25" ht="15" customHeight="1">
      <c r="A4021" s="4"/>
      <c r="B4021" s="57" t="s">
        <v>1254</v>
      </c>
      <c r="C4021" s="78" t="s">
        <v>2689</v>
      </c>
      <c r="D4021" s="57" t="s">
        <v>47</v>
      </c>
      <c r="E4021" s="57" t="s">
        <v>2690</v>
      </c>
      <c r="F4021" s="305" t="s">
        <v>1258</v>
      </c>
      <c r="G4021" s="305"/>
      <c r="H4021" s="77" t="s">
        <v>1249</v>
      </c>
      <c r="I4021" s="80">
        <v>1</v>
      </c>
      <c r="J4021" s="79">
        <v>1.43</v>
      </c>
      <c r="K4021" s="79">
        <v>1.43</v>
      </c>
      <c r="O4021" s="4"/>
      <c r="P4021" s="4"/>
      <c r="Q4021" s="4"/>
      <c r="R4021" s="4"/>
      <c r="S4021" s="4"/>
      <c r="T4021" s="4"/>
      <c r="U4021" s="4"/>
      <c r="V4021" s="4"/>
      <c r="W4021" s="4"/>
      <c r="X4021" s="4"/>
      <c r="Y4021" s="4"/>
    </row>
    <row r="4022" spans="1:25" ht="15" customHeight="1">
      <c r="A4022" s="4"/>
      <c r="B4022" s="57" t="s">
        <v>1254</v>
      </c>
      <c r="C4022" s="78" t="s">
        <v>2783</v>
      </c>
      <c r="D4022" s="57" t="s">
        <v>47</v>
      </c>
      <c r="E4022" s="57" t="s">
        <v>2784</v>
      </c>
      <c r="F4022" s="305" t="s">
        <v>1402</v>
      </c>
      <c r="G4022" s="305"/>
      <c r="H4022" s="77" t="s">
        <v>1249</v>
      </c>
      <c r="I4022" s="80">
        <v>1</v>
      </c>
      <c r="J4022" s="79">
        <v>26.14</v>
      </c>
      <c r="K4022" s="79">
        <v>26.14</v>
      </c>
      <c r="O4022" s="4"/>
      <c r="P4022" s="4"/>
      <c r="Q4022" s="4"/>
      <c r="R4022" s="4"/>
      <c r="S4022" s="4"/>
      <c r="T4022" s="4"/>
      <c r="U4022" s="4"/>
      <c r="V4022" s="4"/>
      <c r="W4022" s="4"/>
      <c r="X4022" s="4"/>
      <c r="Y4022" s="4"/>
    </row>
    <row r="4023" spans="1:25" ht="15" customHeight="1">
      <c r="A4023" s="4"/>
      <c r="B4023" s="57" t="s">
        <v>1254</v>
      </c>
      <c r="C4023" s="78" t="s">
        <v>2687</v>
      </c>
      <c r="D4023" s="57" t="s">
        <v>47</v>
      </c>
      <c r="E4023" s="57" t="s">
        <v>2688</v>
      </c>
      <c r="F4023" s="305" t="s">
        <v>1258</v>
      </c>
      <c r="G4023" s="305"/>
      <c r="H4023" s="77" t="s">
        <v>1249</v>
      </c>
      <c r="I4023" s="80">
        <v>1</v>
      </c>
      <c r="J4023" s="79">
        <v>0.78</v>
      </c>
      <c r="K4023" s="79">
        <v>0.78</v>
      </c>
      <c r="O4023" s="4"/>
      <c r="P4023" s="4"/>
      <c r="Q4023" s="4"/>
      <c r="R4023" s="4"/>
      <c r="S4023" s="4"/>
      <c r="T4023" s="4"/>
      <c r="U4023" s="4"/>
      <c r="V4023" s="4"/>
      <c r="W4023" s="4"/>
      <c r="X4023" s="4"/>
      <c r="Y4023" s="4"/>
    </row>
    <row r="4024" spans="1:25" ht="15" customHeight="1">
      <c r="A4024" s="4"/>
      <c r="B4024" s="57" t="s">
        <v>1254</v>
      </c>
      <c r="C4024" s="78" t="s">
        <v>2691</v>
      </c>
      <c r="D4024" s="57" t="s">
        <v>47</v>
      </c>
      <c r="E4024" s="57" t="s">
        <v>2692</v>
      </c>
      <c r="F4024" s="305" t="s">
        <v>1258</v>
      </c>
      <c r="G4024" s="305"/>
      <c r="H4024" s="77" t="s">
        <v>1249</v>
      </c>
      <c r="I4024" s="80">
        <v>1</v>
      </c>
      <c r="J4024" s="79">
        <v>0.08</v>
      </c>
      <c r="K4024" s="79">
        <v>0.08</v>
      </c>
      <c r="O4024" s="4"/>
      <c r="P4024" s="4"/>
      <c r="Q4024" s="4"/>
      <c r="R4024" s="4"/>
      <c r="S4024" s="4"/>
      <c r="T4024" s="4"/>
      <c r="U4024" s="4"/>
      <c r="V4024" s="4"/>
      <c r="W4024" s="4"/>
      <c r="X4024" s="4"/>
      <c r="Y4024" s="4"/>
    </row>
    <row r="4025" spans="1:25" ht="15" customHeight="1">
      <c r="A4025" s="4"/>
      <c r="B4025" s="57" t="s">
        <v>1254</v>
      </c>
      <c r="C4025" s="78" t="s">
        <v>2699</v>
      </c>
      <c r="D4025" s="57" t="s">
        <v>47</v>
      </c>
      <c r="E4025" s="57" t="s">
        <v>2700</v>
      </c>
      <c r="F4025" s="305" t="s">
        <v>1258</v>
      </c>
      <c r="G4025" s="305"/>
      <c r="H4025" s="77" t="s">
        <v>1249</v>
      </c>
      <c r="I4025" s="80">
        <v>1</v>
      </c>
      <c r="J4025" s="79">
        <v>1.31</v>
      </c>
      <c r="K4025" s="79">
        <v>1.31</v>
      </c>
      <c r="O4025" s="4"/>
      <c r="P4025" s="4"/>
      <c r="Q4025" s="4"/>
      <c r="R4025" s="4"/>
      <c r="S4025" s="4"/>
      <c r="T4025" s="4"/>
      <c r="U4025" s="4"/>
      <c r="V4025" s="4"/>
      <c r="W4025" s="4"/>
      <c r="X4025" s="4"/>
      <c r="Y4025" s="4"/>
    </row>
    <row r="4026" spans="1:25" ht="15" customHeight="1">
      <c r="A4026" s="4"/>
      <c r="B4026" s="60"/>
      <c r="C4026" s="60"/>
      <c r="D4026" s="60"/>
      <c r="E4026" s="60"/>
      <c r="F4026" s="60" t="s">
        <v>1260</v>
      </c>
      <c r="G4026" s="82">
        <v>26.52</v>
      </c>
      <c r="H4026" s="60" t="s">
        <v>1261</v>
      </c>
      <c r="I4026" s="82">
        <v>0</v>
      </c>
      <c r="J4026" s="60" t="s">
        <v>1262</v>
      </c>
      <c r="K4026" s="82">
        <v>26.52</v>
      </c>
      <c r="O4026" s="4"/>
      <c r="P4026" s="4"/>
      <c r="Q4026" s="4"/>
      <c r="R4026" s="4"/>
      <c r="S4026" s="4"/>
      <c r="T4026" s="4"/>
      <c r="U4026" s="4"/>
      <c r="V4026" s="4"/>
      <c r="W4026" s="4"/>
      <c r="X4026" s="4"/>
      <c r="Y4026" s="4"/>
    </row>
    <row r="4027" spans="1:25" ht="15" customHeight="1" thickBot="1">
      <c r="A4027" s="4"/>
      <c r="B4027" s="60"/>
      <c r="C4027" s="60"/>
      <c r="D4027" s="60"/>
      <c r="E4027" s="60"/>
      <c r="F4027" s="60" t="s">
        <v>1263</v>
      </c>
      <c r="G4027" s="82">
        <v>6.26</v>
      </c>
      <c r="H4027" s="60"/>
      <c r="I4027" s="306" t="s">
        <v>1264</v>
      </c>
      <c r="J4027" s="306"/>
      <c r="K4027" s="82">
        <v>39.36</v>
      </c>
      <c r="O4027" s="4"/>
      <c r="P4027" s="4"/>
      <c r="Q4027" s="4"/>
      <c r="R4027" s="4"/>
      <c r="S4027" s="4"/>
      <c r="T4027" s="4"/>
      <c r="U4027" s="4"/>
      <c r="V4027" s="4"/>
      <c r="W4027" s="4"/>
      <c r="X4027" s="4"/>
      <c r="Y4027" s="4"/>
    </row>
    <row r="4028" spans="1:25" ht="15" customHeight="1" thickTop="1">
      <c r="A4028" s="4"/>
      <c r="B4028" s="72"/>
      <c r="C4028" s="72"/>
      <c r="D4028" s="72"/>
      <c r="E4028" s="72"/>
      <c r="F4028" s="72"/>
      <c r="G4028" s="72"/>
      <c r="H4028" s="72"/>
      <c r="I4028" s="72"/>
      <c r="J4028" s="72"/>
      <c r="K4028" s="72"/>
      <c r="O4028" s="4"/>
      <c r="P4028" s="4"/>
      <c r="Q4028" s="4"/>
      <c r="R4028" s="4"/>
      <c r="S4028" s="4"/>
      <c r="T4028" s="4"/>
      <c r="U4028" s="4"/>
      <c r="V4028" s="4"/>
      <c r="W4028" s="4"/>
      <c r="X4028" s="4"/>
      <c r="Y4028" s="4"/>
    </row>
    <row r="4029" spans="1:25" ht="15" customHeight="1">
      <c r="A4029" s="4"/>
      <c r="B4029" s="61"/>
      <c r="C4029" s="62" t="s">
        <v>19</v>
      </c>
      <c r="D4029" s="61" t="s">
        <v>20</v>
      </c>
      <c r="E4029" s="61" t="s">
        <v>21</v>
      </c>
      <c r="F4029" s="303" t="s">
        <v>1242</v>
      </c>
      <c r="G4029" s="303"/>
      <c r="H4029" s="67" t="s">
        <v>22</v>
      </c>
      <c r="I4029" s="62" t="s">
        <v>23</v>
      </c>
      <c r="J4029" s="62" t="s">
        <v>24</v>
      </c>
      <c r="K4029" s="62" t="s">
        <v>17</v>
      </c>
      <c r="O4029" s="4"/>
      <c r="P4029" s="4"/>
      <c r="Q4029" s="4"/>
      <c r="R4029" s="4"/>
      <c r="S4029" s="4"/>
      <c r="T4029" s="4"/>
      <c r="U4029" s="4"/>
      <c r="V4029" s="4"/>
      <c r="W4029" s="4"/>
      <c r="X4029" s="4"/>
      <c r="Y4029" s="4"/>
    </row>
    <row r="4030" spans="1:25" ht="15" customHeight="1">
      <c r="A4030" s="4"/>
      <c r="B4030" s="58" t="s">
        <v>1243</v>
      </c>
      <c r="C4030" s="69" t="s">
        <v>1686</v>
      </c>
      <c r="D4030" s="58" t="s">
        <v>47</v>
      </c>
      <c r="E4030" s="58" t="s">
        <v>1687</v>
      </c>
      <c r="F4030" s="304" t="s">
        <v>1683</v>
      </c>
      <c r="G4030" s="304"/>
      <c r="H4030" s="68" t="s">
        <v>49</v>
      </c>
      <c r="I4030" s="71">
        <v>1</v>
      </c>
      <c r="J4030" s="70">
        <v>447.58</v>
      </c>
      <c r="K4030" s="70">
        <v>447.58</v>
      </c>
      <c r="O4030" s="4"/>
      <c r="P4030" s="4"/>
      <c r="Q4030" s="4"/>
      <c r="R4030" s="4"/>
      <c r="S4030" s="4"/>
      <c r="T4030" s="4"/>
      <c r="U4030" s="4"/>
      <c r="V4030" s="4"/>
      <c r="W4030" s="4"/>
      <c r="X4030" s="4"/>
      <c r="Y4030" s="4"/>
    </row>
    <row r="4031" spans="1:25" ht="15" customHeight="1">
      <c r="A4031" s="4"/>
      <c r="B4031" s="59" t="s">
        <v>1245</v>
      </c>
      <c r="C4031" s="74" t="s">
        <v>2785</v>
      </c>
      <c r="D4031" s="59" t="s">
        <v>47</v>
      </c>
      <c r="E4031" s="59" t="s">
        <v>2786</v>
      </c>
      <c r="F4031" s="308" t="s">
        <v>1683</v>
      </c>
      <c r="G4031" s="308"/>
      <c r="H4031" s="73" t="s">
        <v>49</v>
      </c>
      <c r="I4031" s="76">
        <v>1</v>
      </c>
      <c r="J4031" s="75">
        <v>342.53</v>
      </c>
      <c r="K4031" s="75">
        <v>342.53</v>
      </c>
      <c r="O4031" s="4"/>
      <c r="P4031" s="4"/>
      <c r="Q4031" s="4"/>
      <c r="R4031" s="4"/>
      <c r="S4031" s="4"/>
      <c r="T4031" s="4"/>
      <c r="U4031" s="4"/>
      <c r="V4031" s="4"/>
      <c r="W4031" s="4"/>
      <c r="X4031" s="4"/>
      <c r="Y4031" s="4"/>
    </row>
    <row r="4032" spans="1:25" ht="15" customHeight="1">
      <c r="A4032" s="4"/>
      <c r="B4032" s="59" t="s">
        <v>1245</v>
      </c>
      <c r="C4032" s="74" t="s">
        <v>1443</v>
      </c>
      <c r="D4032" s="59" t="s">
        <v>47</v>
      </c>
      <c r="E4032" s="59" t="s">
        <v>1444</v>
      </c>
      <c r="F4032" s="308" t="s">
        <v>1248</v>
      </c>
      <c r="G4032" s="308"/>
      <c r="H4032" s="73" t="s">
        <v>1249</v>
      </c>
      <c r="I4032" s="76">
        <v>1.3620000000000001</v>
      </c>
      <c r="J4032" s="75">
        <v>31.21</v>
      </c>
      <c r="K4032" s="75">
        <v>42.5</v>
      </c>
      <c r="O4032" s="4"/>
      <c r="P4032" s="4"/>
      <c r="Q4032" s="4"/>
      <c r="R4032" s="4"/>
      <c r="S4032" s="4"/>
      <c r="T4032" s="4"/>
      <c r="U4032" s="4"/>
      <c r="V4032" s="4"/>
      <c r="W4032" s="4"/>
      <c r="X4032" s="4"/>
      <c r="Y4032" s="4"/>
    </row>
    <row r="4033" spans="1:25" ht="15" customHeight="1">
      <c r="A4033" s="4"/>
      <c r="B4033" s="59" t="s">
        <v>1245</v>
      </c>
      <c r="C4033" s="74" t="s">
        <v>1413</v>
      </c>
      <c r="D4033" s="59" t="s">
        <v>47</v>
      </c>
      <c r="E4033" s="59" t="s">
        <v>1414</v>
      </c>
      <c r="F4033" s="308" t="s">
        <v>1248</v>
      </c>
      <c r="G4033" s="308"/>
      <c r="H4033" s="73" t="s">
        <v>1249</v>
      </c>
      <c r="I4033" s="76">
        <v>0.55200000000000005</v>
      </c>
      <c r="J4033" s="75">
        <v>34.729999999999997</v>
      </c>
      <c r="K4033" s="75">
        <v>19.170000000000002</v>
      </c>
      <c r="O4033" s="4"/>
      <c r="P4033" s="4"/>
      <c r="Q4033" s="4"/>
      <c r="R4033" s="4"/>
      <c r="S4033" s="4"/>
      <c r="T4033" s="4"/>
      <c r="U4033" s="4"/>
      <c r="V4033" s="4"/>
      <c r="W4033" s="4"/>
      <c r="X4033" s="4"/>
      <c r="Y4033" s="4"/>
    </row>
    <row r="4034" spans="1:25" ht="15" customHeight="1">
      <c r="A4034" s="4"/>
      <c r="B4034" s="59" t="s">
        <v>1245</v>
      </c>
      <c r="C4034" s="74" t="s">
        <v>2246</v>
      </c>
      <c r="D4034" s="59" t="s">
        <v>47</v>
      </c>
      <c r="E4034" s="59" t="s">
        <v>2247</v>
      </c>
      <c r="F4034" s="308" t="s">
        <v>1337</v>
      </c>
      <c r="G4034" s="308"/>
      <c r="H4034" s="73" t="s">
        <v>62</v>
      </c>
      <c r="I4034" s="76">
        <v>2.23E-2</v>
      </c>
      <c r="J4034" s="75">
        <v>737.61</v>
      </c>
      <c r="K4034" s="75">
        <v>16.440000000000001</v>
      </c>
      <c r="O4034" s="4"/>
      <c r="P4034" s="4"/>
      <c r="Q4034" s="4"/>
      <c r="R4034" s="4"/>
      <c r="S4034" s="4"/>
      <c r="T4034" s="4"/>
      <c r="U4034" s="4"/>
      <c r="V4034" s="4"/>
      <c r="W4034" s="4"/>
      <c r="X4034" s="4"/>
      <c r="Y4034" s="4"/>
    </row>
    <row r="4035" spans="1:25" ht="15" customHeight="1">
      <c r="A4035" s="4"/>
      <c r="B4035" s="59" t="s">
        <v>1245</v>
      </c>
      <c r="C4035" s="74" t="s">
        <v>1246</v>
      </c>
      <c r="D4035" s="59" t="s">
        <v>47</v>
      </c>
      <c r="E4035" s="59" t="s">
        <v>1247</v>
      </c>
      <c r="F4035" s="308" t="s">
        <v>1248</v>
      </c>
      <c r="G4035" s="308"/>
      <c r="H4035" s="73" t="s">
        <v>1249</v>
      </c>
      <c r="I4035" s="76">
        <v>0.95699999999999996</v>
      </c>
      <c r="J4035" s="75">
        <v>22.64</v>
      </c>
      <c r="K4035" s="75">
        <v>21.66</v>
      </c>
      <c r="O4035" s="4"/>
      <c r="P4035" s="4"/>
      <c r="Q4035" s="4"/>
      <c r="R4035" s="4"/>
      <c r="S4035" s="4"/>
      <c r="T4035" s="4"/>
      <c r="U4035" s="4"/>
      <c r="V4035" s="4"/>
      <c r="W4035" s="4"/>
      <c r="X4035" s="4"/>
      <c r="Y4035" s="4"/>
    </row>
    <row r="4036" spans="1:25" ht="15" customHeight="1">
      <c r="A4036" s="4"/>
      <c r="B4036" s="57" t="s">
        <v>1254</v>
      </c>
      <c r="C4036" s="78" t="s">
        <v>1292</v>
      </c>
      <c r="D4036" s="57" t="s">
        <v>47</v>
      </c>
      <c r="E4036" s="57" t="s">
        <v>1293</v>
      </c>
      <c r="F4036" s="305" t="s">
        <v>1258</v>
      </c>
      <c r="G4036" s="305"/>
      <c r="H4036" s="77" t="s">
        <v>103</v>
      </c>
      <c r="I4036" s="80">
        <v>0.2</v>
      </c>
      <c r="J4036" s="79">
        <v>17.55</v>
      </c>
      <c r="K4036" s="79">
        <v>3.51</v>
      </c>
      <c r="O4036" s="4"/>
      <c r="P4036" s="4"/>
      <c r="Q4036" s="4"/>
      <c r="R4036" s="4"/>
      <c r="S4036" s="4"/>
      <c r="T4036" s="4"/>
      <c r="U4036" s="4"/>
      <c r="V4036" s="4"/>
      <c r="W4036" s="4"/>
      <c r="X4036" s="4"/>
      <c r="Y4036" s="4"/>
    </row>
    <row r="4037" spans="1:25" ht="15" customHeight="1">
      <c r="A4037" s="4"/>
      <c r="B4037" s="57" t="s">
        <v>1254</v>
      </c>
      <c r="C4037" s="78" t="s">
        <v>2787</v>
      </c>
      <c r="D4037" s="57" t="s">
        <v>47</v>
      </c>
      <c r="E4037" s="57" t="s">
        <v>2788</v>
      </c>
      <c r="F4037" s="305" t="s">
        <v>1258</v>
      </c>
      <c r="G4037" s="305"/>
      <c r="H4037" s="77" t="s">
        <v>15</v>
      </c>
      <c r="I4037" s="80">
        <v>0.1671</v>
      </c>
      <c r="J4037" s="79">
        <v>10.61</v>
      </c>
      <c r="K4037" s="79">
        <v>1.77</v>
      </c>
      <c r="O4037" s="4"/>
      <c r="P4037" s="4"/>
      <c r="Q4037" s="4"/>
      <c r="R4037" s="4"/>
      <c r="S4037" s="4"/>
      <c r="T4037" s="4"/>
      <c r="U4037" s="4"/>
      <c r="V4037" s="4"/>
      <c r="W4037" s="4"/>
      <c r="X4037" s="4"/>
      <c r="Y4037" s="4"/>
    </row>
    <row r="4038" spans="1:25" ht="15" customHeight="1">
      <c r="A4038" s="4"/>
      <c r="B4038" s="60"/>
      <c r="C4038" s="60"/>
      <c r="D4038" s="60"/>
      <c r="E4038" s="60"/>
      <c r="F4038" s="60" t="s">
        <v>1260</v>
      </c>
      <c r="G4038" s="82">
        <v>167.4</v>
      </c>
      <c r="H4038" s="60" t="s">
        <v>1261</v>
      </c>
      <c r="I4038" s="82">
        <v>0</v>
      </c>
      <c r="J4038" s="60" t="s">
        <v>1262</v>
      </c>
      <c r="K4038" s="82">
        <v>167.4</v>
      </c>
      <c r="O4038" s="4"/>
      <c r="P4038" s="4"/>
      <c r="Q4038" s="4"/>
      <c r="R4038" s="4"/>
      <c r="S4038" s="4"/>
      <c r="T4038" s="4"/>
      <c r="U4038" s="4"/>
      <c r="V4038" s="4"/>
      <c r="W4038" s="4"/>
      <c r="X4038" s="4"/>
      <c r="Y4038" s="4"/>
    </row>
    <row r="4039" spans="1:25" ht="15" customHeight="1" thickBot="1">
      <c r="A4039" s="4"/>
      <c r="B4039" s="60"/>
      <c r="C4039" s="60"/>
      <c r="D4039" s="60"/>
      <c r="E4039" s="60"/>
      <c r="F4039" s="60" t="s">
        <v>1263</v>
      </c>
      <c r="G4039" s="82">
        <v>84.68</v>
      </c>
      <c r="H4039" s="60"/>
      <c r="I4039" s="306" t="s">
        <v>1264</v>
      </c>
      <c r="J4039" s="306"/>
      <c r="K4039" s="82">
        <v>532.26</v>
      </c>
      <c r="O4039" s="4"/>
      <c r="P4039" s="4"/>
      <c r="Q4039" s="4"/>
      <c r="R4039" s="4"/>
      <c r="S4039" s="4"/>
      <c r="T4039" s="4"/>
      <c r="U4039" s="4"/>
      <c r="V4039" s="4"/>
      <c r="W4039" s="4"/>
      <c r="X4039" s="4"/>
      <c r="Y4039" s="4"/>
    </row>
    <row r="4040" spans="1:25" ht="15" customHeight="1" thickTop="1">
      <c r="A4040" s="4"/>
      <c r="B4040" s="72"/>
      <c r="C4040" s="72"/>
      <c r="D4040" s="72"/>
      <c r="E4040" s="72"/>
      <c r="F4040" s="72"/>
      <c r="G4040" s="72"/>
      <c r="H4040" s="72"/>
      <c r="I4040" s="72"/>
      <c r="J4040" s="72"/>
      <c r="K4040" s="72"/>
      <c r="O4040" s="4"/>
      <c r="P4040" s="4"/>
      <c r="Q4040" s="4"/>
      <c r="R4040" s="4"/>
      <c r="S4040" s="4"/>
      <c r="T4040" s="4"/>
      <c r="U4040" s="4"/>
      <c r="V4040" s="4"/>
      <c r="W4040" s="4"/>
      <c r="X4040" s="4"/>
      <c r="Y4040" s="4"/>
    </row>
    <row r="4041" spans="1:25" ht="15" customHeight="1">
      <c r="A4041" s="4"/>
      <c r="B4041" s="61"/>
      <c r="C4041" s="62" t="s">
        <v>19</v>
      </c>
      <c r="D4041" s="61" t="s">
        <v>20</v>
      </c>
      <c r="E4041" s="61" t="s">
        <v>21</v>
      </c>
      <c r="F4041" s="303" t="s">
        <v>1242</v>
      </c>
      <c r="G4041" s="303"/>
      <c r="H4041" s="67" t="s">
        <v>22</v>
      </c>
      <c r="I4041" s="62" t="s">
        <v>23</v>
      </c>
      <c r="J4041" s="62" t="s">
        <v>24</v>
      </c>
      <c r="K4041" s="62" t="s">
        <v>17</v>
      </c>
      <c r="O4041" s="4"/>
      <c r="P4041" s="4"/>
      <c r="Q4041" s="4"/>
      <c r="R4041" s="4"/>
      <c r="S4041" s="4"/>
      <c r="T4041" s="4"/>
      <c r="U4041" s="4"/>
      <c r="V4041" s="4"/>
      <c r="W4041" s="4"/>
      <c r="X4041" s="4"/>
      <c r="Y4041" s="4"/>
    </row>
    <row r="4042" spans="1:25" ht="15" customHeight="1">
      <c r="A4042" s="4"/>
      <c r="B4042" s="58" t="s">
        <v>1243</v>
      </c>
      <c r="C4042" s="69" t="s">
        <v>2785</v>
      </c>
      <c r="D4042" s="58" t="s">
        <v>47</v>
      </c>
      <c r="E4042" s="58" t="s">
        <v>2786</v>
      </c>
      <c r="F4042" s="304" t="s">
        <v>1683</v>
      </c>
      <c r="G4042" s="304"/>
      <c r="H4042" s="68" t="s">
        <v>49</v>
      </c>
      <c r="I4042" s="71">
        <v>1</v>
      </c>
      <c r="J4042" s="70">
        <v>342.53</v>
      </c>
      <c r="K4042" s="70">
        <v>342.53</v>
      </c>
      <c r="O4042" s="4"/>
      <c r="P4042" s="4"/>
      <c r="Q4042" s="4"/>
      <c r="R4042" s="4"/>
      <c r="S4042" s="4"/>
      <c r="T4042" s="4"/>
      <c r="U4042" s="4"/>
      <c r="V4042" s="4"/>
      <c r="W4042" s="4"/>
      <c r="X4042" s="4"/>
      <c r="Y4042" s="4"/>
    </row>
    <row r="4043" spans="1:25" ht="15" customHeight="1">
      <c r="A4043" s="4"/>
      <c r="B4043" s="59" t="s">
        <v>1245</v>
      </c>
      <c r="C4043" s="74" t="s">
        <v>1413</v>
      </c>
      <c r="D4043" s="59" t="s">
        <v>47</v>
      </c>
      <c r="E4043" s="59" t="s">
        <v>1414</v>
      </c>
      <c r="F4043" s="308" t="s">
        <v>1248</v>
      </c>
      <c r="G4043" s="308"/>
      <c r="H4043" s="73" t="s">
        <v>1249</v>
      </c>
      <c r="I4043" s="76">
        <v>2.7410000000000001</v>
      </c>
      <c r="J4043" s="75">
        <v>34.729999999999997</v>
      </c>
      <c r="K4043" s="75">
        <v>95.19</v>
      </c>
      <c r="O4043" s="4"/>
      <c r="P4043" s="4"/>
      <c r="Q4043" s="4"/>
      <c r="R4043" s="4"/>
      <c r="S4043" s="4"/>
      <c r="T4043" s="4"/>
      <c r="U4043" s="4"/>
      <c r="V4043" s="4"/>
      <c r="W4043" s="4"/>
      <c r="X4043" s="4"/>
      <c r="Y4043" s="4"/>
    </row>
    <row r="4044" spans="1:25" ht="15" customHeight="1">
      <c r="A4044" s="4"/>
      <c r="B4044" s="59" t="s">
        <v>1245</v>
      </c>
      <c r="C4044" s="74" t="s">
        <v>1246</v>
      </c>
      <c r="D4044" s="59" t="s">
        <v>47</v>
      </c>
      <c r="E4044" s="59" t="s">
        <v>1247</v>
      </c>
      <c r="F4044" s="308" t="s">
        <v>1248</v>
      </c>
      <c r="G4044" s="308"/>
      <c r="H4044" s="73" t="s">
        <v>1249</v>
      </c>
      <c r="I4044" s="76">
        <v>1.357</v>
      </c>
      <c r="J4044" s="75">
        <v>22.64</v>
      </c>
      <c r="K4044" s="75">
        <v>30.72</v>
      </c>
      <c r="O4044" s="4"/>
      <c r="P4044" s="4"/>
      <c r="Q4044" s="4"/>
      <c r="R4044" s="4"/>
      <c r="S4044" s="4"/>
      <c r="T4044" s="4"/>
      <c r="U4044" s="4"/>
      <c r="V4044" s="4"/>
      <c r="W4044" s="4"/>
      <c r="X4044" s="4"/>
      <c r="Y4044" s="4"/>
    </row>
    <row r="4045" spans="1:25" ht="15" customHeight="1">
      <c r="A4045" s="4"/>
      <c r="B4045" s="57" t="s">
        <v>1254</v>
      </c>
      <c r="C4045" s="78" t="s">
        <v>1647</v>
      </c>
      <c r="D4045" s="57" t="s">
        <v>47</v>
      </c>
      <c r="E4045" s="57" t="s">
        <v>1648</v>
      </c>
      <c r="F4045" s="305" t="s">
        <v>1258</v>
      </c>
      <c r="G4045" s="305"/>
      <c r="H4045" s="77" t="s">
        <v>103</v>
      </c>
      <c r="I4045" s="80">
        <v>2.4E-2</v>
      </c>
      <c r="J4045" s="79">
        <v>17.57</v>
      </c>
      <c r="K4045" s="79">
        <v>0.42</v>
      </c>
      <c r="O4045" s="4"/>
      <c r="P4045" s="4"/>
      <c r="Q4045" s="4"/>
      <c r="R4045" s="4"/>
      <c r="S4045" s="4"/>
      <c r="T4045" s="4"/>
      <c r="U4045" s="4"/>
      <c r="V4045" s="4"/>
      <c r="W4045" s="4"/>
      <c r="X4045" s="4"/>
      <c r="Y4045" s="4"/>
    </row>
    <row r="4046" spans="1:25" ht="15" customHeight="1">
      <c r="A4046" s="4"/>
      <c r="B4046" s="57" t="s">
        <v>1254</v>
      </c>
      <c r="C4046" s="78" t="s">
        <v>2789</v>
      </c>
      <c r="D4046" s="57" t="s">
        <v>47</v>
      </c>
      <c r="E4046" s="57" t="s">
        <v>2790</v>
      </c>
      <c r="F4046" s="305" t="s">
        <v>1258</v>
      </c>
      <c r="G4046" s="305"/>
      <c r="H4046" s="77" t="s">
        <v>103</v>
      </c>
      <c r="I4046" s="80">
        <v>1.0999999999999999E-2</v>
      </c>
      <c r="J4046" s="79">
        <v>23.15</v>
      </c>
      <c r="K4046" s="79">
        <v>0.25</v>
      </c>
      <c r="O4046" s="4"/>
      <c r="P4046" s="4"/>
      <c r="Q4046" s="4"/>
      <c r="R4046" s="4"/>
      <c r="S4046" s="4"/>
      <c r="T4046" s="4"/>
      <c r="U4046" s="4"/>
      <c r="V4046" s="4"/>
      <c r="W4046" s="4"/>
      <c r="X4046" s="4"/>
      <c r="Y4046" s="4"/>
    </row>
    <row r="4047" spans="1:25" ht="15" customHeight="1">
      <c r="A4047" s="4"/>
      <c r="B4047" s="57" t="s">
        <v>1254</v>
      </c>
      <c r="C4047" s="78" t="s">
        <v>2791</v>
      </c>
      <c r="D4047" s="57" t="s">
        <v>47</v>
      </c>
      <c r="E4047" s="57" t="s">
        <v>2792</v>
      </c>
      <c r="F4047" s="305" t="s">
        <v>1258</v>
      </c>
      <c r="G4047" s="305"/>
      <c r="H4047" s="77" t="s">
        <v>2793</v>
      </c>
      <c r="I4047" s="80">
        <v>1</v>
      </c>
      <c r="J4047" s="79">
        <v>215.95</v>
      </c>
      <c r="K4047" s="79">
        <v>215.95</v>
      </c>
      <c r="O4047" s="4"/>
      <c r="P4047" s="4"/>
      <c r="Q4047" s="4"/>
      <c r="R4047" s="4"/>
      <c r="S4047" s="4"/>
      <c r="T4047" s="4"/>
      <c r="U4047" s="4"/>
      <c r="V4047" s="4"/>
      <c r="W4047" s="4"/>
      <c r="X4047" s="4"/>
      <c r="Y4047" s="4"/>
    </row>
    <row r="4048" spans="1:25" ht="15" customHeight="1">
      <c r="A4048" s="4"/>
      <c r="B4048" s="60"/>
      <c r="C4048" s="60"/>
      <c r="D4048" s="60"/>
      <c r="E4048" s="60"/>
      <c r="F4048" s="60" t="s">
        <v>1260</v>
      </c>
      <c r="G4048" s="82">
        <v>99.67</v>
      </c>
      <c r="H4048" s="60" t="s">
        <v>1261</v>
      </c>
      <c r="I4048" s="82">
        <v>0</v>
      </c>
      <c r="J4048" s="60" t="s">
        <v>1262</v>
      </c>
      <c r="K4048" s="82">
        <v>99.67</v>
      </c>
      <c r="O4048" s="4"/>
      <c r="P4048" s="4"/>
      <c r="Q4048" s="4"/>
      <c r="R4048" s="4"/>
      <c r="S4048" s="4"/>
      <c r="T4048" s="4"/>
      <c r="U4048" s="4"/>
      <c r="V4048" s="4"/>
      <c r="W4048" s="4"/>
      <c r="X4048" s="4"/>
      <c r="Y4048" s="4"/>
    </row>
    <row r="4049" spans="1:25" ht="15" customHeight="1" thickBot="1">
      <c r="A4049" s="4"/>
      <c r="B4049" s="60"/>
      <c r="C4049" s="60"/>
      <c r="D4049" s="60"/>
      <c r="E4049" s="60"/>
      <c r="F4049" s="60" t="s">
        <v>1263</v>
      </c>
      <c r="G4049" s="82">
        <v>64.8</v>
      </c>
      <c r="H4049" s="60"/>
      <c r="I4049" s="306" t="s">
        <v>1264</v>
      </c>
      <c r="J4049" s="306"/>
      <c r="K4049" s="82">
        <v>407.33</v>
      </c>
      <c r="O4049" s="4"/>
      <c r="P4049" s="4"/>
      <c r="Q4049" s="4"/>
      <c r="R4049" s="4"/>
      <c r="S4049" s="4"/>
      <c r="T4049" s="4"/>
      <c r="U4049" s="4"/>
      <c r="V4049" s="4"/>
      <c r="W4049" s="4"/>
      <c r="X4049" s="4"/>
      <c r="Y4049" s="4"/>
    </row>
    <row r="4050" spans="1:25" ht="15" customHeight="1" thickTop="1">
      <c r="A4050" s="4"/>
      <c r="B4050" s="72"/>
      <c r="C4050" s="72"/>
      <c r="D4050" s="72"/>
      <c r="E4050" s="72"/>
      <c r="F4050" s="72"/>
      <c r="G4050" s="72"/>
      <c r="H4050" s="72"/>
      <c r="I4050" s="72"/>
      <c r="J4050" s="72"/>
      <c r="K4050" s="72"/>
      <c r="O4050" s="4"/>
      <c r="P4050" s="4"/>
      <c r="Q4050" s="4"/>
      <c r="R4050" s="4"/>
      <c r="S4050" s="4"/>
      <c r="T4050" s="4"/>
      <c r="U4050" s="4"/>
      <c r="V4050" s="4"/>
      <c r="W4050" s="4"/>
      <c r="X4050" s="4"/>
      <c r="Y4050" s="4"/>
    </row>
    <row r="4051" spans="1:25" ht="15" customHeight="1">
      <c r="A4051" s="4"/>
      <c r="B4051" s="61"/>
      <c r="C4051" s="62" t="s">
        <v>19</v>
      </c>
      <c r="D4051" s="61" t="s">
        <v>20</v>
      </c>
      <c r="E4051" s="61" t="s">
        <v>21</v>
      </c>
      <c r="F4051" s="303" t="s">
        <v>1242</v>
      </c>
      <c r="G4051" s="303"/>
      <c r="H4051" s="67" t="s">
        <v>22</v>
      </c>
      <c r="I4051" s="62" t="s">
        <v>23</v>
      </c>
      <c r="J4051" s="62" t="s">
        <v>24</v>
      </c>
      <c r="K4051" s="62" t="s">
        <v>17</v>
      </c>
      <c r="O4051" s="4"/>
      <c r="P4051" s="4"/>
      <c r="Q4051" s="4"/>
      <c r="R4051" s="4"/>
      <c r="S4051" s="4"/>
      <c r="T4051" s="4"/>
      <c r="U4051" s="4"/>
      <c r="V4051" s="4"/>
      <c r="W4051" s="4"/>
      <c r="X4051" s="4"/>
      <c r="Y4051" s="4"/>
    </row>
    <row r="4052" spans="1:25" ht="15" customHeight="1">
      <c r="A4052" s="4"/>
      <c r="B4052" s="58" t="s">
        <v>1243</v>
      </c>
      <c r="C4052" s="69" t="s">
        <v>2171</v>
      </c>
      <c r="D4052" s="58" t="s">
        <v>47</v>
      </c>
      <c r="E4052" s="58" t="s">
        <v>2172</v>
      </c>
      <c r="F4052" s="304" t="s">
        <v>1387</v>
      </c>
      <c r="G4052" s="304"/>
      <c r="H4052" s="68" t="s">
        <v>1388</v>
      </c>
      <c r="I4052" s="71">
        <v>1</v>
      </c>
      <c r="J4052" s="70">
        <v>0.48</v>
      </c>
      <c r="K4052" s="70">
        <v>0.48</v>
      </c>
      <c r="O4052" s="4"/>
      <c r="P4052" s="4"/>
      <c r="Q4052" s="4"/>
      <c r="R4052" s="4"/>
      <c r="S4052" s="4"/>
      <c r="T4052" s="4"/>
      <c r="U4052" s="4"/>
      <c r="V4052" s="4"/>
      <c r="W4052" s="4"/>
      <c r="X4052" s="4"/>
      <c r="Y4052" s="4"/>
    </row>
    <row r="4053" spans="1:25" ht="15" customHeight="1">
      <c r="A4053" s="4"/>
      <c r="B4053" s="59" t="s">
        <v>1245</v>
      </c>
      <c r="C4053" s="74" t="s">
        <v>2794</v>
      </c>
      <c r="D4053" s="59" t="s">
        <v>47</v>
      </c>
      <c r="E4053" s="59" t="s">
        <v>2795</v>
      </c>
      <c r="F4053" s="308" t="s">
        <v>2796</v>
      </c>
      <c r="G4053" s="308"/>
      <c r="H4053" s="73" t="s">
        <v>1249</v>
      </c>
      <c r="I4053" s="76">
        <v>1</v>
      </c>
      <c r="J4053" s="75">
        <v>0.09</v>
      </c>
      <c r="K4053" s="75">
        <v>0.09</v>
      </c>
      <c r="O4053" s="4"/>
      <c r="P4053" s="4"/>
      <c r="Q4053" s="4"/>
      <c r="R4053" s="4"/>
      <c r="S4053" s="4"/>
      <c r="T4053" s="4"/>
      <c r="U4053" s="4"/>
      <c r="V4053" s="4"/>
      <c r="W4053" s="4"/>
      <c r="X4053" s="4"/>
      <c r="Y4053" s="4"/>
    </row>
    <row r="4054" spans="1:25" ht="15" customHeight="1">
      <c r="A4054" s="4"/>
      <c r="B4054" s="59" t="s">
        <v>1245</v>
      </c>
      <c r="C4054" s="74" t="s">
        <v>2797</v>
      </c>
      <c r="D4054" s="59" t="s">
        <v>47</v>
      </c>
      <c r="E4054" s="59" t="s">
        <v>2798</v>
      </c>
      <c r="F4054" s="308" t="s">
        <v>2796</v>
      </c>
      <c r="G4054" s="308"/>
      <c r="H4054" s="73" t="s">
        <v>1249</v>
      </c>
      <c r="I4054" s="76">
        <v>1</v>
      </c>
      <c r="J4054" s="75">
        <v>0.39</v>
      </c>
      <c r="K4054" s="75">
        <v>0.39</v>
      </c>
      <c r="O4054" s="4"/>
      <c r="P4054" s="4"/>
      <c r="Q4054" s="4"/>
      <c r="R4054" s="4"/>
      <c r="S4054" s="4"/>
      <c r="T4054" s="4"/>
      <c r="U4054" s="4"/>
      <c r="V4054" s="4"/>
      <c r="W4054" s="4"/>
      <c r="X4054" s="4"/>
      <c r="Y4054" s="4"/>
    </row>
    <row r="4055" spans="1:25" ht="15" customHeight="1">
      <c r="A4055" s="4"/>
      <c r="B4055" s="60"/>
      <c r="C4055" s="60"/>
      <c r="D4055" s="60"/>
      <c r="E4055" s="60"/>
      <c r="F4055" s="60" t="s">
        <v>1260</v>
      </c>
      <c r="G4055" s="82">
        <v>0</v>
      </c>
      <c r="H4055" s="60" t="s">
        <v>1261</v>
      </c>
      <c r="I4055" s="82">
        <v>0</v>
      </c>
      <c r="J4055" s="60" t="s">
        <v>1262</v>
      </c>
      <c r="K4055" s="82">
        <v>0</v>
      </c>
      <c r="O4055" s="4"/>
      <c r="P4055" s="4"/>
      <c r="Q4055" s="4"/>
      <c r="R4055" s="4"/>
      <c r="S4055" s="4"/>
      <c r="T4055" s="4"/>
      <c r="U4055" s="4"/>
      <c r="V4055" s="4"/>
      <c r="W4055" s="4"/>
      <c r="X4055" s="4"/>
      <c r="Y4055" s="4"/>
    </row>
    <row r="4056" spans="1:25" ht="15" customHeight="1" thickBot="1">
      <c r="A4056" s="4"/>
      <c r="B4056" s="60"/>
      <c r="C4056" s="60"/>
      <c r="D4056" s="60"/>
      <c r="E4056" s="60"/>
      <c r="F4056" s="60" t="s">
        <v>1263</v>
      </c>
      <c r="G4056" s="82">
        <v>0.09</v>
      </c>
      <c r="H4056" s="60"/>
      <c r="I4056" s="306" t="s">
        <v>1264</v>
      </c>
      <c r="J4056" s="306"/>
      <c r="K4056" s="82">
        <v>0.56999999999999995</v>
      </c>
      <c r="O4056" s="4"/>
      <c r="P4056" s="4"/>
      <c r="Q4056" s="4"/>
      <c r="R4056" s="4"/>
      <c r="S4056" s="4"/>
      <c r="T4056" s="4"/>
      <c r="U4056" s="4"/>
      <c r="V4056" s="4"/>
      <c r="W4056" s="4"/>
      <c r="X4056" s="4"/>
      <c r="Y4056" s="4"/>
    </row>
    <row r="4057" spans="1:25" ht="15" customHeight="1" thickTop="1">
      <c r="A4057" s="4"/>
      <c r="B4057" s="72"/>
      <c r="C4057" s="72"/>
      <c r="D4057" s="72"/>
      <c r="E4057" s="72"/>
      <c r="F4057" s="72"/>
      <c r="G4057" s="72"/>
      <c r="H4057" s="72"/>
      <c r="I4057" s="72"/>
      <c r="J4057" s="72"/>
      <c r="K4057" s="72"/>
      <c r="O4057" s="4"/>
      <c r="P4057" s="4"/>
      <c r="Q4057" s="4"/>
      <c r="R4057" s="4"/>
      <c r="S4057" s="4"/>
      <c r="T4057" s="4"/>
      <c r="U4057" s="4"/>
      <c r="V4057" s="4"/>
      <c r="W4057" s="4"/>
      <c r="X4057" s="4"/>
      <c r="Y4057" s="4"/>
    </row>
    <row r="4058" spans="1:25" ht="15" customHeight="1">
      <c r="A4058" s="4"/>
      <c r="B4058" s="61"/>
      <c r="C4058" s="62" t="s">
        <v>19</v>
      </c>
      <c r="D4058" s="61" t="s">
        <v>20</v>
      </c>
      <c r="E4058" s="61" t="s">
        <v>21</v>
      </c>
      <c r="F4058" s="303" t="s">
        <v>1242</v>
      </c>
      <c r="G4058" s="303"/>
      <c r="H4058" s="67" t="s">
        <v>22</v>
      </c>
      <c r="I4058" s="62" t="s">
        <v>23</v>
      </c>
      <c r="J4058" s="62" t="s">
        <v>24</v>
      </c>
      <c r="K4058" s="62" t="s">
        <v>17</v>
      </c>
      <c r="O4058" s="4"/>
      <c r="P4058" s="4"/>
      <c r="Q4058" s="4"/>
      <c r="R4058" s="4"/>
      <c r="S4058" s="4"/>
      <c r="T4058" s="4"/>
      <c r="U4058" s="4"/>
      <c r="V4058" s="4"/>
      <c r="W4058" s="4"/>
      <c r="X4058" s="4"/>
      <c r="Y4058" s="4"/>
    </row>
    <row r="4059" spans="1:25" ht="15" customHeight="1">
      <c r="A4059" s="4"/>
      <c r="B4059" s="58" t="s">
        <v>1243</v>
      </c>
      <c r="C4059" s="69" t="s">
        <v>2167</v>
      </c>
      <c r="D4059" s="58" t="s">
        <v>47</v>
      </c>
      <c r="E4059" s="58" t="s">
        <v>2168</v>
      </c>
      <c r="F4059" s="304" t="s">
        <v>1387</v>
      </c>
      <c r="G4059" s="304"/>
      <c r="H4059" s="68" t="s">
        <v>1391</v>
      </c>
      <c r="I4059" s="71">
        <v>1</v>
      </c>
      <c r="J4059" s="70">
        <v>2.2999999999999998</v>
      </c>
      <c r="K4059" s="70">
        <v>2.2999999999999998</v>
      </c>
      <c r="O4059" s="4"/>
      <c r="P4059" s="4"/>
      <c r="Q4059" s="4"/>
      <c r="R4059" s="4"/>
      <c r="S4059" s="4"/>
      <c r="T4059" s="4"/>
      <c r="U4059" s="4"/>
      <c r="V4059" s="4"/>
      <c r="W4059" s="4"/>
      <c r="X4059" s="4"/>
      <c r="Y4059" s="4"/>
    </row>
    <row r="4060" spans="1:25" ht="15" customHeight="1">
      <c r="A4060" s="4"/>
      <c r="B4060" s="59" t="s">
        <v>1245</v>
      </c>
      <c r="C4060" s="74" t="s">
        <v>2794</v>
      </c>
      <c r="D4060" s="59" t="s">
        <v>47</v>
      </c>
      <c r="E4060" s="59" t="s">
        <v>2795</v>
      </c>
      <c r="F4060" s="308" t="s">
        <v>2796</v>
      </c>
      <c r="G4060" s="308"/>
      <c r="H4060" s="73" t="s">
        <v>1249</v>
      </c>
      <c r="I4060" s="76">
        <v>1</v>
      </c>
      <c r="J4060" s="75">
        <v>0.09</v>
      </c>
      <c r="K4060" s="75">
        <v>0.09</v>
      </c>
      <c r="O4060" s="4"/>
      <c r="P4060" s="4"/>
      <c r="Q4060" s="4"/>
      <c r="R4060" s="4"/>
      <c r="S4060" s="4"/>
      <c r="T4060" s="4"/>
      <c r="U4060" s="4"/>
      <c r="V4060" s="4"/>
      <c r="W4060" s="4"/>
      <c r="X4060" s="4"/>
      <c r="Y4060" s="4"/>
    </row>
    <row r="4061" spans="1:25" ht="15" customHeight="1">
      <c r="A4061" s="4"/>
      <c r="B4061" s="59" t="s">
        <v>1245</v>
      </c>
      <c r="C4061" s="74" t="s">
        <v>2797</v>
      </c>
      <c r="D4061" s="59" t="s">
        <v>47</v>
      </c>
      <c r="E4061" s="59" t="s">
        <v>2798</v>
      </c>
      <c r="F4061" s="308" t="s">
        <v>2796</v>
      </c>
      <c r="G4061" s="308"/>
      <c r="H4061" s="73" t="s">
        <v>1249</v>
      </c>
      <c r="I4061" s="76">
        <v>1</v>
      </c>
      <c r="J4061" s="75">
        <v>0.39</v>
      </c>
      <c r="K4061" s="75">
        <v>0.39</v>
      </c>
      <c r="O4061" s="4"/>
      <c r="P4061" s="4"/>
      <c r="Q4061" s="4"/>
      <c r="R4061" s="4"/>
      <c r="S4061" s="4"/>
      <c r="T4061" s="4"/>
      <c r="U4061" s="4"/>
      <c r="V4061" s="4"/>
      <c r="W4061" s="4"/>
      <c r="X4061" s="4"/>
      <c r="Y4061" s="4"/>
    </row>
    <row r="4062" spans="1:25" ht="15" customHeight="1">
      <c r="A4062" s="4"/>
      <c r="B4062" s="59" t="s">
        <v>1245</v>
      </c>
      <c r="C4062" s="74" t="s">
        <v>2799</v>
      </c>
      <c r="D4062" s="59" t="s">
        <v>47</v>
      </c>
      <c r="E4062" s="59" t="s">
        <v>2800</v>
      </c>
      <c r="F4062" s="308" t="s">
        <v>2796</v>
      </c>
      <c r="G4062" s="308"/>
      <c r="H4062" s="73" t="s">
        <v>1249</v>
      </c>
      <c r="I4062" s="76">
        <v>1</v>
      </c>
      <c r="J4062" s="75">
        <v>0.42</v>
      </c>
      <c r="K4062" s="75">
        <v>0.42</v>
      </c>
      <c r="O4062" s="4"/>
      <c r="P4062" s="4"/>
      <c r="Q4062" s="4"/>
      <c r="R4062" s="4"/>
      <c r="S4062" s="4"/>
      <c r="T4062" s="4"/>
      <c r="U4062" s="4"/>
      <c r="V4062" s="4"/>
      <c r="W4062" s="4"/>
      <c r="X4062" s="4"/>
      <c r="Y4062" s="4"/>
    </row>
    <row r="4063" spans="1:25" ht="15" customHeight="1">
      <c r="A4063" s="4"/>
      <c r="B4063" s="59" t="s">
        <v>1245</v>
      </c>
      <c r="C4063" s="74" t="s">
        <v>2801</v>
      </c>
      <c r="D4063" s="59" t="s">
        <v>47</v>
      </c>
      <c r="E4063" s="59" t="s">
        <v>2802</v>
      </c>
      <c r="F4063" s="308" t="s">
        <v>2796</v>
      </c>
      <c r="G4063" s="308"/>
      <c r="H4063" s="73" t="s">
        <v>1249</v>
      </c>
      <c r="I4063" s="76">
        <v>1</v>
      </c>
      <c r="J4063" s="75">
        <v>1.4</v>
      </c>
      <c r="K4063" s="75">
        <v>1.4</v>
      </c>
      <c r="O4063" s="4"/>
      <c r="P4063" s="4"/>
      <c r="Q4063" s="4"/>
      <c r="R4063" s="4"/>
      <c r="S4063" s="4"/>
      <c r="T4063" s="4"/>
      <c r="U4063" s="4"/>
      <c r="V4063" s="4"/>
      <c r="W4063" s="4"/>
      <c r="X4063" s="4"/>
      <c r="Y4063" s="4"/>
    </row>
    <row r="4064" spans="1:25" ht="15" customHeight="1">
      <c r="A4064" s="4"/>
      <c r="B4064" s="60"/>
      <c r="C4064" s="60"/>
      <c r="D4064" s="60"/>
      <c r="E4064" s="60"/>
      <c r="F4064" s="60" t="s">
        <v>1260</v>
      </c>
      <c r="G4064" s="82">
        <v>0</v>
      </c>
      <c r="H4064" s="60" t="s">
        <v>1261</v>
      </c>
      <c r="I4064" s="82">
        <v>0</v>
      </c>
      <c r="J4064" s="60" t="s">
        <v>1262</v>
      </c>
      <c r="K4064" s="82">
        <v>0</v>
      </c>
      <c r="O4064" s="4"/>
      <c r="P4064" s="4"/>
      <c r="Q4064" s="4"/>
      <c r="R4064" s="4"/>
      <c r="S4064" s="4"/>
      <c r="T4064" s="4"/>
      <c r="U4064" s="4"/>
      <c r="V4064" s="4"/>
      <c r="W4064" s="4"/>
      <c r="X4064" s="4"/>
      <c r="Y4064" s="4"/>
    </row>
    <row r="4065" spans="1:25" ht="15" customHeight="1" thickBot="1">
      <c r="A4065" s="4"/>
      <c r="B4065" s="60"/>
      <c r="C4065" s="60"/>
      <c r="D4065" s="60"/>
      <c r="E4065" s="60"/>
      <c r="F4065" s="60" t="s">
        <v>1263</v>
      </c>
      <c r="G4065" s="82">
        <v>0.43</v>
      </c>
      <c r="H4065" s="60"/>
      <c r="I4065" s="306" t="s">
        <v>1264</v>
      </c>
      <c r="J4065" s="306"/>
      <c r="K4065" s="82">
        <v>2.73</v>
      </c>
      <c r="O4065" s="4"/>
      <c r="P4065" s="4"/>
      <c r="Q4065" s="4"/>
      <c r="R4065" s="4"/>
      <c r="S4065" s="4"/>
      <c r="T4065" s="4"/>
      <c r="U4065" s="4"/>
      <c r="V4065" s="4"/>
      <c r="W4065" s="4"/>
      <c r="X4065" s="4"/>
      <c r="Y4065" s="4"/>
    </row>
    <row r="4066" spans="1:25" ht="15" customHeight="1" thickTop="1">
      <c r="A4066" s="4"/>
      <c r="B4066" s="72"/>
      <c r="C4066" s="72"/>
      <c r="D4066" s="72"/>
      <c r="E4066" s="72"/>
      <c r="F4066" s="72"/>
      <c r="G4066" s="72"/>
      <c r="H4066" s="72"/>
      <c r="I4066" s="72"/>
      <c r="J4066" s="72"/>
      <c r="K4066" s="72"/>
      <c r="O4066" s="4"/>
      <c r="P4066" s="4"/>
      <c r="Q4066" s="4"/>
      <c r="R4066" s="4"/>
      <c r="S4066" s="4"/>
      <c r="T4066" s="4"/>
      <c r="U4066" s="4"/>
      <c r="V4066" s="4"/>
      <c r="W4066" s="4"/>
      <c r="X4066" s="4"/>
      <c r="Y4066" s="4"/>
    </row>
    <row r="4067" spans="1:25" ht="15" customHeight="1">
      <c r="A4067" s="4"/>
      <c r="B4067" s="61"/>
      <c r="C4067" s="62" t="s">
        <v>19</v>
      </c>
      <c r="D4067" s="61" t="s">
        <v>20</v>
      </c>
      <c r="E4067" s="61" t="s">
        <v>21</v>
      </c>
      <c r="F4067" s="303" t="s">
        <v>1242</v>
      </c>
      <c r="G4067" s="303"/>
      <c r="H4067" s="67" t="s">
        <v>22</v>
      </c>
      <c r="I4067" s="62" t="s">
        <v>23</v>
      </c>
      <c r="J4067" s="62" t="s">
        <v>24</v>
      </c>
      <c r="K4067" s="62" t="s">
        <v>17</v>
      </c>
      <c r="O4067" s="4"/>
      <c r="P4067" s="4"/>
      <c r="Q4067" s="4"/>
      <c r="R4067" s="4"/>
      <c r="S4067" s="4"/>
      <c r="T4067" s="4"/>
      <c r="U4067" s="4"/>
      <c r="V4067" s="4"/>
      <c r="W4067" s="4"/>
      <c r="X4067" s="4"/>
      <c r="Y4067" s="4"/>
    </row>
    <row r="4068" spans="1:25" ht="15" customHeight="1">
      <c r="A4068" s="4"/>
      <c r="B4068" s="58" t="s">
        <v>1243</v>
      </c>
      <c r="C4068" s="69" t="s">
        <v>2797</v>
      </c>
      <c r="D4068" s="58" t="s">
        <v>47</v>
      </c>
      <c r="E4068" s="58" t="s">
        <v>2798</v>
      </c>
      <c r="F4068" s="304" t="s">
        <v>2796</v>
      </c>
      <c r="G4068" s="304"/>
      <c r="H4068" s="68" t="s">
        <v>1249</v>
      </c>
      <c r="I4068" s="71">
        <v>1</v>
      </c>
      <c r="J4068" s="70">
        <v>0.39</v>
      </c>
      <c r="K4068" s="70">
        <v>0.39</v>
      </c>
      <c r="O4068" s="4"/>
      <c r="P4068" s="4"/>
      <c r="Q4068" s="4"/>
      <c r="R4068" s="4"/>
      <c r="S4068" s="4"/>
      <c r="T4068" s="4"/>
      <c r="U4068" s="4"/>
      <c r="V4068" s="4"/>
      <c r="W4068" s="4"/>
      <c r="X4068" s="4"/>
      <c r="Y4068" s="4"/>
    </row>
    <row r="4069" spans="1:25" ht="15" customHeight="1">
      <c r="A4069" s="4"/>
      <c r="B4069" s="57" t="s">
        <v>1254</v>
      </c>
      <c r="C4069" s="78" t="s">
        <v>2803</v>
      </c>
      <c r="D4069" s="57" t="s">
        <v>47</v>
      </c>
      <c r="E4069" s="57" t="s">
        <v>2804</v>
      </c>
      <c r="F4069" s="305" t="s">
        <v>2805</v>
      </c>
      <c r="G4069" s="305"/>
      <c r="H4069" s="77" t="s">
        <v>49</v>
      </c>
      <c r="I4069" s="80">
        <v>6.3999999999999997E-5</v>
      </c>
      <c r="J4069" s="79">
        <v>6135</v>
      </c>
      <c r="K4069" s="79">
        <v>0.39</v>
      </c>
      <c r="O4069" s="4"/>
      <c r="P4069" s="4"/>
      <c r="Q4069" s="4"/>
      <c r="R4069" s="4"/>
      <c r="S4069" s="4"/>
      <c r="T4069" s="4"/>
      <c r="U4069" s="4"/>
      <c r="V4069" s="4"/>
      <c r="W4069" s="4"/>
      <c r="X4069" s="4"/>
      <c r="Y4069" s="4"/>
    </row>
    <row r="4070" spans="1:25" ht="15" customHeight="1">
      <c r="A4070" s="4"/>
      <c r="B4070" s="60"/>
      <c r="C4070" s="60"/>
      <c r="D4070" s="60"/>
      <c r="E4070" s="60"/>
      <c r="F4070" s="60" t="s">
        <v>1260</v>
      </c>
      <c r="G4070" s="82">
        <v>0</v>
      </c>
      <c r="H4070" s="60" t="s">
        <v>1261</v>
      </c>
      <c r="I4070" s="82">
        <v>0</v>
      </c>
      <c r="J4070" s="60" t="s">
        <v>1262</v>
      </c>
      <c r="K4070" s="82">
        <v>0</v>
      </c>
      <c r="O4070" s="4"/>
      <c r="P4070" s="4"/>
      <c r="Q4070" s="4"/>
      <c r="R4070" s="4"/>
      <c r="S4070" s="4"/>
      <c r="T4070" s="4"/>
      <c r="U4070" s="4"/>
      <c r="V4070" s="4"/>
      <c r="W4070" s="4"/>
      <c r="X4070" s="4"/>
      <c r="Y4070" s="4"/>
    </row>
    <row r="4071" spans="1:25" ht="15" customHeight="1" thickBot="1">
      <c r="A4071" s="4"/>
      <c r="B4071" s="60"/>
      <c r="C4071" s="60"/>
      <c r="D4071" s="60"/>
      <c r="E4071" s="60"/>
      <c r="F4071" s="60" t="s">
        <v>1263</v>
      </c>
      <c r="G4071" s="82">
        <v>7.0000000000000007E-2</v>
      </c>
      <c r="H4071" s="60"/>
      <c r="I4071" s="306" t="s">
        <v>1264</v>
      </c>
      <c r="J4071" s="306"/>
      <c r="K4071" s="82">
        <v>0.46</v>
      </c>
      <c r="O4071" s="4"/>
      <c r="P4071" s="4"/>
      <c r="Q4071" s="4"/>
      <c r="R4071" s="4"/>
      <c r="S4071" s="4"/>
      <c r="T4071" s="4"/>
      <c r="U4071" s="4"/>
      <c r="V4071" s="4"/>
      <c r="W4071" s="4"/>
      <c r="X4071" s="4"/>
      <c r="Y4071" s="4"/>
    </row>
    <row r="4072" spans="1:25" ht="15" customHeight="1" thickTop="1">
      <c r="A4072" s="4"/>
      <c r="B4072" s="72"/>
      <c r="C4072" s="72"/>
      <c r="D4072" s="72"/>
      <c r="E4072" s="72"/>
      <c r="F4072" s="72"/>
      <c r="G4072" s="72"/>
      <c r="H4072" s="72"/>
      <c r="I4072" s="72"/>
      <c r="J4072" s="72"/>
      <c r="K4072" s="72"/>
      <c r="O4072" s="4"/>
      <c r="P4072" s="4"/>
      <c r="Q4072" s="4"/>
      <c r="R4072" s="4"/>
      <c r="S4072" s="4"/>
      <c r="T4072" s="4"/>
      <c r="U4072" s="4"/>
      <c r="V4072" s="4"/>
      <c r="W4072" s="4"/>
      <c r="X4072" s="4"/>
      <c r="Y4072" s="4"/>
    </row>
    <row r="4073" spans="1:25" ht="15" customHeight="1">
      <c r="A4073" s="4"/>
      <c r="B4073" s="61"/>
      <c r="C4073" s="62" t="s">
        <v>19</v>
      </c>
      <c r="D4073" s="61" t="s">
        <v>20</v>
      </c>
      <c r="E4073" s="61" t="s">
        <v>21</v>
      </c>
      <c r="F4073" s="303" t="s">
        <v>1242</v>
      </c>
      <c r="G4073" s="303"/>
      <c r="H4073" s="67" t="s">
        <v>22</v>
      </c>
      <c r="I4073" s="62" t="s">
        <v>23</v>
      </c>
      <c r="J4073" s="62" t="s">
        <v>24</v>
      </c>
      <c r="K4073" s="62" t="s">
        <v>17</v>
      </c>
      <c r="O4073" s="4"/>
      <c r="P4073" s="4"/>
      <c r="Q4073" s="4"/>
      <c r="R4073" s="4"/>
      <c r="S4073" s="4"/>
      <c r="T4073" s="4"/>
      <c r="U4073" s="4"/>
      <c r="V4073" s="4"/>
      <c r="W4073" s="4"/>
      <c r="X4073" s="4"/>
      <c r="Y4073" s="4"/>
    </row>
    <row r="4074" spans="1:25" ht="15" customHeight="1">
      <c r="A4074" s="4"/>
      <c r="B4074" s="58" t="s">
        <v>1243</v>
      </c>
      <c r="C4074" s="69" t="s">
        <v>2794</v>
      </c>
      <c r="D4074" s="58" t="s">
        <v>47</v>
      </c>
      <c r="E4074" s="58" t="s">
        <v>2795</v>
      </c>
      <c r="F4074" s="304" t="s">
        <v>2796</v>
      </c>
      <c r="G4074" s="304"/>
      <c r="H4074" s="68" t="s">
        <v>1249</v>
      </c>
      <c r="I4074" s="71">
        <v>1</v>
      </c>
      <c r="J4074" s="70">
        <v>0.09</v>
      </c>
      <c r="K4074" s="70">
        <v>0.09</v>
      </c>
      <c r="O4074" s="4"/>
      <c r="P4074" s="4"/>
      <c r="Q4074" s="4"/>
      <c r="R4074" s="4"/>
      <c r="S4074" s="4"/>
      <c r="T4074" s="4"/>
      <c r="U4074" s="4"/>
      <c r="V4074" s="4"/>
      <c r="W4074" s="4"/>
      <c r="X4074" s="4"/>
      <c r="Y4074" s="4"/>
    </row>
    <row r="4075" spans="1:25" ht="15" customHeight="1">
      <c r="A4075" s="4"/>
      <c r="B4075" s="57" t="s">
        <v>1254</v>
      </c>
      <c r="C4075" s="78" t="s">
        <v>2803</v>
      </c>
      <c r="D4075" s="57" t="s">
        <v>47</v>
      </c>
      <c r="E4075" s="57" t="s">
        <v>2804</v>
      </c>
      <c r="F4075" s="305" t="s">
        <v>2805</v>
      </c>
      <c r="G4075" s="305"/>
      <c r="H4075" s="77" t="s">
        <v>49</v>
      </c>
      <c r="I4075" s="80">
        <v>1.4800000000000001E-5</v>
      </c>
      <c r="J4075" s="79">
        <v>6135</v>
      </c>
      <c r="K4075" s="79">
        <v>0.09</v>
      </c>
      <c r="O4075" s="4"/>
      <c r="P4075" s="4"/>
      <c r="Q4075" s="4"/>
      <c r="R4075" s="4"/>
      <c r="S4075" s="4"/>
      <c r="T4075" s="4"/>
      <c r="U4075" s="4"/>
      <c r="V4075" s="4"/>
      <c r="W4075" s="4"/>
      <c r="X4075" s="4"/>
      <c r="Y4075" s="4"/>
    </row>
    <row r="4076" spans="1:25" ht="15" customHeight="1">
      <c r="A4076" s="4"/>
      <c r="B4076" s="60"/>
      <c r="C4076" s="60"/>
      <c r="D4076" s="60"/>
      <c r="E4076" s="60"/>
      <c r="F4076" s="60" t="s">
        <v>1260</v>
      </c>
      <c r="G4076" s="82">
        <v>0</v>
      </c>
      <c r="H4076" s="60" t="s">
        <v>1261</v>
      </c>
      <c r="I4076" s="82">
        <v>0</v>
      </c>
      <c r="J4076" s="60" t="s">
        <v>1262</v>
      </c>
      <c r="K4076" s="82">
        <v>0</v>
      </c>
      <c r="O4076" s="4"/>
      <c r="P4076" s="4"/>
      <c r="Q4076" s="4"/>
      <c r="R4076" s="4"/>
      <c r="S4076" s="4"/>
      <c r="T4076" s="4"/>
      <c r="U4076" s="4"/>
      <c r="V4076" s="4"/>
      <c r="W4076" s="4"/>
      <c r="X4076" s="4"/>
      <c r="Y4076" s="4"/>
    </row>
    <row r="4077" spans="1:25" ht="15" customHeight="1" thickBot="1">
      <c r="A4077" s="4"/>
      <c r="B4077" s="60"/>
      <c r="C4077" s="60"/>
      <c r="D4077" s="60"/>
      <c r="E4077" s="60"/>
      <c r="F4077" s="60" t="s">
        <v>1263</v>
      </c>
      <c r="G4077" s="82">
        <v>0.01</v>
      </c>
      <c r="H4077" s="60"/>
      <c r="I4077" s="306" t="s">
        <v>1264</v>
      </c>
      <c r="J4077" s="306"/>
      <c r="K4077" s="82">
        <v>0.1</v>
      </c>
      <c r="O4077" s="4"/>
      <c r="P4077" s="4"/>
      <c r="Q4077" s="4"/>
      <c r="R4077" s="4"/>
      <c r="S4077" s="4"/>
      <c r="T4077" s="4"/>
      <c r="U4077" s="4"/>
      <c r="V4077" s="4"/>
      <c r="W4077" s="4"/>
      <c r="X4077" s="4"/>
      <c r="Y4077" s="4"/>
    </row>
    <row r="4078" spans="1:25" ht="15" customHeight="1" thickTop="1">
      <c r="A4078" s="4"/>
      <c r="B4078" s="72"/>
      <c r="C4078" s="72"/>
      <c r="D4078" s="72"/>
      <c r="E4078" s="72"/>
      <c r="F4078" s="72"/>
      <c r="G4078" s="72"/>
      <c r="H4078" s="72"/>
      <c r="I4078" s="72"/>
      <c r="J4078" s="72"/>
      <c r="K4078" s="72"/>
      <c r="O4078" s="4"/>
      <c r="P4078" s="4"/>
      <c r="Q4078" s="4"/>
      <c r="R4078" s="4"/>
      <c r="S4078" s="4"/>
      <c r="T4078" s="4"/>
      <c r="U4078" s="4"/>
      <c r="V4078" s="4"/>
      <c r="W4078" s="4"/>
      <c r="X4078" s="4"/>
      <c r="Y4078" s="4"/>
    </row>
    <row r="4079" spans="1:25" ht="15" customHeight="1">
      <c r="A4079" s="4"/>
      <c r="B4079" s="61"/>
      <c r="C4079" s="62" t="s">
        <v>19</v>
      </c>
      <c r="D4079" s="61" t="s">
        <v>20</v>
      </c>
      <c r="E4079" s="61" t="s">
        <v>21</v>
      </c>
      <c r="F4079" s="303" t="s">
        <v>1242</v>
      </c>
      <c r="G4079" s="303"/>
      <c r="H4079" s="67" t="s">
        <v>22</v>
      </c>
      <c r="I4079" s="62" t="s">
        <v>23</v>
      </c>
      <c r="J4079" s="62" t="s">
        <v>24</v>
      </c>
      <c r="K4079" s="62" t="s">
        <v>17</v>
      </c>
      <c r="O4079" s="4"/>
      <c r="P4079" s="4"/>
      <c r="Q4079" s="4"/>
      <c r="R4079" s="4"/>
      <c r="S4079" s="4"/>
      <c r="T4079" s="4"/>
      <c r="U4079" s="4"/>
      <c r="V4079" s="4"/>
      <c r="W4079" s="4"/>
      <c r="X4079" s="4"/>
      <c r="Y4079" s="4"/>
    </row>
    <row r="4080" spans="1:25" ht="15" customHeight="1">
      <c r="A4080" s="4"/>
      <c r="B4080" s="58" t="s">
        <v>1243</v>
      </c>
      <c r="C4080" s="69" t="s">
        <v>2799</v>
      </c>
      <c r="D4080" s="58" t="s">
        <v>47</v>
      </c>
      <c r="E4080" s="58" t="s">
        <v>2800</v>
      </c>
      <c r="F4080" s="304" t="s">
        <v>2796</v>
      </c>
      <c r="G4080" s="304"/>
      <c r="H4080" s="68" t="s">
        <v>1249</v>
      </c>
      <c r="I4080" s="71">
        <v>1</v>
      </c>
      <c r="J4080" s="70">
        <v>0.42</v>
      </c>
      <c r="K4080" s="70">
        <v>0.42</v>
      </c>
      <c r="O4080" s="4"/>
      <c r="P4080" s="4"/>
      <c r="Q4080" s="4"/>
      <c r="R4080" s="4"/>
      <c r="S4080" s="4"/>
      <c r="T4080" s="4"/>
      <c r="U4080" s="4"/>
      <c r="V4080" s="4"/>
      <c r="W4080" s="4"/>
      <c r="X4080" s="4"/>
      <c r="Y4080" s="4"/>
    </row>
    <row r="4081" spans="1:25" ht="15" customHeight="1">
      <c r="A4081" s="4"/>
      <c r="B4081" s="57" t="s">
        <v>1254</v>
      </c>
      <c r="C4081" s="78" t="s">
        <v>2803</v>
      </c>
      <c r="D4081" s="57" t="s">
        <v>47</v>
      </c>
      <c r="E4081" s="57" t="s">
        <v>2804</v>
      </c>
      <c r="F4081" s="305" t="s">
        <v>2805</v>
      </c>
      <c r="G4081" s="305"/>
      <c r="H4081" s="77" t="s">
        <v>49</v>
      </c>
      <c r="I4081" s="80">
        <v>6.9999999999999994E-5</v>
      </c>
      <c r="J4081" s="79">
        <v>6135</v>
      </c>
      <c r="K4081" s="79">
        <v>0.42</v>
      </c>
      <c r="O4081" s="4"/>
      <c r="P4081" s="4"/>
      <c r="Q4081" s="4"/>
      <c r="R4081" s="4"/>
      <c r="S4081" s="4"/>
      <c r="T4081" s="4"/>
      <c r="U4081" s="4"/>
      <c r="V4081" s="4"/>
      <c r="W4081" s="4"/>
      <c r="X4081" s="4"/>
      <c r="Y4081" s="4"/>
    </row>
    <row r="4082" spans="1:25" ht="15" customHeight="1">
      <c r="A4082" s="4"/>
      <c r="B4082" s="60"/>
      <c r="C4082" s="60"/>
      <c r="D4082" s="60"/>
      <c r="E4082" s="60"/>
      <c r="F4082" s="60" t="s">
        <v>1260</v>
      </c>
      <c r="G4082" s="82">
        <v>0</v>
      </c>
      <c r="H4082" s="60" t="s">
        <v>1261</v>
      </c>
      <c r="I4082" s="82">
        <v>0</v>
      </c>
      <c r="J4082" s="60" t="s">
        <v>1262</v>
      </c>
      <c r="K4082" s="82">
        <v>0</v>
      </c>
      <c r="O4082" s="4"/>
      <c r="P4082" s="4"/>
      <c r="Q4082" s="4"/>
      <c r="R4082" s="4"/>
      <c r="S4082" s="4"/>
      <c r="T4082" s="4"/>
      <c r="U4082" s="4"/>
      <c r="V4082" s="4"/>
      <c r="W4082" s="4"/>
      <c r="X4082" s="4"/>
      <c r="Y4082" s="4"/>
    </row>
    <row r="4083" spans="1:25" ht="15" customHeight="1" thickBot="1">
      <c r="A4083" s="4"/>
      <c r="B4083" s="60"/>
      <c r="C4083" s="60"/>
      <c r="D4083" s="60"/>
      <c r="E4083" s="60"/>
      <c r="F4083" s="60" t="s">
        <v>1263</v>
      </c>
      <c r="G4083" s="82">
        <v>7.0000000000000007E-2</v>
      </c>
      <c r="H4083" s="60"/>
      <c r="I4083" s="306" t="s">
        <v>1264</v>
      </c>
      <c r="J4083" s="306"/>
      <c r="K4083" s="82">
        <v>0.49</v>
      </c>
      <c r="O4083" s="4"/>
      <c r="P4083" s="4"/>
      <c r="Q4083" s="4"/>
      <c r="R4083" s="4"/>
      <c r="S4083" s="4"/>
      <c r="T4083" s="4"/>
      <c r="U4083" s="4"/>
      <c r="V4083" s="4"/>
      <c r="W4083" s="4"/>
      <c r="X4083" s="4"/>
      <c r="Y4083" s="4"/>
    </row>
    <row r="4084" spans="1:25" ht="15" customHeight="1" thickTop="1">
      <c r="A4084" s="4"/>
      <c r="B4084" s="72"/>
      <c r="C4084" s="72"/>
      <c r="D4084" s="72"/>
      <c r="E4084" s="72"/>
      <c r="F4084" s="72"/>
      <c r="G4084" s="72"/>
      <c r="H4084" s="72"/>
      <c r="I4084" s="72"/>
      <c r="J4084" s="72"/>
      <c r="K4084" s="72"/>
      <c r="O4084" s="4"/>
      <c r="P4084" s="4"/>
      <c r="Q4084" s="4"/>
      <c r="R4084" s="4"/>
      <c r="S4084" s="4"/>
      <c r="T4084" s="4"/>
      <c r="U4084" s="4"/>
      <c r="V4084" s="4"/>
      <c r="W4084" s="4"/>
      <c r="X4084" s="4"/>
      <c r="Y4084" s="4"/>
    </row>
    <row r="4085" spans="1:25" ht="15" customHeight="1">
      <c r="A4085" s="4"/>
      <c r="B4085" s="61"/>
      <c r="C4085" s="62" t="s">
        <v>19</v>
      </c>
      <c r="D4085" s="61" t="s">
        <v>20</v>
      </c>
      <c r="E4085" s="61" t="s">
        <v>21</v>
      </c>
      <c r="F4085" s="303" t="s">
        <v>1242</v>
      </c>
      <c r="G4085" s="303"/>
      <c r="H4085" s="67" t="s">
        <v>22</v>
      </c>
      <c r="I4085" s="62" t="s">
        <v>23</v>
      </c>
      <c r="J4085" s="62" t="s">
        <v>24</v>
      </c>
      <c r="K4085" s="62" t="s">
        <v>17</v>
      </c>
      <c r="O4085" s="4"/>
      <c r="P4085" s="4"/>
      <c r="Q4085" s="4"/>
      <c r="R4085" s="4"/>
      <c r="S4085" s="4"/>
      <c r="T4085" s="4"/>
      <c r="U4085" s="4"/>
      <c r="V4085" s="4"/>
      <c r="W4085" s="4"/>
      <c r="X4085" s="4"/>
      <c r="Y4085" s="4"/>
    </row>
    <row r="4086" spans="1:25" ht="15" customHeight="1">
      <c r="A4086" s="4"/>
      <c r="B4086" s="58" t="s">
        <v>1243</v>
      </c>
      <c r="C4086" s="69" t="s">
        <v>2801</v>
      </c>
      <c r="D4086" s="58" t="s">
        <v>47</v>
      </c>
      <c r="E4086" s="58" t="s">
        <v>2802</v>
      </c>
      <c r="F4086" s="304" t="s">
        <v>2796</v>
      </c>
      <c r="G4086" s="304"/>
      <c r="H4086" s="68" t="s">
        <v>1249</v>
      </c>
      <c r="I4086" s="71">
        <v>1</v>
      </c>
      <c r="J4086" s="70">
        <v>1.4</v>
      </c>
      <c r="K4086" s="70">
        <v>1.4</v>
      </c>
      <c r="O4086" s="4"/>
      <c r="P4086" s="4"/>
      <c r="Q4086" s="4"/>
      <c r="R4086" s="4"/>
      <c r="S4086" s="4"/>
      <c r="T4086" s="4"/>
      <c r="U4086" s="4"/>
      <c r="V4086" s="4"/>
      <c r="W4086" s="4"/>
      <c r="X4086" s="4"/>
      <c r="Y4086" s="4"/>
    </row>
    <row r="4087" spans="1:25" ht="15" customHeight="1">
      <c r="A4087" s="4"/>
      <c r="B4087" s="57" t="s">
        <v>1254</v>
      </c>
      <c r="C4087" s="78" t="s">
        <v>2806</v>
      </c>
      <c r="D4087" s="57" t="s">
        <v>47</v>
      </c>
      <c r="E4087" s="57" t="s">
        <v>2807</v>
      </c>
      <c r="F4087" s="305" t="s">
        <v>2808</v>
      </c>
      <c r="G4087" s="305"/>
      <c r="H4087" s="77" t="s">
        <v>2809</v>
      </c>
      <c r="I4087" s="80">
        <v>1.25</v>
      </c>
      <c r="J4087" s="79">
        <v>1.1200000000000001</v>
      </c>
      <c r="K4087" s="79">
        <v>1.4</v>
      </c>
      <c r="O4087" s="4"/>
      <c r="P4087" s="4"/>
      <c r="Q4087" s="4"/>
      <c r="R4087" s="4"/>
      <c r="S4087" s="4"/>
      <c r="T4087" s="4"/>
      <c r="U4087" s="4"/>
      <c r="V4087" s="4"/>
      <c r="W4087" s="4"/>
      <c r="X4087" s="4"/>
      <c r="Y4087" s="4"/>
    </row>
    <row r="4088" spans="1:25" ht="15" customHeight="1">
      <c r="A4088" s="4"/>
      <c r="B4088" s="60"/>
      <c r="C4088" s="60"/>
      <c r="D4088" s="60"/>
      <c r="E4088" s="60"/>
      <c r="F4088" s="60" t="s">
        <v>1260</v>
      </c>
      <c r="G4088" s="82">
        <v>0</v>
      </c>
      <c r="H4088" s="60" t="s">
        <v>1261</v>
      </c>
      <c r="I4088" s="82">
        <v>0</v>
      </c>
      <c r="J4088" s="60" t="s">
        <v>1262</v>
      </c>
      <c r="K4088" s="82">
        <v>0</v>
      </c>
      <c r="O4088" s="4"/>
      <c r="P4088" s="4"/>
      <c r="Q4088" s="4"/>
      <c r="R4088" s="4"/>
      <c r="S4088" s="4"/>
      <c r="T4088" s="4"/>
      <c r="U4088" s="4"/>
      <c r="V4088" s="4"/>
      <c r="W4088" s="4"/>
      <c r="X4088" s="4"/>
      <c r="Y4088" s="4"/>
    </row>
    <row r="4089" spans="1:25" ht="15" customHeight="1" thickBot="1">
      <c r="A4089" s="4"/>
      <c r="B4089" s="60"/>
      <c r="C4089" s="60"/>
      <c r="D4089" s="60"/>
      <c r="E4089" s="60"/>
      <c r="F4089" s="60" t="s">
        <v>1263</v>
      </c>
      <c r="G4089" s="82">
        <v>0.26</v>
      </c>
      <c r="H4089" s="60"/>
      <c r="I4089" s="306" t="s">
        <v>1264</v>
      </c>
      <c r="J4089" s="306"/>
      <c r="K4089" s="82">
        <v>1.66</v>
      </c>
      <c r="O4089" s="4"/>
      <c r="P4089" s="4"/>
      <c r="Q4089" s="4"/>
      <c r="R4089" s="4"/>
      <c r="S4089" s="4"/>
      <c r="T4089" s="4"/>
      <c r="U4089" s="4"/>
      <c r="V4089" s="4"/>
      <c r="W4089" s="4"/>
      <c r="X4089" s="4"/>
      <c r="Y4089" s="4"/>
    </row>
    <row r="4090" spans="1:25" ht="15" customHeight="1" thickTop="1">
      <c r="A4090" s="4"/>
      <c r="B4090" s="72"/>
      <c r="C4090" s="72"/>
      <c r="D4090" s="72"/>
      <c r="E4090" s="72"/>
      <c r="F4090" s="72"/>
      <c r="G4090" s="72"/>
      <c r="H4090" s="72"/>
      <c r="I4090" s="72"/>
      <c r="J4090" s="72"/>
      <c r="K4090" s="72"/>
      <c r="O4090" s="4"/>
      <c r="P4090" s="4"/>
      <c r="Q4090" s="4"/>
      <c r="R4090" s="4"/>
      <c r="S4090" s="4"/>
      <c r="T4090" s="4"/>
      <c r="U4090" s="4"/>
      <c r="V4090" s="4"/>
      <c r="W4090" s="4"/>
      <c r="X4090" s="4"/>
      <c r="Y4090" s="4"/>
    </row>
    <row r="4091" spans="1:25" ht="15" customHeight="1">
      <c r="A4091" s="4"/>
      <c r="B4091" s="61"/>
      <c r="C4091" s="62" t="s">
        <v>19</v>
      </c>
      <c r="D4091" s="61" t="s">
        <v>20</v>
      </c>
      <c r="E4091" s="61" t="s">
        <v>21</v>
      </c>
      <c r="F4091" s="303" t="s">
        <v>1242</v>
      </c>
      <c r="G4091" s="303"/>
      <c r="H4091" s="67" t="s">
        <v>22</v>
      </c>
      <c r="I4091" s="62" t="s">
        <v>23</v>
      </c>
      <c r="J4091" s="62" t="s">
        <v>24</v>
      </c>
      <c r="K4091" s="62" t="s">
        <v>17</v>
      </c>
      <c r="O4091" s="4"/>
      <c r="P4091" s="4"/>
      <c r="Q4091" s="4"/>
      <c r="R4091" s="4"/>
      <c r="S4091" s="4"/>
      <c r="T4091" s="4"/>
      <c r="U4091" s="4"/>
      <c r="V4091" s="4"/>
      <c r="W4091" s="4"/>
      <c r="X4091" s="4"/>
      <c r="Y4091" s="4"/>
    </row>
    <row r="4092" spans="1:25" ht="15" customHeight="1">
      <c r="A4092" s="4"/>
      <c r="B4092" s="58" t="s">
        <v>1243</v>
      </c>
      <c r="C4092" s="69" t="s">
        <v>2737</v>
      </c>
      <c r="D4092" s="58" t="s">
        <v>47</v>
      </c>
      <c r="E4092" s="58" t="s">
        <v>2738</v>
      </c>
      <c r="F4092" s="304" t="s">
        <v>1387</v>
      </c>
      <c r="G4092" s="304"/>
      <c r="H4092" s="68" t="s">
        <v>1388</v>
      </c>
      <c r="I4092" s="71">
        <v>1</v>
      </c>
      <c r="J4092" s="70">
        <v>1.95</v>
      </c>
      <c r="K4092" s="70">
        <v>1.95</v>
      </c>
      <c r="O4092" s="4"/>
      <c r="P4092" s="4"/>
      <c r="Q4092" s="4"/>
      <c r="R4092" s="4"/>
      <c r="S4092" s="4"/>
      <c r="T4092" s="4"/>
      <c r="U4092" s="4"/>
      <c r="V4092" s="4"/>
      <c r="W4092" s="4"/>
      <c r="X4092" s="4"/>
      <c r="Y4092" s="4"/>
    </row>
    <row r="4093" spans="1:25" ht="15" customHeight="1">
      <c r="A4093" s="4"/>
      <c r="B4093" s="59" t="s">
        <v>1245</v>
      </c>
      <c r="C4093" s="74" t="s">
        <v>2810</v>
      </c>
      <c r="D4093" s="59" t="s">
        <v>47</v>
      </c>
      <c r="E4093" s="59" t="s">
        <v>2811</v>
      </c>
      <c r="F4093" s="308" t="s">
        <v>2796</v>
      </c>
      <c r="G4093" s="308"/>
      <c r="H4093" s="73" t="s">
        <v>1249</v>
      </c>
      <c r="I4093" s="76">
        <v>1</v>
      </c>
      <c r="J4093" s="75">
        <v>0.36</v>
      </c>
      <c r="K4093" s="75">
        <v>0.36</v>
      </c>
      <c r="O4093" s="4"/>
      <c r="P4093" s="4"/>
      <c r="Q4093" s="4"/>
      <c r="R4093" s="4"/>
      <c r="S4093" s="4"/>
      <c r="T4093" s="4"/>
      <c r="U4093" s="4"/>
      <c r="V4093" s="4"/>
      <c r="W4093" s="4"/>
      <c r="X4093" s="4"/>
      <c r="Y4093" s="4"/>
    </row>
    <row r="4094" spans="1:25" ht="15" customHeight="1">
      <c r="A4094" s="4"/>
      <c r="B4094" s="59" t="s">
        <v>1245</v>
      </c>
      <c r="C4094" s="74" t="s">
        <v>2812</v>
      </c>
      <c r="D4094" s="59" t="s">
        <v>47</v>
      </c>
      <c r="E4094" s="59" t="s">
        <v>2813</v>
      </c>
      <c r="F4094" s="308" t="s">
        <v>2796</v>
      </c>
      <c r="G4094" s="308"/>
      <c r="H4094" s="73" t="s">
        <v>1249</v>
      </c>
      <c r="I4094" s="76">
        <v>1</v>
      </c>
      <c r="J4094" s="75">
        <v>1.59</v>
      </c>
      <c r="K4094" s="75">
        <v>1.59</v>
      </c>
      <c r="O4094" s="4"/>
      <c r="P4094" s="4"/>
      <c r="Q4094" s="4"/>
      <c r="R4094" s="4"/>
      <c r="S4094" s="4"/>
      <c r="T4094" s="4"/>
      <c r="U4094" s="4"/>
      <c r="V4094" s="4"/>
      <c r="W4094" s="4"/>
      <c r="X4094" s="4"/>
      <c r="Y4094" s="4"/>
    </row>
    <row r="4095" spans="1:25" ht="15" customHeight="1">
      <c r="A4095" s="4"/>
      <c r="B4095" s="60"/>
      <c r="C4095" s="60"/>
      <c r="D4095" s="60"/>
      <c r="E4095" s="60"/>
      <c r="F4095" s="60" t="s">
        <v>1260</v>
      </c>
      <c r="G4095" s="82">
        <v>0</v>
      </c>
      <c r="H4095" s="60" t="s">
        <v>1261</v>
      </c>
      <c r="I4095" s="82">
        <v>0</v>
      </c>
      <c r="J4095" s="60" t="s">
        <v>1262</v>
      </c>
      <c r="K4095" s="82">
        <v>0</v>
      </c>
      <c r="O4095" s="4"/>
      <c r="P4095" s="4"/>
      <c r="Q4095" s="4"/>
      <c r="R4095" s="4"/>
      <c r="S4095" s="4"/>
      <c r="T4095" s="4"/>
      <c r="U4095" s="4"/>
      <c r="V4095" s="4"/>
      <c r="W4095" s="4"/>
      <c r="X4095" s="4"/>
      <c r="Y4095" s="4"/>
    </row>
    <row r="4096" spans="1:25" ht="15" customHeight="1" thickBot="1">
      <c r="A4096" s="4"/>
      <c r="B4096" s="60"/>
      <c r="C4096" s="60"/>
      <c r="D4096" s="60"/>
      <c r="E4096" s="60"/>
      <c r="F4096" s="60" t="s">
        <v>1263</v>
      </c>
      <c r="G4096" s="82">
        <v>0.36</v>
      </c>
      <c r="H4096" s="60"/>
      <c r="I4096" s="306" t="s">
        <v>1264</v>
      </c>
      <c r="J4096" s="306"/>
      <c r="K4096" s="82">
        <v>2.31</v>
      </c>
      <c r="O4096" s="4"/>
      <c r="P4096" s="4"/>
      <c r="Q4096" s="4"/>
      <c r="R4096" s="4"/>
      <c r="S4096" s="4"/>
      <c r="T4096" s="4"/>
      <c r="U4096" s="4"/>
      <c r="V4096" s="4"/>
      <c r="W4096" s="4"/>
      <c r="X4096" s="4"/>
      <c r="Y4096" s="4"/>
    </row>
    <row r="4097" spans="1:25" ht="15" customHeight="1" thickTop="1">
      <c r="A4097" s="4"/>
      <c r="B4097" s="72"/>
      <c r="C4097" s="72"/>
      <c r="D4097" s="72"/>
      <c r="E4097" s="72"/>
      <c r="F4097" s="72"/>
      <c r="G4097" s="72"/>
      <c r="H4097" s="72"/>
      <c r="I4097" s="72"/>
      <c r="J4097" s="72"/>
      <c r="K4097" s="72"/>
      <c r="O4097" s="4"/>
      <c r="P4097" s="4"/>
      <c r="Q4097" s="4"/>
      <c r="R4097" s="4"/>
      <c r="S4097" s="4"/>
      <c r="T4097" s="4"/>
      <c r="U4097" s="4"/>
      <c r="V4097" s="4"/>
      <c r="W4097" s="4"/>
      <c r="X4097" s="4"/>
      <c r="Y4097" s="4"/>
    </row>
    <row r="4098" spans="1:25" ht="15" customHeight="1">
      <c r="A4098" s="4"/>
      <c r="B4098" s="61"/>
      <c r="C4098" s="62" t="s">
        <v>19</v>
      </c>
      <c r="D4098" s="61" t="s">
        <v>20</v>
      </c>
      <c r="E4098" s="61" t="s">
        <v>21</v>
      </c>
      <c r="F4098" s="303" t="s">
        <v>1242</v>
      </c>
      <c r="G4098" s="303"/>
      <c r="H4098" s="67" t="s">
        <v>22</v>
      </c>
      <c r="I4098" s="62" t="s">
        <v>23</v>
      </c>
      <c r="J4098" s="62" t="s">
        <v>24</v>
      </c>
      <c r="K4098" s="62" t="s">
        <v>17</v>
      </c>
      <c r="O4098" s="4"/>
      <c r="P4098" s="4"/>
      <c r="Q4098" s="4"/>
      <c r="R4098" s="4"/>
      <c r="S4098" s="4"/>
      <c r="T4098" s="4"/>
      <c r="U4098" s="4"/>
      <c r="V4098" s="4"/>
      <c r="W4098" s="4"/>
      <c r="X4098" s="4"/>
      <c r="Y4098" s="4"/>
    </row>
    <row r="4099" spans="1:25" ht="15" customHeight="1">
      <c r="A4099" s="4"/>
      <c r="B4099" s="58" t="s">
        <v>1243</v>
      </c>
      <c r="C4099" s="69" t="s">
        <v>2735</v>
      </c>
      <c r="D4099" s="58" t="s">
        <v>47</v>
      </c>
      <c r="E4099" s="58" t="s">
        <v>2736</v>
      </c>
      <c r="F4099" s="304" t="s">
        <v>1387</v>
      </c>
      <c r="G4099" s="304"/>
      <c r="H4099" s="68" t="s">
        <v>1391</v>
      </c>
      <c r="I4099" s="71">
        <v>1</v>
      </c>
      <c r="J4099" s="70">
        <v>6.49</v>
      </c>
      <c r="K4099" s="70">
        <v>6.49</v>
      </c>
      <c r="O4099" s="4"/>
      <c r="P4099" s="4"/>
      <c r="Q4099" s="4"/>
      <c r="R4099" s="4"/>
      <c r="S4099" s="4"/>
      <c r="T4099" s="4"/>
      <c r="U4099" s="4"/>
      <c r="V4099" s="4"/>
      <c r="W4099" s="4"/>
      <c r="X4099" s="4"/>
      <c r="Y4099" s="4"/>
    </row>
    <row r="4100" spans="1:25" ht="15" customHeight="1">
      <c r="A4100" s="4"/>
      <c r="B4100" s="59" t="s">
        <v>1245</v>
      </c>
      <c r="C4100" s="74" t="s">
        <v>2812</v>
      </c>
      <c r="D4100" s="59" t="s">
        <v>47</v>
      </c>
      <c r="E4100" s="59" t="s">
        <v>2813</v>
      </c>
      <c r="F4100" s="308" t="s">
        <v>2796</v>
      </c>
      <c r="G4100" s="308"/>
      <c r="H4100" s="73" t="s">
        <v>1249</v>
      </c>
      <c r="I4100" s="76">
        <v>1</v>
      </c>
      <c r="J4100" s="75">
        <v>1.59</v>
      </c>
      <c r="K4100" s="75">
        <v>1.59</v>
      </c>
      <c r="O4100" s="4"/>
      <c r="P4100" s="4"/>
      <c r="Q4100" s="4"/>
      <c r="R4100" s="4"/>
      <c r="S4100" s="4"/>
      <c r="T4100" s="4"/>
      <c r="U4100" s="4"/>
      <c r="V4100" s="4"/>
      <c r="W4100" s="4"/>
      <c r="X4100" s="4"/>
      <c r="Y4100" s="4"/>
    </row>
    <row r="4101" spans="1:25" ht="15" customHeight="1">
      <c r="A4101" s="4"/>
      <c r="B4101" s="59" t="s">
        <v>1245</v>
      </c>
      <c r="C4101" s="74" t="s">
        <v>2814</v>
      </c>
      <c r="D4101" s="59" t="s">
        <v>47</v>
      </c>
      <c r="E4101" s="59" t="s">
        <v>2815</v>
      </c>
      <c r="F4101" s="308" t="s">
        <v>2796</v>
      </c>
      <c r="G4101" s="308"/>
      <c r="H4101" s="73" t="s">
        <v>1249</v>
      </c>
      <c r="I4101" s="76">
        <v>1</v>
      </c>
      <c r="J4101" s="75">
        <v>1.74</v>
      </c>
      <c r="K4101" s="75">
        <v>1.74</v>
      </c>
      <c r="O4101" s="4"/>
      <c r="P4101" s="4"/>
      <c r="Q4101" s="4"/>
      <c r="R4101" s="4"/>
      <c r="S4101" s="4"/>
      <c r="T4101" s="4"/>
      <c r="U4101" s="4"/>
      <c r="V4101" s="4"/>
      <c r="W4101" s="4"/>
      <c r="X4101" s="4"/>
      <c r="Y4101" s="4"/>
    </row>
    <row r="4102" spans="1:25" ht="15" customHeight="1">
      <c r="A4102" s="4"/>
      <c r="B4102" s="59" t="s">
        <v>1245</v>
      </c>
      <c r="C4102" s="74" t="s">
        <v>2816</v>
      </c>
      <c r="D4102" s="59" t="s">
        <v>47</v>
      </c>
      <c r="E4102" s="59" t="s">
        <v>2817</v>
      </c>
      <c r="F4102" s="308" t="s">
        <v>2796</v>
      </c>
      <c r="G4102" s="308"/>
      <c r="H4102" s="73" t="s">
        <v>1249</v>
      </c>
      <c r="I4102" s="76">
        <v>1</v>
      </c>
      <c r="J4102" s="75">
        <v>2.8</v>
      </c>
      <c r="K4102" s="75">
        <v>2.8</v>
      </c>
      <c r="O4102" s="4"/>
      <c r="P4102" s="4"/>
      <c r="Q4102" s="4"/>
      <c r="R4102" s="4"/>
      <c r="S4102" s="4"/>
      <c r="T4102" s="4"/>
      <c r="U4102" s="4"/>
      <c r="V4102" s="4"/>
      <c r="W4102" s="4"/>
      <c r="X4102" s="4"/>
      <c r="Y4102" s="4"/>
    </row>
    <row r="4103" spans="1:25" ht="15" customHeight="1">
      <c r="A4103" s="4"/>
      <c r="B4103" s="59" t="s">
        <v>1245</v>
      </c>
      <c r="C4103" s="74" t="s">
        <v>2810</v>
      </c>
      <c r="D4103" s="59" t="s">
        <v>47</v>
      </c>
      <c r="E4103" s="59" t="s">
        <v>2811</v>
      </c>
      <c r="F4103" s="308" t="s">
        <v>2796</v>
      </c>
      <c r="G4103" s="308"/>
      <c r="H4103" s="73" t="s">
        <v>1249</v>
      </c>
      <c r="I4103" s="76">
        <v>1</v>
      </c>
      <c r="J4103" s="75">
        <v>0.36</v>
      </c>
      <c r="K4103" s="75">
        <v>0.36</v>
      </c>
      <c r="O4103" s="4"/>
      <c r="P4103" s="4"/>
      <c r="Q4103" s="4"/>
      <c r="R4103" s="4"/>
      <c r="S4103" s="4"/>
      <c r="T4103" s="4"/>
      <c r="U4103" s="4"/>
      <c r="V4103" s="4"/>
      <c r="W4103" s="4"/>
      <c r="X4103" s="4"/>
      <c r="Y4103" s="4"/>
    </row>
    <row r="4104" spans="1:25" ht="15" customHeight="1">
      <c r="A4104" s="4"/>
      <c r="B4104" s="60"/>
      <c r="C4104" s="60"/>
      <c r="D4104" s="60"/>
      <c r="E4104" s="60"/>
      <c r="F4104" s="60" t="s">
        <v>1260</v>
      </c>
      <c r="G4104" s="82">
        <v>0</v>
      </c>
      <c r="H4104" s="60" t="s">
        <v>1261</v>
      </c>
      <c r="I4104" s="82">
        <v>0</v>
      </c>
      <c r="J4104" s="60" t="s">
        <v>1262</v>
      </c>
      <c r="K4104" s="82">
        <v>0</v>
      </c>
      <c r="O4104" s="4"/>
      <c r="P4104" s="4"/>
      <c r="Q4104" s="4"/>
      <c r="R4104" s="4"/>
      <c r="S4104" s="4"/>
      <c r="T4104" s="4"/>
      <c r="U4104" s="4"/>
      <c r="V4104" s="4"/>
      <c r="W4104" s="4"/>
      <c r="X4104" s="4"/>
      <c r="Y4104" s="4"/>
    </row>
    <row r="4105" spans="1:25" ht="15" customHeight="1" thickBot="1">
      <c r="A4105" s="4"/>
      <c r="B4105" s="60"/>
      <c r="C4105" s="60"/>
      <c r="D4105" s="60"/>
      <c r="E4105" s="60"/>
      <c r="F4105" s="60" t="s">
        <v>1263</v>
      </c>
      <c r="G4105" s="82">
        <v>1.22</v>
      </c>
      <c r="H4105" s="60"/>
      <c r="I4105" s="306" t="s">
        <v>1264</v>
      </c>
      <c r="J4105" s="306"/>
      <c r="K4105" s="82">
        <v>7.71</v>
      </c>
      <c r="O4105" s="4"/>
      <c r="P4105" s="4"/>
      <c r="Q4105" s="4"/>
      <c r="R4105" s="4"/>
      <c r="S4105" s="4"/>
      <c r="T4105" s="4"/>
      <c r="U4105" s="4"/>
      <c r="V4105" s="4"/>
      <c r="W4105" s="4"/>
      <c r="X4105" s="4"/>
      <c r="Y4105" s="4"/>
    </row>
    <row r="4106" spans="1:25" ht="15" customHeight="1" thickTop="1">
      <c r="A4106" s="4"/>
      <c r="B4106" s="72"/>
      <c r="C4106" s="72"/>
      <c r="D4106" s="72"/>
      <c r="E4106" s="72"/>
      <c r="F4106" s="72"/>
      <c r="G4106" s="72"/>
      <c r="H4106" s="72"/>
      <c r="I4106" s="72"/>
      <c r="J4106" s="72"/>
      <c r="K4106" s="72"/>
      <c r="O4106" s="4"/>
      <c r="P4106" s="4"/>
      <c r="Q4106" s="4"/>
      <c r="R4106" s="4"/>
      <c r="S4106" s="4"/>
      <c r="T4106" s="4"/>
      <c r="U4106" s="4"/>
      <c r="V4106" s="4"/>
      <c r="W4106" s="4"/>
      <c r="X4106" s="4"/>
      <c r="Y4106" s="4"/>
    </row>
    <row r="4107" spans="1:25" ht="15" customHeight="1">
      <c r="A4107" s="4"/>
      <c r="B4107" s="61"/>
      <c r="C4107" s="62" t="s">
        <v>19</v>
      </c>
      <c r="D4107" s="61" t="s">
        <v>20</v>
      </c>
      <c r="E4107" s="61" t="s">
        <v>21</v>
      </c>
      <c r="F4107" s="303" t="s">
        <v>1242</v>
      </c>
      <c r="G4107" s="303"/>
      <c r="H4107" s="67" t="s">
        <v>22</v>
      </c>
      <c r="I4107" s="62" t="s">
        <v>23</v>
      </c>
      <c r="J4107" s="62" t="s">
        <v>24</v>
      </c>
      <c r="K4107" s="62" t="s">
        <v>17</v>
      </c>
      <c r="O4107" s="4"/>
      <c r="P4107" s="4"/>
      <c r="Q4107" s="4"/>
      <c r="R4107" s="4"/>
      <c r="S4107" s="4"/>
      <c r="T4107" s="4"/>
      <c r="U4107" s="4"/>
      <c r="V4107" s="4"/>
      <c r="W4107" s="4"/>
      <c r="X4107" s="4"/>
      <c r="Y4107" s="4"/>
    </row>
    <row r="4108" spans="1:25" ht="15" customHeight="1">
      <c r="A4108" s="4"/>
      <c r="B4108" s="58" t="s">
        <v>1243</v>
      </c>
      <c r="C4108" s="69" t="s">
        <v>2812</v>
      </c>
      <c r="D4108" s="58" t="s">
        <v>47</v>
      </c>
      <c r="E4108" s="58" t="s">
        <v>2813</v>
      </c>
      <c r="F4108" s="304" t="s">
        <v>2796</v>
      </c>
      <c r="G4108" s="304"/>
      <c r="H4108" s="68" t="s">
        <v>1249</v>
      </c>
      <c r="I4108" s="71">
        <v>1</v>
      </c>
      <c r="J4108" s="70">
        <v>1.59</v>
      </c>
      <c r="K4108" s="70">
        <v>1.59</v>
      </c>
      <c r="O4108" s="4"/>
      <c r="P4108" s="4"/>
      <c r="Q4108" s="4"/>
      <c r="R4108" s="4"/>
      <c r="S4108" s="4"/>
      <c r="T4108" s="4"/>
      <c r="U4108" s="4"/>
      <c r="V4108" s="4"/>
      <c r="W4108" s="4"/>
      <c r="X4108" s="4"/>
      <c r="Y4108" s="4"/>
    </row>
    <row r="4109" spans="1:25" ht="15" customHeight="1">
      <c r="A4109" s="4"/>
      <c r="B4109" s="57" t="s">
        <v>1254</v>
      </c>
      <c r="C4109" s="78" t="s">
        <v>2818</v>
      </c>
      <c r="D4109" s="57" t="s">
        <v>47</v>
      </c>
      <c r="E4109" s="57" t="s">
        <v>2819</v>
      </c>
      <c r="F4109" s="305" t="s">
        <v>2805</v>
      </c>
      <c r="G4109" s="305"/>
      <c r="H4109" s="77" t="s">
        <v>49</v>
      </c>
      <c r="I4109" s="80">
        <v>6.3999999999999997E-5</v>
      </c>
      <c r="J4109" s="79">
        <v>24955.93</v>
      </c>
      <c r="K4109" s="79">
        <v>1.59</v>
      </c>
      <c r="O4109" s="4"/>
      <c r="P4109" s="4"/>
      <c r="Q4109" s="4"/>
      <c r="R4109" s="4"/>
      <c r="S4109" s="4"/>
      <c r="T4109" s="4"/>
      <c r="U4109" s="4"/>
      <c r="V4109" s="4"/>
      <c r="W4109" s="4"/>
      <c r="X4109" s="4"/>
      <c r="Y4109" s="4"/>
    </row>
    <row r="4110" spans="1:25" ht="15" customHeight="1">
      <c r="A4110" s="4"/>
      <c r="B4110" s="60"/>
      <c r="C4110" s="60"/>
      <c r="D4110" s="60"/>
      <c r="E4110" s="60"/>
      <c r="F4110" s="60" t="s">
        <v>1260</v>
      </c>
      <c r="G4110" s="82">
        <v>0</v>
      </c>
      <c r="H4110" s="60" t="s">
        <v>1261</v>
      </c>
      <c r="I4110" s="82">
        <v>0</v>
      </c>
      <c r="J4110" s="60" t="s">
        <v>1262</v>
      </c>
      <c r="K4110" s="82">
        <v>0</v>
      </c>
      <c r="O4110" s="4"/>
      <c r="P4110" s="4"/>
      <c r="Q4110" s="4"/>
      <c r="R4110" s="4"/>
      <c r="S4110" s="4"/>
      <c r="T4110" s="4"/>
      <c r="U4110" s="4"/>
      <c r="V4110" s="4"/>
      <c r="W4110" s="4"/>
      <c r="X4110" s="4"/>
      <c r="Y4110" s="4"/>
    </row>
    <row r="4111" spans="1:25" ht="15" customHeight="1" thickBot="1">
      <c r="A4111" s="4"/>
      <c r="B4111" s="60"/>
      <c r="C4111" s="60"/>
      <c r="D4111" s="60"/>
      <c r="E4111" s="60"/>
      <c r="F4111" s="60" t="s">
        <v>1263</v>
      </c>
      <c r="G4111" s="82">
        <v>0.3</v>
      </c>
      <c r="H4111" s="60"/>
      <c r="I4111" s="306" t="s">
        <v>1264</v>
      </c>
      <c r="J4111" s="306"/>
      <c r="K4111" s="82">
        <v>1.89</v>
      </c>
      <c r="O4111" s="4"/>
      <c r="P4111" s="4"/>
      <c r="Q4111" s="4"/>
      <c r="R4111" s="4"/>
      <c r="S4111" s="4"/>
      <c r="T4111" s="4"/>
      <c r="U4111" s="4"/>
      <c r="V4111" s="4"/>
      <c r="W4111" s="4"/>
      <c r="X4111" s="4"/>
      <c r="Y4111" s="4"/>
    </row>
    <row r="4112" spans="1:25" ht="15" customHeight="1" thickTop="1">
      <c r="A4112" s="4"/>
      <c r="B4112" s="72"/>
      <c r="C4112" s="72"/>
      <c r="D4112" s="72"/>
      <c r="E4112" s="72"/>
      <c r="F4112" s="72"/>
      <c r="G4112" s="72"/>
      <c r="H4112" s="72"/>
      <c r="I4112" s="72"/>
      <c r="J4112" s="72"/>
      <c r="K4112" s="72"/>
      <c r="O4112" s="4"/>
      <c r="P4112" s="4"/>
      <c r="Q4112" s="4"/>
      <c r="R4112" s="4"/>
      <c r="S4112" s="4"/>
      <c r="T4112" s="4"/>
      <c r="U4112" s="4"/>
      <c r="V4112" s="4"/>
      <c r="W4112" s="4"/>
      <c r="X4112" s="4"/>
      <c r="Y4112" s="4"/>
    </row>
    <row r="4113" spans="1:25" ht="15" customHeight="1">
      <c r="A4113" s="4"/>
      <c r="B4113" s="61"/>
      <c r="C4113" s="62" t="s">
        <v>19</v>
      </c>
      <c r="D4113" s="61" t="s">
        <v>20</v>
      </c>
      <c r="E4113" s="61" t="s">
        <v>21</v>
      </c>
      <c r="F4113" s="303" t="s">
        <v>1242</v>
      </c>
      <c r="G4113" s="303"/>
      <c r="H4113" s="67" t="s">
        <v>22</v>
      </c>
      <c r="I4113" s="62" t="s">
        <v>23</v>
      </c>
      <c r="J4113" s="62" t="s">
        <v>24</v>
      </c>
      <c r="K4113" s="62" t="s">
        <v>17</v>
      </c>
      <c r="O4113" s="4"/>
      <c r="P4113" s="4"/>
      <c r="Q4113" s="4"/>
      <c r="R4113" s="4"/>
      <c r="S4113" s="4"/>
      <c r="T4113" s="4"/>
      <c r="U4113" s="4"/>
      <c r="V4113" s="4"/>
      <c r="W4113" s="4"/>
      <c r="X4113" s="4"/>
      <c r="Y4113" s="4"/>
    </row>
    <row r="4114" spans="1:25" ht="15" customHeight="1">
      <c r="A4114" s="4"/>
      <c r="B4114" s="58" t="s">
        <v>1243</v>
      </c>
      <c r="C4114" s="69" t="s">
        <v>2810</v>
      </c>
      <c r="D4114" s="58" t="s">
        <v>47</v>
      </c>
      <c r="E4114" s="58" t="s">
        <v>2811</v>
      </c>
      <c r="F4114" s="304" t="s">
        <v>2796</v>
      </c>
      <c r="G4114" s="304"/>
      <c r="H4114" s="68" t="s">
        <v>1249</v>
      </c>
      <c r="I4114" s="71">
        <v>1</v>
      </c>
      <c r="J4114" s="70">
        <v>0.36</v>
      </c>
      <c r="K4114" s="70">
        <v>0.36</v>
      </c>
      <c r="O4114" s="4"/>
      <c r="P4114" s="4"/>
      <c r="Q4114" s="4"/>
      <c r="R4114" s="4"/>
      <c r="S4114" s="4"/>
      <c r="T4114" s="4"/>
      <c r="U4114" s="4"/>
      <c r="V4114" s="4"/>
      <c r="W4114" s="4"/>
      <c r="X4114" s="4"/>
      <c r="Y4114" s="4"/>
    </row>
    <row r="4115" spans="1:25" ht="15" customHeight="1">
      <c r="A4115" s="4"/>
      <c r="B4115" s="57" t="s">
        <v>1254</v>
      </c>
      <c r="C4115" s="78" t="s">
        <v>2818</v>
      </c>
      <c r="D4115" s="57" t="s">
        <v>47</v>
      </c>
      <c r="E4115" s="57" t="s">
        <v>2819</v>
      </c>
      <c r="F4115" s="305" t="s">
        <v>2805</v>
      </c>
      <c r="G4115" s="305"/>
      <c r="H4115" s="77" t="s">
        <v>49</v>
      </c>
      <c r="I4115" s="80">
        <v>1.4800000000000001E-5</v>
      </c>
      <c r="J4115" s="79">
        <v>24955.93</v>
      </c>
      <c r="K4115" s="79">
        <v>0.36</v>
      </c>
      <c r="O4115" s="4"/>
      <c r="P4115" s="4"/>
      <c r="Q4115" s="4"/>
      <c r="R4115" s="4"/>
      <c r="S4115" s="4"/>
      <c r="T4115" s="4"/>
      <c r="U4115" s="4"/>
      <c r="V4115" s="4"/>
      <c r="W4115" s="4"/>
      <c r="X4115" s="4"/>
      <c r="Y4115" s="4"/>
    </row>
    <row r="4116" spans="1:25" ht="15" customHeight="1">
      <c r="A4116" s="4"/>
      <c r="B4116" s="60"/>
      <c r="C4116" s="60"/>
      <c r="D4116" s="60"/>
      <c r="E4116" s="60"/>
      <c r="F4116" s="60" t="s">
        <v>1260</v>
      </c>
      <c r="G4116" s="82">
        <v>0</v>
      </c>
      <c r="H4116" s="60" t="s">
        <v>1261</v>
      </c>
      <c r="I4116" s="82">
        <v>0</v>
      </c>
      <c r="J4116" s="60" t="s">
        <v>1262</v>
      </c>
      <c r="K4116" s="82">
        <v>0</v>
      </c>
      <c r="O4116" s="4"/>
      <c r="P4116" s="4"/>
      <c r="Q4116" s="4"/>
      <c r="R4116" s="4"/>
      <c r="S4116" s="4"/>
      <c r="T4116" s="4"/>
      <c r="U4116" s="4"/>
      <c r="V4116" s="4"/>
      <c r="W4116" s="4"/>
      <c r="X4116" s="4"/>
      <c r="Y4116" s="4"/>
    </row>
    <row r="4117" spans="1:25" ht="15" customHeight="1" thickBot="1">
      <c r="A4117" s="4"/>
      <c r="B4117" s="60"/>
      <c r="C4117" s="60"/>
      <c r="D4117" s="60"/>
      <c r="E4117" s="60"/>
      <c r="F4117" s="60" t="s">
        <v>1263</v>
      </c>
      <c r="G4117" s="82">
        <v>0.06</v>
      </c>
      <c r="H4117" s="60"/>
      <c r="I4117" s="306" t="s">
        <v>1264</v>
      </c>
      <c r="J4117" s="306"/>
      <c r="K4117" s="82">
        <v>0.42</v>
      </c>
      <c r="O4117" s="4"/>
      <c r="P4117" s="4"/>
      <c r="Q4117" s="4"/>
      <c r="R4117" s="4"/>
      <c r="S4117" s="4"/>
      <c r="T4117" s="4"/>
      <c r="U4117" s="4"/>
      <c r="V4117" s="4"/>
      <c r="W4117" s="4"/>
      <c r="X4117" s="4"/>
      <c r="Y4117" s="4"/>
    </row>
    <row r="4118" spans="1:25" ht="15" customHeight="1" thickTop="1">
      <c r="A4118" s="4"/>
      <c r="B4118" s="72"/>
      <c r="C4118" s="72"/>
      <c r="D4118" s="72"/>
      <c r="E4118" s="72"/>
      <c r="F4118" s="72"/>
      <c r="G4118" s="72"/>
      <c r="H4118" s="72"/>
      <c r="I4118" s="72"/>
      <c r="J4118" s="72"/>
      <c r="K4118" s="72"/>
      <c r="O4118" s="4"/>
      <c r="P4118" s="4"/>
      <c r="Q4118" s="4"/>
      <c r="R4118" s="4"/>
      <c r="S4118" s="4"/>
      <c r="T4118" s="4"/>
      <c r="U4118" s="4"/>
      <c r="V4118" s="4"/>
      <c r="W4118" s="4"/>
      <c r="X4118" s="4"/>
      <c r="Y4118" s="4"/>
    </row>
    <row r="4119" spans="1:25" ht="15" customHeight="1">
      <c r="A4119" s="4"/>
      <c r="B4119" s="61"/>
      <c r="C4119" s="62" t="s">
        <v>19</v>
      </c>
      <c r="D4119" s="61" t="s">
        <v>20</v>
      </c>
      <c r="E4119" s="61" t="s">
        <v>21</v>
      </c>
      <c r="F4119" s="303" t="s">
        <v>1242</v>
      </c>
      <c r="G4119" s="303"/>
      <c r="H4119" s="67" t="s">
        <v>22</v>
      </c>
      <c r="I4119" s="62" t="s">
        <v>23</v>
      </c>
      <c r="J4119" s="62" t="s">
        <v>24</v>
      </c>
      <c r="K4119" s="62" t="s">
        <v>17</v>
      </c>
      <c r="O4119" s="4"/>
      <c r="P4119" s="4"/>
      <c r="Q4119" s="4"/>
      <c r="R4119" s="4"/>
      <c r="S4119" s="4"/>
      <c r="T4119" s="4"/>
      <c r="U4119" s="4"/>
      <c r="V4119" s="4"/>
      <c r="W4119" s="4"/>
      <c r="X4119" s="4"/>
      <c r="Y4119" s="4"/>
    </row>
    <row r="4120" spans="1:25" ht="15" customHeight="1">
      <c r="A4120" s="4"/>
      <c r="B4120" s="58" t="s">
        <v>1243</v>
      </c>
      <c r="C4120" s="69" t="s">
        <v>2814</v>
      </c>
      <c r="D4120" s="58" t="s">
        <v>47</v>
      </c>
      <c r="E4120" s="58" t="s">
        <v>2815</v>
      </c>
      <c r="F4120" s="304" t="s">
        <v>2796</v>
      </c>
      <c r="G4120" s="304"/>
      <c r="H4120" s="68" t="s">
        <v>1249</v>
      </c>
      <c r="I4120" s="71">
        <v>1</v>
      </c>
      <c r="J4120" s="70">
        <v>1.74</v>
      </c>
      <c r="K4120" s="70">
        <v>1.74</v>
      </c>
      <c r="O4120" s="4"/>
      <c r="P4120" s="4"/>
      <c r="Q4120" s="4"/>
      <c r="R4120" s="4"/>
      <c r="S4120" s="4"/>
      <c r="T4120" s="4"/>
      <c r="U4120" s="4"/>
      <c r="V4120" s="4"/>
      <c r="W4120" s="4"/>
      <c r="X4120" s="4"/>
      <c r="Y4120" s="4"/>
    </row>
    <row r="4121" spans="1:25" ht="15" customHeight="1">
      <c r="A4121" s="4"/>
      <c r="B4121" s="57" t="s">
        <v>1254</v>
      </c>
      <c r="C4121" s="78" t="s">
        <v>2818</v>
      </c>
      <c r="D4121" s="57" t="s">
        <v>47</v>
      </c>
      <c r="E4121" s="57" t="s">
        <v>2819</v>
      </c>
      <c r="F4121" s="305" t="s">
        <v>2805</v>
      </c>
      <c r="G4121" s="305"/>
      <c r="H4121" s="77" t="s">
        <v>49</v>
      </c>
      <c r="I4121" s="80">
        <v>6.9999999999999994E-5</v>
      </c>
      <c r="J4121" s="79">
        <v>24955.93</v>
      </c>
      <c r="K4121" s="79">
        <v>1.74</v>
      </c>
      <c r="O4121" s="4"/>
      <c r="P4121" s="4"/>
      <c r="Q4121" s="4"/>
      <c r="R4121" s="4"/>
      <c r="S4121" s="4"/>
      <c r="T4121" s="4"/>
      <c r="U4121" s="4"/>
      <c r="V4121" s="4"/>
      <c r="W4121" s="4"/>
      <c r="X4121" s="4"/>
      <c r="Y4121" s="4"/>
    </row>
    <row r="4122" spans="1:25" ht="15" customHeight="1">
      <c r="A4122" s="4"/>
      <c r="B4122" s="60"/>
      <c r="C4122" s="60"/>
      <c r="D4122" s="60"/>
      <c r="E4122" s="60"/>
      <c r="F4122" s="60" t="s">
        <v>1260</v>
      </c>
      <c r="G4122" s="82">
        <v>0</v>
      </c>
      <c r="H4122" s="60" t="s">
        <v>1261</v>
      </c>
      <c r="I4122" s="82">
        <v>0</v>
      </c>
      <c r="J4122" s="60" t="s">
        <v>1262</v>
      </c>
      <c r="K4122" s="82">
        <v>0</v>
      </c>
      <c r="O4122" s="4"/>
      <c r="P4122" s="4"/>
      <c r="Q4122" s="4"/>
      <c r="R4122" s="4"/>
      <c r="S4122" s="4"/>
      <c r="T4122" s="4"/>
      <c r="U4122" s="4"/>
      <c r="V4122" s="4"/>
      <c r="W4122" s="4"/>
      <c r="X4122" s="4"/>
      <c r="Y4122" s="4"/>
    </row>
    <row r="4123" spans="1:25" ht="15" customHeight="1" thickBot="1">
      <c r="A4123" s="4"/>
      <c r="B4123" s="60"/>
      <c r="C4123" s="60"/>
      <c r="D4123" s="60"/>
      <c r="E4123" s="60"/>
      <c r="F4123" s="60" t="s">
        <v>1263</v>
      </c>
      <c r="G4123" s="82">
        <v>0.32</v>
      </c>
      <c r="H4123" s="60"/>
      <c r="I4123" s="306" t="s">
        <v>1264</v>
      </c>
      <c r="J4123" s="306"/>
      <c r="K4123" s="82">
        <v>2.06</v>
      </c>
      <c r="O4123" s="4"/>
      <c r="P4123" s="4"/>
      <c r="Q4123" s="4"/>
      <c r="R4123" s="4"/>
      <c r="S4123" s="4"/>
      <c r="T4123" s="4"/>
      <c r="U4123" s="4"/>
      <c r="V4123" s="4"/>
      <c r="W4123" s="4"/>
      <c r="X4123" s="4"/>
      <c r="Y4123" s="4"/>
    </row>
    <row r="4124" spans="1:25" ht="15" customHeight="1" thickTop="1">
      <c r="A4124" s="4"/>
      <c r="B4124" s="72"/>
      <c r="C4124" s="72"/>
      <c r="D4124" s="72"/>
      <c r="E4124" s="72"/>
      <c r="F4124" s="72"/>
      <c r="G4124" s="72"/>
      <c r="H4124" s="72"/>
      <c r="I4124" s="72"/>
      <c r="J4124" s="72"/>
      <c r="K4124" s="72"/>
      <c r="O4124" s="4"/>
      <c r="P4124" s="4"/>
      <c r="Q4124" s="4"/>
      <c r="R4124" s="4"/>
      <c r="S4124" s="4"/>
      <c r="T4124" s="4"/>
      <c r="U4124" s="4"/>
      <c r="V4124" s="4"/>
      <c r="W4124" s="4"/>
      <c r="X4124" s="4"/>
      <c r="Y4124" s="4"/>
    </row>
    <row r="4125" spans="1:25" ht="15" customHeight="1">
      <c r="A4125" s="4"/>
      <c r="B4125" s="61"/>
      <c r="C4125" s="62" t="s">
        <v>19</v>
      </c>
      <c r="D4125" s="61" t="s">
        <v>20</v>
      </c>
      <c r="E4125" s="61" t="s">
        <v>21</v>
      </c>
      <c r="F4125" s="303" t="s">
        <v>1242</v>
      </c>
      <c r="G4125" s="303"/>
      <c r="H4125" s="67" t="s">
        <v>22</v>
      </c>
      <c r="I4125" s="62" t="s">
        <v>23</v>
      </c>
      <c r="J4125" s="62" t="s">
        <v>24</v>
      </c>
      <c r="K4125" s="62" t="s">
        <v>17</v>
      </c>
      <c r="O4125" s="4"/>
      <c r="P4125" s="4"/>
      <c r="Q4125" s="4"/>
      <c r="R4125" s="4"/>
      <c r="S4125" s="4"/>
      <c r="T4125" s="4"/>
      <c r="U4125" s="4"/>
      <c r="V4125" s="4"/>
      <c r="W4125" s="4"/>
      <c r="X4125" s="4"/>
      <c r="Y4125" s="4"/>
    </row>
    <row r="4126" spans="1:25" ht="15" customHeight="1">
      <c r="A4126" s="4"/>
      <c r="B4126" s="58" t="s">
        <v>1243</v>
      </c>
      <c r="C4126" s="69" t="s">
        <v>2816</v>
      </c>
      <c r="D4126" s="58" t="s">
        <v>47</v>
      </c>
      <c r="E4126" s="58" t="s">
        <v>2817</v>
      </c>
      <c r="F4126" s="304" t="s">
        <v>2796</v>
      </c>
      <c r="G4126" s="304"/>
      <c r="H4126" s="68" t="s">
        <v>1249</v>
      </c>
      <c r="I4126" s="71">
        <v>1</v>
      </c>
      <c r="J4126" s="70">
        <v>2.8</v>
      </c>
      <c r="K4126" s="70">
        <v>2.8</v>
      </c>
      <c r="O4126" s="4"/>
      <c r="P4126" s="4"/>
      <c r="Q4126" s="4"/>
      <c r="R4126" s="4"/>
      <c r="S4126" s="4"/>
      <c r="T4126" s="4"/>
      <c r="U4126" s="4"/>
      <c r="V4126" s="4"/>
      <c r="W4126" s="4"/>
      <c r="X4126" s="4"/>
      <c r="Y4126" s="4"/>
    </row>
    <row r="4127" spans="1:25" ht="15" customHeight="1">
      <c r="A4127" s="4"/>
      <c r="B4127" s="57" t="s">
        <v>1254</v>
      </c>
      <c r="C4127" s="78" t="s">
        <v>2806</v>
      </c>
      <c r="D4127" s="57" t="s">
        <v>47</v>
      </c>
      <c r="E4127" s="57" t="s">
        <v>2807</v>
      </c>
      <c r="F4127" s="305" t="s">
        <v>2808</v>
      </c>
      <c r="G4127" s="305"/>
      <c r="H4127" s="77" t="s">
        <v>2809</v>
      </c>
      <c r="I4127" s="80">
        <v>2.5</v>
      </c>
      <c r="J4127" s="79">
        <v>1.1200000000000001</v>
      </c>
      <c r="K4127" s="79">
        <v>2.8</v>
      </c>
      <c r="O4127" s="4"/>
      <c r="P4127" s="4"/>
      <c r="Q4127" s="4"/>
      <c r="R4127" s="4"/>
      <c r="S4127" s="4"/>
      <c r="T4127" s="4"/>
      <c r="U4127" s="4"/>
      <c r="V4127" s="4"/>
      <c r="W4127" s="4"/>
      <c r="X4127" s="4"/>
      <c r="Y4127" s="4"/>
    </row>
    <row r="4128" spans="1:25" ht="15" customHeight="1">
      <c r="A4128" s="4"/>
      <c r="B4128" s="60"/>
      <c r="C4128" s="60"/>
      <c r="D4128" s="60"/>
      <c r="E4128" s="60"/>
      <c r="F4128" s="60" t="s">
        <v>1260</v>
      </c>
      <c r="G4128" s="82">
        <v>0</v>
      </c>
      <c r="H4128" s="60" t="s">
        <v>1261</v>
      </c>
      <c r="I4128" s="82">
        <v>0</v>
      </c>
      <c r="J4128" s="60" t="s">
        <v>1262</v>
      </c>
      <c r="K4128" s="82">
        <v>0</v>
      </c>
      <c r="O4128" s="4"/>
      <c r="P4128" s="4"/>
      <c r="Q4128" s="4"/>
      <c r="R4128" s="4"/>
      <c r="S4128" s="4"/>
      <c r="T4128" s="4"/>
      <c r="U4128" s="4"/>
      <c r="V4128" s="4"/>
      <c r="W4128" s="4"/>
      <c r="X4128" s="4"/>
      <c r="Y4128" s="4"/>
    </row>
    <row r="4129" spans="1:25" ht="15" customHeight="1" thickBot="1">
      <c r="A4129" s="4"/>
      <c r="B4129" s="60"/>
      <c r="C4129" s="60"/>
      <c r="D4129" s="60"/>
      <c r="E4129" s="60"/>
      <c r="F4129" s="60" t="s">
        <v>1263</v>
      </c>
      <c r="G4129" s="82">
        <v>0.52</v>
      </c>
      <c r="H4129" s="60"/>
      <c r="I4129" s="306" t="s">
        <v>1264</v>
      </c>
      <c r="J4129" s="306"/>
      <c r="K4129" s="82">
        <v>3.32</v>
      </c>
      <c r="O4129" s="4"/>
      <c r="P4129" s="4"/>
      <c r="Q4129" s="4"/>
      <c r="R4129" s="4"/>
      <c r="S4129" s="4"/>
      <c r="T4129" s="4"/>
      <c r="U4129" s="4"/>
      <c r="V4129" s="4"/>
      <c r="W4129" s="4"/>
      <c r="X4129" s="4"/>
      <c r="Y4129" s="4"/>
    </row>
    <row r="4130" spans="1:25" ht="15" customHeight="1" thickTop="1">
      <c r="A4130" s="4"/>
      <c r="B4130" s="72"/>
      <c r="C4130" s="72"/>
      <c r="D4130" s="72"/>
      <c r="E4130" s="72"/>
      <c r="F4130" s="72"/>
      <c r="G4130" s="72"/>
      <c r="H4130" s="72"/>
      <c r="I4130" s="72"/>
      <c r="J4130" s="72"/>
      <c r="K4130" s="72"/>
      <c r="O4130" s="4"/>
      <c r="P4130" s="4"/>
      <c r="Q4130" s="4"/>
      <c r="R4130" s="4"/>
      <c r="S4130" s="4"/>
      <c r="T4130" s="4"/>
      <c r="U4130" s="4"/>
      <c r="V4130" s="4"/>
      <c r="W4130" s="4"/>
      <c r="X4130" s="4"/>
      <c r="Y4130" s="4"/>
    </row>
    <row r="4131" spans="1:25" ht="15" customHeight="1">
      <c r="A4131" s="4"/>
      <c r="B4131" s="61"/>
      <c r="C4131" s="62" t="s">
        <v>19</v>
      </c>
      <c r="D4131" s="61" t="s">
        <v>20</v>
      </c>
      <c r="E4131" s="61" t="s">
        <v>21</v>
      </c>
      <c r="F4131" s="303" t="s">
        <v>1242</v>
      </c>
      <c r="G4131" s="303"/>
      <c r="H4131" s="67" t="s">
        <v>22</v>
      </c>
      <c r="I4131" s="62" t="s">
        <v>23</v>
      </c>
      <c r="J4131" s="62" t="s">
        <v>24</v>
      </c>
      <c r="K4131" s="62" t="s">
        <v>17</v>
      </c>
      <c r="O4131" s="4"/>
      <c r="P4131" s="4"/>
      <c r="Q4131" s="4"/>
      <c r="R4131" s="4"/>
      <c r="S4131" s="4"/>
      <c r="T4131" s="4"/>
      <c r="U4131" s="4"/>
      <c r="V4131" s="4"/>
      <c r="W4131" s="4"/>
      <c r="X4131" s="4"/>
      <c r="Y4131" s="4"/>
    </row>
    <row r="4132" spans="1:25" ht="15" customHeight="1">
      <c r="A4132" s="4"/>
      <c r="B4132" s="58" t="s">
        <v>1243</v>
      </c>
      <c r="C4132" s="69" t="s">
        <v>1333</v>
      </c>
      <c r="D4132" s="58" t="s">
        <v>47</v>
      </c>
      <c r="E4132" s="58" t="s">
        <v>1334</v>
      </c>
      <c r="F4132" s="304" t="s">
        <v>1332</v>
      </c>
      <c r="G4132" s="304"/>
      <c r="H4132" s="68" t="s">
        <v>87</v>
      </c>
      <c r="I4132" s="71">
        <v>1</v>
      </c>
      <c r="J4132" s="70">
        <v>17.22</v>
      </c>
      <c r="K4132" s="70">
        <v>17.22</v>
      </c>
      <c r="O4132" s="4"/>
      <c r="P4132" s="4"/>
      <c r="Q4132" s="4"/>
      <c r="R4132" s="4"/>
      <c r="S4132" s="4"/>
      <c r="T4132" s="4"/>
      <c r="U4132" s="4"/>
      <c r="V4132" s="4"/>
      <c r="W4132" s="4"/>
      <c r="X4132" s="4"/>
      <c r="Y4132" s="4"/>
    </row>
    <row r="4133" spans="1:25" ht="15" customHeight="1">
      <c r="A4133" s="4"/>
      <c r="B4133" s="59" t="s">
        <v>1245</v>
      </c>
      <c r="C4133" s="74" t="s">
        <v>1252</v>
      </c>
      <c r="D4133" s="59" t="s">
        <v>47</v>
      </c>
      <c r="E4133" s="59" t="s">
        <v>1253</v>
      </c>
      <c r="F4133" s="308" t="s">
        <v>1248</v>
      </c>
      <c r="G4133" s="308"/>
      <c r="H4133" s="73" t="s">
        <v>1249</v>
      </c>
      <c r="I4133" s="76">
        <v>7.5999999999999998E-2</v>
      </c>
      <c r="J4133" s="75">
        <v>31.63</v>
      </c>
      <c r="K4133" s="75">
        <v>2.4</v>
      </c>
      <c r="O4133" s="4"/>
      <c r="P4133" s="4"/>
      <c r="Q4133" s="4"/>
      <c r="R4133" s="4"/>
      <c r="S4133" s="4"/>
      <c r="T4133" s="4"/>
      <c r="U4133" s="4"/>
      <c r="V4133" s="4"/>
      <c r="W4133" s="4"/>
      <c r="X4133" s="4"/>
      <c r="Y4133" s="4"/>
    </row>
    <row r="4134" spans="1:25" ht="15" customHeight="1">
      <c r="A4134" s="4"/>
      <c r="B4134" s="59" t="s">
        <v>1245</v>
      </c>
      <c r="C4134" s="74" t="s">
        <v>1250</v>
      </c>
      <c r="D4134" s="59" t="s">
        <v>47</v>
      </c>
      <c r="E4134" s="59" t="s">
        <v>1251</v>
      </c>
      <c r="F4134" s="308" t="s">
        <v>1248</v>
      </c>
      <c r="G4134" s="308"/>
      <c r="H4134" s="73" t="s">
        <v>1249</v>
      </c>
      <c r="I4134" s="76">
        <v>7.5999999999999998E-2</v>
      </c>
      <c r="J4134" s="75">
        <v>25.52</v>
      </c>
      <c r="K4134" s="75">
        <v>1.93</v>
      </c>
      <c r="O4134" s="4"/>
      <c r="P4134" s="4"/>
      <c r="Q4134" s="4"/>
      <c r="R4134" s="4"/>
      <c r="S4134" s="4"/>
      <c r="T4134" s="4"/>
      <c r="U4134" s="4"/>
      <c r="V4134" s="4"/>
      <c r="W4134" s="4"/>
      <c r="X4134" s="4"/>
      <c r="Y4134" s="4"/>
    </row>
    <row r="4135" spans="1:25" ht="15" customHeight="1">
      <c r="A4135" s="4"/>
      <c r="B4135" s="57" t="s">
        <v>1254</v>
      </c>
      <c r="C4135" s="78" t="s">
        <v>2820</v>
      </c>
      <c r="D4135" s="57" t="s">
        <v>47</v>
      </c>
      <c r="E4135" s="57" t="s">
        <v>2821</v>
      </c>
      <c r="F4135" s="305" t="s">
        <v>1258</v>
      </c>
      <c r="G4135" s="305"/>
      <c r="H4135" s="77" t="s">
        <v>87</v>
      </c>
      <c r="I4135" s="80">
        <v>1.2434000000000001</v>
      </c>
      <c r="J4135" s="79">
        <v>10.35</v>
      </c>
      <c r="K4135" s="79">
        <v>12.86</v>
      </c>
      <c r="O4135" s="4"/>
      <c r="P4135" s="4"/>
      <c r="Q4135" s="4"/>
      <c r="R4135" s="4"/>
      <c r="S4135" s="4"/>
      <c r="T4135" s="4"/>
      <c r="U4135" s="4"/>
      <c r="V4135" s="4"/>
      <c r="W4135" s="4"/>
      <c r="X4135" s="4"/>
      <c r="Y4135" s="4"/>
    </row>
    <row r="4136" spans="1:25" ht="15" customHeight="1">
      <c r="A4136" s="4"/>
      <c r="B4136" s="57" t="s">
        <v>1254</v>
      </c>
      <c r="C4136" s="78" t="s">
        <v>2268</v>
      </c>
      <c r="D4136" s="57" t="s">
        <v>47</v>
      </c>
      <c r="E4136" s="57" t="s">
        <v>2269</v>
      </c>
      <c r="F4136" s="305" t="s">
        <v>1258</v>
      </c>
      <c r="G4136" s="305"/>
      <c r="H4136" s="77" t="s">
        <v>49</v>
      </c>
      <c r="I4136" s="80">
        <v>9.4000000000000004E-3</v>
      </c>
      <c r="J4136" s="79">
        <v>3.69</v>
      </c>
      <c r="K4136" s="79">
        <v>0.03</v>
      </c>
      <c r="O4136" s="4"/>
      <c r="P4136" s="4"/>
      <c r="Q4136" s="4"/>
      <c r="R4136" s="4"/>
      <c r="S4136" s="4"/>
      <c r="T4136" s="4"/>
      <c r="U4136" s="4"/>
      <c r="V4136" s="4"/>
      <c r="W4136" s="4"/>
      <c r="X4136" s="4"/>
      <c r="Y4136" s="4"/>
    </row>
    <row r="4137" spans="1:25" ht="15" customHeight="1">
      <c r="A4137" s="4"/>
      <c r="B4137" s="60"/>
      <c r="C4137" s="60"/>
      <c r="D4137" s="60"/>
      <c r="E4137" s="60"/>
      <c r="F4137" s="60" t="s">
        <v>1260</v>
      </c>
      <c r="G4137" s="82">
        <v>3.33</v>
      </c>
      <c r="H4137" s="60" t="s">
        <v>1261</v>
      </c>
      <c r="I4137" s="82">
        <v>0</v>
      </c>
      <c r="J4137" s="60" t="s">
        <v>1262</v>
      </c>
      <c r="K4137" s="82">
        <v>3.33</v>
      </c>
      <c r="O4137" s="4"/>
      <c r="P4137" s="4"/>
      <c r="Q4137" s="4"/>
      <c r="R4137" s="4"/>
      <c r="S4137" s="4"/>
      <c r="T4137" s="4"/>
      <c r="U4137" s="4"/>
      <c r="V4137" s="4"/>
      <c r="W4137" s="4"/>
      <c r="X4137" s="4"/>
      <c r="Y4137" s="4"/>
    </row>
    <row r="4138" spans="1:25" ht="15" customHeight="1" thickBot="1">
      <c r="A4138" s="4"/>
      <c r="B4138" s="60"/>
      <c r="C4138" s="60"/>
      <c r="D4138" s="60"/>
      <c r="E4138" s="60"/>
      <c r="F4138" s="60" t="s">
        <v>1263</v>
      </c>
      <c r="G4138" s="82">
        <v>3.25</v>
      </c>
      <c r="H4138" s="60"/>
      <c r="I4138" s="306" t="s">
        <v>1264</v>
      </c>
      <c r="J4138" s="306"/>
      <c r="K4138" s="82">
        <v>20.47</v>
      </c>
      <c r="O4138" s="4"/>
      <c r="P4138" s="4"/>
      <c r="Q4138" s="4"/>
      <c r="R4138" s="4"/>
      <c r="S4138" s="4"/>
      <c r="T4138" s="4"/>
      <c r="U4138" s="4"/>
      <c r="V4138" s="4"/>
      <c r="W4138" s="4"/>
      <c r="X4138" s="4"/>
      <c r="Y4138" s="4"/>
    </row>
    <row r="4139" spans="1:25" ht="15" customHeight="1" thickTop="1">
      <c r="A4139" s="4"/>
      <c r="B4139" s="72"/>
      <c r="C4139" s="72"/>
      <c r="D4139" s="72"/>
      <c r="E4139" s="72"/>
      <c r="F4139" s="72"/>
      <c r="G4139" s="72"/>
      <c r="H4139" s="72"/>
      <c r="I4139" s="72"/>
      <c r="J4139" s="72"/>
      <c r="K4139" s="72"/>
      <c r="O4139" s="4"/>
      <c r="P4139" s="4"/>
      <c r="Q4139" s="4"/>
      <c r="R4139" s="4"/>
      <c r="S4139" s="4"/>
      <c r="T4139" s="4"/>
      <c r="U4139" s="4"/>
      <c r="V4139" s="4"/>
      <c r="W4139" s="4"/>
      <c r="X4139" s="4"/>
      <c r="Y4139" s="4"/>
    </row>
    <row r="4140" spans="1:25" ht="15" customHeight="1">
      <c r="A4140" s="4"/>
      <c r="B4140" s="61"/>
      <c r="C4140" s="62" t="s">
        <v>19</v>
      </c>
      <c r="D4140" s="61" t="s">
        <v>20</v>
      </c>
      <c r="E4140" s="61" t="s">
        <v>21</v>
      </c>
      <c r="F4140" s="303" t="s">
        <v>1242</v>
      </c>
      <c r="G4140" s="303"/>
      <c r="H4140" s="67" t="s">
        <v>22</v>
      </c>
      <c r="I4140" s="62" t="s">
        <v>23</v>
      </c>
      <c r="J4140" s="62" t="s">
        <v>24</v>
      </c>
      <c r="K4140" s="62" t="s">
        <v>17</v>
      </c>
      <c r="O4140" s="4"/>
      <c r="P4140" s="4"/>
      <c r="Q4140" s="4"/>
      <c r="R4140" s="4"/>
      <c r="S4140" s="4"/>
      <c r="T4140" s="4"/>
      <c r="U4140" s="4"/>
      <c r="V4140" s="4"/>
      <c r="W4140" s="4"/>
      <c r="X4140" s="4"/>
      <c r="Y4140" s="4"/>
    </row>
    <row r="4141" spans="1:25" ht="15" customHeight="1">
      <c r="A4141" s="4"/>
      <c r="B4141" s="58" t="s">
        <v>1243</v>
      </c>
      <c r="C4141" s="69" t="s">
        <v>1499</v>
      </c>
      <c r="D4141" s="58" t="s">
        <v>47</v>
      </c>
      <c r="E4141" s="58" t="s">
        <v>1500</v>
      </c>
      <c r="F4141" s="304" t="s">
        <v>1387</v>
      </c>
      <c r="G4141" s="304"/>
      <c r="H4141" s="68" t="s">
        <v>1388</v>
      </c>
      <c r="I4141" s="71">
        <v>1</v>
      </c>
      <c r="J4141" s="70">
        <v>78.819999999999993</v>
      </c>
      <c r="K4141" s="70">
        <v>78.819999999999993</v>
      </c>
      <c r="O4141" s="4"/>
      <c r="P4141" s="4"/>
      <c r="Q4141" s="4"/>
      <c r="R4141" s="4"/>
      <c r="S4141" s="4"/>
      <c r="T4141" s="4"/>
      <c r="U4141" s="4"/>
      <c r="V4141" s="4"/>
      <c r="W4141" s="4"/>
      <c r="X4141" s="4"/>
      <c r="Y4141" s="4"/>
    </row>
    <row r="4142" spans="1:25" ht="15" customHeight="1">
      <c r="A4142" s="4"/>
      <c r="B4142" s="59" t="s">
        <v>1245</v>
      </c>
      <c r="C4142" s="74" t="s">
        <v>2822</v>
      </c>
      <c r="D4142" s="59" t="s">
        <v>47</v>
      </c>
      <c r="E4142" s="59" t="s">
        <v>2823</v>
      </c>
      <c r="F4142" s="308" t="s">
        <v>2796</v>
      </c>
      <c r="G4142" s="308"/>
      <c r="H4142" s="73" t="s">
        <v>1249</v>
      </c>
      <c r="I4142" s="76">
        <v>1</v>
      </c>
      <c r="J4142" s="75">
        <v>29.72</v>
      </c>
      <c r="K4142" s="75">
        <v>29.72</v>
      </c>
      <c r="O4142" s="4"/>
      <c r="P4142" s="4"/>
      <c r="Q4142" s="4"/>
      <c r="R4142" s="4"/>
      <c r="S4142" s="4"/>
      <c r="T4142" s="4"/>
      <c r="U4142" s="4"/>
      <c r="V4142" s="4"/>
      <c r="W4142" s="4"/>
      <c r="X4142" s="4"/>
      <c r="Y4142" s="4"/>
    </row>
    <row r="4143" spans="1:25" ht="15" customHeight="1">
      <c r="A4143" s="4"/>
      <c r="B4143" s="59" t="s">
        <v>1245</v>
      </c>
      <c r="C4143" s="74" t="s">
        <v>2824</v>
      </c>
      <c r="D4143" s="59" t="s">
        <v>47</v>
      </c>
      <c r="E4143" s="59" t="s">
        <v>2825</v>
      </c>
      <c r="F4143" s="308" t="s">
        <v>2796</v>
      </c>
      <c r="G4143" s="308"/>
      <c r="H4143" s="73" t="s">
        <v>1249</v>
      </c>
      <c r="I4143" s="76">
        <v>1</v>
      </c>
      <c r="J4143" s="75">
        <v>4.6399999999999997</v>
      </c>
      <c r="K4143" s="75">
        <v>4.6399999999999997</v>
      </c>
      <c r="O4143" s="4"/>
      <c r="P4143" s="4"/>
      <c r="Q4143" s="4"/>
      <c r="R4143" s="4"/>
      <c r="S4143" s="4"/>
      <c r="T4143" s="4"/>
      <c r="U4143" s="4"/>
      <c r="V4143" s="4"/>
      <c r="W4143" s="4"/>
      <c r="X4143" s="4"/>
      <c r="Y4143" s="4"/>
    </row>
    <row r="4144" spans="1:25" ht="15" customHeight="1">
      <c r="A4144" s="4"/>
      <c r="B4144" s="59" t="s">
        <v>1245</v>
      </c>
      <c r="C4144" s="74" t="s">
        <v>2826</v>
      </c>
      <c r="D4144" s="59" t="s">
        <v>47</v>
      </c>
      <c r="E4144" s="59" t="s">
        <v>2827</v>
      </c>
      <c r="F4144" s="308" t="s">
        <v>2796</v>
      </c>
      <c r="G4144" s="308"/>
      <c r="H4144" s="73" t="s">
        <v>1249</v>
      </c>
      <c r="I4144" s="76">
        <v>1</v>
      </c>
      <c r="J4144" s="75">
        <v>11.5</v>
      </c>
      <c r="K4144" s="75">
        <v>11.5</v>
      </c>
      <c r="O4144" s="4"/>
      <c r="P4144" s="4"/>
      <c r="Q4144" s="4"/>
      <c r="R4144" s="4"/>
      <c r="S4144" s="4"/>
      <c r="T4144" s="4"/>
      <c r="U4144" s="4"/>
      <c r="V4144" s="4"/>
      <c r="W4144" s="4"/>
      <c r="X4144" s="4"/>
      <c r="Y4144" s="4"/>
    </row>
    <row r="4145" spans="1:25" ht="15" customHeight="1">
      <c r="A4145" s="4"/>
      <c r="B4145" s="59" t="s">
        <v>1245</v>
      </c>
      <c r="C4145" s="74" t="s">
        <v>2828</v>
      </c>
      <c r="D4145" s="59" t="s">
        <v>47</v>
      </c>
      <c r="E4145" s="59" t="s">
        <v>2829</v>
      </c>
      <c r="F4145" s="308" t="s">
        <v>1248</v>
      </c>
      <c r="G4145" s="308"/>
      <c r="H4145" s="73" t="s">
        <v>1249</v>
      </c>
      <c r="I4145" s="76">
        <v>1</v>
      </c>
      <c r="J4145" s="75">
        <v>32.96</v>
      </c>
      <c r="K4145" s="75">
        <v>32.96</v>
      </c>
      <c r="O4145" s="4"/>
      <c r="P4145" s="4"/>
      <c r="Q4145" s="4"/>
      <c r="R4145" s="4"/>
      <c r="S4145" s="4"/>
      <c r="T4145" s="4"/>
      <c r="U4145" s="4"/>
      <c r="V4145" s="4"/>
      <c r="W4145" s="4"/>
      <c r="X4145" s="4"/>
      <c r="Y4145" s="4"/>
    </row>
    <row r="4146" spans="1:25" ht="15" customHeight="1">
      <c r="A4146" s="4"/>
      <c r="B4146" s="60"/>
      <c r="C4146" s="60"/>
      <c r="D4146" s="60"/>
      <c r="E4146" s="60"/>
      <c r="F4146" s="60" t="s">
        <v>1260</v>
      </c>
      <c r="G4146" s="82">
        <v>27.57</v>
      </c>
      <c r="H4146" s="60" t="s">
        <v>1261</v>
      </c>
      <c r="I4146" s="82">
        <v>0</v>
      </c>
      <c r="J4146" s="60" t="s">
        <v>1262</v>
      </c>
      <c r="K4146" s="82">
        <v>27.57</v>
      </c>
      <c r="O4146" s="4"/>
      <c r="P4146" s="4"/>
      <c r="Q4146" s="4"/>
      <c r="R4146" s="4"/>
      <c r="S4146" s="4"/>
      <c r="T4146" s="4"/>
      <c r="U4146" s="4"/>
      <c r="V4146" s="4"/>
      <c r="W4146" s="4"/>
      <c r="X4146" s="4"/>
      <c r="Y4146" s="4"/>
    </row>
    <row r="4147" spans="1:25" ht="15" customHeight="1" thickBot="1">
      <c r="A4147" s="4"/>
      <c r="B4147" s="60"/>
      <c r="C4147" s="60"/>
      <c r="D4147" s="60"/>
      <c r="E4147" s="60"/>
      <c r="F4147" s="60" t="s">
        <v>1263</v>
      </c>
      <c r="G4147" s="82">
        <v>14.91</v>
      </c>
      <c r="H4147" s="60"/>
      <c r="I4147" s="306" t="s">
        <v>1264</v>
      </c>
      <c r="J4147" s="306"/>
      <c r="K4147" s="82">
        <v>93.73</v>
      </c>
      <c r="O4147" s="4"/>
      <c r="P4147" s="4"/>
      <c r="Q4147" s="4"/>
      <c r="R4147" s="4"/>
      <c r="S4147" s="4"/>
      <c r="T4147" s="4"/>
      <c r="U4147" s="4"/>
      <c r="V4147" s="4"/>
      <c r="W4147" s="4"/>
      <c r="X4147" s="4"/>
      <c r="Y4147" s="4"/>
    </row>
    <row r="4148" spans="1:25" ht="15" customHeight="1" thickTop="1">
      <c r="A4148" s="4"/>
      <c r="B4148" s="72"/>
      <c r="C4148" s="72"/>
      <c r="D4148" s="72"/>
      <c r="E4148" s="72"/>
      <c r="F4148" s="72"/>
      <c r="G4148" s="72"/>
      <c r="H4148" s="72"/>
      <c r="I4148" s="72"/>
      <c r="J4148" s="72"/>
      <c r="K4148" s="72"/>
      <c r="O4148" s="4"/>
      <c r="P4148" s="4"/>
      <c r="Q4148" s="4"/>
      <c r="R4148" s="4"/>
      <c r="S4148" s="4"/>
      <c r="T4148" s="4"/>
      <c r="U4148" s="4"/>
      <c r="V4148" s="4"/>
      <c r="W4148" s="4"/>
      <c r="X4148" s="4"/>
      <c r="Y4148" s="4"/>
    </row>
    <row r="4149" spans="1:25" ht="15" customHeight="1">
      <c r="A4149" s="4"/>
      <c r="B4149" s="61"/>
      <c r="C4149" s="62" t="s">
        <v>19</v>
      </c>
      <c r="D4149" s="61" t="s">
        <v>20</v>
      </c>
      <c r="E4149" s="61" t="s">
        <v>21</v>
      </c>
      <c r="F4149" s="303" t="s">
        <v>1242</v>
      </c>
      <c r="G4149" s="303"/>
      <c r="H4149" s="67" t="s">
        <v>22</v>
      </c>
      <c r="I4149" s="62" t="s">
        <v>23</v>
      </c>
      <c r="J4149" s="62" t="s">
        <v>24</v>
      </c>
      <c r="K4149" s="62" t="s">
        <v>17</v>
      </c>
      <c r="O4149" s="4"/>
      <c r="P4149" s="4"/>
      <c r="Q4149" s="4"/>
      <c r="R4149" s="4"/>
      <c r="S4149" s="4"/>
      <c r="T4149" s="4"/>
      <c r="U4149" s="4"/>
      <c r="V4149" s="4"/>
      <c r="W4149" s="4"/>
      <c r="X4149" s="4"/>
      <c r="Y4149" s="4"/>
    </row>
    <row r="4150" spans="1:25" ht="15" customHeight="1">
      <c r="A4150" s="4"/>
      <c r="B4150" s="58" t="s">
        <v>1243</v>
      </c>
      <c r="C4150" s="69" t="s">
        <v>1495</v>
      </c>
      <c r="D4150" s="58" t="s">
        <v>47</v>
      </c>
      <c r="E4150" s="58" t="s">
        <v>1496</v>
      </c>
      <c r="F4150" s="304" t="s">
        <v>1387</v>
      </c>
      <c r="G4150" s="304"/>
      <c r="H4150" s="68" t="s">
        <v>1391</v>
      </c>
      <c r="I4150" s="71">
        <v>1</v>
      </c>
      <c r="J4150" s="70">
        <v>317.48</v>
      </c>
      <c r="K4150" s="70">
        <v>317.48</v>
      </c>
      <c r="O4150" s="4"/>
      <c r="P4150" s="4"/>
      <c r="Q4150" s="4"/>
      <c r="R4150" s="4"/>
      <c r="S4150" s="4"/>
      <c r="T4150" s="4"/>
      <c r="U4150" s="4"/>
      <c r="V4150" s="4"/>
      <c r="W4150" s="4"/>
      <c r="X4150" s="4"/>
      <c r="Y4150" s="4"/>
    </row>
    <row r="4151" spans="1:25" ht="15" customHeight="1">
      <c r="A4151" s="4"/>
      <c r="B4151" s="59" t="s">
        <v>1245</v>
      </c>
      <c r="C4151" s="74" t="s">
        <v>2824</v>
      </c>
      <c r="D4151" s="59" t="s">
        <v>47</v>
      </c>
      <c r="E4151" s="59" t="s">
        <v>2825</v>
      </c>
      <c r="F4151" s="308" t="s">
        <v>2796</v>
      </c>
      <c r="G4151" s="308"/>
      <c r="H4151" s="73" t="s">
        <v>1249</v>
      </c>
      <c r="I4151" s="76">
        <v>1</v>
      </c>
      <c r="J4151" s="75">
        <v>4.6399999999999997</v>
      </c>
      <c r="K4151" s="75">
        <v>4.6399999999999997</v>
      </c>
      <c r="O4151" s="4"/>
      <c r="P4151" s="4"/>
      <c r="Q4151" s="4"/>
      <c r="R4151" s="4"/>
      <c r="S4151" s="4"/>
      <c r="T4151" s="4"/>
      <c r="U4151" s="4"/>
      <c r="V4151" s="4"/>
      <c r="W4151" s="4"/>
      <c r="X4151" s="4"/>
      <c r="Y4151" s="4"/>
    </row>
    <row r="4152" spans="1:25" ht="15" customHeight="1">
      <c r="A4152" s="4"/>
      <c r="B4152" s="59" t="s">
        <v>1245</v>
      </c>
      <c r="C4152" s="74" t="s">
        <v>2830</v>
      </c>
      <c r="D4152" s="59" t="s">
        <v>47</v>
      </c>
      <c r="E4152" s="59" t="s">
        <v>2831</v>
      </c>
      <c r="F4152" s="308" t="s">
        <v>2796</v>
      </c>
      <c r="G4152" s="308"/>
      <c r="H4152" s="73" t="s">
        <v>1249</v>
      </c>
      <c r="I4152" s="76">
        <v>1</v>
      </c>
      <c r="J4152" s="75">
        <v>185.88</v>
      </c>
      <c r="K4152" s="75">
        <v>185.88</v>
      </c>
      <c r="O4152" s="4"/>
      <c r="P4152" s="4"/>
      <c r="Q4152" s="4"/>
      <c r="R4152" s="4"/>
      <c r="S4152" s="4"/>
      <c r="T4152" s="4"/>
      <c r="U4152" s="4"/>
      <c r="V4152" s="4"/>
      <c r="W4152" s="4"/>
      <c r="X4152" s="4"/>
      <c r="Y4152" s="4"/>
    </row>
    <row r="4153" spans="1:25" ht="15" customHeight="1">
      <c r="A4153" s="4"/>
      <c r="B4153" s="59" t="s">
        <v>1245</v>
      </c>
      <c r="C4153" s="74" t="s">
        <v>2826</v>
      </c>
      <c r="D4153" s="59" t="s">
        <v>47</v>
      </c>
      <c r="E4153" s="59" t="s">
        <v>2827</v>
      </c>
      <c r="F4153" s="308" t="s">
        <v>2796</v>
      </c>
      <c r="G4153" s="308"/>
      <c r="H4153" s="73" t="s">
        <v>1249</v>
      </c>
      <c r="I4153" s="76">
        <v>1</v>
      </c>
      <c r="J4153" s="75">
        <v>11.5</v>
      </c>
      <c r="K4153" s="75">
        <v>11.5</v>
      </c>
      <c r="O4153" s="4"/>
      <c r="P4153" s="4"/>
      <c r="Q4153" s="4"/>
      <c r="R4153" s="4"/>
      <c r="S4153" s="4"/>
      <c r="T4153" s="4"/>
      <c r="U4153" s="4"/>
      <c r="V4153" s="4"/>
      <c r="W4153" s="4"/>
      <c r="X4153" s="4"/>
      <c r="Y4153" s="4"/>
    </row>
    <row r="4154" spans="1:25" ht="15" customHeight="1">
      <c r="A4154" s="4"/>
      <c r="B4154" s="59" t="s">
        <v>1245</v>
      </c>
      <c r="C4154" s="74" t="s">
        <v>2828</v>
      </c>
      <c r="D4154" s="59" t="s">
        <v>47</v>
      </c>
      <c r="E4154" s="59" t="s">
        <v>2829</v>
      </c>
      <c r="F4154" s="308" t="s">
        <v>1248</v>
      </c>
      <c r="G4154" s="308"/>
      <c r="H4154" s="73" t="s">
        <v>1249</v>
      </c>
      <c r="I4154" s="76">
        <v>1</v>
      </c>
      <c r="J4154" s="75">
        <v>32.96</v>
      </c>
      <c r="K4154" s="75">
        <v>32.96</v>
      </c>
      <c r="O4154" s="4"/>
      <c r="P4154" s="4"/>
      <c r="Q4154" s="4"/>
      <c r="R4154" s="4"/>
      <c r="S4154" s="4"/>
      <c r="T4154" s="4"/>
      <c r="U4154" s="4"/>
      <c r="V4154" s="4"/>
      <c r="W4154" s="4"/>
      <c r="X4154" s="4"/>
      <c r="Y4154" s="4"/>
    </row>
    <row r="4155" spans="1:25" ht="15" customHeight="1">
      <c r="A4155" s="4"/>
      <c r="B4155" s="59" t="s">
        <v>1245</v>
      </c>
      <c r="C4155" s="74" t="s">
        <v>2832</v>
      </c>
      <c r="D4155" s="59" t="s">
        <v>47</v>
      </c>
      <c r="E4155" s="59" t="s">
        <v>2833</v>
      </c>
      <c r="F4155" s="308" t="s">
        <v>2796</v>
      </c>
      <c r="G4155" s="308"/>
      <c r="H4155" s="73" t="s">
        <v>1249</v>
      </c>
      <c r="I4155" s="76">
        <v>1</v>
      </c>
      <c r="J4155" s="75">
        <v>52.78</v>
      </c>
      <c r="K4155" s="75">
        <v>52.78</v>
      </c>
      <c r="O4155" s="4"/>
      <c r="P4155" s="4"/>
      <c r="Q4155" s="4"/>
      <c r="R4155" s="4"/>
      <c r="S4155" s="4"/>
      <c r="T4155" s="4"/>
      <c r="U4155" s="4"/>
      <c r="V4155" s="4"/>
      <c r="W4155" s="4"/>
      <c r="X4155" s="4"/>
      <c r="Y4155" s="4"/>
    </row>
    <row r="4156" spans="1:25" ht="15" customHeight="1">
      <c r="A4156" s="4"/>
      <c r="B4156" s="59" t="s">
        <v>1245</v>
      </c>
      <c r="C4156" s="74" t="s">
        <v>2822</v>
      </c>
      <c r="D4156" s="59" t="s">
        <v>47</v>
      </c>
      <c r="E4156" s="59" t="s">
        <v>2823</v>
      </c>
      <c r="F4156" s="308" t="s">
        <v>2796</v>
      </c>
      <c r="G4156" s="308"/>
      <c r="H4156" s="73" t="s">
        <v>1249</v>
      </c>
      <c r="I4156" s="76">
        <v>1</v>
      </c>
      <c r="J4156" s="75">
        <v>29.72</v>
      </c>
      <c r="K4156" s="75">
        <v>29.72</v>
      </c>
      <c r="O4156" s="4"/>
      <c r="P4156" s="4"/>
      <c r="Q4156" s="4"/>
      <c r="R4156" s="4"/>
      <c r="S4156" s="4"/>
      <c r="T4156" s="4"/>
      <c r="U4156" s="4"/>
      <c r="V4156" s="4"/>
      <c r="W4156" s="4"/>
      <c r="X4156" s="4"/>
      <c r="Y4156" s="4"/>
    </row>
    <row r="4157" spans="1:25" ht="15" customHeight="1">
      <c r="A4157" s="4"/>
      <c r="B4157" s="60"/>
      <c r="C4157" s="60"/>
      <c r="D4157" s="60"/>
      <c r="E4157" s="60"/>
      <c r="F4157" s="60" t="s">
        <v>1260</v>
      </c>
      <c r="G4157" s="82">
        <v>27.57</v>
      </c>
      <c r="H4157" s="60" t="s">
        <v>1261</v>
      </c>
      <c r="I4157" s="82">
        <v>0</v>
      </c>
      <c r="J4157" s="60" t="s">
        <v>1262</v>
      </c>
      <c r="K4157" s="82">
        <v>27.57</v>
      </c>
      <c r="O4157" s="4"/>
      <c r="P4157" s="4"/>
      <c r="Q4157" s="4"/>
      <c r="R4157" s="4"/>
      <c r="S4157" s="4"/>
      <c r="T4157" s="4"/>
      <c r="U4157" s="4"/>
      <c r="V4157" s="4"/>
      <c r="W4157" s="4"/>
      <c r="X4157" s="4"/>
      <c r="Y4157" s="4"/>
    </row>
    <row r="4158" spans="1:25" ht="15" customHeight="1" thickBot="1">
      <c r="A4158" s="4"/>
      <c r="B4158" s="60"/>
      <c r="C4158" s="60"/>
      <c r="D4158" s="60"/>
      <c r="E4158" s="60"/>
      <c r="F4158" s="60" t="s">
        <v>1263</v>
      </c>
      <c r="G4158" s="82">
        <v>60.06</v>
      </c>
      <c r="H4158" s="60"/>
      <c r="I4158" s="306" t="s">
        <v>1264</v>
      </c>
      <c r="J4158" s="306"/>
      <c r="K4158" s="82">
        <v>377.54</v>
      </c>
      <c r="O4158" s="4"/>
      <c r="P4158" s="4"/>
      <c r="Q4158" s="4"/>
      <c r="R4158" s="4"/>
      <c r="S4158" s="4"/>
      <c r="T4158" s="4"/>
      <c r="U4158" s="4"/>
      <c r="V4158" s="4"/>
      <c r="W4158" s="4"/>
      <c r="X4158" s="4"/>
      <c r="Y4158" s="4"/>
    </row>
    <row r="4159" spans="1:25" ht="15" customHeight="1" thickTop="1">
      <c r="A4159" s="4"/>
      <c r="B4159" s="72"/>
      <c r="C4159" s="72"/>
      <c r="D4159" s="72"/>
      <c r="E4159" s="72"/>
      <c r="F4159" s="72"/>
      <c r="G4159" s="72"/>
      <c r="H4159" s="72"/>
      <c r="I4159" s="72"/>
      <c r="J4159" s="72"/>
      <c r="K4159" s="72"/>
      <c r="O4159" s="4"/>
      <c r="P4159" s="4"/>
      <c r="Q4159" s="4"/>
      <c r="R4159" s="4"/>
      <c r="S4159" s="4"/>
      <c r="T4159" s="4"/>
      <c r="U4159" s="4"/>
      <c r="V4159" s="4"/>
      <c r="W4159" s="4"/>
      <c r="X4159" s="4"/>
      <c r="Y4159" s="4"/>
    </row>
    <row r="4160" spans="1:25" ht="15" customHeight="1">
      <c r="A4160" s="4"/>
      <c r="B4160" s="61"/>
      <c r="C4160" s="62" t="s">
        <v>19</v>
      </c>
      <c r="D4160" s="61" t="s">
        <v>20</v>
      </c>
      <c r="E4160" s="61" t="s">
        <v>21</v>
      </c>
      <c r="F4160" s="303" t="s">
        <v>1242</v>
      </c>
      <c r="G4160" s="303"/>
      <c r="H4160" s="67" t="s">
        <v>22</v>
      </c>
      <c r="I4160" s="62" t="s">
        <v>23</v>
      </c>
      <c r="J4160" s="62" t="s">
        <v>24</v>
      </c>
      <c r="K4160" s="62" t="s">
        <v>17</v>
      </c>
      <c r="O4160" s="4"/>
      <c r="P4160" s="4"/>
      <c r="Q4160" s="4"/>
      <c r="R4160" s="4"/>
      <c r="S4160" s="4"/>
      <c r="T4160" s="4"/>
      <c r="U4160" s="4"/>
      <c r="V4160" s="4"/>
      <c r="W4160" s="4"/>
      <c r="X4160" s="4"/>
      <c r="Y4160" s="4"/>
    </row>
    <row r="4161" spans="1:25" ht="15" customHeight="1">
      <c r="A4161" s="4"/>
      <c r="B4161" s="58" t="s">
        <v>1243</v>
      </c>
      <c r="C4161" s="69" t="s">
        <v>2822</v>
      </c>
      <c r="D4161" s="58" t="s">
        <v>47</v>
      </c>
      <c r="E4161" s="58" t="s">
        <v>2823</v>
      </c>
      <c r="F4161" s="304" t="s">
        <v>2796</v>
      </c>
      <c r="G4161" s="304"/>
      <c r="H4161" s="68" t="s">
        <v>1249</v>
      </c>
      <c r="I4161" s="71">
        <v>1</v>
      </c>
      <c r="J4161" s="70">
        <v>29.72</v>
      </c>
      <c r="K4161" s="70">
        <v>29.72</v>
      </c>
      <c r="O4161" s="4"/>
      <c r="P4161" s="4"/>
      <c r="Q4161" s="4"/>
      <c r="R4161" s="4"/>
      <c r="S4161" s="4"/>
      <c r="T4161" s="4"/>
      <c r="U4161" s="4"/>
      <c r="V4161" s="4"/>
      <c r="W4161" s="4"/>
      <c r="X4161" s="4"/>
      <c r="Y4161" s="4"/>
    </row>
    <row r="4162" spans="1:25" ht="15" customHeight="1">
      <c r="A4162" s="4"/>
      <c r="B4162" s="57" t="s">
        <v>1254</v>
      </c>
      <c r="C4162" s="78" t="s">
        <v>2834</v>
      </c>
      <c r="D4162" s="57" t="s">
        <v>47</v>
      </c>
      <c r="E4162" s="57" t="s">
        <v>2835</v>
      </c>
      <c r="F4162" s="305" t="s">
        <v>2805</v>
      </c>
      <c r="G4162" s="305"/>
      <c r="H4162" s="77" t="s">
        <v>49</v>
      </c>
      <c r="I4162" s="80">
        <v>3.43E-5</v>
      </c>
      <c r="J4162" s="79">
        <v>728831.18</v>
      </c>
      <c r="K4162" s="79">
        <v>24.99</v>
      </c>
      <c r="O4162" s="4"/>
      <c r="P4162" s="4"/>
      <c r="Q4162" s="4"/>
      <c r="R4162" s="4"/>
      <c r="S4162" s="4"/>
      <c r="T4162" s="4"/>
      <c r="U4162" s="4"/>
      <c r="V4162" s="4"/>
      <c r="W4162" s="4"/>
      <c r="X4162" s="4"/>
      <c r="Y4162" s="4"/>
    </row>
    <row r="4163" spans="1:25" ht="15" customHeight="1">
      <c r="A4163" s="4"/>
      <c r="B4163" s="57" t="s">
        <v>1254</v>
      </c>
      <c r="C4163" s="78" t="s">
        <v>2836</v>
      </c>
      <c r="D4163" s="57" t="s">
        <v>47</v>
      </c>
      <c r="E4163" s="57" t="s">
        <v>2837</v>
      </c>
      <c r="F4163" s="305" t="s">
        <v>2805</v>
      </c>
      <c r="G4163" s="305"/>
      <c r="H4163" s="77" t="s">
        <v>49</v>
      </c>
      <c r="I4163" s="80">
        <v>5.5099999999999998E-5</v>
      </c>
      <c r="J4163" s="79">
        <v>85950</v>
      </c>
      <c r="K4163" s="79">
        <v>4.7300000000000004</v>
      </c>
      <c r="O4163" s="4"/>
      <c r="P4163" s="4"/>
      <c r="Q4163" s="4"/>
      <c r="R4163" s="4"/>
      <c r="S4163" s="4"/>
      <c r="T4163" s="4"/>
      <c r="U4163" s="4"/>
      <c r="V4163" s="4"/>
      <c r="W4163" s="4"/>
      <c r="X4163" s="4"/>
      <c r="Y4163" s="4"/>
    </row>
    <row r="4164" spans="1:25" ht="15" customHeight="1">
      <c r="A4164" s="4"/>
      <c r="B4164" s="60"/>
      <c r="C4164" s="60"/>
      <c r="D4164" s="60"/>
      <c r="E4164" s="60"/>
      <c r="F4164" s="60" t="s">
        <v>1260</v>
      </c>
      <c r="G4164" s="82">
        <v>0</v>
      </c>
      <c r="H4164" s="60" t="s">
        <v>1261</v>
      </c>
      <c r="I4164" s="82">
        <v>0</v>
      </c>
      <c r="J4164" s="60" t="s">
        <v>1262</v>
      </c>
      <c r="K4164" s="82">
        <v>0</v>
      </c>
      <c r="O4164" s="4"/>
      <c r="P4164" s="4"/>
      <c r="Q4164" s="4"/>
      <c r="R4164" s="4"/>
      <c r="S4164" s="4"/>
      <c r="T4164" s="4"/>
      <c r="U4164" s="4"/>
      <c r="V4164" s="4"/>
      <c r="W4164" s="4"/>
      <c r="X4164" s="4"/>
      <c r="Y4164" s="4"/>
    </row>
    <row r="4165" spans="1:25" ht="15" customHeight="1" thickBot="1">
      <c r="A4165" s="4"/>
      <c r="B4165" s="60"/>
      <c r="C4165" s="60"/>
      <c r="D4165" s="60"/>
      <c r="E4165" s="60"/>
      <c r="F4165" s="60" t="s">
        <v>1263</v>
      </c>
      <c r="G4165" s="82">
        <v>5.62</v>
      </c>
      <c r="H4165" s="60"/>
      <c r="I4165" s="306" t="s">
        <v>1264</v>
      </c>
      <c r="J4165" s="306"/>
      <c r="K4165" s="82">
        <v>35.340000000000003</v>
      </c>
      <c r="O4165" s="4"/>
      <c r="P4165" s="4"/>
      <c r="Q4165" s="4"/>
      <c r="R4165" s="4"/>
      <c r="S4165" s="4"/>
      <c r="T4165" s="4"/>
      <c r="U4165" s="4"/>
      <c r="V4165" s="4"/>
      <c r="W4165" s="4"/>
      <c r="X4165" s="4"/>
      <c r="Y4165" s="4"/>
    </row>
    <row r="4166" spans="1:25" ht="15" customHeight="1" thickTop="1">
      <c r="A4166" s="4"/>
      <c r="B4166" s="72"/>
      <c r="C4166" s="72"/>
      <c r="D4166" s="72"/>
      <c r="E4166" s="72"/>
      <c r="F4166" s="72"/>
      <c r="G4166" s="72"/>
      <c r="H4166" s="72"/>
      <c r="I4166" s="72"/>
      <c r="J4166" s="72"/>
      <c r="K4166" s="72"/>
      <c r="O4166" s="4"/>
      <c r="P4166" s="4"/>
      <c r="Q4166" s="4"/>
      <c r="R4166" s="4"/>
      <c r="S4166" s="4"/>
      <c r="T4166" s="4"/>
      <c r="U4166" s="4"/>
      <c r="V4166" s="4"/>
      <c r="W4166" s="4"/>
      <c r="X4166" s="4"/>
      <c r="Y4166" s="4"/>
    </row>
    <row r="4167" spans="1:25" ht="15" customHeight="1">
      <c r="A4167" s="4"/>
      <c r="B4167" s="61"/>
      <c r="C4167" s="62" t="s">
        <v>19</v>
      </c>
      <c r="D4167" s="61" t="s">
        <v>20</v>
      </c>
      <c r="E4167" s="61" t="s">
        <v>21</v>
      </c>
      <c r="F4167" s="303" t="s">
        <v>1242</v>
      </c>
      <c r="G4167" s="303"/>
      <c r="H4167" s="67" t="s">
        <v>22</v>
      </c>
      <c r="I4167" s="62" t="s">
        <v>23</v>
      </c>
      <c r="J4167" s="62" t="s">
        <v>24</v>
      </c>
      <c r="K4167" s="62" t="s">
        <v>17</v>
      </c>
      <c r="O4167" s="4"/>
      <c r="P4167" s="4"/>
      <c r="Q4167" s="4"/>
      <c r="R4167" s="4"/>
      <c r="S4167" s="4"/>
      <c r="T4167" s="4"/>
      <c r="U4167" s="4"/>
      <c r="V4167" s="4"/>
      <c r="W4167" s="4"/>
      <c r="X4167" s="4"/>
      <c r="Y4167" s="4"/>
    </row>
    <row r="4168" spans="1:25" ht="15" customHeight="1">
      <c r="A4168" s="4"/>
      <c r="B4168" s="58" t="s">
        <v>1243</v>
      </c>
      <c r="C4168" s="69" t="s">
        <v>2824</v>
      </c>
      <c r="D4168" s="58" t="s">
        <v>47</v>
      </c>
      <c r="E4168" s="58" t="s">
        <v>2825</v>
      </c>
      <c r="F4168" s="304" t="s">
        <v>2796</v>
      </c>
      <c r="G4168" s="304"/>
      <c r="H4168" s="68" t="s">
        <v>1249</v>
      </c>
      <c r="I4168" s="71">
        <v>1</v>
      </c>
      <c r="J4168" s="70">
        <v>4.6399999999999997</v>
      </c>
      <c r="K4168" s="70">
        <v>4.6399999999999997</v>
      </c>
      <c r="O4168" s="4"/>
      <c r="P4168" s="4"/>
      <c r="Q4168" s="4"/>
      <c r="R4168" s="4"/>
      <c r="S4168" s="4"/>
      <c r="T4168" s="4"/>
      <c r="U4168" s="4"/>
      <c r="V4168" s="4"/>
      <c r="W4168" s="4"/>
      <c r="X4168" s="4"/>
      <c r="Y4168" s="4"/>
    </row>
    <row r="4169" spans="1:25" ht="15" customHeight="1">
      <c r="A4169" s="4"/>
      <c r="B4169" s="57" t="s">
        <v>1254</v>
      </c>
      <c r="C4169" s="78" t="s">
        <v>2834</v>
      </c>
      <c r="D4169" s="57" t="s">
        <v>47</v>
      </c>
      <c r="E4169" s="57" t="s">
        <v>2835</v>
      </c>
      <c r="F4169" s="305" t="s">
        <v>2805</v>
      </c>
      <c r="G4169" s="305"/>
      <c r="H4169" s="77" t="s">
        <v>49</v>
      </c>
      <c r="I4169" s="80">
        <v>5.6999999999999996E-6</v>
      </c>
      <c r="J4169" s="79">
        <v>728831.18</v>
      </c>
      <c r="K4169" s="79">
        <v>4.1500000000000004</v>
      </c>
      <c r="O4169" s="4"/>
      <c r="P4169" s="4"/>
      <c r="Q4169" s="4"/>
      <c r="R4169" s="4"/>
      <c r="S4169" s="4"/>
      <c r="T4169" s="4"/>
      <c r="U4169" s="4"/>
      <c r="V4169" s="4"/>
      <c r="W4169" s="4"/>
      <c r="X4169" s="4"/>
      <c r="Y4169" s="4"/>
    </row>
    <row r="4170" spans="1:25" ht="15" customHeight="1">
      <c r="A4170" s="4"/>
      <c r="B4170" s="57" t="s">
        <v>1254</v>
      </c>
      <c r="C4170" s="78" t="s">
        <v>2836</v>
      </c>
      <c r="D4170" s="57" t="s">
        <v>47</v>
      </c>
      <c r="E4170" s="57" t="s">
        <v>2837</v>
      </c>
      <c r="F4170" s="305" t="s">
        <v>2805</v>
      </c>
      <c r="G4170" s="305"/>
      <c r="H4170" s="77" t="s">
        <v>49</v>
      </c>
      <c r="I4170" s="80">
        <v>5.8000000000000004E-6</v>
      </c>
      <c r="J4170" s="79">
        <v>85950</v>
      </c>
      <c r="K4170" s="79">
        <v>0.49</v>
      </c>
      <c r="O4170" s="4"/>
      <c r="P4170" s="4"/>
      <c r="Q4170" s="4"/>
      <c r="R4170" s="4"/>
      <c r="S4170" s="4"/>
      <c r="T4170" s="4"/>
      <c r="U4170" s="4"/>
      <c r="V4170" s="4"/>
      <c r="W4170" s="4"/>
      <c r="X4170" s="4"/>
      <c r="Y4170" s="4"/>
    </row>
    <row r="4171" spans="1:25" ht="15" customHeight="1">
      <c r="A4171" s="4"/>
      <c r="B4171" s="60"/>
      <c r="C4171" s="60"/>
      <c r="D4171" s="60"/>
      <c r="E4171" s="60"/>
      <c r="F4171" s="60" t="s">
        <v>1260</v>
      </c>
      <c r="G4171" s="82">
        <v>0</v>
      </c>
      <c r="H4171" s="60" t="s">
        <v>1261</v>
      </c>
      <c r="I4171" s="82">
        <v>0</v>
      </c>
      <c r="J4171" s="60" t="s">
        <v>1262</v>
      </c>
      <c r="K4171" s="82">
        <v>0</v>
      </c>
      <c r="O4171" s="4"/>
      <c r="P4171" s="4"/>
      <c r="Q4171" s="4"/>
      <c r="R4171" s="4"/>
      <c r="S4171" s="4"/>
      <c r="T4171" s="4"/>
      <c r="U4171" s="4"/>
      <c r="V4171" s="4"/>
      <c r="W4171" s="4"/>
      <c r="X4171" s="4"/>
      <c r="Y4171" s="4"/>
    </row>
    <row r="4172" spans="1:25" ht="15" customHeight="1" thickBot="1">
      <c r="A4172" s="4"/>
      <c r="B4172" s="60"/>
      <c r="C4172" s="60"/>
      <c r="D4172" s="60"/>
      <c r="E4172" s="60"/>
      <c r="F4172" s="60" t="s">
        <v>1263</v>
      </c>
      <c r="G4172" s="82">
        <v>0.87</v>
      </c>
      <c r="H4172" s="60"/>
      <c r="I4172" s="306" t="s">
        <v>1264</v>
      </c>
      <c r="J4172" s="306"/>
      <c r="K4172" s="82">
        <v>5.51</v>
      </c>
      <c r="O4172" s="4"/>
      <c r="P4172" s="4"/>
      <c r="Q4172" s="4"/>
      <c r="R4172" s="4"/>
      <c r="S4172" s="4"/>
      <c r="T4172" s="4"/>
      <c r="U4172" s="4"/>
      <c r="V4172" s="4"/>
      <c r="W4172" s="4"/>
      <c r="X4172" s="4"/>
      <c r="Y4172" s="4"/>
    </row>
    <row r="4173" spans="1:25" ht="15" customHeight="1" thickTop="1">
      <c r="A4173" s="4"/>
      <c r="B4173" s="72"/>
      <c r="C4173" s="72"/>
      <c r="D4173" s="72"/>
      <c r="E4173" s="72"/>
      <c r="F4173" s="72"/>
      <c r="G4173" s="72"/>
      <c r="H4173" s="72"/>
      <c r="I4173" s="72"/>
      <c r="J4173" s="72"/>
      <c r="K4173" s="72"/>
      <c r="O4173" s="4"/>
      <c r="P4173" s="4"/>
      <c r="Q4173" s="4"/>
      <c r="R4173" s="4"/>
      <c r="S4173" s="4"/>
      <c r="T4173" s="4"/>
      <c r="U4173" s="4"/>
      <c r="V4173" s="4"/>
      <c r="W4173" s="4"/>
      <c r="X4173" s="4"/>
      <c r="Y4173" s="4"/>
    </row>
    <row r="4174" spans="1:25" ht="15" customHeight="1">
      <c r="A4174" s="4"/>
      <c r="B4174" s="61"/>
      <c r="C4174" s="62" t="s">
        <v>19</v>
      </c>
      <c r="D4174" s="61" t="s">
        <v>20</v>
      </c>
      <c r="E4174" s="61" t="s">
        <v>21</v>
      </c>
      <c r="F4174" s="303" t="s">
        <v>1242</v>
      </c>
      <c r="G4174" s="303"/>
      <c r="H4174" s="67" t="s">
        <v>22</v>
      </c>
      <c r="I4174" s="62" t="s">
        <v>23</v>
      </c>
      <c r="J4174" s="62" t="s">
        <v>24</v>
      </c>
      <c r="K4174" s="62" t="s">
        <v>17</v>
      </c>
      <c r="O4174" s="4"/>
      <c r="P4174" s="4"/>
      <c r="Q4174" s="4"/>
      <c r="R4174" s="4"/>
      <c r="S4174" s="4"/>
      <c r="T4174" s="4"/>
      <c r="U4174" s="4"/>
      <c r="V4174" s="4"/>
      <c r="W4174" s="4"/>
      <c r="X4174" s="4"/>
      <c r="Y4174" s="4"/>
    </row>
    <row r="4175" spans="1:25" ht="15" customHeight="1">
      <c r="A4175" s="4"/>
      <c r="B4175" s="58" t="s">
        <v>1243</v>
      </c>
      <c r="C4175" s="69" t="s">
        <v>2826</v>
      </c>
      <c r="D4175" s="58" t="s">
        <v>47</v>
      </c>
      <c r="E4175" s="58" t="s">
        <v>2827</v>
      </c>
      <c r="F4175" s="304" t="s">
        <v>2796</v>
      </c>
      <c r="G4175" s="304"/>
      <c r="H4175" s="68" t="s">
        <v>1249</v>
      </c>
      <c r="I4175" s="71">
        <v>1</v>
      </c>
      <c r="J4175" s="70">
        <v>11.5</v>
      </c>
      <c r="K4175" s="70">
        <v>11.5</v>
      </c>
      <c r="O4175" s="4"/>
      <c r="P4175" s="4"/>
      <c r="Q4175" s="4"/>
      <c r="R4175" s="4"/>
      <c r="S4175" s="4"/>
      <c r="T4175" s="4"/>
      <c r="U4175" s="4"/>
      <c r="V4175" s="4"/>
      <c r="W4175" s="4"/>
      <c r="X4175" s="4"/>
      <c r="Y4175" s="4"/>
    </row>
    <row r="4176" spans="1:25" ht="15" customHeight="1">
      <c r="A4176" s="4"/>
      <c r="B4176" s="57" t="s">
        <v>1254</v>
      </c>
      <c r="C4176" s="78" t="s">
        <v>2834</v>
      </c>
      <c r="D4176" s="57" t="s">
        <v>47</v>
      </c>
      <c r="E4176" s="57" t="s">
        <v>2835</v>
      </c>
      <c r="F4176" s="305" t="s">
        <v>2805</v>
      </c>
      <c r="G4176" s="305"/>
      <c r="H4176" s="77" t="s">
        <v>49</v>
      </c>
      <c r="I4176" s="80">
        <v>1.4100000000000001E-5</v>
      </c>
      <c r="J4176" s="79">
        <v>728831.18</v>
      </c>
      <c r="K4176" s="79">
        <v>10.27</v>
      </c>
      <c r="O4176" s="4"/>
      <c r="P4176" s="4"/>
      <c r="Q4176" s="4"/>
      <c r="R4176" s="4"/>
      <c r="S4176" s="4"/>
      <c r="T4176" s="4"/>
      <c r="U4176" s="4"/>
      <c r="V4176" s="4"/>
      <c r="W4176" s="4"/>
      <c r="X4176" s="4"/>
      <c r="Y4176" s="4"/>
    </row>
    <row r="4177" spans="1:25" ht="15" customHeight="1">
      <c r="A4177" s="4"/>
      <c r="B4177" s="57" t="s">
        <v>1254</v>
      </c>
      <c r="C4177" s="78" t="s">
        <v>2836</v>
      </c>
      <c r="D4177" s="57" t="s">
        <v>47</v>
      </c>
      <c r="E4177" s="57" t="s">
        <v>2837</v>
      </c>
      <c r="F4177" s="305" t="s">
        <v>2805</v>
      </c>
      <c r="G4177" s="305"/>
      <c r="H4177" s="77" t="s">
        <v>49</v>
      </c>
      <c r="I4177" s="80">
        <v>1.4399999999999999E-5</v>
      </c>
      <c r="J4177" s="79">
        <v>85950</v>
      </c>
      <c r="K4177" s="79">
        <v>1.23</v>
      </c>
      <c r="O4177" s="4"/>
      <c r="P4177" s="4"/>
      <c r="Q4177" s="4"/>
      <c r="R4177" s="4"/>
      <c r="S4177" s="4"/>
      <c r="T4177" s="4"/>
      <c r="U4177" s="4"/>
      <c r="V4177" s="4"/>
      <c r="W4177" s="4"/>
      <c r="X4177" s="4"/>
      <c r="Y4177" s="4"/>
    </row>
    <row r="4178" spans="1:25" ht="15" customHeight="1">
      <c r="A4178" s="4"/>
      <c r="B4178" s="60"/>
      <c r="C4178" s="60"/>
      <c r="D4178" s="60"/>
      <c r="E4178" s="60"/>
      <c r="F4178" s="60" t="s">
        <v>1260</v>
      </c>
      <c r="G4178" s="82">
        <v>0</v>
      </c>
      <c r="H4178" s="60" t="s">
        <v>1261</v>
      </c>
      <c r="I4178" s="82">
        <v>0</v>
      </c>
      <c r="J4178" s="60" t="s">
        <v>1262</v>
      </c>
      <c r="K4178" s="82">
        <v>0</v>
      </c>
      <c r="O4178" s="4"/>
      <c r="P4178" s="4"/>
      <c r="Q4178" s="4"/>
      <c r="R4178" s="4"/>
      <c r="S4178" s="4"/>
      <c r="T4178" s="4"/>
      <c r="U4178" s="4"/>
      <c r="V4178" s="4"/>
      <c r="W4178" s="4"/>
      <c r="X4178" s="4"/>
      <c r="Y4178" s="4"/>
    </row>
    <row r="4179" spans="1:25" ht="15" customHeight="1" thickBot="1">
      <c r="A4179" s="4"/>
      <c r="B4179" s="60"/>
      <c r="C4179" s="60"/>
      <c r="D4179" s="60"/>
      <c r="E4179" s="60"/>
      <c r="F4179" s="60" t="s">
        <v>1263</v>
      </c>
      <c r="G4179" s="82">
        <v>2.17</v>
      </c>
      <c r="H4179" s="60"/>
      <c r="I4179" s="306" t="s">
        <v>1264</v>
      </c>
      <c r="J4179" s="306"/>
      <c r="K4179" s="82">
        <v>13.67</v>
      </c>
      <c r="O4179" s="4"/>
      <c r="P4179" s="4"/>
      <c r="Q4179" s="4"/>
      <c r="R4179" s="4"/>
      <c r="S4179" s="4"/>
      <c r="T4179" s="4"/>
      <c r="U4179" s="4"/>
      <c r="V4179" s="4"/>
      <c r="W4179" s="4"/>
      <c r="X4179" s="4"/>
      <c r="Y4179" s="4"/>
    </row>
    <row r="4180" spans="1:25" ht="15" customHeight="1" thickTop="1">
      <c r="A4180" s="4"/>
      <c r="B4180" s="72"/>
      <c r="C4180" s="72"/>
      <c r="D4180" s="72"/>
      <c r="E4180" s="72"/>
      <c r="F4180" s="72"/>
      <c r="G4180" s="72"/>
      <c r="H4180" s="72"/>
      <c r="I4180" s="72"/>
      <c r="J4180" s="72"/>
      <c r="K4180" s="72"/>
      <c r="O4180" s="4"/>
      <c r="P4180" s="4"/>
      <c r="Q4180" s="4"/>
      <c r="R4180" s="4"/>
      <c r="S4180" s="4"/>
      <c r="T4180" s="4"/>
      <c r="U4180" s="4"/>
      <c r="V4180" s="4"/>
      <c r="W4180" s="4"/>
      <c r="X4180" s="4"/>
      <c r="Y4180" s="4"/>
    </row>
    <row r="4181" spans="1:25" ht="15" customHeight="1">
      <c r="A4181" s="4"/>
      <c r="B4181" s="61"/>
      <c r="C4181" s="62" t="s">
        <v>19</v>
      </c>
      <c r="D4181" s="61" t="s">
        <v>20</v>
      </c>
      <c r="E4181" s="61" t="s">
        <v>21</v>
      </c>
      <c r="F4181" s="303" t="s">
        <v>1242</v>
      </c>
      <c r="G4181" s="303"/>
      <c r="H4181" s="67" t="s">
        <v>22</v>
      </c>
      <c r="I4181" s="62" t="s">
        <v>23</v>
      </c>
      <c r="J4181" s="62" t="s">
        <v>24</v>
      </c>
      <c r="K4181" s="62" t="s">
        <v>17</v>
      </c>
      <c r="O4181" s="4"/>
      <c r="P4181" s="4"/>
      <c r="Q4181" s="4"/>
      <c r="R4181" s="4"/>
      <c r="S4181" s="4"/>
      <c r="T4181" s="4"/>
      <c r="U4181" s="4"/>
      <c r="V4181" s="4"/>
      <c r="W4181" s="4"/>
      <c r="X4181" s="4"/>
      <c r="Y4181" s="4"/>
    </row>
    <row r="4182" spans="1:25" ht="15" customHeight="1">
      <c r="A4182" s="4"/>
      <c r="B4182" s="58" t="s">
        <v>1243</v>
      </c>
      <c r="C4182" s="69" t="s">
        <v>2832</v>
      </c>
      <c r="D4182" s="58" t="s">
        <v>47</v>
      </c>
      <c r="E4182" s="58" t="s">
        <v>2833</v>
      </c>
      <c r="F4182" s="304" t="s">
        <v>2796</v>
      </c>
      <c r="G4182" s="304"/>
      <c r="H4182" s="68" t="s">
        <v>1249</v>
      </c>
      <c r="I4182" s="71">
        <v>1</v>
      </c>
      <c r="J4182" s="70">
        <v>52.78</v>
      </c>
      <c r="K4182" s="70">
        <v>52.78</v>
      </c>
      <c r="O4182" s="4"/>
      <c r="P4182" s="4"/>
      <c r="Q4182" s="4"/>
      <c r="R4182" s="4"/>
      <c r="S4182" s="4"/>
      <c r="T4182" s="4"/>
      <c r="U4182" s="4"/>
      <c r="V4182" s="4"/>
      <c r="W4182" s="4"/>
      <c r="X4182" s="4"/>
      <c r="Y4182" s="4"/>
    </row>
    <row r="4183" spans="1:25" ht="15" customHeight="1">
      <c r="A4183" s="4"/>
      <c r="B4183" s="57" t="s">
        <v>1254</v>
      </c>
      <c r="C4183" s="78" t="s">
        <v>2834</v>
      </c>
      <c r="D4183" s="57" t="s">
        <v>47</v>
      </c>
      <c r="E4183" s="57" t="s">
        <v>2835</v>
      </c>
      <c r="F4183" s="305" t="s">
        <v>2805</v>
      </c>
      <c r="G4183" s="305"/>
      <c r="H4183" s="77" t="s">
        <v>49</v>
      </c>
      <c r="I4183" s="80">
        <v>6.4300000000000004E-5</v>
      </c>
      <c r="J4183" s="79">
        <v>728831.18</v>
      </c>
      <c r="K4183" s="79">
        <v>46.86</v>
      </c>
      <c r="O4183" s="4"/>
      <c r="P4183" s="4"/>
      <c r="Q4183" s="4"/>
      <c r="R4183" s="4"/>
      <c r="S4183" s="4"/>
      <c r="T4183" s="4"/>
      <c r="U4183" s="4"/>
      <c r="V4183" s="4"/>
      <c r="W4183" s="4"/>
      <c r="X4183" s="4"/>
      <c r="Y4183" s="4"/>
    </row>
    <row r="4184" spans="1:25" ht="15" customHeight="1">
      <c r="A4184" s="4"/>
      <c r="B4184" s="57" t="s">
        <v>1254</v>
      </c>
      <c r="C4184" s="78" t="s">
        <v>2836</v>
      </c>
      <c r="D4184" s="57" t="s">
        <v>47</v>
      </c>
      <c r="E4184" s="57" t="s">
        <v>2837</v>
      </c>
      <c r="F4184" s="305" t="s">
        <v>2805</v>
      </c>
      <c r="G4184" s="305"/>
      <c r="H4184" s="77" t="s">
        <v>49</v>
      </c>
      <c r="I4184" s="80">
        <v>6.8899999999999994E-5</v>
      </c>
      <c r="J4184" s="79">
        <v>85950</v>
      </c>
      <c r="K4184" s="79">
        <v>5.92</v>
      </c>
      <c r="O4184" s="4"/>
      <c r="P4184" s="4"/>
      <c r="Q4184" s="4"/>
      <c r="R4184" s="4"/>
      <c r="S4184" s="4"/>
      <c r="T4184" s="4"/>
      <c r="U4184" s="4"/>
      <c r="V4184" s="4"/>
      <c r="W4184" s="4"/>
      <c r="X4184" s="4"/>
      <c r="Y4184" s="4"/>
    </row>
    <row r="4185" spans="1:25" ht="15" customHeight="1">
      <c r="A4185" s="4"/>
      <c r="B4185" s="60"/>
      <c r="C4185" s="60"/>
      <c r="D4185" s="60"/>
      <c r="E4185" s="60"/>
      <c r="F4185" s="60" t="s">
        <v>1260</v>
      </c>
      <c r="G4185" s="82">
        <v>0</v>
      </c>
      <c r="H4185" s="60" t="s">
        <v>1261</v>
      </c>
      <c r="I4185" s="82">
        <v>0</v>
      </c>
      <c r="J4185" s="60" t="s">
        <v>1262</v>
      </c>
      <c r="K4185" s="82">
        <v>0</v>
      </c>
      <c r="O4185" s="4"/>
      <c r="P4185" s="4"/>
      <c r="Q4185" s="4"/>
      <c r="R4185" s="4"/>
      <c r="S4185" s="4"/>
      <c r="T4185" s="4"/>
      <c r="U4185" s="4"/>
      <c r="V4185" s="4"/>
      <c r="W4185" s="4"/>
      <c r="X4185" s="4"/>
      <c r="Y4185" s="4"/>
    </row>
    <row r="4186" spans="1:25" ht="15" customHeight="1" thickBot="1">
      <c r="A4186" s="4"/>
      <c r="B4186" s="60"/>
      <c r="C4186" s="60"/>
      <c r="D4186" s="60"/>
      <c r="E4186" s="60"/>
      <c r="F4186" s="60" t="s">
        <v>1263</v>
      </c>
      <c r="G4186" s="82">
        <v>9.98</v>
      </c>
      <c r="H4186" s="60"/>
      <c r="I4186" s="306" t="s">
        <v>1264</v>
      </c>
      <c r="J4186" s="306"/>
      <c r="K4186" s="82">
        <v>62.76</v>
      </c>
      <c r="O4186" s="4"/>
      <c r="P4186" s="4"/>
      <c r="Q4186" s="4"/>
      <c r="R4186" s="4"/>
      <c r="S4186" s="4"/>
      <c r="T4186" s="4"/>
      <c r="U4186" s="4"/>
      <c r="V4186" s="4"/>
      <c r="W4186" s="4"/>
      <c r="X4186" s="4"/>
      <c r="Y4186" s="4"/>
    </row>
    <row r="4187" spans="1:25" ht="15" customHeight="1" thickTop="1">
      <c r="A4187" s="4"/>
      <c r="B4187" s="72"/>
      <c r="C4187" s="72"/>
      <c r="D4187" s="72"/>
      <c r="E4187" s="72"/>
      <c r="F4187" s="72"/>
      <c r="G4187" s="72"/>
      <c r="H4187" s="72"/>
      <c r="I4187" s="72"/>
      <c r="J4187" s="72"/>
      <c r="K4187" s="72"/>
      <c r="O4187" s="4"/>
      <c r="P4187" s="4"/>
      <c r="Q4187" s="4"/>
      <c r="R4187" s="4"/>
      <c r="S4187" s="4"/>
      <c r="T4187" s="4"/>
      <c r="U4187" s="4"/>
      <c r="V4187" s="4"/>
      <c r="W4187" s="4"/>
      <c r="X4187" s="4"/>
      <c r="Y4187" s="4"/>
    </row>
    <row r="4188" spans="1:25" ht="15" customHeight="1">
      <c r="A4188" s="4"/>
      <c r="B4188" s="61"/>
      <c r="C4188" s="62" t="s">
        <v>19</v>
      </c>
      <c r="D4188" s="61" t="s">
        <v>20</v>
      </c>
      <c r="E4188" s="61" t="s">
        <v>21</v>
      </c>
      <c r="F4188" s="303" t="s">
        <v>1242</v>
      </c>
      <c r="G4188" s="303"/>
      <c r="H4188" s="67" t="s">
        <v>22</v>
      </c>
      <c r="I4188" s="62" t="s">
        <v>23</v>
      </c>
      <c r="J4188" s="62" t="s">
        <v>24</v>
      </c>
      <c r="K4188" s="62" t="s">
        <v>17</v>
      </c>
      <c r="O4188" s="4"/>
      <c r="P4188" s="4"/>
      <c r="Q4188" s="4"/>
      <c r="R4188" s="4"/>
      <c r="S4188" s="4"/>
      <c r="T4188" s="4"/>
      <c r="U4188" s="4"/>
      <c r="V4188" s="4"/>
      <c r="W4188" s="4"/>
      <c r="X4188" s="4"/>
      <c r="Y4188" s="4"/>
    </row>
    <row r="4189" spans="1:25" ht="15" customHeight="1">
      <c r="A4189" s="4"/>
      <c r="B4189" s="58" t="s">
        <v>1243</v>
      </c>
      <c r="C4189" s="69" t="s">
        <v>2830</v>
      </c>
      <c r="D4189" s="58" t="s">
        <v>47</v>
      </c>
      <c r="E4189" s="58" t="s">
        <v>2831</v>
      </c>
      <c r="F4189" s="304" t="s">
        <v>2796</v>
      </c>
      <c r="G4189" s="304"/>
      <c r="H4189" s="68" t="s">
        <v>1249</v>
      </c>
      <c r="I4189" s="71">
        <v>1</v>
      </c>
      <c r="J4189" s="70">
        <v>185.88</v>
      </c>
      <c r="K4189" s="70">
        <v>185.88</v>
      </c>
      <c r="O4189" s="4"/>
      <c r="P4189" s="4"/>
      <c r="Q4189" s="4"/>
      <c r="R4189" s="4"/>
      <c r="S4189" s="4"/>
      <c r="T4189" s="4"/>
      <c r="U4189" s="4"/>
      <c r="V4189" s="4"/>
      <c r="W4189" s="4"/>
      <c r="X4189" s="4"/>
      <c r="Y4189" s="4"/>
    </row>
    <row r="4190" spans="1:25" ht="15" customHeight="1">
      <c r="A4190" s="4"/>
      <c r="B4190" s="57" t="s">
        <v>1254</v>
      </c>
      <c r="C4190" s="78" t="s">
        <v>2838</v>
      </c>
      <c r="D4190" s="57" t="s">
        <v>47</v>
      </c>
      <c r="E4190" s="57" t="s">
        <v>2839</v>
      </c>
      <c r="F4190" s="305" t="s">
        <v>1258</v>
      </c>
      <c r="G4190" s="305"/>
      <c r="H4190" s="77" t="s">
        <v>15</v>
      </c>
      <c r="I4190" s="80">
        <v>32.159999999999997</v>
      </c>
      <c r="J4190" s="79">
        <v>5.78</v>
      </c>
      <c r="K4190" s="79">
        <v>185.88</v>
      </c>
      <c r="O4190" s="4"/>
      <c r="P4190" s="4"/>
      <c r="Q4190" s="4"/>
      <c r="R4190" s="4"/>
      <c r="S4190" s="4"/>
      <c r="T4190" s="4"/>
      <c r="U4190" s="4"/>
      <c r="V4190" s="4"/>
      <c r="W4190" s="4"/>
      <c r="X4190" s="4"/>
      <c r="Y4190" s="4"/>
    </row>
    <row r="4191" spans="1:25" ht="15" customHeight="1">
      <c r="A4191" s="4"/>
      <c r="B4191" s="60"/>
      <c r="C4191" s="60"/>
      <c r="D4191" s="60"/>
      <c r="E4191" s="60"/>
      <c r="F4191" s="60" t="s">
        <v>1260</v>
      </c>
      <c r="G4191" s="82">
        <v>0</v>
      </c>
      <c r="H4191" s="60" t="s">
        <v>1261</v>
      </c>
      <c r="I4191" s="82">
        <v>0</v>
      </c>
      <c r="J4191" s="60" t="s">
        <v>1262</v>
      </c>
      <c r="K4191" s="82">
        <v>0</v>
      </c>
      <c r="O4191" s="4"/>
      <c r="P4191" s="4"/>
      <c r="Q4191" s="4"/>
      <c r="R4191" s="4"/>
      <c r="S4191" s="4"/>
      <c r="T4191" s="4"/>
      <c r="U4191" s="4"/>
      <c r="V4191" s="4"/>
      <c r="W4191" s="4"/>
      <c r="X4191" s="4"/>
      <c r="Y4191" s="4"/>
    </row>
    <row r="4192" spans="1:25" ht="15" customHeight="1" thickBot="1">
      <c r="A4192" s="4"/>
      <c r="B4192" s="60"/>
      <c r="C4192" s="60"/>
      <c r="D4192" s="60"/>
      <c r="E4192" s="60"/>
      <c r="F4192" s="60" t="s">
        <v>1263</v>
      </c>
      <c r="G4192" s="82">
        <v>35.159999999999997</v>
      </c>
      <c r="H4192" s="60"/>
      <c r="I4192" s="306" t="s">
        <v>1264</v>
      </c>
      <c r="J4192" s="306"/>
      <c r="K4192" s="82">
        <v>221.04</v>
      </c>
      <c r="O4192" s="4"/>
      <c r="P4192" s="4"/>
      <c r="Q4192" s="4"/>
      <c r="R4192" s="4"/>
      <c r="S4192" s="4"/>
      <c r="T4192" s="4"/>
      <c r="U4192" s="4"/>
      <c r="V4192" s="4"/>
      <c r="W4192" s="4"/>
      <c r="X4192" s="4"/>
      <c r="Y4192" s="4"/>
    </row>
    <row r="4193" spans="1:25" ht="15" customHeight="1" thickTop="1">
      <c r="A4193" s="4"/>
      <c r="B4193" s="72"/>
      <c r="C4193" s="72"/>
      <c r="D4193" s="72"/>
      <c r="E4193" s="72"/>
      <c r="F4193" s="72"/>
      <c r="G4193" s="72"/>
      <c r="H4193" s="72"/>
      <c r="I4193" s="72"/>
      <c r="J4193" s="72"/>
      <c r="K4193" s="72"/>
      <c r="O4193" s="4"/>
      <c r="P4193" s="4"/>
      <c r="Q4193" s="4"/>
      <c r="R4193" s="4"/>
      <c r="S4193" s="4"/>
      <c r="T4193" s="4"/>
      <c r="U4193" s="4"/>
      <c r="V4193" s="4"/>
      <c r="W4193" s="4"/>
      <c r="X4193" s="4"/>
      <c r="Y4193" s="4"/>
    </row>
    <row r="4194" spans="1:25" ht="15" customHeight="1">
      <c r="A4194" s="4"/>
      <c r="B4194" s="61"/>
      <c r="C4194" s="62" t="s">
        <v>19</v>
      </c>
      <c r="D4194" s="61" t="s">
        <v>20</v>
      </c>
      <c r="E4194" s="61" t="s">
        <v>21</v>
      </c>
      <c r="F4194" s="303" t="s">
        <v>1242</v>
      </c>
      <c r="G4194" s="303"/>
      <c r="H4194" s="67" t="s">
        <v>22</v>
      </c>
      <c r="I4194" s="62" t="s">
        <v>23</v>
      </c>
      <c r="J4194" s="62" t="s">
        <v>24</v>
      </c>
      <c r="K4194" s="62" t="s">
        <v>17</v>
      </c>
      <c r="O4194" s="4"/>
      <c r="P4194" s="4"/>
      <c r="Q4194" s="4"/>
      <c r="R4194" s="4"/>
      <c r="S4194" s="4"/>
      <c r="T4194" s="4"/>
      <c r="U4194" s="4"/>
      <c r="V4194" s="4"/>
      <c r="W4194" s="4"/>
      <c r="X4194" s="4"/>
      <c r="Y4194" s="4"/>
    </row>
    <row r="4195" spans="1:25" ht="15" customHeight="1">
      <c r="A4195" s="4"/>
      <c r="B4195" s="58" t="s">
        <v>1243</v>
      </c>
      <c r="C4195" s="69" t="s">
        <v>1413</v>
      </c>
      <c r="D4195" s="58" t="s">
        <v>47</v>
      </c>
      <c r="E4195" s="58" t="s">
        <v>1414</v>
      </c>
      <c r="F4195" s="304" t="s">
        <v>1248</v>
      </c>
      <c r="G4195" s="304"/>
      <c r="H4195" s="68" t="s">
        <v>1249</v>
      </c>
      <c r="I4195" s="71">
        <v>1</v>
      </c>
      <c r="J4195" s="70">
        <v>34.729999999999997</v>
      </c>
      <c r="K4195" s="70">
        <v>34.729999999999997</v>
      </c>
      <c r="O4195" s="4"/>
      <c r="P4195" s="4"/>
      <c r="Q4195" s="4"/>
      <c r="R4195" s="4"/>
      <c r="S4195" s="4"/>
      <c r="T4195" s="4"/>
      <c r="U4195" s="4"/>
      <c r="V4195" s="4"/>
      <c r="W4195" s="4"/>
      <c r="X4195" s="4"/>
      <c r="Y4195" s="4"/>
    </row>
    <row r="4196" spans="1:25" ht="15" customHeight="1">
      <c r="A4196" s="4"/>
      <c r="B4196" s="59" t="s">
        <v>1245</v>
      </c>
      <c r="C4196" s="74" t="s">
        <v>2840</v>
      </c>
      <c r="D4196" s="59" t="s">
        <v>47</v>
      </c>
      <c r="E4196" s="59" t="s">
        <v>2841</v>
      </c>
      <c r="F4196" s="308" t="s">
        <v>1248</v>
      </c>
      <c r="G4196" s="308"/>
      <c r="H4196" s="73" t="s">
        <v>1249</v>
      </c>
      <c r="I4196" s="76">
        <v>1</v>
      </c>
      <c r="J4196" s="75">
        <v>0.41</v>
      </c>
      <c r="K4196" s="75">
        <v>0.41</v>
      </c>
      <c r="O4196" s="4"/>
      <c r="P4196" s="4"/>
      <c r="Q4196" s="4"/>
      <c r="R4196" s="4"/>
      <c r="S4196" s="4"/>
      <c r="T4196" s="4"/>
      <c r="U4196" s="4"/>
      <c r="V4196" s="4"/>
      <c r="W4196" s="4"/>
      <c r="X4196" s="4"/>
      <c r="Y4196" s="4"/>
    </row>
    <row r="4197" spans="1:25" ht="15" customHeight="1">
      <c r="A4197" s="4"/>
      <c r="B4197" s="57" t="s">
        <v>1254</v>
      </c>
      <c r="C4197" s="78" t="s">
        <v>2703</v>
      </c>
      <c r="D4197" s="57" t="s">
        <v>47</v>
      </c>
      <c r="E4197" s="57" t="s">
        <v>2704</v>
      </c>
      <c r="F4197" s="305" t="s">
        <v>1258</v>
      </c>
      <c r="G4197" s="305"/>
      <c r="H4197" s="77" t="s">
        <v>1249</v>
      </c>
      <c r="I4197" s="80">
        <v>1</v>
      </c>
      <c r="J4197" s="79">
        <v>0.44</v>
      </c>
      <c r="K4197" s="79">
        <v>0.44</v>
      </c>
      <c r="O4197" s="4"/>
      <c r="P4197" s="4"/>
      <c r="Q4197" s="4"/>
      <c r="R4197" s="4"/>
      <c r="S4197" s="4"/>
      <c r="T4197" s="4"/>
      <c r="U4197" s="4"/>
      <c r="V4197" s="4"/>
      <c r="W4197" s="4"/>
      <c r="X4197" s="4"/>
      <c r="Y4197" s="4"/>
    </row>
    <row r="4198" spans="1:25" ht="15" customHeight="1">
      <c r="A4198" s="4"/>
      <c r="B4198" s="57" t="s">
        <v>1254</v>
      </c>
      <c r="C4198" s="78" t="s">
        <v>2705</v>
      </c>
      <c r="D4198" s="57" t="s">
        <v>47</v>
      </c>
      <c r="E4198" s="57" t="s">
        <v>2706</v>
      </c>
      <c r="F4198" s="305" t="s">
        <v>1258</v>
      </c>
      <c r="G4198" s="305"/>
      <c r="H4198" s="77" t="s">
        <v>1249</v>
      </c>
      <c r="I4198" s="80">
        <v>1</v>
      </c>
      <c r="J4198" s="79">
        <v>1.43</v>
      </c>
      <c r="K4198" s="79">
        <v>1.43</v>
      </c>
      <c r="O4198" s="4"/>
      <c r="P4198" s="4"/>
      <c r="Q4198" s="4"/>
      <c r="R4198" s="4"/>
      <c r="S4198" s="4"/>
      <c r="T4198" s="4"/>
      <c r="U4198" s="4"/>
      <c r="V4198" s="4"/>
      <c r="W4198" s="4"/>
      <c r="X4198" s="4"/>
      <c r="Y4198" s="4"/>
    </row>
    <row r="4199" spans="1:25" ht="15" customHeight="1">
      <c r="A4199" s="4"/>
      <c r="B4199" s="57" t="s">
        <v>1254</v>
      </c>
      <c r="C4199" s="78" t="s">
        <v>2842</v>
      </c>
      <c r="D4199" s="57" t="s">
        <v>47</v>
      </c>
      <c r="E4199" s="57" t="s">
        <v>2843</v>
      </c>
      <c r="F4199" s="305" t="s">
        <v>1402</v>
      </c>
      <c r="G4199" s="305"/>
      <c r="H4199" s="77" t="s">
        <v>1249</v>
      </c>
      <c r="I4199" s="80">
        <v>1</v>
      </c>
      <c r="J4199" s="79">
        <v>27.96</v>
      </c>
      <c r="K4199" s="79">
        <v>27.96</v>
      </c>
      <c r="O4199" s="4"/>
      <c r="P4199" s="4"/>
      <c r="Q4199" s="4"/>
      <c r="R4199" s="4"/>
      <c r="S4199" s="4"/>
      <c r="T4199" s="4"/>
      <c r="U4199" s="4"/>
      <c r="V4199" s="4"/>
      <c r="W4199" s="4"/>
      <c r="X4199" s="4"/>
      <c r="Y4199" s="4"/>
    </row>
    <row r="4200" spans="1:25" ht="15" customHeight="1">
      <c r="A4200" s="4"/>
      <c r="B4200" s="57" t="s">
        <v>1254</v>
      </c>
      <c r="C4200" s="78" t="s">
        <v>2693</v>
      </c>
      <c r="D4200" s="57" t="s">
        <v>47</v>
      </c>
      <c r="E4200" s="57" t="s">
        <v>2694</v>
      </c>
      <c r="F4200" s="305" t="s">
        <v>1258</v>
      </c>
      <c r="G4200" s="305"/>
      <c r="H4200" s="77" t="s">
        <v>1249</v>
      </c>
      <c r="I4200" s="80">
        <v>1</v>
      </c>
      <c r="J4200" s="79">
        <v>0.86</v>
      </c>
      <c r="K4200" s="79">
        <v>0.86</v>
      </c>
      <c r="O4200" s="4"/>
      <c r="P4200" s="4"/>
      <c r="Q4200" s="4"/>
      <c r="R4200" s="4"/>
      <c r="S4200" s="4"/>
      <c r="T4200" s="4"/>
      <c r="U4200" s="4"/>
      <c r="V4200" s="4"/>
      <c r="W4200" s="4"/>
      <c r="X4200" s="4"/>
      <c r="Y4200" s="4"/>
    </row>
    <row r="4201" spans="1:25" ht="15" customHeight="1">
      <c r="A4201" s="4"/>
      <c r="B4201" s="57" t="s">
        <v>1254</v>
      </c>
      <c r="C4201" s="78" t="s">
        <v>2697</v>
      </c>
      <c r="D4201" s="57" t="s">
        <v>47</v>
      </c>
      <c r="E4201" s="57" t="s">
        <v>2698</v>
      </c>
      <c r="F4201" s="305" t="s">
        <v>1258</v>
      </c>
      <c r="G4201" s="305"/>
      <c r="H4201" s="77" t="s">
        <v>1249</v>
      </c>
      <c r="I4201" s="80">
        <v>1</v>
      </c>
      <c r="J4201" s="79">
        <v>2.12</v>
      </c>
      <c r="K4201" s="79">
        <v>2.12</v>
      </c>
      <c r="O4201" s="4"/>
      <c r="P4201" s="4"/>
      <c r="Q4201" s="4"/>
      <c r="R4201" s="4"/>
      <c r="S4201" s="4"/>
      <c r="T4201" s="4"/>
      <c r="U4201" s="4"/>
      <c r="V4201" s="4"/>
      <c r="W4201" s="4"/>
      <c r="X4201" s="4"/>
      <c r="Y4201" s="4"/>
    </row>
    <row r="4202" spans="1:25" ht="15" customHeight="1">
      <c r="A4202" s="4"/>
      <c r="B4202" s="57" t="s">
        <v>1254</v>
      </c>
      <c r="C4202" s="78" t="s">
        <v>2689</v>
      </c>
      <c r="D4202" s="57" t="s">
        <v>47</v>
      </c>
      <c r="E4202" s="57" t="s">
        <v>2690</v>
      </c>
      <c r="F4202" s="305" t="s">
        <v>1258</v>
      </c>
      <c r="G4202" s="305"/>
      <c r="H4202" s="77" t="s">
        <v>1249</v>
      </c>
      <c r="I4202" s="80">
        <v>1</v>
      </c>
      <c r="J4202" s="79">
        <v>1.43</v>
      </c>
      <c r="K4202" s="79">
        <v>1.43</v>
      </c>
      <c r="O4202" s="4"/>
      <c r="P4202" s="4"/>
      <c r="Q4202" s="4"/>
      <c r="R4202" s="4"/>
      <c r="S4202" s="4"/>
      <c r="T4202" s="4"/>
      <c r="U4202" s="4"/>
      <c r="V4202" s="4"/>
      <c r="W4202" s="4"/>
      <c r="X4202" s="4"/>
      <c r="Y4202" s="4"/>
    </row>
    <row r="4203" spans="1:25" ht="15" customHeight="1">
      <c r="A4203" s="4"/>
      <c r="B4203" s="57" t="s">
        <v>1254</v>
      </c>
      <c r="C4203" s="78" t="s">
        <v>2691</v>
      </c>
      <c r="D4203" s="57" t="s">
        <v>47</v>
      </c>
      <c r="E4203" s="57" t="s">
        <v>2692</v>
      </c>
      <c r="F4203" s="305" t="s">
        <v>1258</v>
      </c>
      <c r="G4203" s="305"/>
      <c r="H4203" s="77" t="s">
        <v>1249</v>
      </c>
      <c r="I4203" s="80">
        <v>1</v>
      </c>
      <c r="J4203" s="79">
        <v>0.08</v>
      </c>
      <c r="K4203" s="79">
        <v>0.08</v>
      </c>
      <c r="O4203" s="4"/>
      <c r="P4203" s="4"/>
      <c r="Q4203" s="4"/>
      <c r="R4203" s="4"/>
      <c r="S4203" s="4"/>
      <c r="T4203" s="4"/>
      <c r="U4203" s="4"/>
      <c r="V4203" s="4"/>
      <c r="W4203" s="4"/>
      <c r="X4203" s="4"/>
      <c r="Y4203" s="4"/>
    </row>
    <row r="4204" spans="1:25" ht="15" customHeight="1">
      <c r="A4204" s="4"/>
      <c r="B4204" s="60"/>
      <c r="C4204" s="60"/>
      <c r="D4204" s="60"/>
      <c r="E4204" s="60"/>
      <c r="F4204" s="60" t="s">
        <v>1260</v>
      </c>
      <c r="G4204" s="82">
        <v>28.37</v>
      </c>
      <c r="H4204" s="60" t="s">
        <v>1261</v>
      </c>
      <c r="I4204" s="82">
        <v>0</v>
      </c>
      <c r="J4204" s="60" t="s">
        <v>1262</v>
      </c>
      <c r="K4204" s="82">
        <v>28.37</v>
      </c>
      <c r="O4204" s="4"/>
      <c r="P4204" s="4"/>
      <c r="Q4204" s="4"/>
      <c r="R4204" s="4"/>
      <c r="S4204" s="4"/>
      <c r="T4204" s="4"/>
      <c r="U4204" s="4"/>
      <c r="V4204" s="4"/>
      <c r="W4204" s="4"/>
      <c r="X4204" s="4"/>
      <c r="Y4204" s="4"/>
    </row>
    <row r="4205" spans="1:25" ht="15" customHeight="1" thickBot="1">
      <c r="A4205" s="4"/>
      <c r="B4205" s="60"/>
      <c r="C4205" s="60"/>
      <c r="D4205" s="60"/>
      <c r="E4205" s="60"/>
      <c r="F4205" s="60" t="s">
        <v>1263</v>
      </c>
      <c r="G4205" s="82">
        <v>6.57</v>
      </c>
      <c r="H4205" s="60"/>
      <c r="I4205" s="306" t="s">
        <v>1264</v>
      </c>
      <c r="J4205" s="306"/>
      <c r="K4205" s="82">
        <v>41.3</v>
      </c>
      <c r="O4205" s="4"/>
      <c r="P4205" s="4"/>
      <c r="Q4205" s="4"/>
      <c r="R4205" s="4"/>
      <c r="S4205" s="4"/>
      <c r="T4205" s="4"/>
      <c r="U4205" s="4"/>
      <c r="V4205" s="4"/>
      <c r="W4205" s="4"/>
      <c r="X4205" s="4"/>
      <c r="Y4205" s="4"/>
    </row>
    <row r="4206" spans="1:25" ht="15" customHeight="1" thickTop="1">
      <c r="A4206" s="4"/>
      <c r="B4206" s="72"/>
      <c r="C4206" s="72"/>
      <c r="D4206" s="72"/>
      <c r="E4206" s="72"/>
      <c r="F4206" s="72"/>
      <c r="G4206" s="72"/>
      <c r="H4206" s="72"/>
      <c r="I4206" s="72"/>
      <c r="J4206" s="72"/>
      <c r="K4206" s="72"/>
      <c r="O4206" s="4"/>
      <c r="P4206" s="4"/>
      <c r="Q4206" s="4"/>
      <c r="R4206" s="4"/>
      <c r="S4206" s="4"/>
      <c r="T4206" s="4"/>
      <c r="U4206" s="4"/>
      <c r="V4206" s="4"/>
      <c r="W4206" s="4"/>
      <c r="X4206" s="4"/>
      <c r="Y4206" s="4"/>
    </row>
    <row r="4207" spans="1:25" ht="15" customHeight="1">
      <c r="A4207" s="4"/>
      <c r="B4207" s="61"/>
      <c r="C4207" s="62" t="s">
        <v>19</v>
      </c>
      <c r="D4207" s="61" t="s">
        <v>20</v>
      </c>
      <c r="E4207" s="61" t="s">
        <v>21</v>
      </c>
      <c r="F4207" s="303" t="s">
        <v>1242</v>
      </c>
      <c r="G4207" s="303"/>
      <c r="H4207" s="67" t="s">
        <v>22</v>
      </c>
      <c r="I4207" s="62" t="s">
        <v>23</v>
      </c>
      <c r="J4207" s="62" t="s">
        <v>24</v>
      </c>
      <c r="K4207" s="62" t="s">
        <v>17</v>
      </c>
      <c r="O4207" s="4"/>
      <c r="P4207" s="4"/>
      <c r="Q4207" s="4"/>
      <c r="R4207" s="4"/>
      <c r="S4207" s="4"/>
      <c r="T4207" s="4"/>
      <c r="U4207" s="4"/>
      <c r="V4207" s="4"/>
      <c r="W4207" s="4"/>
      <c r="X4207" s="4"/>
      <c r="Y4207" s="4"/>
    </row>
    <row r="4208" spans="1:25" ht="15" customHeight="1">
      <c r="A4208" s="4"/>
      <c r="B4208" s="58" t="s">
        <v>1243</v>
      </c>
      <c r="C4208" s="69" t="s">
        <v>1280</v>
      </c>
      <c r="D4208" s="58" t="s">
        <v>47</v>
      </c>
      <c r="E4208" s="58" t="s">
        <v>1281</v>
      </c>
      <c r="F4208" s="304" t="s">
        <v>1248</v>
      </c>
      <c r="G4208" s="304"/>
      <c r="H4208" s="68" t="s">
        <v>1249</v>
      </c>
      <c r="I4208" s="71">
        <v>1</v>
      </c>
      <c r="J4208" s="70">
        <v>30.75</v>
      </c>
      <c r="K4208" s="70">
        <v>30.75</v>
      </c>
      <c r="O4208" s="4"/>
      <c r="P4208" s="4"/>
      <c r="Q4208" s="4"/>
      <c r="R4208" s="4"/>
      <c r="S4208" s="4"/>
      <c r="T4208" s="4"/>
      <c r="U4208" s="4"/>
      <c r="V4208" s="4"/>
      <c r="W4208" s="4"/>
      <c r="X4208" s="4"/>
      <c r="Y4208" s="4"/>
    </row>
    <row r="4209" spans="1:25" ht="15" customHeight="1">
      <c r="A4209" s="4"/>
      <c r="B4209" s="59" t="s">
        <v>1245</v>
      </c>
      <c r="C4209" s="74" t="s">
        <v>2844</v>
      </c>
      <c r="D4209" s="59" t="s">
        <v>47</v>
      </c>
      <c r="E4209" s="59" t="s">
        <v>2845</v>
      </c>
      <c r="F4209" s="308" t="s">
        <v>1248</v>
      </c>
      <c r="G4209" s="308"/>
      <c r="H4209" s="73" t="s">
        <v>1249</v>
      </c>
      <c r="I4209" s="76">
        <v>1</v>
      </c>
      <c r="J4209" s="75">
        <v>0.27</v>
      </c>
      <c r="K4209" s="75">
        <v>0.27</v>
      </c>
      <c r="O4209" s="4"/>
      <c r="P4209" s="4"/>
      <c r="Q4209" s="4"/>
      <c r="R4209" s="4"/>
      <c r="S4209" s="4"/>
      <c r="T4209" s="4"/>
      <c r="U4209" s="4"/>
      <c r="V4209" s="4"/>
      <c r="W4209" s="4"/>
      <c r="X4209" s="4"/>
      <c r="Y4209" s="4"/>
    </row>
    <row r="4210" spans="1:25" ht="15" customHeight="1">
      <c r="A4210" s="4"/>
      <c r="B4210" s="57" t="s">
        <v>1254</v>
      </c>
      <c r="C4210" s="78" t="s">
        <v>2697</v>
      </c>
      <c r="D4210" s="57" t="s">
        <v>47</v>
      </c>
      <c r="E4210" s="57" t="s">
        <v>2698</v>
      </c>
      <c r="F4210" s="305" t="s">
        <v>1258</v>
      </c>
      <c r="G4210" s="305"/>
      <c r="H4210" s="77" t="s">
        <v>1249</v>
      </c>
      <c r="I4210" s="80">
        <v>1</v>
      </c>
      <c r="J4210" s="79">
        <v>2.12</v>
      </c>
      <c r="K4210" s="79">
        <v>2.12</v>
      </c>
      <c r="O4210" s="4"/>
      <c r="P4210" s="4"/>
      <c r="Q4210" s="4"/>
      <c r="R4210" s="4"/>
      <c r="S4210" s="4"/>
      <c r="T4210" s="4"/>
      <c r="U4210" s="4"/>
      <c r="V4210" s="4"/>
      <c r="W4210" s="4"/>
      <c r="X4210" s="4"/>
      <c r="Y4210" s="4"/>
    </row>
    <row r="4211" spans="1:25" ht="15" customHeight="1">
      <c r="A4211" s="4"/>
      <c r="B4211" s="57" t="s">
        <v>1254</v>
      </c>
      <c r="C4211" s="78" t="s">
        <v>2693</v>
      </c>
      <c r="D4211" s="57" t="s">
        <v>47</v>
      </c>
      <c r="E4211" s="57" t="s">
        <v>2694</v>
      </c>
      <c r="F4211" s="305" t="s">
        <v>1258</v>
      </c>
      <c r="G4211" s="305"/>
      <c r="H4211" s="77" t="s">
        <v>1249</v>
      </c>
      <c r="I4211" s="80">
        <v>1</v>
      </c>
      <c r="J4211" s="79">
        <v>0.86</v>
      </c>
      <c r="K4211" s="79">
        <v>0.86</v>
      </c>
      <c r="O4211" s="4"/>
      <c r="P4211" s="4"/>
      <c r="Q4211" s="4"/>
      <c r="R4211" s="4"/>
      <c r="S4211" s="4"/>
      <c r="T4211" s="4"/>
      <c r="U4211" s="4"/>
      <c r="V4211" s="4"/>
      <c r="W4211" s="4"/>
      <c r="X4211" s="4"/>
      <c r="Y4211" s="4"/>
    </row>
    <row r="4212" spans="1:25" ht="15" customHeight="1">
      <c r="A4212" s="4"/>
      <c r="B4212" s="57" t="s">
        <v>1254</v>
      </c>
      <c r="C4212" s="78" t="s">
        <v>2691</v>
      </c>
      <c r="D4212" s="57" t="s">
        <v>47</v>
      </c>
      <c r="E4212" s="57" t="s">
        <v>2692</v>
      </c>
      <c r="F4212" s="305" t="s">
        <v>1258</v>
      </c>
      <c r="G4212" s="305"/>
      <c r="H4212" s="77" t="s">
        <v>1249</v>
      </c>
      <c r="I4212" s="80">
        <v>1</v>
      </c>
      <c r="J4212" s="79">
        <v>0.08</v>
      </c>
      <c r="K4212" s="79">
        <v>0.08</v>
      </c>
      <c r="O4212" s="4"/>
      <c r="P4212" s="4"/>
      <c r="Q4212" s="4"/>
      <c r="R4212" s="4"/>
      <c r="S4212" s="4"/>
      <c r="T4212" s="4"/>
      <c r="U4212" s="4"/>
      <c r="V4212" s="4"/>
      <c r="W4212" s="4"/>
      <c r="X4212" s="4"/>
      <c r="Y4212" s="4"/>
    </row>
    <row r="4213" spans="1:25" ht="15" customHeight="1">
      <c r="A4213" s="4"/>
      <c r="B4213" s="57" t="s">
        <v>1254</v>
      </c>
      <c r="C4213" s="78" t="s">
        <v>2846</v>
      </c>
      <c r="D4213" s="57" t="s">
        <v>47</v>
      </c>
      <c r="E4213" s="57" t="s">
        <v>2847</v>
      </c>
      <c r="F4213" s="305" t="s">
        <v>1402</v>
      </c>
      <c r="G4213" s="305"/>
      <c r="H4213" s="77" t="s">
        <v>1249</v>
      </c>
      <c r="I4213" s="80">
        <v>1</v>
      </c>
      <c r="J4213" s="79">
        <v>24.12</v>
      </c>
      <c r="K4213" s="79">
        <v>24.12</v>
      </c>
      <c r="O4213" s="4"/>
      <c r="P4213" s="4"/>
      <c r="Q4213" s="4"/>
      <c r="R4213" s="4"/>
      <c r="S4213" s="4"/>
      <c r="T4213" s="4"/>
      <c r="U4213" s="4"/>
      <c r="V4213" s="4"/>
      <c r="W4213" s="4"/>
      <c r="X4213" s="4"/>
      <c r="Y4213" s="4"/>
    </row>
    <row r="4214" spans="1:25" ht="15" customHeight="1">
      <c r="A4214" s="4"/>
      <c r="B4214" s="57" t="s">
        <v>1254</v>
      </c>
      <c r="C4214" s="78" t="s">
        <v>2689</v>
      </c>
      <c r="D4214" s="57" t="s">
        <v>47</v>
      </c>
      <c r="E4214" s="57" t="s">
        <v>2690</v>
      </c>
      <c r="F4214" s="305" t="s">
        <v>1258</v>
      </c>
      <c r="G4214" s="305"/>
      <c r="H4214" s="77" t="s">
        <v>1249</v>
      </c>
      <c r="I4214" s="80">
        <v>1</v>
      </c>
      <c r="J4214" s="79">
        <v>1.43</v>
      </c>
      <c r="K4214" s="79">
        <v>1.43</v>
      </c>
      <c r="O4214" s="4"/>
      <c r="P4214" s="4"/>
      <c r="Q4214" s="4"/>
      <c r="R4214" s="4"/>
      <c r="S4214" s="4"/>
      <c r="T4214" s="4"/>
      <c r="U4214" s="4"/>
      <c r="V4214" s="4"/>
      <c r="W4214" s="4"/>
      <c r="X4214" s="4"/>
      <c r="Y4214" s="4"/>
    </row>
    <row r="4215" spans="1:25" ht="15" customHeight="1">
      <c r="A4215" s="4"/>
      <c r="B4215" s="57" t="s">
        <v>1254</v>
      </c>
      <c r="C4215" s="78" t="s">
        <v>2703</v>
      </c>
      <c r="D4215" s="57" t="s">
        <v>47</v>
      </c>
      <c r="E4215" s="57" t="s">
        <v>2704</v>
      </c>
      <c r="F4215" s="305" t="s">
        <v>1258</v>
      </c>
      <c r="G4215" s="305"/>
      <c r="H4215" s="77" t="s">
        <v>1249</v>
      </c>
      <c r="I4215" s="80">
        <v>1</v>
      </c>
      <c r="J4215" s="79">
        <v>0.44</v>
      </c>
      <c r="K4215" s="79">
        <v>0.44</v>
      </c>
      <c r="O4215" s="4"/>
      <c r="P4215" s="4"/>
      <c r="Q4215" s="4"/>
      <c r="R4215" s="4"/>
      <c r="S4215" s="4"/>
      <c r="T4215" s="4"/>
      <c r="U4215" s="4"/>
      <c r="V4215" s="4"/>
      <c r="W4215" s="4"/>
      <c r="X4215" s="4"/>
      <c r="Y4215" s="4"/>
    </row>
    <row r="4216" spans="1:25" ht="15" customHeight="1">
      <c r="A4216" s="4"/>
      <c r="B4216" s="57" t="s">
        <v>1254</v>
      </c>
      <c r="C4216" s="78" t="s">
        <v>2705</v>
      </c>
      <c r="D4216" s="57" t="s">
        <v>47</v>
      </c>
      <c r="E4216" s="57" t="s">
        <v>2706</v>
      </c>
      <c r="F4216" s="305" t="s">
        <v>1258</v>
      </c>
      <c r="G4216" s="305"/>
      <c r="H4216" s="77" t="s">
        <v>1249</v>
      </c>
      <c r="I4216" s="80">
        <v>1</v>
      </c>
      <c r="J4216" s="79">
        <v>1.43</v>
      </c>
      <c r="K4216" s="79">
        <v>1.43</v>
      </c>
      <c r="O4216" s="4"/>
      <c r="P4216" s="4"/>
      <c r="Q4216" s="4"/>
      <c r="R4216" s="4"/>
      <c r="S4216" s="4"/>
      <c r="T4216" s="4"/>
      <c r="U4216" s="4"/>
      <c r="V4216" s="4"/>
      <c r="W4216" s="4"/>
      <c r="X4216" s="4"/>
      <c r="Y4216" s="4"/>
    </row>
    <row r="4217" spans="1:25" ht="15" customHeight="1">
      <c r="A4217" s="4"/>
      <c r="B4217" s="60"/>
      <c r="C4217" s="60"/>
      <c r="D4217" s="60"/>
      <c r="E4217" s="60"/>
      <c r="F4217" s="60" t="s">
        <v>1260</v>
      </c>
      <c r="G4217" s="82">
        <v>24.39</v>
      </c>
      <c r="H4217" s="60" t="s">
        <v>1261</v>
      </c>
      <c r="I4217" s="82">
        <v>0</v>
      </c>
      <c r="J4217" s="60" t="s">
        <v>1262</v>
      </c>
      <c r="K4217" s="82">
        <v>24.39</v>
      </c>
      <c r="O4217" s="4"/>
      <c r="P4217" s="4"/>
      <c r="Q4217" s="4"/>
      <c r="R4217" s="4"/>
      <c r="S4217" s="4"/>
      <c r="T4217" s="4"/>
      <c r="U4217" s="4"/>
      <c r="V4217" s="4"/>
      <c r="W4217" s="4"/>
      <c r="X4217" s="4"/>
      <c r="Y4217" s="4"/>
    </row>
    <row r="4218" spans="1:25" ht="15" customHeight="1" thickBot="1">
      <c r="A4218" s="4"/>
      <c r="B4218" s="60"/>
      <c r="C4218" s="60"/>
      <c r="D4218" s="60"/>
      <c r="E4218" s="60"/>
      <c r="F4218" s="60" t="s">
        <v>1263</v>
      </c>
      <c r="G4218" s="82">
        <v>5.81</v>
      </c>
      <c r="H4218" s="60"/>
      <c r="I4218" s="306" t="s">
        <v>1264</v>
      </c>
      <c r="J4218" s="306"/>
      <c r="K4218" s="82">
        <v>36.56</v>
      </c>
      <c r="O4218" s="4"/>
      <c r="P4218" s="4"/>
      <c r="Q4218" s="4"/>
      <c r="R4218" s="4"/>
      <c r="S4218" s="4"/>
      <c r="T4218" s="4"/>
      <c r="U4218" s="4"/>
      <c r="V4218" s="4"/>
      <c r="W4218" s="4"/>
      <c r="X4218" s="4"/>
      <c r="Y4218" s="4"/>
    </row>
    <row r="4219" spans="1:25" ht="15" customHeight="1" thickTop="1">
      <c r="A4219" s="4"/>
      <c r="B4219" s="72"/>
      <c r="C4219" s="72"/>
      <c r="D4219" s="72"/>
      <c r="E4219" s="72"/>
      <c r="F4219" s="72"/>
      <c r="G4219" s="72"/>
      <c r="H4219" s="72"/>
      <c r="I4219" s="72"/>
      <c r="J4219" s="72"/>
      <c r="K4219" s="72"/>
      <c r="O4219" s="4"/>
      <c r="P4219" s="4"/>
      <c r="Q4219" s="4"/>
      <c r="R4219" s="4"/>
      <c r="S4219" s="4"/>
      <c r="T4219" s="4"/>
      <c r="U4219" s="4"/>
      <c r="V4219" s="4"/>
      <c r="W4219" s="4"/>
      <c r="X4219" s="4"/>
      <c r="Y4219" s="4"/>
    </row>
    <row r="4220" spans="1:25" ht="15" customHeight="1">
      <c r="A4220" s="4"/>
      <c r="B4220" s="61"/>
      <c r="C4220" s="62" t="s">
        <v>19</v>
      </c>
      <c r="D4220" s="61" t="s">
        <v>20</v>
      </c>
      <c r="E4220" s="61" t="s">
        <v>21</v>
      </c>
      <c r="F4220" s="303" t="s">
        <v>1242</v>
      </c>
      <c r="G4220" s="303"/>
      <c r="H4220" s="67" t="s">
        <v>22</v>
      </c>
      <c r="I4220" s="62" t="s">
        <v>23</v>
      </c>
      <c r="J4220" s="62" t="s">
        <v>24</v>
      </c>
      <c r="K4220" s="62" t="s">
        <v>17</v>
      </c>
      <c r="O4220" s="4"/>
      <c r="P4220" s="4"/>
      <c r="Q4220" s="4"/>
      <c r="R4220" s="4"/>
      <c r="S4220" s="4"/>
      <c r="T4220" s="4"/>
      <c r="U4220" s="4"/>
      <c r="V4220" s="4"/>
      <c r="W4220" s="4"/>
      <c r="X4220" s="4"/>
      <c r="Y4220" s="4"/>
    </row>
    <row r="4221" spans="1:25" ht="15" customHeight="1">
      <c r="A4221" s="4"/>
      <c r="B4221" s="58" t="s">
        <v>1243</v>
      </c>
      <c r="C4221" s="69" t="s">
        <v>2186</v>
      </c>
      <c r="D4221" s="58" t="s">
        <v>47</v>
      </c>
      <c r="E4221" s="58" t="s">
        <v>2187</v>
      </c>
      <c r="F4221" s="304" t="s">
        <v>1765</v>
      </c>
      <c r="G4221" s="304"/>
      <c r="H4221" s="68" t="s">
        <v>37</v>
      </c>
      <c r="I4221" s="71">
        <v>1</v>
      </c>
      <c r="J4221" s="70">
        <v>9.3699999999999992</v>
      </c>
      <c r="K4221" s="70">
        <v>9.3699999999999992</v>
      </c>
      <c r="O4221" s="4"/>
      <c r="P4221" s="4"/>
      <c r="Q4221" s="4"/>
      <c r="R4221" s="4"/>
      <c r="S4221" s="4"/>
      <c r="T4221" s="4"/>
      <c r="U4221" s="4"/>
      <c r="V4221" s="4"/>
      <c r="W4221" s="4"/>
      <c r="X4221" s="4"/>
      <c r="Y4221" s="4"/>
    </row>
    <row r="4222" spans="1:25" ht="15" customHeight="1">
      <c r="A4222" s="4"/>
      <c r="B4222" s="59" t="s">
        <v>1245</v>
      </c>
      <c r="C4222" s="74" t="s">
        <v>1246</v>
      </c>
      <c r="D4222" s="59" t="s">
        <v>47</v>
      </c>
      <c r="E4222" s="59" t="s">
        <v>1247</v>
      </c>
      <c r="F4222" s="308" t="s">
        <v>1248</v>
      </c>
      <c r="G4222" s="308"/>
      <c r="H4222" s="73" t="s">
        <v>1249</v>
      </c>
      <c r="I4222" s="76">
        <v>5.7500000000000002E-2</v>
      </c>
      <c r="J4222" s="75">
        <v>22.64</v>
      </c>
      <c r="K4222" s="75">
        <v>1.3</v>
      </c>
      <c r="O4222" s="4"/>
      <c r="P4222" s="4"/>
      <c r="Q4222" s="4"/>
      <c r="R4222" s="4"/>
      <c r="S4222" s="4"/>
      <c r="T4222" s="4"/>
      <c r="U4222" s="4"/>
      <c r="V4222" s="4"/>
      <c r="W4222" s="4"/>
      <c r="X4222" s="4"/>
      <c r="Y4222" s="4"/>
    </row>
    <row r="4223" spans="1:25" ht="15" customHeight="1">
      <c r="A4223" s="4"/>
      <c r="B4223" s="59" t="s">
        <v>1245</v>
      </c>
      <c r="C4223" s="74" t="s">
        <v>1443</v>
      </c>
      <c r="D4223" s="59" t="s">
        <v>47</v>
      </c>
      <c r="E4223" s="59" t="s">
        <v>1444</v>
      </c>
      <c r="F4223" s="308" t="s">
        <v>1248</v>
      </c>
      <c r="G4223" s="308"/>
      <c r="H4223" s="73" t="s">
        <v>1249</v>
      </c>
      <c r="I4223" s="76">
        <v>0.1724</v>
      </c>
      <c r="J4223" s="75">
        <v>31.21</v>
      </c>
      <c r="K4223" s="75">
        <v>5.38</v>
      </c>
      <c r="O4223" s="4"/>
      <c r="P4223" s="4"/>
      <c r="Q4223" s="4"/>
      <c r="R4223" s="4"/>
      <c r="S4223" s="4"/>
      <c r="T4223" s="4"/>
      <c r="U4223" s="4"/>
      <c r="V4223" s="4"/>
      <c r="W4223" s="4"/>
      <c r="X4223" s="4"/>
      <c r="Y4223" s="4"/>
    </row>
    <row r="4224" spans="1:25" ht="15" customHeight="1">
      <c r="A4224" s="4"/>
      <c r="B4224" s="59" t="s">
        <v>1245</v>
      </c>
      <c r="C4224" s="74" t="s">
        <v>2739</v>
      </c>
      <c r="D4224" s="59" t="s">
        <v>47</v>
      </c>
      <c r="E4224" s="59" t="s">
        <v>2740</v>
      </c>
      <c r="F4224" s="308" t="s">
        <v>1337</v>
      </c>
      <c r="G4224" s="308"/>
      <c r="H4224" s="73" t="s">
        <v>62</v>
      </c>
      <c r="I4224" s="76">
        <v>3.7000000000000002E-3</v>
      </c>
      <c r="J4224" s="75">
        <v>727.8</v>
      </c>
      <c r="K4224" s="75">
        <v>2.69</v>
      </c>
      <c r="O4224" s="4"/>
      <c r="P4224" s="4"/>
      <c r="Q4224" s="4"/>
      <c r="R4224" s="4"/>
      <c r="S4224" s="4"/>
      <c r="T4224" s="4"/>
      <c r="U4224" s="4"/>
      <c r="V4224" s="4"/>
      <c r="W4224" s="4"/>
      <c r="X4224" s="4"/>
      <c r="Y4224" s="4"/>
    </row>
    <row r="4225" spans="1:25" ht="15" customHeight="1">
      <c r="A4225" s="4"/>
      <c r="B4225" s="60"/>
      <c r="C4225" s="60"/>
      <c r="D4225" s="60"/>
      <c r="E4225" s="60"/>
      <c r="F4225" s="60" t="s">
        <v>1260</v>
      </c>
      <c r="G4225" s="82">
        <v>5.81</v>
      </c>
      <c r="H4225" s="60" t="s">
        <v>1261</v>
      </c>
      <c r="I4225" s="82">
        <v>0</v>
      </c>
      <c r="J4225" s="60" t="s">
        <v>1262</v>
      </c>
      <c r="K4225" s="82">
        <v>5.81</v>
      </c>
      <c r="O4225" s="4"/>
      <c r="P4225" s="4"/>
      <c r="Q4225" s="4"/>
      <c r="R4225" s="4"/>
      <c r="S4225" s="4"/>
      <c r="T4225" s="4"/>
      <c r="U4225" s="4"/>
      <c r="V4225" s="4"/>
      <c r="W4225" s="4"/>
      <c r="X4225" s="4"/>
      <c r="Y4225" s="4"/>
    </row>
    <row r="4226" spans="1:25" ht="15" customHeight="1" thickBot="1">
      <c r="A4226" s="4"/>
      <c r="B4226" s="60"/>
      <c r="C4226" s="60"/>
      <c r="D4226" s="60"/>
      <c r="E4226" s="60"/>
      <c r="F4226" s="60" t="s">
        <v>1263</v>
      </c>
      <c r="G4226" s="82">
        <v>1.77</v>
      </c>
      <c r="H4226" s="60"/>
      <c r="I4226" s="306" t="s">
        <v>1264</v>
      </c>
      <c r="J4226" s="306"/>
      <c r="K4226" s="82">
        <v>11.14</v>
      </c>
      <c r="O4226" s="4"/>
      <c r="P4226" s="4"/>
      <c r="Q4226" s="4"/>
      <c r="R4226" s="4"/>
      <c r="S4226" s="4"/>
      <c r="T4226" s="4"/>
      <c r="U4226" s="4"/>
      <c r="V4226" s="4"/>
      <c r="W4226" s="4"/>
      <c r="X4226" s="4"/>
      <c r="Y4226" s="4"/>
    </row>
    <row r="4227" spans="1:25" ht="15" customHeight="1" thickTop="1">
      <c r="A4227" s="4"/>
      <c r="B4227" s="72"/>
      <c r="C4227" s="72"/>
      <c r="D4227" s="72"/>
      <c r="E4227" s="72"/>
      <c r="F4227" s="72"/>
      <c r="G4227" s="72"/>
      <c r="H4227" s="72"/>
      <c r="I4227" s="72"/>
      <c r="J4227" s="72"/>
      <c r="K4227" s="72"/>
      <c r="O4227" s="4"/>
      <c r="P4227" s="4"/>
      <c r="Q4227" s="4"/>
      <c r="R4227" s="4"/>
      <c r="S4227" s="4"/>
      <c r="T4227" s="4"/>
      <c r="U4227" s="4"/>
      <c r="V4227" s="4"/>
      <c r="W4227" s="4"/>
      <c r="X4227" s="4"/>
      <c r="Y4227" s="4"/>
    </row>
    <row r="4228" spans="1:25" ht="15" customHeight="1">
      <c r="A4228" s="4"/>
      <c r="B4228" s="61"/>
      <c r="C4228" s="62" t="s">
        <v>19</v>
      </c>
      <c r="D4228" s="61" t="s">
        <v>20</v>
      </c>
      <c r="E4228" s="61" t="s">
        <v>21</v>
      </c>
      <c r="F4228" s="303" t="s">
        <v>1242</v>
      </c>
      <c r="G4228" s="303"/>
      <c r="H4228" s="67" t="s">
        <v>22</v>
      </c>
      <c r="I4228" s="62" t="s">
        <v>23</v>
      </c>
      <c r="J4228" s="62" t="s">
        <v>24</v>
      </c>
      <c r="K4228" s="62" t="s">
        <v>17</v>
      </c>
      <c r="O4228" s="4"/>
      <c r="P4228" s="4"/>
      <c r="Q4228" s="4"/>
      <c r="R4228" s="4"/>
      <c r="S4228" s="4"/>
      <c r="T4228" s="4"/>
      <c r="U4228" s="4"/>
      <c r="V4228" s="4"/>
      <c r="W4228" s="4"/>
      <c r="X4228" s="4"/>
      <c r="Y4228" s="4"/>
    </row>
    <row r="4229" spans="1:25" ht="15" customHeight="1">
      <c r="A4229" s="4"/>
      <c r="B4229" s="58" t="s">
        <v>1243</v>
      </c>
      <c r="C4229" s="69" t="s">
        <v>2848</v>
      </c>
      <c r="D4229" s="58" t="s">
        <v>47</v>
      </c>
      <c r="E4229" s="58" t="s">
        <v>2849</v>
      </c>
      <c r="F4229" s="304" t="s">
        <v>1387</v>
      </c>
      <c r="G4229" s="304"/>
      <c r="H4229" s="68" t="s">
        <v>1388</v>
      </c>
      <c r="I4229" s="71">
        <v>1</v>
      </c>
      <c r="J4229" s="70">
        <v>37.47</v>
      </c>
      <c r="K4229" s="70">
        <v>37.47</v>
      </c>
      <c r="O4229" s="4"/>
      <c r="P4229" s="4"/>
      <c r="Q4229" s="4"/>
      <c r="R4229" s="4"/>
      <c r="S4229" s="4"/>
      <c r="T4229" s="4"/>
      <c r="U4229" s="4"/>
      <c r="V4229" s="4"/>
      <c r="W4229" s="4"/>
      <c r="X4229" s="4"/>
      <c r="Y4229" s="4"/>
    </row>
    <row r="4230" spans="1:25" ht="15" customHeight="1">
      <c r="A4230" s="4"/>
      <c r="B4230" s="59" t="s">
        <v>1245</v>
      </c>
      <c r="C4230" s="74" t="s">
        <v>2850</v>
      </c>
      <c r="D4230" s="59" t="s">
        <v>47</v>
      </c>
      <c r="E4230" s="59" t="s">
        <v>2851</v>
      </c>
      <c r="F4230" s="308" t="s">
        <v>1248</v>
      </c>
      <c r="G4230" s="308"/>
      <c r="H4230" s="73" t="s">
        <v>1249</v>
      </c>
      <c r="I4230" s="76">
        <v>1</v>
      </c>
      <c r="J4230" s="75">
        <v>36.65</v>
      </c>
      <c r="K4230" s="75">
        <v>36.65</v>
      </c>
      <c r="O4230" s="4"/>
      <c r="P4230" s="4"/>
      <c r="Q4230" s="4"/>
      <c r="R4230" s="4"/>
      <c r="S4230" s="4"/>
      <c r="T4230" s="4"/>
      <c r="U4230" s="4"/>
      <c r="V4230" s="4"/>
      <c r="W4230" s="4"/>
      <c r="X4230" s="4"/>
      <c r="Y4230" s="4"/>
    </row>
    <row r="4231" spans="1:25" ht="15" customHeight="1">
      <c r="A4231" s="4"/>
      <c r="B4231" s="59" t="s">
        <v>1245</v>
      </c>
      <c r="C4231" s="74" t="s">
        <v>2852</v>
      </c>
      <c r="D4231" s="59" t="s">
        <v>47</v>
      </c>
      <c r="E4231" s="59" t="s">
        <v>2853</v>
      </c>
      <c r="F4231" s="308" t="s">
        <v>2796</v>
      </c>
      <c r="G4231" s="308"/>
      <c r="H4231" s="73" t="s">
        <v>1249</v>
      </c>
      <c r="I4231" s="76">
        <v>1</v>
      </c>
      <c r="J4231" s="75">
        <v>0.65</v>
      </c>
      <c r="K4231" s="75">
        <v>0.65</v>
      </c>
      <c r="O4231" s="4"/>
      <c r="P4231" s="4"/>
      <c r="Q4231" s="4"/>
      <c r="R4231" s="4"/>
      <c r="S4231" s="4"/>
      <c r="T4231" s="4"/>
      <c r="U4231" s="4"/>
      <c r="V4231" s="4"/>
      <c r="W4231" s="4"/>
      <c r="X4231" s="4"/>
      <c r="Y4231" s="4"/>
    </row>
    <row r="4232" spans="1:25" ht="15" customHeight="1">
      <c r="A4232" s="4"/>
      <c r="B4232" s="59" t="s">
        <v>1245</v>
      </c>
      <c r="C4232" s="74" t="s">
        <v>2854</v>
      </c>
      <c r="D4232" s="59" t="s">
        <v>47</v>
      </c>
      <c r="E4232" s="59" t="s">
        <v>2855</v>
      </c>
      <c r="F4232" s="308" t="s">
        <v>2796</v>
      </c>
      <c r="G4232" s="308"/>
      <c r="H4232" s="73" t="s">
        <v>1249</v>
      </c>
      <c r="I4232" s="76">
        <v>1</v>
      </c>
      <c r="J4232" s="75">
        <v>0.17</v>
      </c>
      <c r="K4232" s="75">
        <v>0.17</v>
      </c>
      <c r="O4232" s="4"/>
      <c r="P4232" s="4"/>
      <c r="Q4232" s="4"/>
      <c r="R4232" s="4"/>
      <c r="S4232" s="4"/>
      <c r="T4232" s="4"/>
      <c r="U4232" s="4"/>
      <c r="V4232" s="4"/>
      <c r="W4232" s="4"/>
      <c r="X4232" s="4"/>
      <c r="Y4232" s="4"/>
    </row>
    <row r="4233" spans="1:25" ht="15" customHeight="1">
      <c r="A4233" s="4"/>
      <c r="B4233" s="60"/>
      <c r="C4233" s="60"/>
      <c r="D4233" s="60"/>
      <c r="E4233" s="60"/>
      <c r="F4233" s="60" t="s">
        <v>1260</v>
      </c>
      <c r="G4233" s="82">
        <v>31.26</v>
      </c>
      <c r="H4233" s="60" t="s">
        <v>1261</v>
      </c>
      <c r="I4233" s="82">
        <v>0</v>
      </c>
      <c r="J4233" s="60" t="s">
        <v>1262</v>
      </c>
      <c r="K4233" s="82">
        <v>31.26</v>
      </c>
      <c r="O4233" s="4"/>
      <c r="P4233" s="4"/>
      <c r="Q4233" s="4"/>
      <c r="R4233" s="4"/>
      <c r="S4233" s="4"/>
      <c r="T4233" s="4"/>
      <c r="U4233" s="4"/>
      <c r="V4233" s="4"/>
      <c r="W4233" s="4"/>
      <c r="X4233" s="4"/>
      <c r="Y4233" s="4"/>
    </row>
    <row r="4234" spans="1:25" ht="15" customHeight="1" thickBot="1">
      <c r="A4234" s="4"/>
      <c r="B4234" s="60"/>
      <c r="C4234" s="60"/>
      <c r="D4234" s="60"/>
      <c r="E4234" s="60"/>
      <c r="F4234" s="60" t="s">
        <v>1263</v>
      </c>
      <c r="G4234" s="82">
        <v>7.08</v>
      </c>
      <c r="H4234" s="60"/>
      <c r="I4234" s="306" t="s">
        <v>1264</v>
      </c>
      <c r="J4234" s="306"/>
      <c r="K4234" s="82">
        <v>44.55</v>
      </c>
      <c r="O4234" s="4"/>
      <c r="P4234" s="4"/>
      <c r="Q4234" s="4"/>
      <c r="R4234" s="4"/>
      <c r="S4234" s="4"/>
      <c r="T4234" s="4"/>
      <c r="U4234" s="4"/>
      <c r="V4234" s="4"/>
      <c r="W4234" s="4"/>
      <c r="X4234" s="4"/>
      <c r="Y4234" s="4"/>
    </row>
    <row r="4235" spans="1:25" ht="15" customHeight="1" thickTop="1">
      <c r="A4235" s="4"/>
      <c r="B4235" s="72"/>
      <c r="C4235" s="72"/>
      <c r="D4235" s="72"/>
      <c r="E4235" s="72"/>
      <c r="F4235" s="72"/>
      <c r="G4235" s="72"/>
      <c r="H4235" s="72"/>
      <c r="I4235" s="72"/>
      <c r="J4235" s="72"/>
      <c r="K4235" s="72"/>
      <c r="O4235" s="4"/>
      <c r="P4235" s="4"/>
      <c r="Q4235" s="4"/>
      <c r="R4235" s="4"/>
      <c r="S4235" s="4"/>
      <c r="T4235" s="4"/>
      <c r="U4235" s="4"/>
      <c r="V4235" s="4"/>
      <c r="W4235" s="4"/>
      <c r="X4235" s="4"/>
      <c r="Y4235" s="4"/>
    </row>
    <row r="4236" spans="1:25" ht="15" customHeight="1">
      <c r="A4236" s="4"/>
      <c r="B4236" s="61"/>
      <c r="C4236" s="62" t="s">
        <v>19</v>
      </c>
      <c r="D4236" s="61" t="s">
        <v>20</v>
      </c>
      <c r="E4236" s="61" t="s">
        <v>21</v>
      </c>
      <c r="F4236" s="303" t="s">
        <v>1242</v>
      </c>
      <c r="G4236" s="303"/>
      <c r="H4236" s="67" t="s">
        <v>22</v>
      </c>
      <c r="I4236" s="62" t="s">
        <v>23</v>
      </c>
      <c r="J4236" s="62" t="s">
        <v>24</v>
      </c>
      <c r="K4236" s="62" t="s">
        <v>17</v>
      </c>
      <c r="O4236" s="4"/>
      <c r="P4236" s="4"/>
      <c r="Q4236" s="4"/>
      <c r="R4236" s="4"/>
      <c r="S4236" s="4"/>
      <c r="T4236" s="4"/>
      <c r="U4236" s="4"/>
      <c r="V4236" s="4"/>
      <c r="W4236" s="4"/>
      <c r="X4236" s="4"/>
      <c r="Y4236" s="4"/>
    </row>
    <row r="4237" spans="1:25" ht="15" customHeight="1">
      <c r="A4237" s="4"/>
      <c r="B4237" s="58" t="s">
        <v>1243</v>
      </c>
      <c r="C4237" s="69" t="s">
        <v>1497</v>
      </c>
      <c r="D4237" s="58" t="s">
        <v>47</v>
      </c>
      <c r="E4237" s="58" t="s">
        <v>1498</v>
      </c>
      <c r="F4237" s="304" t="s">
        <v>1387</v>
      </c>
      <c r="G4237" s="304"/>
      <c r="H4237" s="68" t="s">
        <v>1391</v>
      </c>
      <c r="I4237" s="71">
        <v>1</v>
      </c>
      <c r="J4237" s="70">
        <v>44.63</v>
      </c>
      <c r="K4237" s="70">
        <v>44.63</v>
      </c>
      <c r="O4237" s="4"/>
      <c r="P4237" s="4"/>
      <c r="Q4237" s="4"/>
      <c r="R4237" s="4"/>
      <c r="S4237" s="4"/>
      <c r="T4237" s="4"/>
      <c r="U4237" s="4"/>
      <c r="V4237" s="4"/>
      <c r="W4237" s="4"/>
      <c r="X4237" s="4"/>
      <c r="Y4237" s="4"/>
    </row>
    <row r="4238" spans="1:25" ht="15" customHeight="1">
      <c r="A4238" s="4"/>
      <c r="B4238" s="59" t="s">
        <v>1245</v>
      </c>
      <c r="C4238" s="74" t="s">
        <v>2852</v>
      </c>
      <c r="D4238" s="59" t="s">
        <v>47</v>
      </c>
      <c r="E4238" s="59" t="s">
        <v>2853</v>
      </c>
      <c r="F4238" s="308" t="s">
        <v>2796</v>
      </c>
      <c r="G4238" s="308"/>
      <c r="H4238" s="73" t="s">
        <v>1249</v>
      </c>
      <c r="I4238" s="76">
        <v>1</v>
      </c>
      <c r="J4238" s="75">
        <v>0.65</v>
      </c>
      <c r="K4238" s="75">
        <v>0.65</v>
      </c>
      <c r="O4238" s="4"/>
      <c r="P4238" s="4"/>
      <c r="Q4238" s="4"/>
      <c r="R4238" s="4"/>
      <c r="S4238" s="4"/>
      <c r="T4238" s="4"/>
      <c r="U4238" s="4"/>
      <c r="V4238" s="4"/>
      <c r="W4238" s="4"/>
      <c r="X4238" s="4"/>
      <c r="Y4238" s="4"/>
    </row>
    <row r="4239" spans="1:25" ht="15" customHeight="1">
      <c r="A4239" s="4"/>
      <c r="B4239" s="59" t="s">
        <v>1245</v>
      </c>
      <c r="C4239" s="74" t="s">
        <v>2850</v>
      </c>
      <c r="D4239" s="59" t="s">
        <v>47</v>
      </c>
      <c r="E4239" s="59" t="s">
        <v>2851</v>
      </c>
      <c r="F4239" s="308" t="s">
        <v>1248</v>
      </c>
      <c r="G4239" s="308"/>
      <c r="H4239" s="73" t="s">
        <v>1249</v>
      </c>
      <c r="I4239" s="76">
        <v>1</v>
      </c>
      <c r="J4239" s="75">
        <v>36.65</v>
      </c>
      <c r="K4239" s="75">
        <v>36.65</v>
      </c>
      <c r="O4239" s="4"/>
      <c r="P4239" s="4"/>
      <c r="Q4239" s="4"/>
      <c r="R4239" s="4"/>
      <c r="S4239" s="4"/>
      <c r="T4239" s="4"/>
      <c r="U4239" s="4"/>
      <c r="V4239" s="4"/>
      <c r="W4239" s="4"/>
      <c r="X4239" s="4"/>
      <c r="Y4239" s="4"/>
    </row>
    <row r="4240" spans="1:25" ht="15" customHeight="1">
      <c r="A4240" s="4"/>
      <c r="B4240" s="59" t="s">
        <v>1245</v>
      </c>
      <c r="C4240" s="74" t="s">
        <v>2856</v>
      </c>
      <c r="D4240" s="59" t="s">
        <v>47</v>
      </c>
      <c r="E4240" s="59" t="s">
        <v>2857</v>
      </c>
      <c r="F4240" s="308" t="s">
        <v>2796</v>
      </c>
      <c r="G4240" s="308"/>
      <c r="H4240" s="73" t="s">
        <v>1249</v>
      </c>
      <c r="I4240" s="76">
        <v>1</v>
      </c>
      <c r="J4240" s="75">
        <v>6.35</v>
      </c>
      <c r="K4240" s="75">
        <v>6.35</v>
      </c>
      <c r="O4240" s="4"/>
      <c r="P4240" s="4"/>
      <c r="Q4240" s="4"/>
      <c r="R4240" s="4"/>
      <c r="S4240" s="4"/>
      <c r="T4240" s="4"/>
      <c r="U4240" s="4"/>
      <c r="V4240" s="4"/>
      <c r="W4240" s="4"/>
      <c r="X4240" s="4"/>
      <c r="Y4240" s="4"/>
    </row>
    <row r="4241" spans="1:25" ht="15" customHeight="1">
      <c r="A4241" s="4"/>
      <c r="B4241" s="59" t="s">
        <v>1245</v>
      </c>
      <c r="C4241" s="74" t="s">
        <v>2858</v>
      </c>
      <c r="D4241" s="59" t="s">
        <v>47</v>
      </c>
      <c r="E4241" s="59" t="s">
        <v>2859</v>
      </c>
      <c r="F4241" s="308" t="s">
        <v>2796</v>
      </c>
      <c r="G4241" s="308"/>
      <c r="H4241" s="73" t="s">
        <v>1249</v>
      </c>
      <c r="I4241" s="76">
        <v>1</v>
      </c>
      <c r="J4241" s="75">
        <v>0.81</v>
      </c>
      <c r="K4241" s="75">
        <v>0.81</v>
      </c>
      <c r="O4241" s="4"/>
      <c r="P4241" s="4"/>
      <c r="Q4241" s="4"/>
      <c r="R4241" s="4"/>
      <c r="S4241" s="4"/>
      <c r="T4241" s="4"/>
      <c r="U4241" s="4"/>
      <c r="V4241" s="4"/>
      <c r="W4241" s="4"/>
      <c r="X4241" s="4"/>
      <c r="Y4241" s="4"/>
    </row>
    <row r="4242" spans="1:25" ht="15" customHeight="1">
      <c r="A4242" s="4"/>
      <c r="B4242" s="59" t="s">
        <v>1245</v>
      </c>
      <c r="C4242" s="74" t="s">
        <v>2854</v>
      </c>
      <c r="D4242" s="59" t="s">
        <v>47</v>
      </c>
      <c r="E4242" s="59" t="s">
        <v>2855</v>
      </c>
      <c r="F4242" s="308" t="s">
        <v>2796</v>
      </c>
      <c r="G4242" s="308"/>
      <c r="H4242" s="73" t="s">
        <v>1249</v>
      </c>
      <c r="I4242" s="76">
        <v>1</v>
      </c>
      <c r="J4242" s="75">
        <v>0.17</v>
      </c>
      <c r="K4242" s="75">
        <v>0.17</v>
      </c>
      <c r="O4242" s="4"/>
      <c r="P4242" s="4"/>
      <c r="Q4242" s="4"/>
      <c r="R4242" s="4"/>
      <c r="S4242" s="4"/>
      <c r="T4242" s="4"/>
      <c r="U4242" s="4"/>
      <c r="V4242" s="4"/>
      <c r="W4242" s="4"/>
      <c r="X4242" s="4"/>
      <c r="Y4242" s="4"/>
    </row>
    <row r="4243" spans="1:25" ht="15" customHeight="1">
      <c r="A4243" s="4"/>
      <c r="B4243" s="60"/>
      <c r="C4243" s="60"/>
      <c r="D4243" s="60"/>
      <c r="E4243" s="60"/>
      <c r="F4243" s="60" t="s">
        <v>1260</v>
      </c>
      <c r="G4243" s="82">
        <v>31.26</v>
      </c>
      <c r="H4243" s="60" t="s">
        <v>1261</v>
      </c>
      <c r="I4243" s="82">
        <v>0</v>
      </c>
      <c r="J4243" s="60" t="s">
        <v>1262</v>
      </c>
      <c r="K4243" s="82">
        <v>31.26</v>
      </c>
      <c r="O4243" s="4"/>
      <c r="P4243" s="4"/>
      <c r="Q4243" s="4"/>
      <c r="R4243" s="4"/>
      <c r="S4243" s="4"/>
      <c r="T4243" s="4"/>
      <c r="U4243" s="4"/>
      <c r="V4243" s="4"/>
      <c r="W4243" s="4"/>
      <c r="X4243" s="4"/>
      <c r="Y4243" s="4"/>
    </row>
    <row r="4244" spans="1:25" ht="15" customHeight="1" thickBot="1">
      <c r="A4244" s="4"/>
      <c r="B4244" s="60"/>
      <c r="C4244" s="60"/>
      <c r="D4244" s="60"/>
      <c r="E4244" s="60"/>
      <c r="F4244" s="60" t="s">
        <v>1263</v>
      </c>
      <c r="G4244" s="82">
        <v>8.44</v>
      </c>
      <c r="H4244" s="60"/>
      <c r="I4244" s="306" t="s">
        <v>1264</v>
      </c>
      <c r="J4244" s="306"/>
      <c r="K4244" s="82">
        <v>53.07</v>
      </c>
      <c r="O4244" s="4"/>
      <c r="P4244" s="4"/>
      <c r="Q4244" s="4"/>
      <c r="R4244" s="4"/>
      <c r="S4244" s="4"/>
      <c r="T4244" s="4"/>
      <c r="U4244" s="4"/>
      <c r="V4244" s="4"/>
      <c r="W4244" s="4"/>
      <c r="X4244" s="4"/>
      <c r="Y4244" s="4"/>
    </row>
    <row r="4245" spans="1:25" ht="15" customHeight="1" thickTop="1">
      <c r="A4245" s="4"/>
      <c r="B4245" s="72"/>
      <c r="C4245" s="72"/>
      <c r="D4245" s="72"/>
      <c r="E4245" s="72"/>
      <c r="F4245" s="72"/>
      <c r="G4245" s="72"/>
      <c r="H4245" s="72"/>
      <c r="I4245" s="72"/>
      <c r="J4245" s="72"/>
      <c r="K4245" s="72"/>
      <c r="O4245" s="4"/>
      <c r="P4245" s="4"/>
      <c r="Q4245" s="4"/>
      <c r="R4245" s="4"/>
      <c r="S4245" s="4"/>
      <c r="T4245" s="4"/>
      <c r="U4245" s="4"/>
      <c r="V4245" s="4"/>
      <c r="W4245" s="4"/>
      <c r="X4245" s="4"/>
      <c r="Y4245" s="4"/>
    </row>
    <row r="4246" spans="1:25" ht="15" customHeight="1">
      <c r="A4246" s="4"/>
      <c r="B4246" s="61"/>
      <c r="C4246" s="62" t="s">
        <v>19</v>
      </c>
      <c r="D4246" s="61" t="s">
        <v>20</v>
      </c>
      <c r="E4246" s="61" t="s">
        <v>21</v>
      </c>
      <c r="F4246" s="303" t="s">
        <v>1242</v>
      </c>
      <c r="G4246" s="303"/>
      <c r="H4246" s="67" t="s">
        <v>22</v>
      </c>
      <c r="I4246" s="62" t="s">
        <v>23</v>
      </c>
      <c r="J4246" s="62" t="s">
        <v>24</v>
      </c>
      <c r="K4246" s="62" t="s">
        <v>17</v>
      </c>
      <c r="O4246" s="4"/>
      <c r="P4246" s="4"/>
      <c r="Q4246" s="4"/>
      <c r="R4246" s="4"/>
      <c r="S4246" s="4"/>
      <c r="T4246" s="4"/>
      <c r="U4246" s="4"/>
      <c r="V4246" s="4"/>
      <c r="W4246" s="4"/>
      <c r="X4246" s="4"/>
      <c r="Y4246" s="4"/>
    </row>
    <row r="4247" spans="1:25" ht="15" customHeight="1">
      <c r="A4247" s="4"/>
      <c r="B4247" s="58" t="s">
        <v>1243</v>
      </c>
      <c r="C4247" s="69" t="s">
        <v>2852</v>
      </c>
      <c r="D4247" s="58" t="s">
        <v>47</v>
      </c>
      <c r="E4247" s="58" t="s">
        <v>2853</v>
      </c>
      <c r="F4247" s="304" t="s">
        <v>2796</v>
      </c>
      <c r="G4247" s="304"/>
      <c r="H4247" s="68" t="s">
        <v>1249</v>
      </c>
      <c r="I4247" s="71">
        <v>1</v>
      </c>
      <c r="J4247" s="70">
        <v>0.65</v>
      </c>
      <c r="K4247" s="70">
        <v>0.65</v>
      </c>
      <c r="O4247" s="4"/>
      <c r="P4247" s="4"/>
      <c r="Q4247" s="4"/>
      <c r="R4247" s="4"/>
      <c r="S4247" s="4"/>
      <c r="T4247" s="4"/>
      <c r="U4247" s="4"/>
      <c r="V4247" s="4"/>
      <c r="W4247" s="4"/>
      <c r="X4247" s="4"/>
      <c r="Y4247" s="4"/>
    </row>
    <row r="4248" spans="1:25" ht="15" customHeight="1">
      <c r="A4248" s="4"/>
      <c r="B4248" s="57" t="s">
        <v>1254</v>
      </c>
      <c r="C4248" s="78" t="s">
        <v>2860</v>
      </c>
      <c r="D4248" s="57" t="s">
        <v>47</v>
      </c>
      <c r="E4248" s="57" t="s">
        <v>2861</v>
      </c>
      <c r="F4248" s="305" t="s">
        <v>2805</v>
      </c>
      <c r="G4248" s="305"/>
      <c r="H4248" s="77" t="s">
        <v>49</v>
      </c>
      <c r="I4248" s="80">
        <v>5.3300000000000001E-5</v>
      </c>
      <c r="J4248" s="79">
        <v>12267.39</v>
      </c>
      <c r="K4248" s="79">
        <v>0.65</v>
      </c>
      <c r="O4248" s="4"/>
      <c r="P4248" s="4"/>
      <c r="Q4248" s="4"/>
      <c r="R4248" s="4"/>
      <c r="S4248" s="4"/>
      <c r="T4248" s="4"/>
      <c r="U4248" s="4"/>
      <c r="V4248" s="4"/>
      <c r="W4248" s="4"/>
      <c r="X4248" s="4"/>
      <c r="Y4248" s="4"/>
    </row>
    <row r="4249" spans="1:25" ht="15" customHeight="1">
      <c r="A4249" s="4"/>
      <c r="B4249" s="60"/>
      <c r="C4249" s="60"/>
      <c r="D4249" s="60"/>
      <c r="E4249" s="60"/>
      <c r="F4249" s="60" t="s">
        <v>1260</v>
      </c>
      <c r="G4249" s="82">
        <v>0</v>
      </c>
      <c r="H4249" s="60" t="s">
        <v>1261</v>
      </c>
      <c r="I4249" s="82">
        <v>0</v>
      </c>
      <c r="J4249" s="60" t="s">
        <v>1262</v>
      </c>
      <c r="K4249" s="82">
        <v>0</v>
      </c>
      <c r="O4249" s="4"/>
      <c r="P4249" s="4"/>
      <c r="Q4249" s="4"/>
      <c r="R4249" s="4"/>
      <c r="S4249" s="4"/>
      <c r="T4249" s="4"/>
      <c r="U4249" s="4"/>
      <c r="V4249" s="4"/>
      <c r="W4249" s="4"/>
      <c r="X4249" s="4"/>
      <c r="Y4249" s="4"/>
    </row>
    <row r="4250" spans="1:25" ht="15" customHeight="1" thickBot="1">
      <c r="A4250" s="4"/>
      <c r="B4250" s="60"/>
      <c r="C4250" s="60"/>
      <c r="D4250" s="60"/>
      <c r="E4250" s="60"/>
      <c r="F4250" s="60" t="s">
        <v>1263</v>
      </c>
      <c r="G4250" s="82">
        <v>0.12</v>
      </c>
      <c r="H4250" s="60"/>
      <c r="I4250" s="306" t="s">
        <v>1264</v>
      </c>
      <c r="J4250" s="306"/>
      <c r="K4250" s="82">
        <v>0.77</v>
      </c>
      <c r="O4250" s="4"/>
      <c r="P4250" s="4"/>
      <c r="Q4250" s="4"/>
      <c r="R4250" s="4"/>
      <c r="S4250" s="4"/>
      <c r="T4250" s="4"/>
      <c r="U4250" s="4"/>
      <c r="V4250" s="4"/>
      <c r="W4250" s="4"/>
      <c r="X4250" s="4"/>
      <c r="Y4250" s="4"/>
    </row>
    <row r="4251" spans="1:25" ht="15" customHeight="1" thickTop="1">
      <c r="A4251" s="4"/>
      <c r="B4251" s="72"/>
      <c r="C4251" s="72"/>
      <c r="D4251" s="72"/>
      <c r="E4251" s="72"/>
      <c r="F4251" s="72"/>
      <c r="G4251" s="72"/>
      <c r="H4251" s="72"/>
      <c r="I4251" s="72"/>
      <c r="J4251" s="72"/>
      <c r="K4251" s="72"/>
      <c r="O4251" s="4"/>
      <c r="P4251" s="4"/>
      <c r="Q4251" s="4"/>
      <c r="R4251" s="4"/>
      <c r="S4251" s="4"/>
      <c r="T4251" s="4"/>
      <c r="U4251" s="4"/>
      <c r="V4251" s="4"/>
      <c r="W4251" s="4"/>
      <c r="X4251" s="4"/>
      <c r="Y4251" s="4"/>
    </row>
    <row r="4252" spans="1:25" ht="15" customHeight="1">
      <c r="A4252" s="4"/>
      <c r="B4252" s="61"/>
      <c r="C4252" s="62" t="s">
        <v>19</v>
      </c>
      <c r="D4252" s="61" t="s">
        <v>20</v>
      </c>
      <c r="E4252" s="61" t="s">
        <v>21</v>
      </c>
      <c r="F4252" s="303" t="s">
        <v>1242</v>
      </c>
      <c r="G4252" s="303"/>
      <c r="H4252" s="67" t="s">
        <v>22</v>
      </c>
      <c r="I4252" s="62" t="s">
        <v>23</v>
      </c>
      <c r="J4252" s="62" t="s">
        <v>24</v>
      </c>
      <c r="K4252" s="62" t="s">
        <v>17</v>
      </c>
      <c r="O4252" s="4"/>
      <c r="P4252" s="4"/>
      <c r="Q4252" s="4"/>
      <c r="R4252" s="4"/>
      <c r="S4252" s="4"/>
      <c r="T4252" s="4"/>
      <c r="U4252" s="4"/>
      <c r="V4252" s="4"/>
      <c r="W4252" s="4"/>
      <c r="X4252" s="4"/>
      <c r="Y4252" s="4"/>
    </row>
    <row r="4253" spans="1:25" ht="15" customHeight="1">
      <c r="A4253" s="4"/>
      <c r="B4253" s="58" t="s">
        <v>1243</v>
      </c>
      <c r="C4253" s="69" t="s">
        <v>2854</v>
      </c>
      <c r="D4253" s="58" t="s">
        <v>47</v>
      </c>
      <c r="E4253" s="58" t="s">
        <v>2855</v>
      </c>
      <c r="F4253" s="304" t="s">
        <v>2796</v>
      </c>
      <c r="G4253" s="304"/>
      <c r="H4253" s="68" t="s">
        <v>1249</v>
      </c>
      <c r="I4253" s="71">
        <v>1</v>
      </c>
      <c r="J4253" s="70">
        <v>0.17</v>
      </c>
      <c r="K4253" s="70">
        <v>0.17</v>
      </c>
      <c r="O4253" s="4"/>
      <c r="P4253" s="4"/>
      <c r="Q4253" s="4"/>
      <c r="R4253" s="4"/>
      <c r="S4253" s="4"/>
      <c r="T4253" s="4"/>
      <c r="U4253" s="4"/>
      <c r="V4253" s="4"/>
      <c r="W4253" s="4"/>
      <c r="X4253" s="4"/>
      <c r="Y4253" s="4"/>
    </row>
    <row r="4254" spans="1:25" ht="15" customHeight="1">
      <c r="A4254" s="4"/>
      <c r="B4254" s="57" t="s">
        <v>1254</v>
      </c>
      <c r="C4254" s="78" t="s">
        <v>2860</v>
      </c>
      <c r="D4254" s="57" t="s">
        <v>47</v>
      </c>
      <c r="E4254" s="57" t="s">
        <v>2861</v>
      </c>
      <c r="F4254" s="305" t="s">
        <v>2805</v>
      </c>
      <c r="G4254" s="305"/>
      <c r="H4254" s="77" t="s">
        <v>49</v>
      </c>
      <c r="I4254" s="80">
        <v>1.43E-5</v>
      </c>
      <c r="J4254" s="79">
        <v>12267.39</v>
      </c>
      <c r="K4254" s="79">
        <v>0.17</v>
      </c>
      <c r="O4254" s="4"/>
      <c r="P4254" s="4"/>
      <c r="Q4254" s="4"/>
      <c r="R4254" s="4"/>
      <c r="S4254" s="4"/>
      <c r="T4254" s="4"/>
      <c r="U4254" s="4"/>
      <c r="V4254" s="4"/>
      <c r="W4254" s="4"/>
      <c r="X4254" s="4"/>
      <c r="Y4254" s="4"/>
    </row>
    <row r="4255" spans="1:25" ht="15" customHeight="1">
      <c r="A4255" s="4"/>
      <c r="B4255" s="60"/>
      <c r="C4255" s="60"/>
      <c r="D4255" s="60"/>
      <c r="E4255" s="60"/>
      <c r="F4255" s="60" t="s">
        <v>1260</v>
      </c>
      <c r="G4255" s="82">
        <v>0</v>
      </c>
      <c r="H4255" s="60" t="s">
        <v>1261</v>
      </c>
      <c r="I4255" s="82">
        <v>0</v>
      </c>
      <c r="J4255" s="60" t="s">
        <v>1262</v>
      </c>
      <c r="K4255" s="82">
        <v>0</v>
      </c>
      <c r="O4255" s="4"/>
      <c r="P4255" s="4"/>
      <c r="Q4255" s="4"/>
      <c r="R4255" s="4"/>
      <c r="S4255" s="4"/>
      <c r="T4255" s="4"/>
      <c r="U4255" s="4"/>
      <c r="V4255" s="4"/>
      <c r="W4255" s="4"/>
      <c r="X4255" s="4"/>
      <c r="Y4255" s="4"/>
    </row>
    <row r="4256" spans="1:25" ht="15" customHeight="1" thickBot="1">
      <c r="A4256" s="4"/>
      <c r="B4256" s="60"/>
      <c r="C4256" s="60"/>
      <c r="D4256" s="60"/>
      <c r="E4256" s="60"/>
      <c r="F4256" s="60" t="s">
        <v>1263</v>
      </c>
      <c r="G4256" s="82">
        <v>0.03</v>
      </c>
      <c r="H4256" s="60"/>
      <c r="I4256" s="306" t="s">
        <v>1264</v>
      </c>
      <c r="J4256" s="306"/>
      <c r="K4256" s="82">
        <v>0.2</v>
      </c>
      <c r="O4256" s="4"/>
      <c r="P4256" s="4"/>
      <c r="Q4256" s="4"/>
      <c r="R4256" s="4"/>
      <c r="S4256" s="4"/>
      <c r="T4256" s="4"/>
      <c r="U4256" s="4"/>
      <c r="V4256" s="4"/>
      <c r="W4256" s="4"/>
      <c r="X4256" s="4"/>
      <c r="Y4256" s="4"/>
    </row>
    <row r="4257" spans="1:25" ht="15" customHeight="1" thickTop="1">
      <c r="A4257" s="4"/>
      <c r="B4257" s="72"/>
      <c r="C4257" s="72"/>
      <c r="D4257" s="72"/>
      <c r="E4257" s="72"/>
      <c r="F4257" s="72"/>
      <c r="G4257" s="72"/>
      <c r="H4257" s="72"/>
      <c r="I4257" s="72"/>
      <c r="J4257" s="72"/>
      <c r="K4257" s="72"/>
      <c r="O4257" s="4"/>
      <c r="P4257" s="4"/>
      <c r="Q4257" s="4"/>
      <c r="R4257" s="4"/>
      <c r="S4257" s="4"/>
      <c r="T4257" s="4"/>
      <c r="U4257" s="4"/>
      <c r="V4257" s="4"/>
      <c r="W4257" s="4"/>
      <c r="X4257" s="4"/>
      <c r="Y4257" s="4"/>
    </row>
    <row r="4258" spans="1:25" ht="15" customHeight="1">
      <c r="A4258" s="4"/>
      <c r="B4258" s="61"/>
      <c r="C4258" s="62" t="s">
        <v>19</v>
      </c>
      <c r="D4258" s="61" t="s">
        <v>20</v>
      </c>
      <c r="E4258" s="61" t="s">
        <v>21</v>
      </c>
      <c r="F4258" s="303" t="s">
        <v>1242</v>
      </c>
      <c r="G4258" s="303"/>
      <c r="H4258" s="67" t="s">
        <v>22</v>
      </c>
      <c r="I4258" s="62" t="s">
        <v>23</v>
      </c>
      <c r="J4258" s="62" t="s">
        <v>24</v>
      </c>
      <c r="K4258" s="62" t="s">
        <v>17</v>
      </c>
      <c r="O4258" s="4"/>
      <c r="P4258" s="4"/>
      <c r="Q4258" s="4"/>
      <c r="R4258" s="4"/>
      <c r="S4258" s="4"/>
      <c r="T4258" s="4"/>
      <c r="U4258" s="4"/>
      <c r="V4258" s="4"/>
      <c r="W4258" s="4"/>
      <c r="X4258" s="4"/>
      <c r="Y4258" s="4"/>
    </row>
    <row r="4259" spans="1:25" ht="15" customHeight="1">
      <c r="A4259" s="4"/>
      <c r="B4259" s="58" t="s">
        <v>1243</v>
      </c>
      <c r="C4259" s="69" t="s">
        <v>2858</v>
      </c>
      <c r="D4259" s="58" t="s">
        <v>47</v>
      </c>
      <c r="E4259" s="58" t="s">
        <v>2859</v>
      </c>
      <c r="F4259" s="304" t="s">
        <v>2796</v>
      </c>
      <c r="G4259" s="304"/>
      <c r="H4259" s="68" t="s">
        <v>1249</v>
      </c>
      <c r="I4259" s="71">
        <v>1</v>
      </c>
      <c r="J4259" s="70">
        <v>0.81</v>
      </c>
      <c r="K4259" s="70">
        <v>0.81</v>
      </c>
      <c r="O4259" s="4"/>
      <c r="P4259" s="4"/>
      <c r="Q4259" s="4"/>
      <c r="R4259" s="4"/>
      <c r="S4259" s="4"/>
      <c r="T4259" s="4"/>
      <c r="U4259" s="4"/>
      <c r="V4259" s="4"/>
      <c r="W4259" s="4"/>
      <c r="X4259" s="4"/>
      <c r="Y4259" s="4"/>
    </row>
    <row r="4260" spans="1:25" ht="15" customHeight="1">
      <c r="A4260" s="4"/>
      <c r="B4260" s="57" t="s">
        <v>1254</v>
      </c>
      <c r="C4260" s="78" t="s">
        <v>2860</v>
      </c>
      <c r="D4260" s="57" t="s">
        <v>47</v>
      </c>
      <c r="E4260" s="57" t="s">
        <v>2861</v>
      </c>
      <c r="F4260" s="305" t="s">
        <v>2805</v>
      </c>
      <c r="G4260" s="305"/>
      <c r="H4260" s="77" t="s">
        <v>49</v>
      </c>
      <c r="I4260" s="80">
        <v>6.6699999999999995E-5</v>
      </c>
      <c r="J4260" s="79">
        <v>12267.39</v>
      </c>
      <c r="K4260" s="79">
        <v>0.81</v>
      </c>
      <c r="O4260" s="4"/>
      <c r="P4260" s="4"/>
      <c r="Q4260" s="4"/>
      <c r="R4260" s="4"/>
      <c r="S4260" s="4"/>
      <c r="T4260" s="4"/>
      <c r="U4260" s="4"/>
      <c r="V4260" s="4"/>
      <c r="W4260" s="4"/>
      <c r="X4260" s="4"/>
      <c r="Y4260" s="4"/>
    </row>
    <row r="4261" spans="1:25" ht="15" customHeight="1">
      <c r="A4261" s="4"/>
      <c r="B4261" s="60"/>
      <c r="C4261" s="60"/>
      <c r="D4261" s="60"/>
      <c r="E4261" s="60"/>
      <c r="F4261" s="60" t="s">
        <v>1260</v>
      </c>
      <c r="G4261" s="82">
        <v>0</v>
      </c>
      <c r="H4261" s="60" t="s">
        <v>1261</v>
      </c>
      <c r="I4261" s="82">
        <v>0</v>
      </c>
      <c r="J4261" s="60" t="s">
        <v>1262</v>
      </c>
      <c r="K4261" s="82">
        <v>0</v>
      </c>
      <c r="O4261" s="4"/>
      <c r="P4261" s="4"/>
      <c r="Q4261" s="4"/>
      <c r="R4261" s="4"/>
      <c r="S4261" s="4"/>
      <c r="T4261" s="4"/>
      <c r="U4261" s="4"/>
      <c r="V4261" s="4"/>
      <c r="W4261" s="4"/>
      <c r="X4261" s="4"/>
      <c r="Y4261" s="4"/>
    </row>
    <row r="4262" spans="1:25" ht="15" customHeight="1" thickBot="1">
      <c r="A4262" s="4"/>
      <c r="B4262" s="60"/>
      <c r="C4262" s="60"/>
      <c r="D4262" s="60"/>
      <c r="E4262" s="60"/>
      <c r="F4262" s="60" t="s">
        <v>1263</v>
      </c>
      <c r="G4262" s="82">
        <v>0.15</v>
      </c>
      <c r="H4262" s="60"/>
      <c r="I4262" s="306" t="s">
        <v>1264</v>
      </c>
      <c r="J4262" s="306"/>
      <c r="K4262" s="82">
        <v>0.96</v>
      </c>
      <c r="O4262" s="4"/>
      <c r="P4262" s="4"/>
      <c r="Q4262" s="4"/>
      <c r="R4262" s="4"/>
      <c r="S4262" s="4"/>
      <c r="T4262" s="4"/>
      <c r="U4262" s="4"/>
      <c r="V4262" s="4"/>
      <c r="W4262" s="4"/>
      <c r="X4262" s="4"/>
      <c r="Y4262" s="4"/>
    </row>
    <row r="4263" spans="1:25" ht="15" customHeight="1" thickTop="1">
      <c r="A4263" s="4"/>
      <c r="B4263" s="72"/>
      <c r="C4263" s="72"/>
      <c r="D4263" s="72"/>
      <c r="E4263" s="72"/>
      <c r="F4263" s="72"/>
      <c r="G4263" s="72"/>
      <c r="H4263" s="72"/>
      <c r="I4263" s="72"/>
      <c r="J4263" s="72"/>
      <c r="K4263" s="72"/>
      <c r="O4263" s="4"/>
      <c r="P4263" s="4"/>
      <c r="Q4263" s="4"/>
      <c r="R4263" s="4"/>
      <c r="S4263" s="4"/>
      <c r="T4263" s="4"/>
      <c r="U4263" s="4"/>
      <c r="V4263" s="4"/>
      <c r="W4263" s="4"/>
      <c r="X4263" s="4"/>
      <c r="Y4263" s="4"/>
    </row>
    <row r="4264" spans="1:25" ht="15" customHeight="1">
      <c r="A4264" s="4"/>
      <c r="B4264" s="61"/>
      <c r="C4264" s="62" t="s">
        <v>19</v>
      </c>
      <c r="D4264" s="61" t="s">
        <v>20</v>
      </c>
      <c r="E4264" s="61" t="s">
        <v>21</v>
      </c>
      <c r="F4264" s="303" t="s">
        <v>1242</v>
      </c>
      <c r="G4264" s="303"/>
      <c r="H4264" s="67" t="s">
        <v>22</v>
      </c>
      <c r="I4264" s="62" t="s">
        <v>23</v>
      </c>
      <c r="J4264" s="62" t="s">
        <v>24</v>
      </c>
      <c r="K4264" s="62" t="s">
        <v>17</v>
      </c>
      <c r="O4264" s="4"/>
      <c r="P4264" s="4"/>
      <c r="Q4264" s="4"/>
      <c r="R4264" s="4"/>
      <c r="S4264" s="4"/>
      <c r="T4264" s="4"/>
      <c r="U4264" s="4"/>
      <c r="V4264" s="4"/>
      <c r="W4264" s="4"/>
      <c r="X4264" s="4"/>
      <c r="Y4264" s="4"/>
    </row>
    <row r="4265" spans="1:25" ht="15" customHeight="1">
      <c r="A4265" s="4"/>
      <c r="B4265" s="58" t="s">
        <v>1243</v>
      </c>
      <c r="C4265" s="69" t="s">
        <v>2856</v>
      </c>
      <c r="D4265" s="58" t="s">
        <v>47</v>
      </c>
      <c r="E4265" s="58" t="s">
        <v>2857</v>
      </c>
      <c r="F4265" s="304" t="s">
        <v>2796</v>
      </c>
      <c r="G4265" s="304"/>
      <c r="H4265" s="68" t="s">
        <v>1249</v>
      </c>
      <c r="I4265" s="71">
        <v>1</v>
      </c>
      <c r="J4265" s="70">
        <v>6.35</v>
      </c>
      <c r="K4265" s="70">
        <v>6.35</v>
      </c>
      <c r="O4265" s="4"/>
      <c r="P4265" s="4"/>
      <c r="Q4265" s="4"/>
      <c r="R4265" s="4"/>
      <c r="S4265" s="4"/>
      <c r="T4265" s="4"/>
      <c r="U4265" s="4"/>
      <c r="V4265" s="4"/>
      <c r="W4265" s="4"/>
      <c r="X4265" s="4"/>
      <c r="Y4265" s="4"/>
    </row>
    <row r="4266" spans="1:25" ht="15" customHeight="1">
      <c r="A4266" s="4"/>
      <c r="B4266" s="57" t="s">
        <v>1254</v>
      </c>
      <c r="C4266" s="78" t="s">
        <v>2862</v>
      </c>
      <c r="D4266" s="57" t="s">
        <v>47</v>
      </c>
      <c r="E4266" s="57" t="s">
        <v>2863</v>
      </c>
      <c r="F4266" s="305" t="s">
        <v>1258</v>
      </c>
      <c r="G4266" s="305"/>
      <c r="H4266" s="77" t="s">
        <v>15</v>
      </c>
      <c r="I4266" s="80">
        <v>1.03</v>
      </c>
      <c r="J4266" s="79">
        <v>6.17</v>
      </c>
      <c r="K4266" s="79">
        <v>6.35</v>
      </c>
      <c r="O4266" s="4"/>
      <c r="P4266" s="4"/>
      <c r="Q4266" s="4"/>
      <c r="R4266" s="4"/>
      <c r="S4266" s="4"/>
      <c r="T4266" s="4"/>
      <c r="U4266" s="4"/>
      <c r="V4266" s="4"/>
      <c r="W4266" s="4"/>
      <c r="X4266" s="4"/>
      <c r="Y4266" s="4"/>
    </row>
    <row r="4267" spans="1:25" ht="15" customHeight="1">
      <c r="A4267" s="4"/>
      <c r="B4267" s="60"/>
      <c r="C4267" s="60"/>
      <c r="D4267" s="60"/>
      <c r="E4267" s="60"/>
      <c r="F4267" s="60" t="s">
        <v>1260</v>
      </c>
      <c r="G4267" s="82">
        <v>0</v>
      </c>
      <c r="H4267" s="60" t="s">
        <v>1261</v>
      </c>
      <c r="I4267" s="82">
        <v>0</v>
      </c>
      <c r="J4267" s="60" t="s">
        <v>1262</v>
      </c>
      <c r="K4267" s="82">
        <v>0</v>
      </c>
      <c r="O4267" s="4"/>
      <c r="P4267" s="4"/>
      <c r="Q4267" s="4"/>
      <c r="R4267" s="4"/>
      <c r="S4267" s="4"/>
      <c r="T4267" s="4"/>
      <c r="U4267" s="4"/>
      <c r="V4267" s="4"/>
      <c r="W4267" s="4"/>
      <c r="X4267" s="4"/>
      <c r="Y4267" s="4"/>
    </row>
    <row r="4268" spans="1:25" ht="15" customHeight="1" thickBot="1">
      <c r="A4268" s="4"/>
      <c r="B4268" s="60"/>
      <c r="C4268" s="60"/>
      <c r="D4268" s="60"/>
      <c r="E4268" s="60"/>
      <c r="F4268" s="60" t="s">
        <v>1263</v>
      </c>
      <c r="G4268" s="82">
        <v>1.2</v>
      </c>
      <c r="H4268" s="60"/>
      <c r="I4268" s="306" t="s">
        <v>1264</v>
      </c>
      <c r="J4268" s="306"/>
      <c r="K4268" s="82">
        <v>7.55</v>
      </c>
      <c r="O4268" s="4"/>
      <c r="P4268" s="4"/>
      <c r="Q4268" s="4"/>
      <c r="R4268" s="4"/>
      <c r="S4268" s="4"/>
      <c r="T4268" s="4"/>
      <c r="U4268" s="4"/>
      <c r="V4268" s="4"/>
      <c r="W4268" s="4"/>
      <c r="X4268" s="4"/>
      <c r="Y4268" s="4"/>
    </row>
    <row r="4269" spans="1:25" ht="15" customHeight="1" thickTop="1">
      <c r="A4269" s="4"/>
      <c r="B4269" s="72"/>
      <c r="C4269" s="72"/>
      <c r="D4269" s="72"/>
      <c r="E4269" s="72"/>
      <c r="F4269" s="72"/>
      <c r="G4269" s="72"/>
      <c r="H4269" s="72"/>
      <c r="I4269" s="72"/>
      <c r="J4269" s="72"/>
      <c r="K4269" s="72"/>
      <c r="O4269" s="4"/>
      <c r="P4269" s="4"/>
      <c r="Q4269" s="4"/>
      <c r="R4269" s="4"/>
      <c r="S4269" s="4"/>
      <c r="T4269" s="4"/>
      <c r="U4269" s="4"/>
      <c r="V4269" s="4"/>
      <c r="W4269" s="4"/>
      <c r="X4269" s="4"/>
      <c r="Y4269" s="4"/>
    </row>
    <row r="4270" spans="1:25" ht="15" customHeight="1">
      <c r="A4270" s="4"/>
      <c r="B4270" s="61"/>
      <c r="C4270" s="62" t="s">
        <v>19</v>
      </c>
      <c r="D4270" s="61" t="s">
        <v>20</v>
      </c>
      <c r="E4270" s="61" t="s">
        <v>21</v>
      </c>
      <c r="F4270" s="303" t="s">
        <v>1242</v>
      </c>
      <c r="G4270" s="303"/>
      <c r="H4270" s="67" t="s">
        <v>22</v>
      </c>
      <c r="I4270" s="62" t="s">
        <v>23</v>
      </c>
      <c r="J4270" s="62" t="s">
        <v>24</v>
      </c>
      <c r="K4270" s="62" t="s">
        <v>17</v>
      </c>
      <c r="O4270" s="4"/>
      <c r="P4270" s="4"/>
      <c r="Q4270" s="4"/>
      <c r="R4270" s="4"/>
      <c r="S4270" s="4"/>
      <c r="T4270" s="4"/>
      <c r="U4270" s="4"/>
      <c r="V4270" s="4"/>
      <c r="W4270" s="4"/>
      <c r="X4270" s="4"/>
      <c r="Y4270" s="4"/>
    </row>
    <row r="4271" spans="1:25" ht="15" customHeight="1">
      <c r="A4271" s="4"/>
      <c r="B4271" s="58" t="s">
        <v>1243</v>
      </c>
      <c r="C4271" s="69" t="s">
        <v>2864</v>
      </c>
      <c r="D4271" s="58" t="s">
        <v>47</v>
      </c>
      <c r="E4271" s="58" t="s">
        <v>2865</v>
      </c>
      <c r="F4271" s="304" t="s">
        <v>1387</v>
      </c>
      <c r="G4271" s="304"/>
      <c r="H4271" s="68" t="s">
        <v>1388</v>
      </c>
      <c r="I4271" s="71">
        <v>1</v>
      </c>
      <c r="J4271" s="70">
        <v>0.66</v>
      </c>
      <c r="K4271" s="70">
        <v>0.66</v>
      </c>
      <c r="O4271" s="4"/>
      <c r="P4271" s="4"/>
      <c r="Q4271" s="4"/>
      <c r="R4271" s="4"/>
      <c r="S4271" s="4"/>
      <c r="T4271" s="4"/>
      <c r="U4271" s="4"/>
      <c r="V4271" s="4"/>
      <c r="W4271" s="4"/>
      <c r="X4271" s="4"/>
      <c r="Y4271" s="4"/>
    </row>
    <row r="4272" spans="1:25" ht="15" customHeight="1">
      <c r="A4272" s="4"/>
      <c r="B4272" s="59" t="s">
        <v>1245</v>
      </c>
      <c r="C4272" s="74" t="s">
        <v>2866</v>
      </c>
      <c r="D4272" s="59" t="s">
        <v>47</v>
      </c>
      <c r="E4272" s="59" t="s">
        <v>2867</v>
      </c>
      <c r="F4272" s="308" t="s">
        <v>2796</v>
      </c>
      <c r="G4272" s="308"/>
      <c r="H4272" s="73" t="s">
        <v>1249</v>
      </c>
      <c r="I4272" s="76">
        <v>1</v>
      </c>
      <c r="J4272" s="75">
        <v>0.52</v>
      </c>
      <c r="K4272" s="75">
        <v>0.52</v>
      </c>
      <c r="O4272" s="4"/>
      <c r="P4272" s="4"/>
      <c r="Q4272" s="4"/>
      <c r="R4272" s="4"/>
      <c r="S4272" s="4"/>
      <c r="T4272" s="4"/>
      <c r="U4272" s="4"/>
      <c r="V4272" s="4"/>
      <c r="W4272" s="4"/>
      <c r="X4272" s="4"/>
      <c r="Y4272" s="4"/>
    </row>
    <row r="4273" spans="1:25" ht="15" customHeight="1">
      <c r="A4273" s="4"/>
      <c r="B4273" s="59" t="s">
        <v>1245</v>
      </c>
      <c r="C4273" s="74" t="s">
        <v>2868</v>
      </c>
      <c r="D4273" s="59" t="s">
        <v>47</v>
      </c>
      <c r="E4273" s="59" t="s">
        <v>2869</v>
      </c>
      <c r="F4273" s="308" t="s">
        <v>2796</v>
      </c>
      <c r="G4273" s="308"/>
      <c r="H4273" s="73" t="s">
        <v>1249</v>
      </c>
      <c r="I4273" s="76">
        <v>1</v>
      </c>
      <c r="J4273" s="75">
        <v>0.14000000000000001</v>
      </c>
      <c r="K4273" s="75">
        <v>0.14000000000000001</v>
      </c>
      <c r="O4273" s="4"/>
      <c r="P4273" s="4"/>
      <c r="Q4273" s="4"/>
      <c r="R4273" s="4"/>
      <c r="S4273" s="4"/>
      <c r="T4273" s="4"/>
      <c r="U4273" s="4"/>
      <c r="V4273" s="4"/>
      <c r="W4273" s="4"/>
      <c r="X4273" s="4"/>
      <c r="Y4273" s="4"/>
    </row>
    <row r="4274" spans="1:25" ht="15" customHeight="1">
      <c r="A4274" s="4"/>
      <c r="B4274" s="60"/>
      <c r="C4274" s="60"/>
      <c r="D4274" s="60"/>
      <c r="E4274" s="60"/>
      <c r="F4274" s="60" t="s">
        <v>1260</v>
      </c>
      <c r="G4274" s="82">
        <v>0</v>
      </c>
      <c r="H4274" s="60" t="s">
        <v>1261</v>
      </c>
      <c r="I4274" s="82">
        <v>0</v>
      </c>
      <c r="J4274" s="60" t="s">
        <v>1262</v>
      </c>
      <c r="K4274" s="82">
        <v>0</v>
      </c>
      <c r="O4274" s="4"/>
      <c r="P4274" s="4"/>
      <c r="Q4274" s="4"/>
      <c r="R4274" s="4"/>
      <c r="S4274" s="4"/>
      <c r="T4274" s="4"/>
      <c r="U4274" s="4"/>
      <c r="V4274" s="4"/>
      <c r="W4274" s="4"/>
      <c r="X4274" s="4"/>
      <c r="Y4274" s="4"/>
    </row>
    <row r="4275" spans="1:25" ht="15" customHeight="1" thickBot="1">
      <c r="A4275" s="4"/>
      <c r="B4275" s="60"/>
      <c r="C4275" s="60"/>
      <c r="D4275" s="60"/>
      <c r="E4275" s="60"/>
      <c r="F4275" s="60" t="s">
        <v>1263</v>
      </c>
      <c r="G4275" s="82">
        <v>0.12</v>
      </c>
      <c r="H4275" s="60"/>
      <c r="I4275" s="306" t="s">
        <v>1264</v>
      </c>
      <c r="J4275" s="306"/>
      <c r="K4275" s="82">
        <v>0.78</v>
      </c>
      <c r="O4275" s="4"/>
      <c r="P4275" s="4"/>
      <c r="Q4275" s="4"/>
      <c r="R4275" s="4"/>
      <c r="S4275" s="4"/>
      <c r="T4275" s="4"/>
      <c r="U4275" s="4"/>
      <c r="V4275" s="4"/>
      <c r="W4275" s="4"/>
      <c r="X4275" s="4"/>
      <c r="Y4275" s="4"/>
    </row>
    <row r="4276" spans="1:25" ht="15" customHeight="1" thickTop="1">
      <c r="A4276" s="4"/>
      <c r="B4276" s="72"/>
      <c r="C4276" s="72"/>
      <c r="D4276" s="72"/>
      <c r="E4276" s="72"/>
      <c r="F4276" s="72"/>
      <c r="G4276" s="72"/>
      <c r="H4276" s="72"/>
      <c r="I4276" s="72"/>
      <c r="J4276" s="72"/>
      <c r="K4276" s="72"/>
      <c r="O4276" s="4"/>
      <c r="P4276" s="4"/>
      <c r="Q4276" s="4"/>
      <c r="R4276" s="4"/>
      <c r="S4276" s="4"/>
      <c r="T4276" s="4"/>
      <c r="U4276" s="4"/>
      <c r="V4276" s="4"/>
      <c r="W4276" s="4"/>
      <c r="X4276" s="4"/>
      <c r="Y4276" s="4"/>
    </row>
    <row r="4277" spans="1:25" ht="15" customHeight="1">
      <c r="A4277" s="4"/>
      <c r="B4277" s="61"/>
      <c r="C4277" s="62" t="s">
        <v>19</v>
      </c>
      <c r="D4277" s="61" t="s">
        <v>20</v>
      </c>
      <c r="E4277" s="61" t="s">
        <v>21</v>
      </c>
      <c r="F4277" s="303" t="s">
        <v>1242</v>
      </c>
      <c r="G4277" s="303"/>
      <c r="H4277" s="67" t="s">
        <v>22</v>
      </c>
      <c r="I4277" s="62" t="s">
        <v>23</v>
      </c>
      <c r="J4277" s="62" t="s">
        <v>24</v>
      </c>
      <c r="K4277" s="62" t="s">
        <v>17</v>
      </c>
      <c r="O4277" s="4"/>
      <c r="P4277" s="4"/>
      <c r="Q4277" s="4"/>
      <c r="R4277" s="4"/>
      <c r="S4277" s="4"/>
      <c r="T4277" s="4"/>
      <c r="U4277" s="4"/>
      <c r="V4277" s="4"/>
      <c r="W4277" s="4"/>
      <c r="X4277" s="4"/>
      <c r="Y4277" s="4"/>
    </row>
    <row r="4278" spans="1:25" ht="15" customHeight="1">
      <c r="A4278" s="4"/>
      <c r="B4278" s="58" t="s">
        <v>1243</v>
      </c>
      <c r="C4278" s="69" t="s">
        <v>2870</v>
      </c>
      <c r="D4278" s="58" t="s">
        <v>47</v>
      </c>
      <c r="E4278" s="58" t="s">
        <v>2871</v>
      </c>
      <c r="F4278" s="304" t="s">
        <v>1387</v>
      </c>
      <c r="G4278" s="304"/>
      <c r="H4278" s="68" t="s">
        <v>1391</v>
      </c>
      <c r="I4278" s="71">
        <v>1</v>
      </c>
      <c r="J4278" s="70">
        <v>6.13</v>
      </c>
      <c r="K4278" s="70">
        <v>6.13</v>
      </c>
      <c r="O4278" s="4"/>
      <c r="P4278" s="4"/>
      <c r="Q4278" s="4"/>
      <c r="R4278" s="4"/>
      <c r="S4278" s="4"/>
      <c r="T4278" s="4"/>
      <c r="U4278" s="4"/>
      <c r="V4278" s="4"/>
      <c r="W4278" s="4"/>
      <c r="X4278" s="4"/>
      <c r="Y4278" s="4"/>
    </row>
    <row r="4279" spans="1:25" ht="15" customHeight="1">
      <c r="A4279" s="4"/>
      <c r="B4279" s="59" t="s">
        <v>1245</v>
      </c>
      <c r="C4279" s="74" t="s">
        <v>2872</v>
      </c>
      <c r="D4279" s="59" t="s">
        <v>47</v>
      </c>
      <c r="E4279" s="59" t="s">
        <v>2873</v>
      </c>
      <c r="F4279" s="308" t="s">
        <v>2796</v>
      </c>
      <c r="G4279" s="308"/>
      <c r="H4279" s="73" t="s">
        <v>1249</v>
      </c>
      <c r="I4279" s="76">
        <v>1</v>
      </c>
      <c r="J4279" s="75">
        <v>0.66</v>
      </c>
      <c r="K4279" s="75">
        <v>0.66</v>
      </c>
      <c r="O4279" s="4"/>
      <c r="P4279" s="4"/>
      <c r="Q4279" s="4"/>
      <c r="R4279" s="4"/>
      <c r="S4279" s="4"/>
      <c r="T4279" s="4"/>
      <c r="U4279" s="4"/>
      <c r="V4279" s="4"/>
      <c r="W4279" s="4"/>
      <c r="X4279" s="4"/>
      <c r="Y4279" s="4"/>
    </row>
    <row r="4280" spans="1:25" ht="15" customHeight="1">
      <c r="A4280" s="4"/>
      <c r="B4280" s="59" t="s">
        <v>1245</v>
      </c>
      <c r="C4280" s="74" t="s">
        <v>2866</v>
      </c>
      <c r="D4280" s="59" t="s">
        <v>47</v>
      </c>
      <c r="E4280" s="59" t="s">
        <v>2867</v>
      </c>
      <c r="F4280" s="308" t="s">
        <v>2796</v>
      </c>
      <c r="G4280" s="308"/>
      <c r="H4280" s="73" t="s">
        <v>1249</v>
      </c>
      <c r="I4280" s="76">
        <v>1</v>
      </c>
      <c r="J4280" s="75">
        <v>0.52</v>
      </c>
      <c r="K4280" s="75">
        <v>0.52</v>
      </c>
      <c r="O4280" s="4"/>
      <c r="P4280" s="4"/>
      <c r="Q4280" s="4"/>
      <c r="R4280" s="4"/>
      <c r="S4280" s="4"/>
      <c r="T4280" s="4"/>
      <c r="U4280" s="4"/>
      <c r="V4280" s="4"/>
      <c r="W4280" s="4"/>
      <c r="X4280" s="4"/>
      <c r="Y4280" s="4"/>
    </row>
    <row r="4281" spans="1:25" ht="15" customHeight="1">
      <c r="A4281" s="4"/>
      <c r="B4281" s="59" t="s">
        <v>1245</v>
      </c>
      <c r="C4281" s="74" t="s">
        <v>2874</v>
      </c>
      <c r="D4281" s="59" t="s">
        <v>47</v>
      </c>
      <c r="E4281" s="59" t="s">
        <v>2875</v>
      </c>
      <c r="F4281" s="308" t="s">
        <v>2796</v>
      </c>
      <c r="G4281" s="308"/>
      <c r="H4281" s="73" t="s">
        <v>1249</v>
      </c>
      <c r="I4281" s="76">
        <v>1</v>
      </c>
      <c r="J4281" s="75">
        <v>4.8099999999999996</v>
      </c>
      <c r="K4281" s="75">
        <v>4.8099999999999996</v>
      </c>
      <c r="O4281" s="4"/>
      <c r="P4281" s="4"/>
      <c r="Q4281" s="4"/>
      <c r="R4281" s="4"/>
      <c r="S4281" s="4"/>
      <c r="T4281" s="4"/>
      <c r="U4281" s="4"/>
      <c r="V4281" s="4"/>
      <c r="W4281" s="4"/>
      <c r="X4281" s="4"/>
      <c r="Y4281" s="4"/>
    </row>
    <row r="4282" spans="1:25" ht="15" customHeight="1">
      <c r="A4282" s="4"/>
      <c r="B4282" s="59" t="s">
        <v>1245</v>
      </c>
      <c r="C4282" s="74" t="s">
        <v>2868</v>
      </c>
      <c r="D4282" s="59" t="s">
        <v>47</v>
      </c>
      <c r="E4282" s="59" t="s">
        <v>2869</v>
      </c>
      <c r="F4282" s="308" t="s">
        <v>2796</v>
      </c>
      <c r="G4282" s="308"/>
      <c r="H4282" s="73" t="s">
        <v>1249</v>
      </c>
      <c r="I4282" s="76">
        <v>1</v>
      </c>
      <c r="J4282" s="75">
        <v>0.14000000000000001</v>
      </c>
      <c r="K4282" s="75">
        <v>0.14000000000000001</v>
      </c>
      <c r="O4282" s="4"/>
      <c r="P4282" s="4"/>
      <c r="Q4282" s="4"/>
      <c r="R4282" s="4"/>
      <c r="S4282" s="4"/>
      <c r="T4282" s="4"/>
      <c r="U4282" s="4"/>
      <c r="V4282" s="4"/>
      <c r="W4282" s="4"/>
      <c r="X4282" s="4"/>
      <c r="Y4282" s="4"/>
    </row>
    <row r="4283" spans="1:25" ht="15" customHeight="1">
      <c r="A4283" s="4"/>
      <c r="B4283" s="60"/>
      <c r="C4283" s="60"/>
      <c r="D4283" s="60"/>
      <c r="E4283" s="60"/>
      <c r="F4283" s="60" t="s">
        <v>1260</v>
      </c>
      <c r="G4283" s="82">
        <v>0</v>
      </c>
      <c r="H4283" s="60" t="s">
        <v>1261</v>
      </c>
      <c r="I4283" s="82">
        <v>0</v>
      </c>
      <c r="J4283" s="60" t="s">
        <v>1262</v>
      </c>
      <c r="K4283" s="82">
        <v>0</v>
      </c>
      <c r="O4283" s="4"/>
      <c r="P4283" s="4"/>
      <c r="Q4283" s="4"/>
      <c r="R4283" s="4"/>
      <c r="S4283" s="4"/>
      <c r="T4283" s="4"/>
      <c r="U4283" s="4"/>
      <c r="V4283" s="4"/>
      <c r="W4283" s="4"/>
      <c r="X4283" s="4"/>
      <c r="Y4283" s="4"/>
    </row>
    <row r="4284" spans="1:25" ht="15" customHeight="1" thickBot="1">
      <c r="A4284" s="4"/>
      <c r="B4284" s="60"/>
      <c r="C4284" s="60"/>
      <c r="D4284" s="60"/>
      <c r="E4284" s="60"/>
      <c r="F4284" s="60" t="s">
        <v>1263</v>
      </c>
      <c r="G4284" s="82">
        <v>1.1499999999999999</v>
      </c>
      <c r="H4284" s="60"/>
      <c r="I4284" s="306" t="s">
        <v>1264</v>
      </c>
      <c r="J4284" s="306"/>
      <c r="K4284" s="82">
        <v>7.28</v>
      </c>
      <c r="O4284" s="4"/>
      <c r="P4284" s="4"/>
      <c r="Q4284" s="4"/>
      <c r="R4284" s="4"/>
      <c r="S4284" s="4"/>
      <c r="T4284" s="4"/>
      <c r="U4284" s="4"/>
      <c r="V4284" s="4"/>
      <c r="W4284" s="4"/>
      <c r="X4284" s="4"/>
      <c r="Y4284" s="4"/>
    </row>
    <row r="4285" spans="1:25" ht="15" customHeight="1" thickTop="1">
      <c r="A4285" s="4"/>
      <c r="B4285" s="72"/>
      <c r="C4285" s="72"/>
      <c r="D4285" s="72"/>
      <c r="E4285" s="72"/>
      <c r="F4285" s="72"/>
      <c r="G4285" s="72"/>
      <c r="H4285" s="72"/>
      <c r="I4285" s="72"/>
      <c r="J4285" s="72"/>
      <c r="K4285" s="72"/>
      <c r="O4285" s="4"/>
      <c r="P4285" s="4"/>
      <c r="Q4285" s="4"/>
      <c r="R4285" s="4"/>
      <c r="S4285" s="4"/>
      <c r="T4285" s="4"/>
      <c r="U4285" s="4"/>
      <c r="V4285" s="4"/>
      <c r="W4285" s="4"/>
      <c r="X4285" s="4"/>
      <c r="Y4285" s="4"/>
    </row>
    <row r="4286" spans="1:25" ht="15" customHeight="1">
      <c r="A4286" s="4"/>
      <c r="B4286" s="61"/>
      <c r="C4286" s="62" t="s">
        <v>19</v>
      </c>
      <c r="D4286" s="61" t="s">
        <v>20</v>
      </c>
      <c r="E4286" s="61" t="s">
        <v>21</v>
      </c>
      <c r="F4286" s="303" t="s">
        <v>1242</v>
      </c>
      <c r="G4286" s="303"/>
      <c r="H4286" s="67" t="s">
        <v>22</v>
      </c>
      <c r="I4286" s="62" t="s">
        <v>23</v>
      </c>
      <c r="J4286" s="62" t="s">
        <v>24</v>
      </c>
      <c r="K4286" s="62" t="s">
        <v>17</v>
      </c>
      <c r="O4286" s="4"/>
      <c r="P4286" s="4"/>
      <c r="Q4286" s="4"/>
      <c r="R4286" s="4"/>
      <c r="S4286" s="4"/>
      <c r="T4286" s="4"/>
      <c r="U4286" s="4"/>
      <c r="V4286" s="4"/>
      <c r="W4286" s="4"/>
      <c r="X4286" s="4"/>
      <c r="Y4286" s="4"/>
    </row>
    <row r="4287" spans="1:25" ht="15" customHeight="1">
      <c r="A4287" s="4"/>
      <c r="B4287" s="58" t="s">
        <v>1243</v>
      </c>
      <c r="C4287" s="69" t="s">
        <v>2866</v>
      </c>
      <c r="D4287" s="58" t="s">
        <v>47</v>
      </c>
      <c r="E4287" s="58" t="s">
        <v>2867</v>
      </c>
      <c r="F4287" s="304" t="s">
        <v>2796</v>
      </c>
      <c r="G4287" s="304"/>
      <c r="H4287" s="68" t="s">
        <v>1249</v>
      </c>
      <c r="I4287" s="71">
        <v>1</v>
      </c>
      <c r="J4287" s="70">
        <v>0.52</v>
      </c>
      <c r="K4287" s="70">
        <v>0.52</v>
      </c>
      <c r="O4287" s="4"/>
      <c r="P4287" s="4"/>
      <c r="Q4287" s="4"/>
      <c r="R4287" s="4"/>
      <c r="S4287" s="4"/>
      <c r="T4287" s="4"/>
      <c r="U4287" s="4"/>
      <c r="V4287" s="4"/>
      <c r="W4287" s="4"/>
      <c r="X4287" s="4"/>
      <c r="Y4287" s="4"/>
    </row>
    <row r="4288" spans="1:25" ht="15" customHeight="1">
      <c r="A4288" s="4"/>
      <c r="B4288" s="57" t="s">
        <v>1254</v>
      </c>
      <c r="C4288" s="78" t="s">
        <v>2876</v>
      </c>
      <c r="D4288" s="57" t="s">
        <v>47</v>
      </c>
      <c r="E4288" s="57" t="s">
        <v>2877</v>
      </c>
      <c r="F4288" s="305" t="s">
        <v>2805</v>
      </c>
      <c r="G4288" s="305"/>
      <c r="H4288" s="77" t="s">
        <v>49</v>
      </c>
      <c r="I4288" s="80">
        <v>5.3300000000000001E-5</v>
      </c>
      <c r="J4288" s="79">
        <v>9900</v>
      </c>
      <c r="K4288" s="79">
        <v>0.52</v>
      </c>
      <c r="O4288" s="4"/>
      <c r="P4288" s="4"/>
      <c r="Q4288" s="4"/>
      <c r="R4288" s="4"/>
      <c r="S4288" s="4"/>
      <c r="T4288" s="4"/>
      <c r="U4288" s="4"/>
      <c r="V4288" s="4"/>
      <c r="W4288" s="4"/>
      <c r="X4288" s="4"/>
      <c r="Y4288" s="4"/>
    </row>
    <row r="4289" spans="1:25" ht="15" customHeight="1">
      <c r="A4289" s="4"/>
      <c r="B4289" s="60"/>
      <c r="C4289" s="60"/>
      <c r="D4289" s="60"/>
      <c r="E4289" s="60"/>
      <c r="F4289" s="60" t="s">
        <v>1260</v>
      </c>
      <c r="G4289" s="82">
        <v>0</v>
      </c>
      <c r="H4289" s="60" t="s">
        <v>1261</v>
      </c>
      <c r="I4289" s="82">
        <v>0</v>
      </c>
      <c r="J4289" s="60" t="s">
        <v>1262</v>
      </c>
      <c r="K4289" s="82">
        <v>0</v>
      </c>
      <c r="O4289" s="4"/>
      <c r="P4289" s="4"/>
      <c r="Q4289" s="4"/>
      <c r="R4289" s="4"/>
      <c r="S4289" s="4"/>
      <c r="T4289" s="4"/>
      <c r="U4289" s="4"/>
      <c r="V4289" s="4"/>
      <c r="W4289" s="4"/>
      <c r="X4289" s="4"/>
      <c r="Y4289" s="4"/>
    </row>
    <row r="4290" spans="1:25" ht="15" customHeight="1" thickBot="1">
      <c r="A4290" s="4"/>
      <c r="B4290" s="60"/>
      <c r="C4290" s="60"/>
      <c r="D4290" s="60"/>
      <c r="E4290" s="60"/>
      <c r="F4290" s="60" t="s">
        <v>1263</v>
      </c>
      <c r="G4290" s="82">
        <v>0.09</v>
      </c>
      <c r="H4290" s="60"/>
      <c r="I4290" s="306" t="s">
        <v>1264</v>
      </c>
      <c r="J4290" s="306"/>
      <c r="K4290" s="82">
        <v>0.61</v>
      </c>
      <c r="O4290" s="4"/>
      <c r="P4290" s="4"/>
      <c r="Q4290" s="4"/>
      <c r="R4290" s="4"/>
      <c r="S4290" s="4"/>
      <c r="T4290" s="4"/>
      <c r="U4290" s="4"/>
      <c r="V4290" s="4"/>
      <c r="W4290" s="4"/>
      <c r="X4290" s="4"/>
      <c r="Y4290" s="4"/>
    </row>
    <row r="4291" spans="1:25" ht="15" customHeight="1" thickTop="1">
      <c r="A4291" s="4"/>
      <c r="B4291" s="72"/>
      <c r="C4291" s="72"/>
      <c r="D4291" s="72"/>
      <c r="E4291" s="72"/>
      <c r="F4291" s="72"/>
      <c r="G4291" s="72"/>
      <c r="H4291" s="72"/>
      <c r="I4291" s="72"/>
      <c r="J4291" s="72"/>
      <c r="K4291" s="72"/>
      <c r="O4291" s="4"/>
      <c r="P4291" s="4"/>
      <c r="Q4291" s="4"/>
      <c r="R4291" s="4"/>
      <c r="S4291" s="4"/>
      <c r="T4291" s="4"/>
      <c r="U4291" s="4"/>
      <c r="V4291" s="4"/>
      <c r="W4291" s="4"/>
      <c r="X4291" s="4"/>
      <c r="Y4291" s="4"/>
    </row>
    <row r="4292" spans="1:25" ht="15" customHeight="1">
      <c r="A4292" s="4"/>
      <c r="B4292" s="61"/>
      <c r="C4292" s="62" t="s">
        <v>19</v>
      </c>
      <c r="D4292" s="61" t="s">
        <v>20</v>
      </c>
      <c r="E4292" s="61" t="s">
        <v>21</v>
      </c>
      <c r="F4292" s="303" t="s">
        <v>1242</v>
      </c>
      <c r="G4292" s="303"/>
      <c r="H4292" s="67" t="s">
        <v>22</v>
      </c>
      <c r="I4292" s="62" t="s">
        <v>23</v>
      </c>
      <c r="J4292" s="62" t="s">
        <v>24</v>
      </c>
      <c r="K4292" s="62" t="s">
        <v>17</v>
      </c>
      <c r="O4292" s="4"/>
      <c r="P4292" s="4"/>
      <c r="Q4292" s="4"/>
      <c r="R4292" s="4"/>
      <c r="S4292" s="4"/>
      <c r="T4292" s="4"/>
      <c r="U4292" s="4"/>
      <c r="V4292" s="4"/>
      <c r="W4292" s="4"/>
      <c r="X4292" s="4"/>
      <c r="Y4292" s="4"/>
    </row>
    <row r="4293" spans="1:25" ht="15" customHeight="1">
      <c r="A4293" s="4"/>
      <c r="B4293" s="58" t="s">
        <v>1243</v>
      </c>
      <c r="C4293" s="69" t="s">
        <v>2868</v>
      </c>
      <c r="D4293" s="58" t="s">
        <v>47</v>
      </c>
      <c r="E4293" s="58" t="s">
        <v>2869</v>
      </c>
      <c r="F4293" s="304" t="s">
        <v>2796</v>
      </c>
      <c r="G4293" s="304"/>
      <c r="H4293" s="68" t="s">
        <v>1249</v>
      </c>
      <c r="I4293" s="71">
        <v>1</v>
      </c>
      <c r="J4293" s="70">
        <v>0.14000000000000001</v>
      </c>
      <c r="K4293" s="70">
        <v>0.14000000000000001</v>
      </c>
      <c r="O4293" s="4"/>
      <c r="P4293" s="4"/>
      <c r="Q4293" s="4"/>
      <c r="R4293" s="4"/>
      <c r="S4293" s="4"/>
      <c r="T4293" s="4"/>
      <c r="U4293" s="4"/>
      <c r="V4293" s="4"/>
      <c r="W4293" s="4"/>
      <c r="X4293" s="4"/>
      <c r="Y4293" s="4"/>
    </row>
    <row r="4294" spans="1:25" ht="15" customHeight="1">
      <c r="A4294" s="4"/>
      <c r="B4294" s="57" t="s">
        <v>1254</v>
      </c>
      <c r="C4294" s="78" t="s">
        <v>2876</v>
      </c>
      <c r="D4294" s="57" t="s">
        <v>47</v>
      </c>
      <c r="E4294" s="57" t="s">
        <v>2877</v>
      </c>
      <c r="F4294" s="305" t="s">
        <v>2805</v>
      </c>
      <c r="G4294" s="305"/>
      <c r="H4294" s="77" t="s">
        <v>49</v>
      </c>
      <c r="I4294" s="80">
        <v>1.43E-5</v>
      </c>
      <c r="J4294" s="79">
        <v>9900</v>
      </c>
      <c r="K4294" s="79">
        <v>0.14000000000000001</v>
      </c>
      <c r="O4294" s="4"/>
      <c r="P4294" s="4"/>
      <c r="Q4294" s="4"/>
      <c r="R4294" s="4"/>
      <c r="S4294" s="4"/>
      <c r="T4294" s="4"/>
      <c r="U4294" s="4"/>
      <c r="V4294" s="4"/>
      <c r="W4294" s="4"/>
      <c r="X4294" s="4"/>
      <c r="Y4294" s="4"/>
    </row>
    <row r="4295" spans="1:25" ht="15" customHeight="1">
      <c r="A4295" s="4"/>
      <c r="B4295" s="60"/>
      <c r="C4295" s="60"/>
      <c r="D4295" s="60"/>
      <c r="E4295" s="60"/>
      <c r="F4295" s="60" t="s">
        <v>1260</v>
      </c>
      <c r="G4295" s="82">
        <v>0</v>
      </c>
      <c r="H4295" s="60" t="s">
        <v>1261</v>
      </c>
      <c r="I4295" s="82">
        <v>0</v>
      </c>
      <c r="J4295" s="60" t="s">
        <v>1262</v>
      </c>
      <c r="K4295" s="82">
        <v>0</v>
      </c>
      <c r="O4295" s="4"/>
      <c r="P4295" s="4"/>
      <c r="Q4295" s="4"/>
      <c r="R4295" s="4"/>
      <c r="S4295" s="4"/>
      <c r="T4295" s="4"/>
      <c r="U4295" s="4"/>
      <c r="V4295" s="4"/>
      <c r="W4295" s="4"/>
      <c r="X4295" s="4"/>
      <c r="Y4295" s="4"/>
    </row>
    <row r="4296" spans="1:25" ht="15" customHeight="1" thickBot="1">
      <c r="A4296" s="4"/>
      <c r="B4296" s="60"/>
      <c r="C4296" s="60"/>
      <c r="D4296" s="60"/>
      <c r="E4296" s="60"/>
      <c r="F4296" s="60" t="s">
        <v>1263</v>
      </c>
      <c r="G4296" s="82">
        <v>0.02</v>
      </c>
      <c r="H4296" s="60"/>
      <c r="I4296" s="306" t="s">
        <v>1264</v>
      </c>
      <c r="J4296" s="306"/>
      <c r="K4296" s="82">
        <v>0.16</v>
      </c>
      <c r="O4296" s="4"/>
      <c r="P4296" s="4"/>
      <c r="Q4296" s="4"/>
      <c r="R4296" s="4"/>
      <c r="S4296" s="4"/>
      <c r="T4296" s="4"/>
      <c r="U4296" s="4"/>
      <c r="V4296" s="4"/>
      <c r="W4296" s="4"/>
      <c r="X4296" s="4"/>
      <c r="Y4296" s="4"/>
    </row>
    <row r="4297" spans="1:25" ht="15" customHeight="1" thickTop="1">
      <c r="A4297" s="4"/>
      <c r="B4297" s="72"/>
      <c r="C4297" s="72"/>
      <c r="D4297" s="72"/>
      <c r="E4297" s="72"/>
      <c r="F4297" s="72"/>
      <c r="G4297" s="72"/>
      <c r="H4297" s="72"/>
      <c r="I4297" s="72"/>
      <c r="J4297" s="72"/>
      <c r="K4297" s="72"/>
      <c r="O4297" s="4"/>
      <c r="P4297" s="4"/>
      <c r="Q4297" s="4"/>
      <c r="R4297" s="4"/>
      <c r="S4297" s="4"/>
      <c r="T4297" s="4"/>
      <c r="U4297" s="4"/>
      <c r="V4297" s="4"/>
      <c r="W4297" s="4"/>
      <c r="X4297" s="4"/>
      <c r="Y4297" s="4"/>
    </row>
    <row r="4298" spans="1:25" ht="15" customHeight="1">
      <c r="A4298" s="4"/>
      <c r="B4298" s="61"/>
      <c r="C4298" s="62" t="s">
        <v>19</v>
      </c>
      <c r="D4298" s="61" t="s">
        <v>20</v>
      </c>
      <c r="E4298" s="61" t="s">
        <v>21</v>
      </c>
      <c r="F4298" s="303" t="s">
        <v>1242</v>
      </c>
      <c r="G4298" s="303"/>
      <c r="H4298" s="67" t="s">
        <v>22</v>
      </c>
      <c r="I4298" s="62" t="s">
        <v>23</v>
      </c>
      <c r="J4298" s="62" t="s">
        <v>24</v>
      </c>
      <c r="K4298" s="62" t="s">
        <v>17</v>
      </c>
      <c r="O4298" s="4"/>
      <c r="P4298" s="4"/>
      <c r="Q4298" s="4"/>
      <c r="R4298" s="4"/>
      <c r="S4298" s="4"/>
      <c r="T4298" s="4"/>
      <c r="U4298" s="4"/>
      <c r="V4298" s="4"/>
      <c r="W4298" s="4"/>
      <c r="X4298" s="4"/>
      <c r="Y4298" s="4"/>
    </row>
    <row r="4299" spans="1:25" ht="15" customHeight="1">
      <c r="A4299" s="4"/>
      <c r="B4299" s="58" t="s">
        <v>1243</v>
      </c>
      <c r="C4299" s="69" t="s">
        <v>2872</v>
      </c>
      <c r="D4299" s="58" t="s">
        <v>47</v>
      </c>
      <c r="E4299" s="58" t="s">
        <v>2873</v>
      </c>
      <c r="F4299" s="304" t="s">
        <v>2796</v>
      </c>
      <c r="G4299" s="304"/>
      <c r="H4299" s="68" t="s">
        <v>1249</v>
      </c>
      <c r="I4299" s="71">
        <v>1</v>
      </c>
      <c r="J4299" s="70">
        <v>0.66</v>
      </c>
      <c r="K4299" s="70">
        <v>0.66</v>
      </c>
      <c r="O4299" s="4"/>
      <c r="P4299" s="4"/>
      <c r="Q4299" s="4"/>
      <c r="R4299" s="4"/>
      <c r="S4299" s="4"/>
      <c r="T4299" s="4"/>
      <c r="U4299" s="4"/>
      <c r="V4299" s="4"/>
      <c r="W4299" s="4"/>
      <c r="X4299" s="4"/>
      <c r="Y4299" s="4"/>
    </row>
    <row r="4300" spans="1:25" ht="15" customHeight="1">
      <c r="A4300" s="4"/>
      <c r="B4300" s="57" t="s">
        <v>1254</v>
      </c>
      <c r="C4300" s="78" t="s">
        <v>2876</v>
      </c>
      <c r="D4300" s="57" t="s">
        <v>47</v>
      </c>
      <c r="E4300" s="57" t="s">
        <v>2877</v>
      </c>
      <c r="F4300" s="305" t="s">
        <v>2805</v>
      </c>
      <c r="G4300" s="305"/>
      <c r="H4300" s="77" t="s">
        <v>49</v>
      </c>
      <c r="I4300" s="80">
        <v>6.6699999999999995E-5</v>
      </c>
      <c r="J4300" s="79">
        <v>9900</v>
      </c>
      <c r="K4300" s="79">
        <v>0.66</v>
      </c>
      <c r="O4300" s="4"/>
      <c r="P4300" s="4"/>
      <c r="Q4300" s="4"/>
      <c r="R4300" s="4"/>
      <c r="S4300" s="4"/>
      <c r="T4300" s="4"/>
      <c r="U4300" s="4"/>
      <c r="V4300" s="4"/>
      <c r="W4300" s="4"/>
      <c r="X4300" s="4"/>
      <c r="Y4300" s="4"/>
    </row>
    <row r="4301" spans="1:25" ht="15" customHeight="1">
      <c r="A4301" s="4"/>
      <c r="B4301" s="60"/>
      <c r="C4301" s="60"/>
      <c r="D4301" s="60"/>
      <c r="E4301" s="60"/>
      <c r="F4301" s="60" t="s">
        <v>1260</v>
      </c>
      <c r="G4301" s="82">
        <v>0</v>
      </c>
      <c r="H4301" s="60" t="s">
        <v>1261</v>
      </c>
      <c r="I4301" s="82">
        <v>0</v>
      </c>
      <c r="J4301" s="60" t="s">
        <v>1262</v>
      </c>
      <c r="K4301" s="82">
        <v>0</v>
      </c>
      <c r="O4301" s="4"/>
      <c r="P4301" s="4"/>
      <c r="Q4301" s="4"/>
      <c r="R4301" s="4"/>
      <c r="S4301" s="4"/>
      <c r="T4301" s="4"/>
      <c r="U4301" s="4"/>
      <c r="V4301" s="4"/>
      <c r="W4301" s="4"/>
      <c r="X4301" s="4"/>
      <c r="Y4301" s="4"/>
    </row>
    <row r="4302" spans="1:25" ht="15" customHeight="1" thickBot="1">
      <c r="A4302" s="4"/>
      <c r="B4302" s="60"/>
      <c r="C4302" s="60"/>
      <c r="D4302" s="60"/>
      <c r="E4302" s="60"/>
      <c r="F4302" s="60" t="s">
        <v>1263</v>
      </c>
      <c r="G4302" s="82">
        <v>0.12</v>
      </c>
      <c r="H4302" s="60"/>
      <c r="I4302" s="306" t="s">
        <v>1264</v>
      </c>
      <c r="J4302" s="306"/>
      <c r="K4302" s="82">
        <v>0.78</v>
      </c>
      <c r="O4302" s="4"/>
      <c r="P4302" s="4"/>
      <c r="Q4302" s="4"/>
      <c r="R4302" s="4"/>
      <c r="S4302" s="4"/>
      <c r="T4302" s="4"/>
      <c r="U4302" s="4"/>
      <c r="V4302" s="4"/>
      <c r="W4302" s="4"/>
      <c r="X4302" s="4"/>
      <c r="Y4302" s="4"/>
    </row>
    <row r="4303" spans="1:25" ht="15" customHeight="1" thickTop="1">
      <c r="A4303" s="4"/>
      <c r="B4303" s="72"/>
      <c r="C4303" s="72"/>
      <c r="D4303" s="72"/>
      <c r="E4303" s="72"/>
      <c r="F4303" s="72"/>
      <c r="G4303" s="72"/>
      <c r="H4303" s="72"/>
      <c r="I4303" s="72"/>
      <c r="J4303" s="72"/>
      <c r="K4303" s="72"/>
      <c r="O4303" s="4"/>
      <c r="P4303" s="4"/>
      <c r="Q4303" s="4"/>
      <c r="R4303" s="4"/>
      <c r="S4303" s="4"/>
      <c r="T4303" s="4"/>
      <c r="U4303" s="4"/>
      <c r="V4303" s="4"/>
      <c r="W4303" s="4"/>
      <c r="X4303" s="4"/>
      <c r="Y4303" s="4"/>
    </row>
    <row r="4304" spans="1:25" ht="15" customHeight="1">
      <c r="A4304" s="4"/>
      <c r="B4304" s="61"/>
      <c r="C4304" s="62" t="s">
        <v>19</v>
      </c>
      <c r="D4304" s="61" t="s">
        <v>20</v>
      </c>
      <c r="E4304" s="61" t="s">
        <v>21</v>
      </c>
      <c r="F4304" s="303" t="s">
        <v>1242</v>
      </c>
      <c r="G4304" s="303"/>
      <c r="H4304" s="67" t="s">
        <v>22</v>
      </c>
      <c r="I4304" s="62" t="s">
        <v>23</v>
      </c>
      <c r="J4304" s="62" t="s">
        <v>24</v>
      </c>
      <c r="K4304" s="62" t="s">
        <v>17</v>
      </c>
      <c r="O4304" s="4"/>
      <c r="P4304" s="4"/>
      <c r="Q4304" s="4"/>
      <c r="R4304" s="4"/>
      <c r="S4304" s="4"/>
      <c r="T4304" s="4"/>
      <c r="U4304" s="4"/>
      <c r="V4304" s="4"/>
      <c r="W4304" s="4"/>
      <c r="X4304" s="4"/>
      <c r="Y4304" s="4"/>
    </row>
    <row r="4305" spans="1:25" ht="15" customHeight="1">
      <c r="A4305" s="4"/>
      <c r="B4305" s="58" t="s">
        <v>1243</v>
      </c>
      <c r="C4305" s="69" t="s">
        <v>2874</v>
      </c>
      <c r="D4305" s="58" t="s">
        <v>47</v>
      </c>
      <c r="E4305" s="58" t="s">
        <v>2875</v>
      </c>
      <c r="F4305" s="304" t="s">
        <v>2796</v>
      </c>
      <c r="G4305" s="304"/>
      <c r="H4305" s="68" t="s">
        <v>1249</v>
      </c>
      <c r="I4305" s="71">
        <v>1</v>
      </c>
      <c r="J4305" s="70">
        <v>4.8099999999999996</v>
      </c>
      <c r="K4305" s="70">
        <v>4.8099999999999996</v>
      </c>
      <c r="O4305" s="4"/>
      <c r="P4305" s="4"/>
      <c r="Q4305" s="4"/>
      <c r="R4305" s="4"/>
      <c r="S4305" s="4"/>
      <c r="T4305" s="4"/>
      <c r="U4305" s="4"/>
      <c r="V4305" s="4"/>
      <c r="W4305" s="4"/>
      <c r="X4305" s="4"/>
      <c r="Y4305" s="4"/>
    </row>
    <row r="4306" spans="1:25" ht="15" customHeight="1">
      <c r="A4306" s="4"/>
      <c r="B4306" s="57" t="s">
        <v>1254</v>
      </c>
      <c r="C4306" s="78" t="s">
        <v>2862</v>
      </c>
      <c r="D4306" s="57" t="s">
        <v>47</v>
      </c>
      <c r="E4306" s="57" t="s">
        <v>2863</v>
      </c>
      <c r="F4306" s="305" t="s">
        <v>1258</v>
      </c>
      <c r="G4306" s="305"/>
      <c r="H4306" s="77" t="s">
        <v>15</v>
      </c>
      <c r="I4306" s="80">
        <v>0.78</v>
      </c>
      <c r="J4306" s="79">
        <v>6.17</v>
      </c>
      <c r="K4306" s="79">
        <v>4.8099999999999996</v>
      </c>
      <c r="O4306" s="4"/>
      <c r="P4306" s="4"/>
      <c r="Q4306" s="4"/>
      <c r="R4306" s="4"/>
      <c r="S4306" s="4"/>
      <c r="T4306" s="4"/>
      <c r="U4306" s="4"/>
      <c r="V4306" s="4"/>
      <c r="W4306" s="4"/>
      <c r="X4306" s="4"/>
      <c r="Y4306" s="4"/>
    </row>
    <row r="4307" spans="1:25" ht="15" customHeight="1">
      <c r="A4307" s="4"/>
      <c r="B4307" s="60"/>
      <c r="C4307" s="60"/>
      <c r="D4307" s="60"/>
      <c r="E4307" s="60"/>
      <c r="F4307" s="60" t="s">
        <v>1260</v>
      </c>
      <c r="G4307" s="82">
        <v>0</v>
      </c>
      <c r="H4307" s="60" t="s">
        <v>1261</v>
      </c>
      <c r="I4307" s="82">
        <v>0</v>
      </c>
      <c r="J4307" s="60" t="s">
        <v>1262</v>
      </c>
      <c r="K4307" s="82">
        <v>0</v>
      </c>
      <c r="O4307" s="4"/>
      <c r="P4307" s="4"/>
      <c r="Q4307" s="4"/>
      <c r="R4307" s="4"/>
      <c r="S4307" s="4"/>
      <c r="T4307" s="4"/>
      <c r="U4307" s="4"/>
      <c r="V4307" s="4"/>
      <c r="W4307" s="4"/>
      <c r="X4307" s="4"/>
      <c r="Y4307" s="4"/>
    </row>
    <row r="4308" spans="1:25" ht="15" customHeight="1" thickBot="1">
      <c r="A4308" s="4"/>
      <c r="B4308" s="60"/>
      <c r="C4308" s="60"/>
      <c r="D4308" s="60"/>
      <c r="E4308" s="60"/>
      <c r="F4308" s="60" t="s">
        <v>1263</v>
      </c>
      <c r="G4308" s="82">
        <v>0.91</v>
      </c>
      <c r="H4308" s="60"/>
      <c r="I4308" s="306" t="s">
        <v>1264</v>
      </c>
      <c r="J4308" s="306"/>
      <c r="K4308" s="82">
        <v>5.72</v>
      </c>
      <c r="O4308" s="4"/>
      <c r="P4308" s="4"/>
      <c r="Q4308" s="4"/>
      <c r="R4308" s="4"/>
      <c r="S4308" s="4"/>
      <c r="T4308" s="4"/>
      <c r="U4308" s="4"/>
      <c r="V4308" s="4"/>
      <c r="W4308" s="4"/>
      <c r="X4308" s="4"/>
      <c r="Y4308" s="4"/>
    </row>
    <row r="4309" spans="1:25" ht="15" customHeight="1" thickTop="1">
      <c r="A4309" s="4"/>
      <c r="B4309" s="72"/>
      <c r="C4309" s="72"/>
      <c r="D4309" s="72"/>
      <c r="E4309" s="72"/>
      <c r="F4309" s="72"/>
      <c r="G4309" s="72"/>
      <c r="H4309" s="72"/>
      <c r="I4309" s="72"/>
      <c r="J4309" s="72"/>
      <c r="K4309" s="72"/>
      <c r="O4309" s="4"/>
      <c r="P4309" s="4"/>
      <c r="Q4309" s="4"/>
      <c r="R4309" s="4"/>
      <c r="S4309" s="4"/>
      <c r="T4309" s="4"/>
      <c r="U4309" s="4"/>
      <c r="V4309" s="4"/>
      <c r="W4309" s="4"/>
      <c r="X4309" s="4"/>
      <c r="Y4309" s="4"/>
    </row>
    <row r="4310" spans="1:25" ht="15" customHeight="1">
      <c r="A4310" s="4"/>
      <c r="B4310" s="61"/>
      <c r="C4310" s="62" t="s">
        <v>19</v>
      </c>
      <c r="D4310" s="61" t="s">
        <v>20</v>
      </c>
      <c r="E4310" s="61" t="s">
        <v>21</v>
      </c>
      <c r="F4310" s="303" t="s">
        <v>1242</v>
      </c>
      <c r="G4310" s="303"/>
      <c r="H4310" s="67" t="s">
        <v>22</v>
      </c>
      <c r="I4310" s="62" t="s">
        <v>23</v>
      </c>
      <c r="J4310" s="62" t="s">
        <v>24</v>
      </c>
      <c r="K4310" s="62" t="s">
        <v>17</v>
      </c>
      <c r="O4310" s="4"/>
      <c r="P4310" s="4"/>
      <c r="Q4310" s="4"/>
      <c r="R4310" s="4"/>
      <c r="S4310" s="4"/>
      <c r="T4310" s="4"/>
      <c r="U4310" s="4"/>
      <c r="V4310" s="4"/>
      <c r="W4310" s="4"/>
      <c r="X4310" s="4"/>
      <c r="Y4310" s="4"/>
    </row>
    <row r="4311" spans="1:25" ht="15" customHeight="1">
      <c r="A4311" s="4"/>
      <c r="B4311" s="58" t="s">
        <v>1243</v>
      </c>
      <c r="C4311" s="69" t="s">
        <v>1274</v>
      </c>
      <c r="D4311" s="58" t="s">
        <v>47</v>
      </c>
      <c r="E4311" s="58" t="s">
        <v>1275</v>
      </c>
      <c r="F4311" s="304" t="s">
        <v>1276</v>
      </c>
      <c r="G4311" s="304"/>
      <c r="H4311" s="68" t="s">
        <v>37</v>
      </c>
      <c r="I4311" s="71">
        <v>1</v>
      </c>
      <c r="J4311" s="70">
        <v>3.58</v>
      </c>
      <c r="K4311" s="70">
        <v>3.58</v>
      </c>
      <c r="O4311" s="4"/>
      <c r="P4311" s="4"/>
      <c r="Q4311" s="4"/>
      <c r="R4311" s="4"/>
      <c r="S4311" s="4"/>
      <c r="T4311" s="4"/>
      <c r="U4311" s="4"/>
      <c r="V4311" s="4"/>
      <c r="W4311" s="4"/>
      <c r="X4311" s="4"/>
      <c r="Y4311" s="4"/>
    </row>
    <row r="4312" spans="1:25" ht="15" customHeight="1">
      <c r="A4312" s="4"/>
      <c r="B4312" s="59" t="s">
        <v>1245</v>
      </c>
      <c r="C4312" s="74" t="s">
        <v>2870</v>
      </c>
      <c r="D4312" s="59" t="s">
        <v>47</v>
      </c>
      <c r="E4312" s="59" t="s">
        <v>2871</v>
      </c>
      <c r="F4312" s="308" t="s">
        <v>1387</v>
      </c>
      <c r="G4312" s="308"/>
      <c r="H4312" s="73" t="s">
        <v>1391</v>
      </c>
      <c r="I4312" s="76">
        <v>2.5000000000000001E-2</v>
      </c>
      <c r="J4312" s="75">
        <v>6.13</v>
      </c>
      <c r="K4312" s="75">
        <v>0.15</v>
      </c>
      <c r="O4312" s="4"/>
      <c r="P4312" s="4"/>
      <c r="Q4312" s="4"/>
      <c r="R4312" s="4"/>
      <c r="S4312" s="4"/>
      <c r="T4312" s="4"/>
      <c r="U4312" s="4"/>
      <c r="V4312" s="4"/>
      <c r="W4312" s="4"/>
      <c r="X4312" s="4"/>
      <c r="Y4312" s="4"/>
    </row>
    <row r="4313" spans="1:25" ht="15" customHeight="1">
      <c r="A4313" s="4"/>
      <c r="B4313" s="59" t="s">
        <v>1245</v>
      </c>
      <c r="C4313" s="74" t="s">
        <v>1246</v>
      </c>
      <c r="D4313" s="59" t="s">
        <v>47</v>
      </c>
      <c r="E4313" s="59" t="s">
        <v>1247</v>
      </c>
      <c r="F4313" s="308" t="s">
        <v>1248</v>
      </c>
      <c r="G4313" s="308"/>
      <c r="H4313" s="73" t="s">
        <v>1249</v>
      </c>
      <c r="I4313" s="76">
        <v>8.8999999999999996E-2</v>
      </c>
      <c r="J4313" s="75">
        <v>22.64</v>
      </c>
      <c r="K4313" s="75">
        <v>2.0099999999999998</v>
      </c>
      <c r="O4313" s="4"/>
      <c r="P4313" s="4"/>
      <c r="Q4313" s="4"/>
      <c r="R4313" s="4"/>
      <c r="S4313" s="4"/>
      <c r="T4313" s="4"/>
      <c r="U4313" s="4"/>
      <c r="V4313" s="4"/>
      <c r="W4313" s="4"/>
      <c r="X4313" s="4"/>
      <c r="Y4313" s="4"/>
    </row>
    <row r="4314" spans="1:25" ht="15" customHeight="1">
      <c r="A4314" s="4"/>
      <c r="B4314" s="59" t="s">
        <v>1245</v>
      </c>
      <c r="C4314" s="74" t="s">
        <v>1443</v>
      </c>
      <c r="D4314" s="59" t="s">
        <v>47</v>
      </c>
      <c r="E4314" s="59" t="s">
        <v>1444</v>
      </c>
      <c r="F4314" s="308" t="s">
        <v>1248</v>
      </c>
      <c r="G4314" s="308"/>
      <c r="H4314" s="73" t="s">
        <v>1249</v>
      </c>
      <c r="I4314" s="76">
        <v>4.4999999999999998E-2</v>
      </c>
      <c r="J4314" s="75">
        <v>31.21</v>
      </c>
      <c r="K4314" s="75">
        <v>1.4</v>
      </c>
      <c r="O4314" s="4"/>
      <c r="P4314" s="4"/>
      <c r="Q4314" s="4"/>
      <c r="R4314" s="4"/>
      <c r="S4314" s="4"/>
      <c r="T4314" s="4"/>
      <c r="U4314" s="4"/>
      <c r="V4314" s="4"/>
      <c r="W4314" s="4"/>
      <c r="X4314" s="4"/>
      <c r="Y4314" s="4"/>
    </row>
    <row r="4315" spans="1:25" ht="15" customHeight="1">
      <c r="A4315" s="4"/>
      <c r="B4315" s="59" t="s">
        <v>1245</v>
      </c>
      <c r="C4315" s="74" t="s">
        <v>2864</v>
      </c>
      <c r="D4315" s="59" t="s">
        <v>47</v>
      </c>
      <c r="E4315" s="59" t="s">
        <v>2865</v>
      </c>
      <c r="F4315" s="308" t="s">
        <v>1387</v>
      </c>
      <c r="G4315" s="308"/>
      <c r="H4315" s="73" t="s">
        <v>1388</v>
      </c>
      <c r="I4315" s="76">
        <v>4.2000000000000003E-2</v>
      </c>
      <c r="J4315" s="75">
        <v>0.66</v>
      </c>
      <c r="K4315" s="75">
        <v>0.02</v>
      </c>
      <c r="O4315" s="4"/>
      <c r="P4315" s="4"/>
      <c r="Q4315" s="4"/>
      <c r="R4315" s="4"/>
      <c r="S4315" s="4"/>
      <c r="T4315" s="4"/>
      <c r="U4315" s="4"/>
      <c r="V4315" s="4"/>
      <c r="W4315" s="4"/>
      <c r="X4315" s="4"/>
      <c r="Y4315" s="4"/>
    </row>
    <row r="4316" spans="1:25" ht="15" customHeight="1">
      <c r="A4316" s="4"/>
      <c r="B4316" s="60"/>
      <c r="C4316" s="60"/>
      <c r="D4316" s="60"/>
      <c r="E4316" s="60"/>
      <c r="F4316" s="60" t="s">
        <v>1260</v>
      </c>
      <c r="G4316" s="82">
        <v>2.5299999999999998</v>
      </c>
      <c r="H4316" s="60" t="s">
        <v>1261</v>
      </c>
      <c r="I4316" s="82">
        <v>0</v>
      </c>
      <c r="J4316" s="60" t="s">
        <v>1262</v>
      </c>
      <c r="K4316" s="82">
        <v>2.5299999999999998</v>
      </c>
      <c r="O4316" s="4"/>
      <c r="P4316" s="4"/>
      <c r="Q4316" s="4"/>
      <c r="R4316" s="4"/>
      <c r="S4316" s="4"/>
      <c r="T4316" s="4"/>
      <c r="U4316" s="4"/>
      <c r="V4316" s="4"/>
      <c r="W4316" s="4"/>
      <c r="X4316" s="4"/>
      <c r="Y4316" s="4"/>
    </row>
    <row r="4317" spans="1:25" ht="15" customHeight="1" thickBot="1">
      <c r="A4317" s="4"/>
      <c r="B4317" s="60"/>
      <c r="C4317" s="60"/>
      <c r="D4317" s="60"/>
      <c r="E4317" s="60"/>
      <c r="F4317" s="60" t="s">
        <v>1263</v>
      </c>
      <c r="G4317" s="82">
        <v>0.67</v>
      </c>
      <c r="H4317" s="60"/>
      <c r="I4317" s="306" t="s">
        <v>1264</v>
      </c>
      <c r="J4317" s="306"/>
      <c r="K4317" s="82">
        <v>4.25</v>
      </c>
      <c r="O4317" s="4"/>
      <c r="P4317" s="4"/>
      <c r="Q4317" s="4"/>
      <c r="R4317" s="4"/>
      <c r="S4317" s="4"/>
      <c r="T4317" s="4"/>
      <c r="U4317" s="4"/>
      <c r="V4317" s="4"/>
      <c r="W4317" s="4"/>
      <c r="X4317" s="4"/>
      <c r="Y4317" s="4"/>
    </row>
    <row r="4318" spans="1:25" ht="15" customHeight="1" thickTop="1">
      <c r="A4318" s="4"/>
      <c r="B4318" s="72"/>
      <c r="C4318" s="72"/>
      <c r="D4318" s="72"/>
      <c r="E4318" s="72"/>
      <c r="F4318" s="72"/>
      <c r="G4318" s="72"/>
      <c r="H4318" s="72"/>
      <c r="I4318" s="72"/>
      <c r="J4318" s="72"/>
      <c r="K4318" s="72"/>
      <c r="O4318" s="4"/>
      <c r="P4318" s="4"/>
      <c r="Q4318" s="4"/>
      <c r="R4318" s="4"/>
      <c r="S4318" s="4"/>
      <c r="T4318" s="4"/>
      <c r="U4318" s="4"/>
      <c r="V4318" s="4"/>
      <c r="W4318" s="4"/>
      <c r="X4318" s="4"/>
      <c r="Y4318" s="4"/>
    </row>
    <row r="4319" spans="1:25" ht="15" customHeight="1">
      <c r="A4319" s="4"/>
      <c r="B4319" s="61"/>
      <c r="C4319" s="62" t="s">
        <v>19</v>
      </c>
      <c r="D4319" s="61" t="s">
        <v>20</v>
      </c>
      <c r="E4319" s="61" t="s">
        <v>21</v>
      </c>
      <c r="F4319" s="303" t="s">
        <v>1242</v>
      </c>
      <c r="G4319" s="303"/>
      <c r="H4319" s="67" t="s">
        <v>22</v>
      </c>
      <c r="I4319" s="62" t="s">
        <v>23</v>
      </c>
      <c r="J4319" s="62" t="s">
        <v>24</v>
      </c>
      <c r="K4319" s="62" t="s">
        <v>17</v>
      </c>
      <c r="O4319" s="4"/>
      <c r="P4319" s="4"/>
      <c r="Q4319" s="4"/>
      <c r="R4319" s="4"/>
      <c r="S4319" s="4"/>
      <c r="T4319" s="4"/>
      <c r="U4319" s="4"/>
      <c r="V4319" s="4"/>
      <c r="W4319" s="4"/>
      <c r="X4319" s="4"/>
      <c r="Y4319" s="4"/>
    </row>
    <row r="4320" spans="1:25" ht="15" customHeight="1">
      <c r="A4320" s="4"/>
      <c r="B4320" s="58" t="s">
        <v>1243</v>
      </c>
      <c r="C4320" s="69" t="s">
        <v>2164</v>
      </c>
      <c r="D4320" s="58" t="s">
        <v>47</v>
      </c>
      <c r="E4320" s="58" t="s">
        <v>2165</v>
      </c>
      <c r="F4320" s="304" t="s">
        <v>2166</v>
      </c>
      <c r="G4320" s="304"/>
      <c r="H4320" s="68" t="s">
        <v>62</v>
      </c>
      <c r="I4320" s="71">
        <v>1</v>
      </c>
      <c r="J4320" s="70">
        <v>730.84</v>
      </c>
      <c r="K4320" s="70">
        <v>730.84</v>
      </c>
      <c r="O4320" s="4"/>
      <c r="P4320" s="4"/>
      <c r="Q4320" s="4"/>
      <c r="R4320" s="4"/>
      <c r="S4320" s="4"/>
      <c r="T4320" s="4"/>
      <c r="U4320" s="4"/>
      <c r="V4320" s="4"/>
      <c r="W4320" s="4"/>
      <c r="X4320" s="4"/>
      <c r="Y4320" s="4"/>
    </row>
    <row r="4321" spans="1:25" ht="15" customHeight="1">
      <c r="A4321" s="4"/>
      <c r="B4321" s="59" t="s">
        <v>1245</v>
      </c>
      <c r="C4321" s="74" t="s">
        <v>2062</v>
      </c>
      <c r="D4321" s="59" t="s">
        <v>47</v>
      </c>
      <c r="E4321" s="59" t="s">
        <v>2063</v>
      </c>
      <c r="F4321" s="308" t="s">
        <v>1384</v>
      </c>
      <c r="G4321" s="308"/>
      <c r="H4321" s="73" t="s">
        <v>62</v>
      </c>
      <c r="I4321" s="76">
        <v>1.103</v>
      </c>
      <c r="J4321" s="75">
        <v>533.89</v>
      </c>
      <c r="K4321" s="75">
        <v>588.88</v>
      </c>
      <c r="O4321" s="4"/>
      <c r="P4321" s="4"/>
      <c r="Q4321" s="4"/>
      <c r="R4321" s="4"/>
      <c r="S4321" s="4"/>
      <c r="T4321" s="4"/>
      <c r="U4321" s="4"/>
      <c r="V4321" s="4"/>
      <c r="W4321" s="4"/>
      <c r="X4321" s="4"/>
      <c r="Y4321" s="4"/>
    </row>
    <row r="4322" spans="1:25" ht="15" customHeight="1">
      <c r="A4322" s="4"/>
      <c r="B4322" s="59" t="s">
        <v>1245</v>
      </c>
      <c r="C4322" s="74" t="s">
        <v>1443</v>
      </c>
      <c r="D4322" s="59" t="s">
        <v>47</v>
      </c>
      <c r="E4322" s="59" t="s">
        <v>1444</v>
      </c>
      <c r="F4322" s="308" t="s">
        <v>1248</v>
      </c>
      <c r="G4322" s="308"/>
      <c r="H4322" s="73" t="s">
        <v>1249</v>
      </c>
      <c r="I4322" s="76">
        <v>1.8422000000000001</v>
      </c>
      <c r="J4322" s="75">
        <v>31.21</v>
      </c>
      <c r="K4322" s="75">
        <v>57.49</v>
      </c>
      <c r="O4322" s="4"/>
      <c r="P4322" s="4"/>
      <c r="Q4322" s="4"/>
      <c r="R4322" s="4"/>
      <c r="S4322" s="4"/>
      <c r="T4322" s="4"/>
      <c r="U4322" s="4"/>
      <c r="V4322" s="4"/>
      <c r="W4322" s="4"/>
      <c r="X4322" s="4"/>
      <c r="Y4322" s="4"/>
    </row>
    <row r="4323" spans="1:25" ht="15" customHeight="1">
      <c r="A4323" s="4"/>
      <c r="B4323" s="59" t="s">
        <v>1245</v>
      </c>
      <c r="C4323" s="74" t="s">
        <v>1483</v>
      </c>
      <c r="D4323" s="59" t="s">
        <v>47</v>
      </c>
      <c r="E4323" s="59" t="s">
        <v>1484</v>
      </c>
      <c r="F4323" s="308" t="s">
        <v>1387</v>
      </c>
      <c r="G4323" s="308"/>
      <c r="H4323" s="73" t="s">
        <v>1388</v>
      </c>
      <c r="I4323" s="76">
        <v>0.79549999999999998</v>
      </c>
      <c r="J4323" s="75">
        <v>0.54</v>
      </c>
      <c r="K4323" s="75">
        <v>0.42</v>
      </c>
      <c r="O4323" s="4"/>
      <c r="P4323" s="4"/>
      <c r="Q4323" s="4"/>
      <c r="R4323" s="4"/>
      <c r="S4323" s="4"/>
      <c r="T4323" s="4"/>
      <c r="U4323" s="4"/>
      <c r="V4323" s="4"/>
      <c r="W4323" s="4"/>
      <c r="X4323" s="4"/>
      <c r="Y4323" s="4"/>
    </row>
    <row r="4324" spans="1:25" ht="15" customHeight="1">
      <c r="A4324" s="4"/>
      <c r="B4324" s="59" t="s">
        <v>1245</v>
      </c>
      <c r="C4324" s="74" t="s">
        <v>1485</v>
      </c>
      <c r="D4324" s="59" t="s">
        <v>47</v>
      </c>
      <c r="E4324" s="59" t="s">
        <v>1486</v>
      </c>
      <c r="F4324" s="308" t="s">
        <v>1387</v>
      </c>
      <c r="G4324" s="308"/>
      <c r="H4324" s="73" t="s">
        <v>1391</v>
      </c>
      <c r="I4324" s="76">
        <v>0.43909999999999999</v>
      </c>
      <c r="J4324" s="75">
        <v>1.46</v>
      </c>
      <c r="K4324" s="75">
        <v>0.64</v>
      </c>
      <c r="O4324" s="4"/>
      <c r="P4324" s="4"/>
      <c r="Q4324" s="4"/>
      <c r="R4324" s="4"/>
      <c r="S4324" s="4"/>
      <c r="T4324" s="4"/>
      <c r="U4324" s="4"/>
      <c r="V4324" s="4"/>
      <c r="W4324" s="4"/>
      <c r="X4324" s="4"/>
      <c r="Y4324" s="4"/>
    </row>
    <row r="4325" spans="1:25" ht="15" customHeight="1">
      <c r="A4325" s="4"/>
      <c r="B4325" s="59" t="s">
        <v>1245</v>
      </c>
      <c r="C4325" s="74" t="s">
        <v>1246</v>
      </c>
      <c r="D4325" s="59" t="s">
        <v>47</v>
      </c>
      <c r="E4325" s="59" t="s">
        <v>1247</v>
      </c>
      <c r="F4325" s="308" t="s">
        <v>1248</v>
      </c>
      <c r="G4325" s="308"/>
      <c r="H4325" s="73" t="s">
        <v>1249</v>
      </c>
      <c r="I4325" s="76">
        <v>3.6844000000000001</v>
      </c>
      <c r="J4325" s="75">
        <v>22.64</v>
      </c>
      <c r="K4325" s="75">
        <v>83.41</v>
      </c>
      <c r="O4325" s="4"/>
      <c r="P4325" s="4"/>
      <c r="Q4325" s="4"/>
      <c r="R4325" s="4"/>
      <c r="S4325" s="4"/>
      <c r="T4325" s="4"/>
      <c r="U4325" s="4"/>
      <c r="V4325" s="4"/>
      <c r="W4325" s="4"/>
      <c r="X4325" s="4"/>
      <c r="Y4325" s="4"/>
    </row>
    <row r="4326" spans="1:25" ht="15" customHeight="1">
      <c r="A4326" s="4"/>
      <c r="B4326" s="60"/>
      <c r="C4326" s="60"/>
      <c r="D4326" s="60"/>
      <c r="E4326" s="60"/>
      <c r="F4326" s="60" t="s">
        <v>1260</v>
      </c>
      <c r="G4326" s="82">
        <v>171.83</v>
      </c>
      <c r="H4326" s="60" t="s">
        <v>1261</v>
      </c>
      <c r="I4326" s="82">
        <v>0</v>
      </c>
      <c r="J4326" s="60" t="s">
        <v>1262</v>
      </c>
      <c r="K4326" s="82">
        <v>171.83</v>
      </c>
      <c r="O4326" s="4"/>
      <c r="P4326" s="4"/>
      <c r="Q4326" s="4"/>
      <c r="R4326" s="4"/>
      <c r="S4326" s="4"/>
      <c r="T4326" s="4"/>
      <c r="U4326" s="4"/>
      <c r="V4326" s="4"/>
      <c r="W4326" s="4"/>
      <c r="X4326" s="4"/>
      <c r="Y4326" s="4"/>
    </row>
    <row r="4327" spans="1:25" ht="15" customHeight="1" thickBot="1">
      <c r="A4327" s="4"/>
      <c r="B4327" s="60"/>
      <c r="C4327" s="60"/>
      <c r="D4327" s="60"/>
      <c r="E4327" s="60"/>
      <c r="F4327" s="60" t="s">
        <v>1263</v>
      </c>
      <c r="G4327" s="82">
        <v>138.27000000000001</v>
      </c>
      <c r="H4327" s="60"/>
      <c r="I4327" s="306" t="s">
        <v>1264</v>
      </c>
      <c r="J4327" s="306"/>
      <c r="K4327" s="82">
        <v>869.11</v>
      </c>
      <c r="O4327" s="4"/>
      <c r="P4327" s="4"/>
      <c r="Q4327" s="4"/>
      <c r="R4327" s="4"/>
      <c r="S4327" s="4"/>
      <c r="T4327" s="4"/>
      <c r="U4327" s="4"/>
      <c r="V4327" s="4"/>
      <c r="W4327" s="4"/>
      <c r="X4327" s="4"/>
      <c r="Y4327" s="4"/>
    </row>
    <row r="4328" spans="1:25" ht="15" customHeight="1" thickTop="1">
      <c r="A4328" s="4"/>
      <c r="B4328" s="72"/>
      <c r="C4328" s="72"/>
      <c r="D4328" s="72"/>
      <c r="E4328" s="72"/>
      <c r="F4328" s="72"/>
      <c r="G4328" s="72"/>
      <c r="H4328" s="72"/>
      <c r="I4328" s="72"/>
      <c r="J4328" s="72"/>
      <c r="K4328" s="72"/>
      <c r="O4328" s="4"/>
      <c r="P4328" s="4"/>
      <c r="Q4328" s="4"/>
      <c r="R4328" s="4"/>
      <c r="S4328" s="4"/>
      <c r="T4328" s="4"/>
      <c r="U4328" s="4"/>
      <c r="V4328" s="4"/>
      <c r="W4328" s="4"/>
      <c r="X4328" s="4"/>
      <c r="Y4328" s="4"/>
    </row>
    <row r="4329" spans="1:25" ht="15" customHeight="1">
      <c r="A4329" s="4"/>
      <c r="B4329" s="61"/>
      <c r="C4329" s="62" t="s">
        <v>19</v>
      </c>
      <c r="D4329" s="61" t="s">
        <v>20</v>
      </c>
      <c r="E4329" s="61" t="s">
        <v>21</v>
      </c>
      <c r="F4329" s="303" t="s">
        <v>1242</v>
      </c>
      <c r="G4329" s="303"/>
      <c r="H4329" s="67" t="s">
        <v>22</v>
      </c>
      <c r="I4329" s="62" t="s">
        <v>23</v>
      </c>
      <c r="J4329" s="62" t="s">
        <v>24</v>
      </c>
      <c r="K4329" s="62" t="s">
        <v>17</v>
      </c>
      <c r="O4329" s="4"/>
      <c r="P4329" s="4"/>
      <c r="Q4329" s="4"/>
      <c r="R4329" s="4"/>
      <c r="S4329" s="4"/>
      <c r="T4329" s="4"/>
      <c r="U4329" s="4"/>
      <c r="V4329" s="4"/>
      <c r="W4329" s="4"/>
      <c r="X4329" s="4"/>
      <c r="Y4329" s="4"/>
    </row>
    <row r="4330" spans="1:25" ht="15" customHeight="1">
      <c r="A4330" s="4"/>
      <c r="B4330" s="58" t="s">
        <v>1243</v>
      </c>
      <c r="C4330" s="69" t="s">
        <v>2181</v>
      </c>
      <c r="D4330" s="58" t="s">
        <v>47</v>
      </c>
      <c r="E4330" s="58" t="s">
        <v>2182</v>
      </c>
      <c r="F4330" s="304" t="s">
        <v>1384</v>
      </c>
      <c r="G4330" s="304"/>
      <c r="H4330" s="68" t="s">
        <v>62</v>
      </c>
      <c r="I4330" s="71">
        <v>1</v>
      </c>
      <c r="J4330" s="70">
        <v>561.54</v>
      </c>
      <c r="K4330" s="70">
        <v>561.54</v>
      </c>
      <c r="O4330" s="4"/>
      <c r="P4330" s="4"/>
      <c r="Q4330" s="4"/>
      <c r="R4330" s="4"/>
      <c r="S4330" s="4"/>
      <c r="T4330" s="4"/>
      <c r="U4330" s="4"/>
      <c r="V4330" s="4"/>
      <c r="W4330" s="4"/>
      <c r="X4330" s="4"/>
      <c r="Y4330" s="4"/>
    </row>
    <row r="4331" spans="1:25" ht="15" customHeight="1">
      <c r="A4331" s="4"/>
      <c r="B4331" s="59" t="s">
        <v>1245</v>
      </c>
      <c r="C4331" s="74" t="s">
        <v>1246</v>
      </c>
      <c r="D4331" s="59" t="s">
        <v>47</v>
      </c>
      <c r="E4331" s="59" t="s">
        <v>1247</v>
      </c>
      <c r="F4331" s="308" t="s">
        <v>1248</v>
      </c>
      <c r="G4331" s="308"/>
      <c r="H4331" s="73" t="s">
        <v>1249</v>
      </c>
      <c r="I4331" s="76">
        <v>6.2066999999999997</v>
      </c>
      <c r="J4331" s="75">
        <v>22.64</v>
      </c>
      <c r="K4331" s="75">
        <v>140.51</v>
      </c>
      <c r="O4331" s="4"/>
      <c r="P4331" s="4"/>
      <c r="Q4331" s="4"/>
      <c r="R4331" s="4"/>
      <c r="S4331" s="4"/>
      <c r="T4331" s="4"/>
      <c r="U4331" s="4"/>
      <c r="V4331" s="4"/>
      <c r="W4331" s="4"/>
      <c r="X4331" s="4"/>
      <c r="Y4331" s="4"/>
    </row>
    <row r="4332" spans="1:25" ht="15" customHeight="1">
      <c r="A4332" s="4"/>
      <c r="B4332" s="57" t="s">
        <v>1254</v>
      </c>
      <c r="C4332" s="78" t="s">
        <v>1725</v>
      </c>
      <c r="D4332" s="57" t="s">
        <v>47</v>
      </c>
      <c r="E4332" s="57" t="s">
        <v>1726</v>
      </c>
      <c r="F4332" s="305" t="s">
        <v>1258</v>
      </c>
      <c r="G4332" s="305"/>
      <c r="H4332" s="77" t="s">
        <v>62</v>
      </c>
      <c r="I4332" s="80">
        <v>0.81869999999999998</v>
      </c>
      <c r="J4332" s="79">
        <v>165</v>
      </c>
      <c r="K4332" s="79">
        <v>135.08000000000001</v>
      </c>
      <c r="O4332" s="4"/>
      <c r="P4332" s="4"/>
      <c r="Q4332" s="4"/>
      <c r="R4332" s="4"/>
      <c r="S4332" s="4"/>
      <c r="T4332" s="4"/>
      <c r="U4332" s="4"/>
      <c r="V4332" s="4"/>
      <c r="W4332" s="4"/>
      <c r="X4332" s="4"/>
      <c r="Y4332" s="4"/>
    </row>
    <row r="4333" spans="1:25" ht="15" customHeight="1">
      <c r="A4333" s="4"/>
      <c r="B4333" s="57" t="s">
        <v>1254</v>
      </c>
      <c r="C4333" s="78" t="s">
        <v>1449</v>
      </c>
      <c r="D4333" s="57" t="s">
        <v>47</v>
      </c>
      <c r="E4333" s="57" t="s">
        <v>1450</v>
      </c>
      <c r="F4333" s="305" t="s">
        <v>1258</v>
      </c>
      <c r="G4333" s="305"/>
      <c r="H4333" s="77" t="s">
        <v>62</v>
      </c>
      <c r="I4333" s="80">
        <v>0.58940000000000003</v>
      </c>
      <c r="J4333" s="79">
        <v>126.92</v>
      </c>
      <c r="K4333" s="79">
        <v>74.8</v>
      </c>
      <c r="O4333" s="4"/>
      <c r="P4333" s="4"/>
      <c r="Q4333" s="4"/>
      <c r="R4333" s="4"/>
      <c r="S4333" s="4"/>
      <c r="T4333" s="4"/>
      <c r="U4333" s="4"/>
      <c r="V4333" s="4"/>
      <c r="W4333" s="4"/>
      <c r="X4333" s="4"/>
      <c r="Y4333" s="4"/>
    </row>
    <row r="4334" spans="1:25" ht="15" customHeight="1">
      <c r="A4334" s="4"/>
      <c r="B4334" s="57" t="s">
        <v>1254</v>
      </c>
      <c r="C4334" s="78" t="s">
        <v>1565</v>
      </c>
      <c r="D4334" s="57" t="s">
        <v>47</v>
      </c>
      <c r="E4334" s="57" t="s">
        <v>1566</v>
      </c>
      <c r="F4334" s="305" t="s">
        <v>1258</v>
      </c>
      <c r="G4334" s="305"/>
      <c r="H4334" s="77" t="s">
        <v>103</v>
      </c>
      <c r="I4334" s="80">
        <v>277.8415</v>
      </c>
      <c r="J4334" s="79">
        <v>0.76</v>
      </c>
      <c r="K4334" s="79">
        <v>211.15</v>
      </c>
      <c r="O4334" s="4"/>
      <c r="P4334" s="4"/>
      <c r="Q4334" s="4"/>
      <c r="R4334" s="4"/>
      <c r="S4334" s="4"/>
      <c r="T4334" s="4"/>
      <c r="U4334" s="4"/>
      <c r="V4334" s="4"/>
      <c r="W4334" s="4"/>
      <c r="X4334" s="4"/>
      <c r="Y4334" s="4"/>
    </row>
    <row r="4335" spans="1:25" ht="15" customHeight="1">
      <c r="A4335" s="4"/>
      <c r="B4335" s="60"/>
      <c r="C4335" s="60"/>
      <c r="D4335" s="60"/>
      <c r="E4335" s="60"/>
      <c r="F4335" s="60" t="s">
        <v>1260</v>
      </c>
      <c r="G4335" s="82">
        <v>100.23</v>
      </c>
      <c r="H4335" s="60" t="s">
        <v>1261</v>
      </c>
      <c r="I4335" s="82">
        <v>0</v>
      </c>
      <c r="J4335" s="60" t="s">
        <v>1262</v>
      </c>
      <c r="K4335" s="82">
        <v>100.23</v>
      </c>
      <c r="O4335" s="4"/>
      <c r="P4335" s="4"/>
      <c r="Q4335" s="4"/>
      <c r="R4335" s="4"/>
      <c r="S4335" s="4"/>
      <c r="T4335" s="4"/>
      <c r="U4335" s="4"/>
      <c r="V4335" s="4"/>
      <c r="W4335" s="4"/>
      <c r="X4335" s="4"/>
      <c r="Y4335" s="4"/>
    </row>
    <row r="4336" spans="1:25" ht="15" customHeight="1" thickBot="1">
      <c r="A4336" s="4"/>
      <c r="B4336" s="60"/>
      <c r="C4336" s="60"/>
      <c r="D4336" s="60"/>
      <c r="E4336" s="60"/>
      <c r="F4336" s="60" t="s">
        <v>1263</v>
      </c>
      <c r="G4336" s="82">
        <v>106.24</v>
      </c>
      <c r="H4336" s="60"/>
      <c r="I4336" s="306" t="s">
        <v>1264</v>
      </c>
      <c r="J4336" s="306"/>
      <c r="K4336" s="82">
        <v>667.78</v>
      </c>
      <c r="O4336" s="4"/>
      <c r="P4336" s="4"/>
      <c r="Q4336" s="4"/>
      <c r="R4336" s="4"/>
      <c r="S4336" s="4"/>
      <c r="T4336" s="4"/>
      <c r="U4336" s="4"/>
      <c r="V4336" s="4"/>
      <c r="W4336" s="4"/>
      <c r="X4336" s="4"/>
      <c r="Y4336" s="4"/>
    </row>
    <row r="4337" spans="1:25" ht="15" customHeight="1" thickTop="1">
      <c r="A4337" s="4"/>
      <c r="B4337" s="72"/>
      <c r="C4337" s="72"/>
      <c r="D4337" s="72"/>
      <c r="E4337" s="72"/>
      <c r="F4337" s="72"/>
      <c r="G4337" s="72"/>
      <c r="H4337" s="72"/>
      <c r="I4337" s="72"/>
      <c r="J4337" s="72"/>
      <c r="K4337" s="72"/>
      <c r="O4337" s="4"/>
      <c r="P4337" s="4"/>
      <c r="Q4337" s="4"/>
      <c r="R4337" s="4"/>
      <c r="S4337" s="4"/>
      <c r="T4337" s="4"/>
      <c r="U4337" s="4"/>
      <c r="V4337" s="4"/>
      <c r="W4337" s="4"/>
      <c r="X4337" s="4"/>
      <c r="Y4337" s="4"/>
    </row>
    <row r="4338" spans="1:25" ht="15" customHeight="1">
      <c r="A4338" s="4"/>
      <c r="B4338" s="61"/>
      <c r="C4338" s="62" t="s">
        <v>19</v>
      </c>
      <c r="D4338" s="61" t="s">
        <v>20</v>
      </c>
      <c r="E4338" s="61" t="s">
        <v>21</v>
      </c>
      <c r="F4338" s="303" t="s">
        <v>1242</v>
      </c>
      <c r="G4338" s="303"/>
      <c r="H4338" s="67" t="s">
        <v>22</v>
      </c>
      <c r="I4338" s="62" t="s">
        <v>23</v>
      </c>
      <c r="J4338" s="62" t="s">
        <v>24</v>
      </c>
      <c r="K4338" s="62" t="s">
        <v>17</v>
      </c>
      <c r="O4338" s="4"/>
      <c r="P4338" s="4"/>
      <c r="Q4338" s="4"/>
      <c r="R4338" s="4"/>
      <c r="S4338" s="4"/>
      <c r="T4338" s="4"/>
      <c r="U4338" s="4"/>
      <c r="V4338" s="4"/>
      <c r="W4338" s="4"/>
      <c r="X4338" s="4"/>
      <c r="Y4338" s="4"/>
    </row>
    <row r="4339" spans="1:25" ht="15" customHeight="1">
      <c r="A4339" s="4"/>
      <c r="B4339" s="58" t="s">
        <v>1243</v>
      </c>
      <c r="C4339" s="69" t="s">
        <v>2062</v>
      </c>
      <c r="D4339" s="58" t="s">
        <v>47</v>
      </c>
      <c r="E4339" s="58" t="s">
        <v>2063</v>
      </c>
      <c r="F4339" s="304" t="s">
        <v>1384</v>
      </c>
      <c r="G4339" s="304"/>
      <c r="H4339" s="68" t="s">
        <v>62</v>
      </c>
      <c r="I4339" s="71">
        <v>1</v>
      </c>
      <c r="J4339" s="70">
        <v>533.89</v>
      </c>
      <c r="K4339" s="70">
        <v>533.89</v>
      </c>
      <c r="O4339" s="4"/>
      <c r="P4339" s="4"/>
      <c r="Q4339" s="4"/>
      <c r="R4339" s="4"/>
      <c r="S4339" s="4"/>
      <c r="T4339" s="4"/>
      <c r="U4339" s="4"/>
      <c r="V4339" s="4"/>
      <c r="W4339" s="4"/>
      <c r="X4339" s="4"/>
      <c r="Y4339" s="4"/>
    </row>
    <row r="4340" spans="1:25" ht="15" customHeight="1">
      <c r="A4340" s="4"/>
      <c r="B4340" s="59" t="s">
        <v>1245</v>
      </c>
      <c r="C4340" s="74" t="s">
        <v>2169</v>
      </c>
      <c r="D4340" s="59" t="s">
        <v>47</v>
      </c>
      <c r="E4340" s="59" t="s">
        <v>2170</v>
      </c>
      <c r="F4340" s="308" t="s">
        <v>1248</v>
      </c>
      <c r="G4340" s="308"/>
      <c r="H4340" s="73" t="s">
        <v>1249</v>
      </c>
      <c r="I4340" s="76">
        <v>1.2767999999999999</v>
      </c>
      <c r="J4340" s="75">
        <v>27.31</v>
      </c>
      <c r="K4340" s="75">
        <v>34.86</v>
      </c>
      <c r="O4340" s="4"/>
      <c r="P4340" s="4"/>
      <c r="Q4340" s="4"/>
      <c r="R4340" s="4"/>
      <c r="S4340" s="4"/>
      <c r="T4340" s="4"/>
      <c r="U4340" s="4"/>
      <c r="V4340" s="4"/>
      <c r="W4340" s="4"/>
      <c r="X4340" s="4"/>
      <c r="Y4340" s="4"/>
    </row>
    <row r="4341" spans="1:25" ht="15" customHeight="1">
      <c r="A4341" s="4"/>
      <c r="B4341" s="59" t="s">
        <v>1245</v>
      </c>
      <c r="C4341" s="74" t="s">
        <v>2737</v>
      </c>
      <c r="D4341" s="59" t="s">
        <v>47</v>
      </c>
      <c r="E4341" s="59" t="s">
        <v>2738</v>
      </c>
      <c r="F4341" s="308" t="s">
        <v>1387</v>
      </c>
      <c r="G4341" s="308"/>
      <c r="H4341" s="73" t="s">
        <v>1388</v>
      </c>
      <c r="I4341" s="76">
        <v>0.61970000000000003</v>
      </c>
      <c r="J4341" s="75">
        <v>1.95</v>
      </c>
      <c r="K4341" s="75">
        <v>1.2</v>
      </c>
      <c r="O4341" s="4"/>
      <c r="P4341" s="4"/>
      <c r="Q4341" s="4"/>
      <c r="R4341" s="4"/>
      <c r="S4341" s="4"/>
      <c r="T4341" s="4"/>
      <c r="U4341" s="4"/>
      <c r="V4341" s="4"/>
      <c r="W4341" s="4"/>
      <c r="X4341" s="4"/>
      <c r="Y4341" s="4"/>
    </row>
    <row r="4342" spans="1:25" ht="15" customHeight="1">
      <c r="A4342" s="4"/>
      <c r="B4342" s="59" t="s">
        <v>1245</v>
      </c>
      <c r="C4342" s="74" t="s">
        <v>1246</v>
      </c>
      <c r="D4342" s="59" t="s">
        <v>47</v>
      </c>
      <c r="E4342" s="59" t="s">
        <v>1247</v>
      </c>
      <c r="F4342" s="308" t="s">
        <v>1248</v>
      </c>
      <c r="G4342" s="308"/>
      <c r="H4342" s="73" t="s">
        <v>1249</v>
      </c>
      <c r="I4342" s="76">
        <v>2.0266999999999999</v>
      </c>
      <c r="J4342" s="75">
        <v>22.64</v>
      </c>
      <c r="K4342" s="75">
        <v>45.88</v>
      </c>
      <c r="O4342" s="4"/>
      <c r="P4342" s="4"/>
      <c r="Q4342" s="4"/>
      <c r="R4342" s="4"/>
      <c r="S4342" s="4"/>
      <c r="T4342" s="4"/>
      <c r="U4342" s="4"/>
      <c r="V4342" s="4"/>
      <c r="W4342" s="4"/>
      <c r="X4342" s="4"/>
      <c r="Y4342" s="4"/>
    </row>
    <row r="4343" spans="1:25" ht="15" customHeight="1">
      <c r="A4343" s="4"/>
      <c r="B4343" s="59" t="s">
        <v>1245</v>
      </c>
      <c r="C4343" s="74" t="s">
        <v>2735</v>
      </c>
      <c r="D4343" s="59" t="s">
        <v>47</v>
      </c>
      <c r="E4343" s="59" t="s">
        <v>2736</v>
      </c>
      <c r="F4343" s="308" t="s">
        <v>1387</v>
      </c>
      <c r="G4343" s="308"/>
      <c r="H4343" s="73" t="s">
        <v>1391</v>
      </c>
      <c r="I4343" s="76">
        <v>0.65720000000000001</v>
      </c>
      <c r="J4343" s="75">
        <v>6.49</v>
      </c>
      <c r="K4343" s="75">
        <v>4.26</v>
      </c>
      <c r="O4343" s="4"/>
      <c r="P4343" s="4"/>
      <c r="Q4343" s="4"/>
      <c r="R4343" s="4"/>
      <c r="S4343" s="4"/>
      <c r="T4343" s="4"/>
      <c r="U4343" s="4"/>
      <c r="V4343" s="4"/>
      <c r="W4343" s="4"/>
      <c r="X4343" s="4"/>
      <c r="Y4343" s="4"/>
    </row>
    <row r="4344" spans="1:25" ht="15" customHeight="1">
      <c r="A4344" s="4"/>
      <c r="B4344" s="57" t="s">
        <v>1254</v>
      </c>
      <c r="C4344" s="78" t="s">
        <v>1449</v>
      </c>
      <c r="D4344" s="57" t="s">
        <v>47</v>
      </c>
      <c r="E4344" s="57" t="s">
        <v>1450</v>
      </c>
      <c r="F4344" s="305" t="s">
        <v>1258</v>
      </c>
      <c r="G4344" s="305"/>
      <c r="H4344" s="77" t="s">
        <v>62</v>
      </c>
      <c r="I4344" s="80">
        <v>0.59119999999999995</v>
      </c>
      <c r="J4344" s="79">
        <v>126.92</v>
      </c>
      <c r="K4344" s="79">
        <v>75.03</v>
      </c>
      <c r="O4344" s="4"/>
      <c r="P4344" s="4"/>
      <c r="Q4344" s="4"/>
      <c r="R4344" s="4"/>
      <c r="S4344" s="4"/>
      <c r="T4344" s="4"/>
      <c r="U4344" s="4"/>
      <c r="V4344" s="4"/>
      <c r="W4344" s="4"/>
      <c r="X4344" s="4"/>
      <c r="Y4344" s="4"/>
    </row>
    <row r="4345" spans="1:25" ht="15" customHeight="1">
      <c r="A4345" s="4"/>
      <c r="B4345" s="57" t="s">
        <v>1254</v>
      </c>
      <c r="C4345" s="78" t="s">
        <v>1565</v>
      </c>
      <c r="D4345" s="57" t="s">
        <v>47</v>
      </c>
      <c r="E4345" s="57" t="s">
        <v>1566</v>
      </c>
      <c r="F4345" s="305" t="s">
        <v>1258</v>
      </c>
      <c r="G4345" s="305"/>
      <c r="H4345" s="77" t="s">
        <v>103</v>
      </c>
      <c r="I4345" s="80">
        <v>325.15890000000002</v>
      </c>
      <c r="J4345" s="79">
        <v>0.76</v>
      </c>
      <c r="K4345" s="79">
        <v>247.12</v>
      </c>
      <c r="O4345" s="4"/>
      <c r="P4345" s="4"/>
      <c r="Q4345" s="4"/>
      <c r="R4345" s="4"/>
      <c r="S4345" s="4"/>
      <c r="T4345" s="4"/>
      <c r="U4345" s="4"/>
      <c r="V4345" s="4"/>
      <c r="W4345" s="4"/>
      <c r="X4345" s="4"/>
      <c r="Y4345" s="4"/>
    </row>
    <row r="4346" spans="1:25" ht="15" customHeight="1">
      <c r="A4346" s="4"/>
      <c r="B4346" s="57" t="s">
        <v>1254</v>
      </c>
      <c r="C4346" s="78" t="s">
        <v>1725</v>
      </c>
      <c r="D4346" s="57" t="s">
        <v>47</v>
      </c>
      <c r="E4346" s="57" t="s">
        <v>1726</v>
      </c>
      <c r="F4346" s="305" t="s">
        <v>1258</v>
      </c>
      <c r="G4346" s="305"/>
      <c r="H4346" s="77" t="s">
        <v>62</v>
      </c>
      <c r="I4346" s="80">
        <v>0.76090000000000002</v>
      </c>
      <c r="J4346" s="79">
        <v>165</v>
      </c>
      <c r="K4346" s="79">
        <v>125.54</v>
      </c>
      <c r="O4346" s="4"/>
      <c r="P4346" s="4"/>
      <c r="Q4346" s="4"/>
      <c r="R4346" s="4"/>
      <c r="S4346" s="4"/>
      <c r="T4346" s="4"/>
      <c r="U4346" s="4"/>
      <c r="V4346" s="4"/>
      <c r="W4346" s="4"/>
      <c r="X4346" s="4"/>
      <c r="Y4346" s="4"/>
    </row>
    <row r="4347" spans="1:25" ht="15" customHeight="1">
      <c r="A4347" s="4"/>
      <c r="B4347" s="60"/>
      <c r="C4347" s="60"/>
      <c r="D4347" s="60"/>
      <c r="E4347" s="60"/>
      <c r="F4347" s="60" t="s">
        <v>1260</v>
      </c>
      <c r="G4347" s="82">
        <v>60.71</v>
      </c>
      <c r="H4347" s="60" t="s">
        <v>1261</v>
      </c>
      <c r="I4347" s="82">
        <v>0</v>
      </c>
      <c r="J4347" s="60" t="s">
        <v>1262</v>
      </c>
      <c r="K4347" s="82">
        <v>60.71</v>
      </c>
      <c r="O4347" s="4"/>
      <c r="P4347" s="4"/>
      <c r="Q4347" s="4"/>
      <c r="R4347" s="4"/>
      <c r="S4347" s="4"/>
      <c r="T4347" s="4"/>
      <c r="U4347" s="4"/>
      <c r="V4347" s="4"/>
      <c r="W4347" s="4"/>
      <c r="X4347" s="4"/>
      <c r="Y4347" s="4"/>
    </row>
    <row r="4348" spans="1:25" ht="15" customHeight="1" thickBot="1">
      <c r="A4348" s="4"/>
      <c r="B4348" s="60"/>
      <c r="C4348" s="60"/>
      <c r="D4348" s="60"/>
      <c r="E4348" s="60"/>
      <c r="F4348" s="60" t="s">
        <v>1263</v>
      </c>
      <c r="G4348" s="82">
        <v>101.01</v>
      </c>
      <c r="H4348" s="60"/>
      <c r="I4348" s="306" t="s">
        <v>1264</v>
      </c>
      <c r="J4348" s="306"/>
      <c r="K4348" s="82">
        <v>634.9</v>
      </c>
      <c r="O4348" s="4"/>
      <c r="P4348" s="4"/>
      <c r="Q4348" s="4"/>
      <c r="R4348" s="4"/>
      <c r="S4348" s="4"/>
      <c r="T4348" s="4"/>
      <c r="U4348" s="4"/>
      <c r="V4348" s="4"/>
      <c r="W4348" s="4"/>
      <c r="X4348" s="4"/>
      <c r="Y4348" s="4"/>
    </row>
    <row r="4349" spans="1:25" ht="15" customHeight="1" thickTop="1">
      <c r="A4349" s="4"/>
      <c r="B4349" s="72"/>
      <c r="C4349" s="72"/>
      <c r="D4349" s="72"/>
      <c r="E4349" s="72"/>
      <c r="F4349" s="72"/>
      <c r="G4349" s="72"/>
      <c r="H4349" s="72"/>
      <c r="I4349" s="72"/>
      <c r="J4349" s="72"/>
      <c r="K4349" s="72"/>
      <c r="O4349" s="4"/>
      <c r="P4349" s="4"/>
      <c r="Q4349" s="4"/>
      <c r="R4349" s="4"/>
      <c r="S4349" s="4"/>
      <c r="T4349" s="4"/>
      <c r="U4349" s="4"/>
      <c r="V4349" s="4"/>
      <c r="W4349" s="4"/>
      <c r="X4349" s="4"/>
      <c r="Y4349" s="4"/>
    </row>
    <row r="4350" spans="1:25" ht="15" customHeight="1">
      <c r="A4350" s="4"/>
      <c r="B4350" s="61"/>
      <c r="C4350" s="62" t="s">
        <v>19</v>
      </c>
      <c r="D4350" s="61" t="s">
        <v>20</v>
      </c>
      <c r="E4350" s="61" t="s">
        <v>21</v>
      </c>
      <c r="F4350" s="303" t="s">
        <v>1242</v>
      </c>
      <c r="G4350" s="303"/>
      <c r="H4350" s="67" t="s">
        <v>22</v>
      </c>
      <c r="I4350" s="62" t="s">
        <v>23</v>
      </c>
      <c r="J4350" s="62" t="s">
        <v>24</v>
      </c>
      <c r="K4350" s="62" t="s">
        <v>17</v>
      </c>
      <c r="O4350" s="4"/>
      <c r="P4350" s="4"/>
      <c r="Q4350" s="4"/>
      <c r="R4350" s="4"/>
      <c r="S4350" s="4"/>
      <c r="T4350" s="4"/>
      <c r="U4350" s="4"/>
      <c r="V4350" s="4"/>
      <c r="W4350" s="4"/>
      <c r="X4350" s="4"/>
      <c r="Y4350" s="4"/>
    </row>
    <row r="4351" spans="1:25" ht="15" customHeight="1">
      <c r="A4351" s="4"/>
      <c r="B4351" s="58" t="s">
        <v>1243</v>
      </c>
      <c r="C4351" s="69" t="s">
        <v>2878</v>
      </c>
      <c r="D4351" s="58" t="s">
        <v>47</v>
      </c>
      <c r="E4351" s="58" t="s">
        <v>2879</v>
      </c>
      <c r="F4351" s="304" t="s">
        <v>1384</v>
      </c>
      <c r="G4351" s="304"/>
      <c r="H4351" s="68" t="s">
        <v>62</v>
      </c>
      <c r="I4351" s="71">
        <v>1</v>
      </c>
      <c r="J4351" s="70">
        <v>557.46</v>
      </c>
      <c r="K4351" s="70">
        <v>557.46</v>
      </c>
      <c r="O4351" s="4"/>
      <c r="P4351" s="4"/>
      <c r="Q4351" s="4"/>
      <c r="R4351" s="4"/>
      <c r="S4351" s="4"/>
      <c r="T4351" s="4"/>
      <c r="U4351" s="4"/>
      <c r="V4351" s="4"/>
      <c r="W4351" s="4"/>
      <c r="X4351" s="4"/>
      <c r="Y4351" s="4"/>
    </row>
    <row r="4352" spans="1:25" ht="15" customHeight="1">
      <c r="A4352" s="4"/>
      <c r="B4352" s="59" t="s">
        <v>1245</v>
      </c>
      <c r="C4352" s="74" t="s">
        <v>2737</v>
      </c>
      <c r="D4352" s="59" t="s">
        <v>47</v>
      </c>
      <c r="E4352" s="59" t="s">
        <v>2738</v>
      </c>
      <c r="F4352" s="308" t="s">
        <v>1387</v>
      </c>
      <c r="G4352" s="308"/>
      <c r="H4352" s="73" t="s">
        <v>1388</v>
      </c>
      <c r="I4352" s="76">
        <v>0.60670000000000002</v>
      </c>
      <c r="J4352" s="75">
        <v>1.95</v>
      </c>
      <c r="K4352" s="75">
        <v>1.18</v>
      </c>
      <c r="O4352" s="4"/>
      <c r="P4352" s="4"/>
      <c r="Q4352" s="4"/>
      <c r="R4352" s="4"/>
      <c r="S4352" s="4"/>
      <c r="T4352" s="4"/>
      <c r="U4352" s="4"/>
      <c r="V4352" s="4"/>
      <c r="W4352" s="4"/>
      <c r="X4352" s="4"/>
      <c r="Y4352" s="4"/>
    </row>
    <row r="4353" spans="1:25" ht="15" customHeight="1">
      <c r="A4353" s="4"/>
      <c r="B4353" s="59" t="s">
        <v>1245</v>
      </c>
      <c r="C4353" s="74" t="s">
        <v>2735</v>
      </c>
      <c r="D4353" s="59" t="s">
        <v>47</v>
      </c>
      <c r="E4353" s="59" t="s">
        <v>2736</v>
      </c>
      <c r="F4353" s="308" t="s">
        <v>1387</v>
      </c>
      <c r="G4353" s="308"/>
      <c r="H4353" s="73" t="s">
        <v>1391</v>
      </c>
      <c r="I4353" s="76">
        <v>0.64339999999999997</v>
      </c>
      <c r="J4353" s="75">
        <v>6.49</v>
      </c>
      <c r="K4353" s="75">
        <v>4.17</v>
      </c>
      <c r="O4353" s="4"/>
      <c r="P4353" s="4"/>
      <c r="Q4353" s="4"/>
      <c r="R4353" s="4"/>
      <c r="S4353" s="4"/>
      <c r="T4353" s="4"/>
      <c r="U4353" s="4"/>
      <c r="V4353" s="4"/>
      <c r="W4353" s="4"/>
      <c r="X4353" s="4"/>
      <c r="Y4353" s="4"/>
    </row>
    <row r="4354" spans="1:25" ht="15" customHeight="1">
      <c r="A4354" s="4"/>
      <c r="B4354" s="59" t="s">
        <v>1245</v>
      </c>
      <c r="C4354" s="74" t="s">
        <v>1246</v>
      </c>
      <c r="D4354" s="59" t="s">
        <v>47</v>
      </c>
      <c r="E4354" s="59" t="s">
        <v>1247</v>
      </c>
      <c r="F4354" s="308" t="s">
        <v>1248</v>
      </c>
      <c r="G4354" s="308"/>
      <c r="H4354" s="73" t="s">
        <v>1249</v>
      </c>
      <c r="I4354" s="76">
        <v>1.9792000000000001</v>
      </c>
      <c r="J4354" s="75">
        <v>22.64</v>
      </c>
      <c r="K4354" s="75">
        <v>44.8</v>
      </c>
      <c r="O4354" s="4"/>
      <c r="P4354" s="4"/>
      <c r="Q4354" s="4"/>
      <c r="R4354" s="4"/>
      <c r="S4354" s="4"/>
      <c r="T4354" s="4"/>
      <c r="U4354" s="4"/>
      <c r="V4354" s="4"/>
      <c r="W4354" s="4"/>
      <c r="X4354" s="4"/>
      <c r="Y4354" s="4"/>
    </row>
    <row r="4355" spans="1:25" ht="15" customHeight="1">
      <c r="A4355" s="4"/>
      <c r="B4355" s="59" t="s">
        <v>1245</v>
      </c>
      <c r="C4355" s="74" t="s">
        <v>2169</v>
      </c>
      <c r="D4355" s="59" t="s">
        <v>47</v>
      </c>
      <c r="E4355" s="59" t="s">
        <v>2170</v>
      </c>
      <c r="F4355" s="308" t="s">
        <v>1248</v>
      </c>
      <c r="G4355" s="308"/>
      <c r="H4355" s="73" t="s">
        <v>1249</v>
      </c>
      <c r="I4355" s="76">
        <v>1.2501</v>
      </c>
      <c r="J4355" s="75">
        <v>27.31</v>
      </c>
      <c r="K4355" s="75">
        <v>34.14</v>
      </c>
      <c r="O4355" s="4"/>
      <c r="P4355" s="4"/>
      <c r="Q4355" s="4"/>
      <c r="R4355" s="4"/>
      <c r="S4355" s="4"/>
      <c r="T4355" s="4"/>
      <c r="U4355" s="4"/>
      <c r="V4355" s="4"/>
      <c r="W4355" s="4"/>
      <c r="X4355" s="4"/>
      <c r="Y4355" s="4"/>
    </row>
    <row r="4356" spans="1:25" ht="15" customHeight="1">
      <c r="A4356" s="4"/>
      <c r="B4356" s="57" t="s">
        <v>1254</v>
      </c>
      <c r="C4356" s="78" t="s">
        <v>1725</v>
      </c>
      <c r="D4356" s="57" t="s">
        <v>47</v>
      </c>
      <c r="E4356" s="57" t="s">
        <v>1726</v>
      </c>
      <c r="F4356" s="305" t="s">
        <v>1258</v>
      </c>
      <c r="G4356" s="305"/>
      <c r="H4356" s="77" t="s">
        <v>62</v>
      </c>
      <c r="I4356" s="80">
        <v>0.72750000000000004</v>
      </c>
      <c r="J4356" s="79">
        <v>165</v>
      </c>
      <c r="K4356" s="79">
        <v>120.03</v>
      </c>
      <c r="O4356" s="4"/>
      <c r="P4356" s="4"/>
      <c r="Q4356" s="4"/>
      <c r="R4356" s="4"/>
      <c r="S4356" s="4"/>
      <c r="T4356" s="4"/>
      <c r="U4356" s="4"/>
      <c r="V4356" s="4"/>
      <c r="W4356" s="4"/>
      <c r="X4356" s="4"/>
      <c r="Y4356" s="4"/>
    </row>
    <row r="4357" spans="1:25" ht="15" customHeight="1">
      <c r="A4357" s="4"/>
      <c r="B4357" s="57" t="s">
        <v>1254</v>
      </c>
      <c r="C4357" s="78" t="s">
        <v>1449</v>
      </c>
      <c r="D4357" s="57" t="s">
        <v>47</v>
      </c>
      <c r="E4357" s="57" t="s">
        <v>1450</v>
      </c>
      <c r="F4357" s="305" t="s">
        <v>1258</v>
      </c>
      <c r="G4357" s="305"/>
      <c r="H4357" s="77" t="s">
        <v>62</v>
      </c>
      <c r="I4357" s="80">
        <v>0.59719999999999995</v>
      </c>
      <c r="J4357" s="79">
        <v>126.92</v>
      </c>
      <c r="K4357" s="79">
        <v>75.790000000000006</v>
      </c>
      <c r="O4357" s="4"/>
      <c r="P4357" s="4"/>
      <c r="Q4357" s="4"/>
      <c r="R4357" s="4"/>
      <c r="S4357" s="4"/>
      <c r="T4357" s="4"/>
      <c r="U4357" s="4"/>
      <c r="V4357" s="4"/>
      <c r="W4357" s="4"/>
      <c r="X4357" s="4"/>
      <c r="Y4357" s="4"/>
    </row>
    <row r="4358" spans="1:25" ht="15" customHeight="1">
      <c r="A4358" s="4"/>
      <c r="B4358" s="57" t="s">
        <v>1254</v>
      </c>
      <c r="C4358" s="78" t="s">
        <v>1565</v>
      </c>
      <c r="D4358" s="57" t="s">
        <v>47</v>
      </c>
      <c r="E4358" s="57" t="s">
        <v>1566</v>
      </c>
      <c r="F4358" s="305" t="s">
        <v>1258</v>
      </c>
      <c r="G4358" s="305"/>
      <c r="H4358" s="77" t="s">
        <v>103</v>
      </c>
      <c r="I4358" s="80">
        <v>364.94330000000002</v>
      </c>
      <c r="J4358" s="79">
        <v>0.76</v>
      </c>
      <c r="K4358" s="79">
        <v>277.35000000000002</v>
      </c>
      <c r="O4358" s="4"/>
      <c r="P4358" s="4"/>
      <c r="Q4358" s="4"/>
      <c r="R4358" s="4"/>
      <c r="S4358" s="4"/>
      <c r="T4358" s="4"/>
      <c r="U4358" s="4"/>
      <c r="V4358" s="4"/>
      <c r="W4358" s="4"/>
      <c r="X4358" s="4"/>
      <c r="Y4358" s="4"/>
    </row>
    <row r="4359" spans="1:25" ht="15" customHeight="1">
      <c r="A4359" s="4"/>
      <c r="B4359" s="60"/>
      <c r="C4359" s="60"/>
      <c r="D4359" s="60"/>
      <c r="E4359" s="60"/>
      <c r="F4359" s="60" t="s">
        <v>1260</v>
      </c>
      <c r="G4359" s="82">
        <v>59.36</v>
      </c>
      <c r="H4359" s="60" t="s">
        <v>1261</v>
      </c>
      <c r="I4359" s="82">
        <v>0</v>
      </c>
      <c r="J4359" s="60" t="s">
        <v>1262</v>
      </c>
      <c r="K4359" s="82">
        <v>59.36</v>
      </c>
      <c r="O4359" s="4"/>
      <c r="P4359" s="4"/>
      <c r="Q4359" s="4"/>
      <c r="R4359" s="4"/>
      <c r="S4359" s="4"/>
      <c r="T4359" s="4"/>
      <c r="U4359" s="4"/>
      <c r="V4359" s="4"/>
      <c r="W4359" s="4"/>
      <c r="X4359" s="4"/>
      <c r="Y4359" s="4"/>
    </row>
    <row r="4360" spans="1:25" ht="15" customHeight="1" thickBot="1">
      <c r="A4360" s="4"/>
      <c r="B4360" s="60"/>
      <c r="C4360" s="60"/>
      <c r="D4360" s="60"/>
      <c r="E4360" s="60"/>
      <c r="F4360" s="60" t="s">
        <v>1263</v>
      </c>
      <c r="G4360" s="82">
        <v>105.47</v>
      </c>
      <c r="H4360" s="60"/>
      <c r="I4360" s="306" t="s">
        <v>1264</v>
      </c>
      <c r="J4360" s="306"/>
      <c r="K4360" s="82">
        <v>662.93</v>
      </c>
      <c r="O4360" s="4"/>
      <c r="P4360" s="4"/>
      <c r="Q4360" s="4"/>
      <c r="R4360" s="4"/>
      <c r="S4360" s="4"/>
      <c r="T4360" s="4"/>
      <c r="U4360" s="4"/>
      <c r="V4360" s="4"/>
      <c r="W4360" s="4"/>
      <c r="X4360" s="4"/>
      <c r="Y4360" s="4"/>
    </row>
    <row r="4361" spans="1:25" ht="15" customHeight="1" thickTop="1">
      <c r="A4361" s="4"/>
      <c r="B4361" s="72"/>
      <c r="C4361" s="72"/>
      <c r="D4361" s="72"/>
      <c r="E4361" s="72"/>
      <c r="F4361" s="72"/>
      <c r="G4361" s="72"/>
      <c r="H4361" s="72"/>
      <c r="I4361" s="72"/>
      <c r="J4361" s="72"/>
      <c r="K4361" s="72"/>
      <c r="O4361" s="4"/>
      <c r="P4361" s="4"/>
      <c r="Q4361" s="4"/>
      <c r="R4361" s="4"/>
      <c r="S4361" s="4"/>
      <c r="T4361" s="4"/>
      <c r="U4361" s="4"/>
      <c r="V4361" s="4"/>
      <c r="W4361" s="4"/>
      <c r="X4361" s="4"/>
      <c r="Y4361" s="4"/>
    </row>
    <row r="4362" spans="1:25" ht="15" customHeight="1">
      <c r="A4362" s="4"/>
      <c r="B4362" s="61"/>
      <c r="C4362" s="62" t="s">
        <v>19</v>
      </c>
      <c r="D4362" s="61" t="s">
        <v>20</v>
      </c>
      <c r="E4362" s="61" t="s">
        <v>21</v>
      </c>
      <c r="F4362" s="303" t="s">
        <v>1242</v>
      </c>
      <c r="G4362" s="303"/>
      <c r="H4362" s="67" t="s">
        <v>22</v>
      </c>
      <c r="I4362" s="62" t="s">
        <v>23</v>
      </c>
      <c r="J4362" s="62" t="s">
        <v>24</v>
      </c>
      <c r="K4362" s="62" t="s">
        <v>17</v>
      </c>
      <c r="O4362" s="4"/>
      <c r="P4362" s="4"/>
      <c r="Q4362" s="4"/>
      <c r="R4362" s="4"/>
      <c r="S4362" s="4"/>
      <c r="T4362" s="4"/>
      <c r="U4362" s="4"/>
      <c r="V4362" s="4"/>
      <c r="W4362" s="4"/>
      <c r="X4362" s="4"/>
      <c r="Y4362" s="4"/>
    </row>
    <row r="4363" spans="1:25" ht="15" customHeight="1">
      <c r="A4363" s="4"/>
      <c r="B4363" s="58" t="s">
        <v>1243</v>
      </c>
      <c r="C4363" s="69" t="s">
        <v>2880</v>
      </c>
      <c r="D4363" s="58" t="s">
        <v>47</v>
      </c>
      <c r="E4363" s="58" t="s">
        <v>2881</v>
      </c>
      <c r="F4363" s="304" t="s">
        <v>1384</v>
      </c>
      <c r="G4363" s="304"/>
      <c r="H4363" s="68" t="s">
        <v>62</v>
      </c>
      <c r="I4363" s="71">
        <v>1</v>
      </c>
      <c r="J4363" s="70">
        <v>573.57000000000005</v>
      </c>
      <c r="K4363" s="70">
        <v>573.57000000000005</v>
      </c>
      <c r="O4363" s="4"/>
      <c r="P4363" s="4"/>
      <c r="Q4363" s="4"/>
      <c r="R4363" s="4"/>
      <c r="S4363" s="4"/>
      <c r="T4363" s="4"/>
      <c r="U4363" s="4"/>
      <c r="V4363" s="4"/>
      <c r="W4363" s="4"/>
      <c r="X4363" s="4"/>
      <c r="Y4363" s="4"/>
    </row>
    <row r="4364" spans="1:25" ht="15" customHeight="1">
      <c r="A4364" s="4"/>
      <c r="B4364" s="59" t="s">
        <v>1245</v>
      </c>
      <c r="C4364" s="74" t="s">
        <v>1246</v>
      </c>
      <c r="D4364" s="59" t="s">
        <v>47</v>
      </c>
      <c r="E4364" s="59" t="s">
        <v>1247</v>
      </c>
      <c r="F4364" s="308" t="s">
        <v>1248</v>
      </c>
      <c r="G4364" s="308"/>
      <c r="H4364" s="73" t="s">
        <v>1249</v>
      </c>
      <c r="I4364" s="76">
        <v>1.9633</v>
      </c>
      <c r="J4364" s="75">
        <v>22.64</v>
      </c>
      <c r="K4364" s="75">
        <v>44.44</v>
      </c>
      <c r="O4364" s="4"/>
      <c r="P4364" s="4"/>
      <c r="Q4364" s="4"/>
      <c r="R4364" s="4"/>
      <c r="S4364" s="4"/>
      <c r="T4364" s="4"/>
      <c r="U4364" s="4"/>
      <c r="V4364" s="4"/>
      <c r="W4364" s="4"/>
      <c r="X4364" s="4"/>
      <c r="Y4364" s="4"/>
    </row>
    <row r="4365" spans="1:25" ht="15" customHeight="1">
      <c r="A4365" s="4"/>
      <c r="B4365" s="59" t="s">
        <v>1245</v>
      </c>
      <c r="C4365" s="74" t="s">
        <v>2737</v>
      </c>
      <c r="D4365" s="59" t="s">
        <v>47</v>
      </c>
      <c r="E4365" s="59" t="s">
        <v>2738</v>
      </c>
      <c r="F4365" s="308" t="s">
        <v>1387</v>
      </c>
      <c r="G4365" s="308"/>
      <c r="H4365" s="73" t="s">
        <v>1388</v>
      </c>
      <c r="I4365" s="76">
        <v>0.6018</v>
      </c>
      <c r="J4365" s="75">
        <v>1.95</v>
      </c>
      <c r="K4365" s="75">
        <v>1.17</v>
      </c>
      <c r="O4365" s="4"/>
      <c r="P4365" s="4"/>
      <c r="Q4365" s="4"/>
      <c r="R4365" s="4"/>
      <c r="S4365" s="4"/>
      <c r="T4365" s="4"/>
      <c r="U4365" s="4"/>
      <c r="V4365" s="4"/>
      <c r="W4365" s="4"/>
      <c r="X4365" s="4"/>
      <c r="Y4365" s="4"/>
    </row>
    <row r="4366" spans="1:25" ht="15" customHeight="1">
      <c r="A4366" s="4"/>
      <c r="B4366" s="59" t="s">
        <v>1245</v>
      </c>
      <c r="C4366" s="74" t="s">
        <v>2169</v>
      </c>
      <c r="D4366" s="59" t="s">
        <v>47</v>
      </c>
      <c r="E4366" s="59" t="s">
        <v>2170</v>
      </c>
      <c r="F4366" s="308" t="s">
        <v>1248</v>
      </c>
      <c r="G4366" s="308"/>
      <c r="H4366" s="73" t="s">
        <v>1249</v>
      </c>
      <c r="I4366" s="76">
        <v>1.24</v>
      </c>
      <c r="J4366" s="75">
        <v>27.31</v>
      </c>
      <c r="K4366" s="75">
        <v>33.86</v>
      </c>
      <c r="O4366" s="4"/>
      <c r="P4366" s="4"/>
      <c r="Q4366" s="4"/>
      <c r="R4366" s="4"/>
      <c r="S4366" s="4"/>
      <c r="T4366" s="4"/>
      <c r="U4366" s="4"/>
      <c r="V4366" s="4"/>
      <c r="W4366" s="4"/>
      <c r="X4366" s="4"/>
      <c r="Y4366" s="4"/>
    </row>
    <row r="4367" spans="1:25" ht="15" customHeight="1">
      <c r="A4367" s="4"/>
      <c r="B4367" s="59" t="s">
        <v>1245</v>
      </c>
      <c r="C4367" s="74" t="s">
        <v>2735</v>
      </c>
      <c r="D4367" s="59" t="s">
        <v>47</v>
      </c>
      <c r="E4367" s="59" t="s">
        <v>2736</v>
      </c>
      <c r="F4367" s="308" t="s">
        <v>1387</v>
      </c>
      <c r="G4367" s="308"/>
      <c r="H4367" s="73" t="s">
        <v>1391</v>
      </c>
      <c r="I4367" s="76">
        <v>0.63819999999999999</v>
      </c>
      <c r="J4367" s="75">
        <v>6.49</v>
      </c>
      <c r="K4367" s="75">
        <v>4.1399999999999997</v>
      </c>
      <c r="O4367" s="4"/>
      <c r="P4367" s="4"/>
      <c r="Q4367" s="4"/>
      <c r="R4367" s="4"/>
      <c r="S4367" s="4"/>
      <c r="T4367" s="4"/>
      <c r="U4367" s="4"/>
      <c r="V4367" s="4"/>
      <c r="W4367" s="4"/>
      <c r="X4367" s="4"/>
      <c r="Y4367" s="4"/>
    </row>
    <row r="4368" spans="1:25" ht="15" customHeight="1">
      <c r="A4368" s="4"/>
      <c r="B4368" s="57" t="s">
        <v>1254</v>
      </c>
      <c r="C4368" s="78" t="s">
        <v>1565</v>
      </c>
      <c r="D4368" s="57" t="s">
        <v>47</v>
      </c>
      <c r="E4368" s="57" t="s">
        <v>1566</v>
      </c>
      <c r="F4368" s="305" t="s">
        <v>1258</v>
      </c>
      <c r="G4368" s="305"/>
      <c r="H4368" s="77" t="s">
        <v>103</v>
      </c>
      <c r="I4368" s="80">
        <v>391.16629999999998</v>
      </c>
      <c r="J4368" s="79">
        <v>0.76</v>
      </c>
      <c r="K4368" s="79">
        <v>297.27999999999997</v>
      </c>
      <c r="O4368" s="4"/>
      <c r="P4368" s="4"/>
      <c r="Q4368" s="4"/>
      <c r="R4368" s="4"/>
      <c r="S4368" s="4"/>
      <c r="T4368" s="4"/>
      <c r="U4368" s="4"/>
      <c r="V4368" s="4"/>
      <c r="W4368" s="4"/>
      <c r="X4368" s="4"/>
      <c r="Y4368" s="4"/>
    </row>
    <row r="4369" spans="1:25" ht="15" customHeight="1">
      <c r="A4369" s="4"/>
      <c r="B4369" s="57" t="s">
        <v>1254</v>
      </c>
      <c r="C4369" s="78" t="s">
        <v>1725</v>
      </c>
      <c r="D4369" s="57" t="s">
        <v>47</v>
      </c>
      <c r="E4369" s="57" t="s">
        <v>1726</v>
      </c>
      <c r="F4369" s="305" t="s">
        <v>1258</v>
      </c>
      <c r="G4369" s="305"/>
      <c r="H4369" s="77" t="s">
        <v>62</v>
      </c>
      <c r="I4369" s="80">
        <v>0.71189999999999998</v>
      </c>
      <c r="J4369" s="79">
        <v>165</v>
      </c>
      <c r="K4369" s="79">
        <v>117.46</v>
      </c>
      <c r="O4369" s="4"/>
      <c r="P4369" s="4"/>
      <c r="Q4369" s="4"/>
      <c r="R4369" s="4"/>
      <c r="S4369" s="4"/>
      <c r="T4369" s="4"/>
      <c r="U4369" s="4"/>
      <c r="V4369" s="4"/>
      <c r="W4369" s="4"/>
      <c r="X4369" s="4"/>
      <c r="Y4369" s="4"/>
    </row>
    <row r="4370" spans="1:25" ht="15" customHeight="1">
      <c r="A4370" s="4"/>
      <c r="B4370" s="57" t="s">
        <v>1254</v>
      </c>
      <c r="C4370" s="78" t="s">
        <v>1449</v>
      </c>
      <c r="D4370" s="57" t="s">
        <v>47</v>
      </c>
      <c r="E4370" s="57" t="s">
        <v>1450</v>
      </c>
      <c r="F4370" s="305" t="s">
        <v>1258</v>
      </c>
      <c r="G4370" s="305"/>
      <c r="H4370" s="77" t="s">
        <v>62</v>
      </c>
      <c r="I4370" s="80">
        <v>0.5927</v>
      </c>
      <c r="J4370" s="79">
        <v>126.92</v>
      </c>
      <c r="K4370" s="79">
        <v>75.22</v>
      </c>
      <c r="O4370" s="4"/>
      <c r="P4370" s="4"/>
      <c r="Q4370" s="4"/>
      <c r="R4370" s="4"/>
      <c r="S4370" s="4"/>
      <c r="T4370" s="4"/>
      <c r="U4370" s="4"/>
      <c r="V4370" s="4"/>
      <c r="W4370" s="4"/>
      <c r="X4370" s="4"/>
      <c r="Y4370" s="4"/>
    </row>
    <row r="4371" spans="1:25" ht="15" customHeight="1">
      <c r="A4371" s="4"/>
      <c r="B4371" s="60"/>
      <c r="C4371" s="60"/>
      <c r="D4371" s="60"/>
      <c r="E4371" s="60"/>
      <c r="F4371" s="60" t="s">
        <v>1260</v>
      </c>
      <c r="G4371" s="82">
        <v>58.88</v>
      </c>
      <c r="H4371" s="60" t="s">
        <v>1261</v>
      </c>
      <c r="I4371" s="82">
        <v>0</v>
      </c>
      <c r="J4371" s="60" t="s">
        <v>1262</v>
      </c>
      <c r="K4371" s="82">
        <v>58.88</v>
      </c>
      <c r="O4371" s="4"/>
      <c r="P4371" s="4"/>
      <c r="Q4371" s="4"/>
      <c r="R4371" s="4"/>
      <c r="S4371" s="4"/>
      <c r="T4371" s="4"/>
      <c r="U4371" s="4"/>
      <c r="V4371" s="4"/>
      <c r="W4371" s="4"/>
      <c r="X4371" s="4"/>
      <c r="Y4371" s="4"/>
    </row>
    <row r="4372" spans="1:25" ht="15" customHeight="1" thickBot="1">
      <c r="A4372" s="4"/>
      <c r="B4372" s="60"/>
      <c r="C4372" s="60"/>
      <c r="D4372" s="60"/>
      <c r="E4372" s="60"/>
      <c r="F4372" s="60" t="s">
        <v>1263</v>
      </c>
      <c r="G4372" s="82">
        <v>108.51</v>
      </c>
      <c r="H4372" s="60"/>
      <c r="I4372" s="306" t="s">
        <v>1264</v>
      </c>
      <c r="J4372" s="306"/>
      <c r="K4372" s="82">
        <v>682.08</v>
      </c>
      <c r="O4372" s="4"/>
      <c r="P4372" s="4"/>
      <c r="Q4372" s="4"/>
      <c r="R4372" s="4"/>
      <c r="S4372" s="4"/>
      <c r="T4372" s="4"/>
      <c r="U4372" s="4"/>
      <c r="V4372" s="4"/>
      <c r="W4372" s="4"/>
      <c r="X4372" s="4"/>
      <c r="Y4372" s="4"/>
    </row>
    <row r="4373" spans="1:25" ht="15" customHeight="1" thickTop="1">
      <c r="A4373" s="4"/>
      <c r="B4373" s="72"/>
      <c r="C4373" s="72"/>
      <c r="D4373" s="72"/>
      <c r="E4373" s="72"/>
      <c r="F4373" s="72"/>
      <c r="G4373" s="72"/>
      <c r="H4373" s="72"/>
      <c r="I4373" s="72"/>
      <c r="J4373" s="72"/>
      <c r="K4373" s="72"/>
      <c r="O4373" s="4"/>
      <c r="P4373" s="4"/>
      <c r="Q4373" s="4"/>
      <c r="R4373" s="4"/>
      <c r="S4373" s="4"/>
      <c r="T4373" s="4"/>
      <c r="U4373" s="4"/>
      <c r="V4373" s="4"/>
      <c r="W4373" s="4"/>
      <c r="X4373" s="4"/>
      <c r="Y4373" s="4"/>
    </row>
    <row r="4374" spans="1:25" ht="15" customHeight="1">
      <c r="A4374" s="4"/>
      <c r="B4374" s="61"/>
      <c r="C4374" s="62" t="s">
        <v>19</v>
      </c>
      <c r="D4374" s="61" t="s">
        <v>20</v>
      </c>
      <c r="E4374" s="61" t="s">
        <v>21</v>
      </c>
      <c r="F4374" s="303" t="s">
        <v>1242</v>
      </c>
      <c r="G4374" s="303"/>
      <c r="H4374" s="67" t="s">
        <v>22</v>
      </c>
      <c r="I4374" s="62" t="s">
        <v>23</v>
      </c>
      <c r="J4374" s="62" t="s">
        <v>24</v>
      </c>
      <c r="K4374" s="62" t="s">
        <v>17</v>
      </c>
      <c r="O4374" s="4"/>
      <c r="P4374" s="4"/>
      <c r="Q4374" s="4"/>
      <c r="R4374" s="4"/>
      <c r="S4374" s="4"/>
      <c r="T4374" s="4"/>
      <c r="U4374" s="4"/>
      <c r="V4374" s="4"/>
      <c r="W4374" s="4"/>
      <c r="X4374" s="4"/>
      <c r="Y4374" s="4"/>
    </row>
    <row r="4375" spans="1:25" ht="15" customHeight="1">
      <c r="A4375" s="4"/>
      <c r="B4375" s="58" t="s">
        <v>1243</v>
      </c>
      <c r="C4375" s="69" t="s">
        <v>1382</v>
      </c>
      <c r="D4375" s="58" t="s">
        <v>47</v>
      </c>
      <c r="E4375" s="58" t="s">
        <v>1383</v>
      </c>
      <c r="F4375" s="304" t="s">
        <v>1384</v>
      </c>
      <c r="G4375" s="304"/>
      <c r="H4375" s="68" t="s">
        <v>62</v>
      </c>
      <c r="I4375" s="71">
        <v>1</v>
      </c>
      <c r="J4375" s="70">
        <v>525.34</v>
      </c>
      <c r="K4375" s="70">
        <v>525.34</v>
      </c>
      <c r="O4375" s="4"/>
      <c r="P4375" s="4"/>
      <c r="Q4375" s="4"/>
      <c r="R4375" s="4"/>
      <c r="S4375" s="4"/>
      <c r="T4375" s="4"/>
      <c r="U4375" s="4"/>
      <c r="V4375" s="4"/>
      <c r="W4375" s="4"/>
      <c r="X4375" s="4"/>
      <c r="Y4375" s="4"/>
    </row>
    <row r="4376" spans="1:25" ht="15" customHeight="1">
      <c r="A4376" s="4"/>
      <c r="B4376" s="59" t="s">
        <v>1245</v>
      </c>
      <c r="C4376" s="74" t="s">
        <v>1246</v>
      </c>
      <c r="D4376" s="59" t="s">
        <v>47</v>
      </c>
      <c r="E4376" s="59" t="s">
        <v>1247</v>
      </c>
      <c r="F4376" s="308" t="s">
        <v>1248</v>
      </c>
      <c r="G4376" s="308"/>
      <c r="H4376" s="73" t="s">
        <v>1249</v>
      </c>
      <c r="I4376" s="76">
        <v>6.2858000000000001</v>
      </c>
      <c r="J4376" s="75">
        <v>22.64</v>
      </c>
      <c r="K4376" s="75">
        <v>142.31</v>
      </c>
      <c r="O4376" s="4"/>
      <c r="P4376" s="4"/>
      <c r="Q4376" s="4"/>
      <c r="R4376" s="4"/>
      <c r="S4376" s="4"/>
      <c r="T4376" s="4"/>
      <c r="U4376" s="4"/>
      <c r="V4376" s="4"/>
      <c r="W4376" s="4"/>
      <c r="X4376" s="4"/>
      <c r="Y4376" s="4"/>
    </row>
    <row r="4377" spans="1:25" ht="15" customHeight="1">
      <c r="A4377" s="4"/>
      <c r="B4377" s="57" t="s">
        <v>1254</v>
      </c>
      <c r="C4377" s="78" t="s">
        <v>1449</v>
      </c>
      <c r="D4377" s="57" t="s">
        <v>47</v>
      </c>
      <c r="E4377" s="57" t="s">
        <v>1450</v>
      </c>
      <c r="F4377" s="305" t="s">
        <v>1258</v>
      </c>
      <c r="G4377" s="305"/>
      <c r="H4377" s="77" t="s">
        <v>62</v>
      </c>
      <c r="I4377" s="80">
        <v>0.59709999999999996</v>
      </c>
      <c r="J4377" s="79">
        <v>126.92</v>
      </c>
      <c r="K4377" s="79">
        <v>75.78</v>
      </c>
      <c r="O4377" s="4"/>
      <c r="P4377" s="4"/>
      <c r="Q4377" s="4"/>
      <c r="R4377" s="4"/>
      <c r="S4377" s="4"/>
      <c r="T4377" s="4"/>
      <c r="U4377" s="4"/>
      <c r="V4377" s="4"/>
      <c r="W4377" s="4"/>
      <c r="X4377" s="4"/>
      <c r="Y4377" s="4"/>
    </row>
    <row r="4378" spans="1:25" ht="15" customHeight="1">
      <c r="A4378" s="4"/>
      <c r="B4378" s="57" t="s">
        <v>1254</v>
      </c>
      <c r="C4378" s="78" t="s">
        <v>1725</v>
      </c>
      <c r="D4378" s="57" t="s">
        <v>47</v>
      </c>
      <c r="E4378" s="57" t="s">
        <v>1726</v>
      </c>
      <c r="F4378" s="305" t="s">
        <v>1258</v>
      </c>
      <c r="G4378" s="305"/>
      <c r="H4378" s="77" t="s">
        <v>62</v>
      </c>
      <c r="I4378" s="80">
        <v>0.8538</v>
      </c>
      <c r="J4378" s="79">
        <v>165</v>
      </c>
      <c r="K4378" s="79">
        <v>140.87</v>
      </c>
      <c r="O4378" s="4"/>
      <c r="P4378" s="4"/>
      <c r="Q4378" s="4"/>
      <c r="R4378" s="4"/>
      <c r="S4378" s="4"/>
      <c r="T4378" s="4"/>
      <c r="U4378" s="4"/>
      <c r="V4378" s="4"/>
      <c r="W4378" s="4"/>
      <c r="X4378" s="4"/>
      <c r="Y4378" s="4"/>
    </row>
    <row r="4379" spans="1:25" ht="15" customHeight="1">
      <c r="A4379" s="4"/>
      <c r="B4379" s="57" t="s">
        <v>1254</v>
      </c>
      <c r="C4379" s="78" t="s">
        <v>1565</v>
      </c>
      <c r="D4379" s="57" t="s">
        <v>47</v>
      </c>
      <c r="E4379" s="57" t="s">
        <v>1566</v>
      </c>
      <c r="F4379" s="305" t="s">
        <v>1258</v>
      </c>
      <c r="G4379" s="305"/>
      <c r="H4379" s="77" t="s">
        <v>103</v>
      </c>
      <c r="I4379" s="80">
        <v>218.93</v>
      </c>
      <c r="J4379" s="79">
        <v>0.76</v>
      </c>
      <c r="K4379" s="79">
        <v>166.38</v>
      </c>
      <c r="O4379" s="4"/>
      <c r="P4379" s="4"/>
      <c r="Q4379" s="4"/>
      <c r="R4379" s="4"/>
      <c r="S4379" s="4"/>
      <c r="T4379" s="4"/>
      <c r="U4379" s="4"/>
      <c r="V4379" s="4"/>
      <c r="W4379" s="4"/>
      <c r="X4379" s="4"/>
      <c r="Y4379" s="4"/>
    </row>
    <row r="4380" spans="1:25" ht="15" customHeight="1">
      <c r="A4380" s="4"/>
      <c r="B4380" s="60"/>
      <c r="C4380" s="60"/>
      <c r="D4380" s="60"/>
      <c r="E4380" s="60"/>
      <c r="F4380" s="60" t="s">
        <v>1260</v>
      </c>
      <c r="G4380" s="82">
        <v>101.51</v>
      </c>
      <c r="H4380" s="60" t="s">
        <v>1261</v>
      </c>
      <c r="I4380" s="82">
        <v>0</v>
      </c>
      <c r="J4380" s="60" t="s">
        <v>1262</v>
      </c>
      <c r="K4380" s="82">
        <v>101.51</v>
      </c>
      <c r="O4380" s="4"/>
      <c r="P4380" s="4"/>
      <c r="Q4380" s="4"/>
      <c r="R4380" s="4"/>
      <c r="S4380" s="4"/>
      <c r="T4380" s="4"/>
      <c r="U4380" s="4"/>
      <c r="V4380" s="4"/>
      <c r="W4380" s="4"/>
      <c r="X4380" s="4"/>
      <c r="Y4380" s="4"/>
    </row>
    <row r="4381" spans="1:25" ht="15" customHeight="1" thickBot="1">
      <c r="A4381" s="4"/>
      <c r="B4381" s="60"/>
      <c r="C4381" s="60"/>
      <c r="D4381" s="60"/>
      <c r="E4381" s="60"/>
      <c r="F4381" s="60" t="s">
        <v>1263</v>
      </c>
      <c r="G4381" s="82">
        <v>99.39</v>
      </c>
      <c r="H4381" s="60"/>
      <c r="I4381" s="306" t="s">
        <v>1264</v>
      </c>
      <c r="J4381" s="306"/>
      <c r="K4381" s="82">
        <v>624.73</v>
      </c>
      <c r="O4381" s="4"/>
      <c r="P4381" s="4"/>
      <c r="Q4381" s="4"/>
      <c r="R4381" s="4"/>
      <c r="S4381" s="4"/>
      <c r="T4381" s="4"/>
      <c r="U4381" s="4"/>
      <c r="V4381" s="4"/>
      <c r="W4381" s="4"/>
      <c r="X4381" s="4"/>
      <c r="Y4381" s="4"/>
    </row>
    <row r="4382" spans="1:25" ht="15" customHeight="1" thickTop="1">
      <c r="A4382" s="4"/>
      <c r="B4382" s="72"/>
      <c r="C4382" s="72"/>
      <c r="D4382" s="72"/>
      <c r="E4382" s="72"/>
      <c r="F4382" s="72"/>
      <c r="G4382" s="72"/>
      <c r="H4382" s="72"/>
      <c r="I4382" s="72"/>
      <c r="J4382" s="72"/>
      <c r="K4382" s="72"/>
      <c r="O4382" s="4"/>
      <c r="P4382" s="4"/>
      <c r="Q4382" s="4"/>
      <c r="R4382" s="4"/>
      <c r="S4382" s="4"/>
      <c r="T4382" s="4"/>
      <c r="U4382" s="4"/>
      <c r="V4382" s="4"/>
      <c r="W4382" s="4"/>
      <c r="X4382" s="4"/>
      <c r="Y4382" s="4"/>
    </row>
    <row r="4383" spans="1:25" ht="15" customHeight="1">
      <c r="A4383" s="4"/>
      <c r="B4383" s="61"/>
      <c r="C4383" s="62" t="s">
        <v>19</v>
      </c>
      <c r="D4383" s="61" t="s">
        <v>20</v>
      </c>
      <c r="E4383" s="61" t="s">
        <v>21</v>
      </c>
      <c r="F4383" s="303" t="s">
        <v>1242</v>
      </c>
      <c r="G4383" s="303"/>
      <c r="H4383" s="67" t="s">
        <v>22</v>
      </c>
      <c r="I4383" s="62" t="s">
        <v>23</v>
      </c>
      <c r="J4383" s="62" t="s">
        <v>24</v>
      </c>
      <c r="K4383" s="62" t="s">
        <v>17</v>
      </c>
      <c r="O4383" s="4"/>
      <c r="P4383" s="4"/>
      <c r="Q4383" s="4"/>
      <c r="R4383" s="4"/>
      <c r="S4383" s="4"/>
      <c r="T4383" s="4"/>
      <c r="U4383" s="4"/>
      <c r="V4383" s="4"/>
      <c r="W4383" s="4"/>
      <c r="X4383" s="4"/>
      <c r="Y4383" s="4"/>
    </row>
    <row r="4384" spans="1:25" ht="15" customHeight="1">
      <c r="A4384" s="4"/>
      <c r="B4384" s="58" t="s">
        <v>1243</v>
      </c>
      <c r="C4384" s="69" t="s">
        <v>1338</v>
      </c>
      <c r="D4384" s="58" t="s">
        <v>47</v>
      </c>
      <c r="E4384" s="58" t="s">
        <v>1339</v>
      </c>
      <c r="F4384" s="304" t="s">
        <v>1326</v>
      </c>
      <c r="G4384" s="304"/>
      <c r="H4384" s="68" t="s">
        <v>49</v>
      </c>
      <c r="I4384" s="71">
        <v>1</v>
      </c>
      <c r="J4384" s="70">
        <v>26.37</v>
      </c>
      <c r="K4384" s="70">
        <v>26.37</v>
      </c>
      <c r="O4384" s="4"/>
      <c r="P4384" s="4"/>
      <c r="Q4384" s="4"/>
      <c r="R4384" s="4"/>
      <c r="S4384" s="4"/>
      <c r="T4384" s="4"/>
      <c r="U4384" s="4"/>
      <c r="V4384" s="4"/>
      <c r="W4384" s="4"/>
      <c r="X4384" s="4"/>
      <c r="Y4384" s="4"/>
    </row>
    <row r="4385" spans="1:25" ht="15" customHeight="1">
      <c r="A4385" s="4"/>
      <c r="B4385" s="59" t="s">
        <v>1245</v>
      </c>
      <c r="C4385" s="74" t="s">
        <v>1252</v>
      </c>
      <c r="D4385" s="59" t="s">
        <v>47</v>
      </c>
      <c r="E4385" s="59" t="s">
        <v>1253</v>
      </c>
      <c r="F4385" s="308" t="s">
        <v>1248</v>
      </c>
      <c r="G4385" s="308"/>
      <c r="H4385" s="73" t="s">
        <v>1249</v>
      </c>
      <c r="I4385" s="76">
        <v>0.18629999999999999</v>
      </c>
      <c r="J4385" s="75">
        <v>31.63</v>
      </c>
      <c r="K4385" s="75">
        <v>5.89</v>
      </c>
      <c r="O4385" s="4"/>
      <c r="P4385" s="4"/>
      <c r="Q4385" s="4"/>
      <c r="R4385" s="4"/>
      <c r="S4385" s="4"/>
      <c r="T4385" s="4"/>
      <c r="U4385" s="4"/>
      <c r="V4385" s="4"/>
      <c r="W4385" s="4"/>
      <c r="X4385" s="4"/>
      <c r="Y4385" s="4"/>
    </row>
    <row r="4386" spans="1:25" ht="15" customHeight="1">
      <c r="A4386" s="4"/>
      <c r="B4386" s="59" t="s">
        <v>1245</v>
      </c>
      <c r="C4386" s="74" t="s">
        <v>1250</v>
      </c>
      <c r="D4386" s="59" t="s">
        <v>47</v>
      </c>
      <c r="E4386" s="59" t="s">
        <v>1251</v>
      </c>
      <c r="F4386" s="308" t="s">
        <v>1248</v>
      </c>
      <c r="G4386" s="308"/>
      <c r="H4386" s="73" t="s">
        <v>1249</v>
      </c>
      <c r="I4386" s="76">
        <v>0.18629999999999999</v>
      </c>
      <c r="J4386" s="75">
        <v>25.52</v>
      </c>
      <c r="K4386" s="75">
        <v>4.75</v>
      </c>
      <c r="O4386" s="4"/>
      <c r="P4386" s="4"/>
      <c r="Q4386" s="4"/>
      <c r="R4386" s="4"/>
      <c r="S4386" s="4"/>
      <c r="T4386" s="4"/>
      <c r="U4386" s="4"/>
      <c r="V4386" s="4"/>
      <c r="W4386" s="4"/>
      <c r="X4386" s="4"/>
      <c r="Y4386" s="4"/>
    </row>
    <row r="4387" spans="1:25" ht="15" customHeight="1">
      <c r="A4387" s="4"/>
      <c r="B4387" s="57" t="s">
        <v>1254</v>
      </c>
      <c r="C4387" s="78" t="s">
        <v>2882</v>
      </c>
      <c r="D4387" s="57" t="s">
        <v>47</v>
      </c>
      <c r="E4387" s="57" t="s">
        <v>2883</v>
      </c>
      <c r="F4387" s="305" t="s">
        <v>1258</v>
      </c>
      <c r="G4387" s="305"/>
      <c r="H4387" s="77" t="s">
        <v>49</v>
      </c>
      <c r="I4387" s="80">
        <v>1</v>
      </c>
      <c r="J4387" s="79">
        <v>15.73</v>
      </c>
      <c r="K4387" s="79">
        <v>15.73</v>
      </c>
      <c r="O4387" s="4"/>
      <c r="P4387" s="4"/>
      <c r="Q4387" s="4"/>
      <c r="R4387" s="4"/>
      <c r="S4387" s="4"/>
      <c r="T4387" s="4"/>
      <c r="U4387" s="4"/>
      <c r="V4387" s="4"/>
      <c r="W4387" s="4"/>
      <c r="X4387" s="4"/>
      <c r="Y4387" s="4"/>
    </row>
    <row r="4388" spans="1:25" ht="15" customHeight="1">
      <c r="A4388" s="4"/>
      <c r="B4388" s="60"/>
      <c r="C4388" s="60"/>
      <c r="D4388" s="60"/>
      <c r="E4388" s="60"/>
      <c r="F4388" s="60" t="s">
        <v>1260</v>
      </c>
      <c r="G4388" s="82">
        <v>8.18</v>
      </c>
      <c r="H4388" s="60" t="s">
        <v>1261</v>
      </c>
      <c r="I4388" s="82">
        <v>0</v>
      </c>
      <c r="J4388" s="60" t="s">
        <v>1262</v>
      </c>
      <c r="K4388" s="82">
        <v>8.18</v>
      </c>
      <c r="O4388" s="4"/>
      <c r="P4388" s="4"/>
      <c r="Q4388" s="4"/>
      <c r="R4388" s="4"/>
      <c r="S4388" s="4"/>
      <c r="T4388" s="4"/>
      <c r="U4388" s="4"/>
      <c r="V4388" s="4"/>
      <c r="W4388" s="4"/>
      <c r="X4388" s="4"/>
      <c r="Y4388" s="4"/>
    </row>
    <row r="4389" spans="1:25" ht="15" customHeight="1" thickBot="1">
      <c r="A4389" s="4"/>
      <c r="B4389" s="60"/>
      <c r="C4389" s="60"/>
      <c r="D4389" s="60"/>
      <c r="E4389" s="60"/>
      <c r="F4389" s="60" t="s">
        <v>1263</v>
      </c>
      <c r="G4389" s="82">
        <v>4.9800000000000004</v>
      </c>
      <c r="H4389" s="60"/>
      <c r="I4389" s="306" t="s">
        <v>1264</v>
      </c>
      <c r="J4389" s="306"/>
      <c r="K4389" s="82">
        <v>31.35</v>
      </c>
      <c r="O4389" s="4"/>
      <c r="P4389" s="4"/>
      <c r="Q4389" s="4"/>
      <c r="R4389" s="4"/>
      <c r="S4389" s="4"/>
      <c r="T4389" s="4"/>
      <c r="U4389" s="4"/>
      <c r="V4389" s="4"/>
      <c r="W4389" s="4"/>
      <c r="X4389" s="4"/>
      <c r="Y4389" s="4"/>
    </row>
    <row r="4390" spans="1:25" ht="15" customHeight="1" thickTop="1">
      <c r="A4390" s="4"/>
      <c r="B4390" s="72"/>
      <c r="C4390" s="72"/>
      <c r="D4390" s="72"/>
      <c r="E4390" s="72"/>
      <c r="F4390" s="72"/>
      <c r="G4390" s="72"/>
      <c r="H4390" s="72"/>
      <c r="I4390" s="72"/>
      <c r="J4390" s="72"/>
      <c r="K4390" s="72"/>
      <c r="O4390" s="4"/>
      <c r="P4390" s="4"/>
      <c r="Q4390" s="4"/>
      <c r="R4390" s="4"/>
      <c r="S4390" s="4"/>
      <c r="T4390" s="4"/>
      <c r="U4390" s="4"/>
      <c r="V4390" s="4"/>
      <c r="W4390" s="4"/>
      <c r="X4390" s="4"/>
      <c r="Y4390" s="4"/>
    </row>
    <row r="4391" spans="1:25" ht="15" customHeight="1">
      <c r="A4391" s="4"/>
      <c r="B4391" s="61"/>
      <c r="C4391" s="62" t="s">
        <v>19</v>
      </c>
      <c r="D4391" s="61" t="s">
        <v>20</v>
      </c>
      <c r="E4391" s="61" t="s">
        <v>21</v>
      </c>
      <c r="F4391" s="303" t="s">
        <v>1242</v>
      </c>
      <c r="G4391" s="303"/>
      <c r="H4391" s="67" t="s">
        <v>22</v>
      </c>
      <c r="I4391" s="62" t="s">
        <v>23</v>
      </c>
      <c r="J4391" s="62" t="s">
        <v>24</v>
      </c>
      <c r="K4391" s="62" t="s">
        <v>17</v>
      </c>
      <c r="O4391" s="4"/>
      <c r="P4391" s="4"/>
      <c r="Q4391" s="4"/>
      <c r="R4391" s="4"/>
      <c r="S4391" s="4"/>
      <c r="T4391" s="4"/>
      <c r="U4391" s="4"/>
      <c r="V4391" s="4"/>
      <c r="W4391" s="4"/>
      <c r="X4391" s="4"/>
      <c r="Y4391" s="4"/>
    </row>
    <row r="4392" spans="1:25" ht="15" customHeight="1">
      <c r="A4392" s="4"/>
      <c r="B4392" s="58" t="s">
        <v>1243</v>
      </c>
      <c r="C4392" s="69" t="s">
        <v>1324</v>
      </c>
      <c r="D4392" s="58" t="s">
        <v>47</v>
      </c>
      <c r="E4392" s="58" t="s">
        <v>1325</v>
      </c>
      <c r="F4392" s="304" t="s">
        <v>1326</v>
      </c>
      <c r="G4392" s="304"/>
      <c r="H4392" s="68" t="s">
        <v>87</v>
      </c>
      <c r="I4392" s="71">
        <v>1</v>
      </c>
      <c r="J4392" s="70">
        <v>60.81</v>
      </c>
      <c r="K4392" s="70">
        <v>60.81</v>
      </c>
      <c r="O4392" s="4"/>
      <c r="P4392" s="4"/>
      <c r="Q4392" s="4"/>
      <c r="R4392" s="4"/>
      <c r="S4392" s="4"/>
      <c r="T4392" s="4"/>
      <c r="U4392" s="4"/>
      <c r="V4392" s="4"/>
      <c r="W4392" s="4"/>
      <c r="X4392" s="4"/>
      <c r="Y4392" s="4"/>
    </row>
    <row r="4393" spans="1:25" ht="15" customHeight="1">
      <c r="A4393" s="4"/>
      <c r="B4393" s="59" t="s">
        <v>1245</v>
      </c>
      <c r="C4393" s="74" t="s">
        <v>1250</v>
      </c>
      <c r="D4393" s="59" t="s">
        <v>47</v>
      </c>
      <c r="E4393" s="59" t="s">
        <v>1251</v>
      </c>
      <c r="F4393" s="308" t="s">
        <v>1248</v>
      </c>
      <c r="G4393" s="308"/>
      <c r="H4393" s="73" t="s">
        <v>1249</v>
      </c>
      <c r="I4393" s="76">
        <v>3.3099999999999997E-2</v>
      </c>
      <c r="J4393" s="75">
        <v>25.52</v>
      </c>
      <c r="K4393" s="75">
        <v>0.84</v>
      </c>
      <c r="O4393" s="4"/>
      <c r="P4393" s="4"/>
      <c r="Q4393" s="4"/>
      <c r="R4393" s="4"/>
      <c r="S4393" s="4"/>
      <c r="T4393" s="4"/>
      <c r="U4393" s="4"/>
      <c r="V4393" s="4"/>
      <c r="W4393" s="4"/>
      <c r="X4393" s="4"/>
      <c r="Y4393" s="4"/>
    </row>
    <row r="4394" spans="1:25" ht="15" customHeight="1">
      <c r="A4394" s="4"/>
      <c r="B4394" s="59" t="s">
        <v>1245</v>
      </c>
      <c r="C4394" s="74" t="s">
        <v>1252</v>
      </c>
      <c r="D4394" s="59" t="s">
        <v>47</v>
      </c>
      <c r="E4394" s="59" t="s">
        <v>1253</v>
      </c>
      <c r="F4394" s="308" t="s">
        <v>1248</v>
      </c>
      <c r="G4394" s="308"/>
      <c r="H4394" s="73" t="s">
        <v>1249</v>
      </c>
      <c r="I4394" s="76">
        <v>3.3099999999999997E-2</v>
      </c>
      <c r="J4394" s="75">
        <v>31.63</v>
      </c>
      <c r="K4394" s="75">
        <v>1.04</v>
      </c>
      <c r="O4394" s="4"/>
      <c r="P4394" s="4"/>
      <c r="Q4394" s="4"/>
      <c r="R4394" s="4"/>
      <c r="S4394" s="4"/>
      <c r="T4394" s="4"/>
      <c r="U4394" s="4"/>
      <c r="V4394" s="4"/>
      <c r="W4394" s="4"/>
      <c r="X4394" s="4"/>
      <c r="Y4394" s="4"/>
    </row>
    <row r="4395" spans="1:25" ht="15" customHeight="1">
      <c r="A4395" s="4"/>
      <c r="B4395" s="57" t="s">
        <v>1254</v>
      </c>
      <c r="C4395" s="78" t="s">
        <v>2438</v>
      </c>
      <c r="D4395" s="57" t="s">
        <v>47</v>
      </c>
      <c r="E4395" s="57" t="s">
        <v>2439</v>
      </c>
      <c r="F4395" s="305" t="s">
        <v>1258</v>
      </c>
      <c r="G4395" s="305"/>
      <c r="H4395" s="77" t="s">
        <v>87</v>
      </c>
      <c r="I4395" s="80">
        <v>1.05</v>
      </c>
      <c r="J4395" s="79">
        <v>56.13</v>
      </c>
      <c r="K4395" s="79">
        <v>58.93</v>
      </c>
      <c r="O4395" s="4"/>
      <c r="P4395" s="4"/>
      <c r="Q4395" s="4"/>
      <c r="R4395" s="4"/>
      <c r="S4395" s="4"/>
      <c r="T4395" s="4"/>
      <c r="U4395" s="4"/>
      <c r="V4395" s="4"/>
      <c r="W4395" s="4"/>
      <c r="X4395" s="4"/>
      <c r="Y4395" s="4"/>
    </row>
    <row r="4396" spans="1:25" ht="15" customHeight="1">
      <c r="A4396" s="4"/>
      <c r="B4396" s="60"/>
      <c r="C4396" s="60"/>
      <c r="D4396" s="60"/>
      <c r="E4396" s="60"/>
      <c r="F4396" s="60" t="s">
        <v>1260</v>
      </c>
      <c r="G4396" s="82">
        <v>1.44</v>
      </c>
      <c r="H4396" s="60" t="s">
        <v>1261</v>
      </c>
      <c r="I4396" s="82">
        <v>0</v>
      </c>
      <c r="J4396" s="60" t="s">
        <v>1262</v>
      </c>
      <c r="K4396" s="82">
        <v>1.44</v>
      </c>
      <c r="O4396" s="4"/>
      <c r="P4396" s="4"/>
      <c r="Q4396" s="4"/>
      <c r="R4396" s="4"/>
      <c r="S4396" s="4"/>
      <c r="T4396" s="4"/>
      <c r="U4396" s="4"/>
      <c r="V4396" s="4"/>
      <c r="W4396" s="4"/>
      <c r="X4396" s="4"/>
      <c r="Y4396" s="4"/>
    </row>
    <row r="4397" spans="1:25" ht="15" customHeight="1" thickBot="1">
      <c r="A4397" s="4"/>
      <c r="B4397" s="60"/>
      <c r="C4397" s="60"/>
      <c r="D4397" s="60"/>
      <c r="E4397" s="60"/>
      <c r="F4397" s="60" t="s">
        <v>1263</v>
      </c>
      <c r="G4397" s="82">
        <v>11.5</v>
      </c>
      <c r="H4397" s="60"/>
      <c r="I4397" s="306" t="s">
        <v>1264</v>
      </c>
      <c r="J4397" s="306"/>
      <c r="K4397" s="82">
        <v>72.31</v>
      </c>
      <c r="O4397" s="4"/>
      <c r="P4397" s="4"/>
      <c r="Q4397" s="4"/>
      <c r="R4397" s="4"/>
      <c r="S4397" s="4"/>
      <c r="T4397" s="4"/>
      <c r="U4397" s="4"/>
      <c r="V4397" s="4"/>
      <c r="W4397" s="4"/>
      <c r="X4397" s="4"/>
      <c r="Y4397" s="4"/>
    </row>
    <row r="4398" spans="1:25" ht="15" customHeight="1" thickTop="1">
      <c r="A4398" s="4"/>
      <c r="B4398" s="72"/>
      <c r="C4398" s="72"/>
      <c r="D4398" s="72"/>
      <c r="E4398" s="72"/>
      <c r="F4398" s="72"/>
      <c r="G4398" s="72"/>
      <c r="H4398" s="72"/>
      <c r="I4398" s="72"/>
      <c r="J4398" s="72"/>
      <c r="K4398" s="72"/>
      <c r="O4398" s="4"/>
      <c r="P4398" s="4"/>
      <c r="Q4398" s="4"/>
      <c r="R4398" s="4"/>
      <c r="S4398" s="4"/>
      <c r="T4398" s="4"/>
      <c r="U4398" s="4"/>
      <c r="V4398" s="4"/>
      <c r="W4398" s="4"/>
      <c r="X4398" s="4"/>
      <c r="Y4398" s="4"/>
    </row>
    <row r="4399" spans="1:25" ht="15" customHeight="1">
      <c r="A4399" s="4"/>
      <c r="B4399" s="61"/>
      <c r="C4399" s="62" t="s">
        <v>19</v>
      </c>
      <c r="D4399" s="61" t="s">
        <v>20</v>
      </c>
      <c r="E4399" s="61" t="s">
        <v>21</v>
      </c>
      <c r="F4399" s="303" t="s">
        <v>1242</v>
      </c>
      <c r="G4399" s="303"/>
      <c r="H4399" s="67" t="s">
        <v>22</v>
      </c>
      <c r="I4399" s="62" t="s">
        <v>23</v>
      </c>
      <c r="J4399" s="62" t="s">
        <v>24</v>
      </c>
      <c r="K4399" s="62" t="s">
        <v>17</v>
      </c>
      <c r="O4399" s="4"/>
      <c r="P4399" s="4"/>
      <c r="Q4399" s="4"/>
      <c r="R4399" s="4"/>
      <c r="S4399" s="4"/>
      <c r="T4399" s="4"/>
      <c r="U4399" s="4"/>
      <c r="V4399" s="4"/>
      <c r="W4399" s="4"/>
      <c r="X4399" s="4"/>
      <c r="Y4399" s="4"/>
    </row>
    <row r="4400" spans="1:25" ht="15" customHeight="1">
      <c r="A4400" s="4"/>
      <c r="B4400" s="58" t="s">
        <v>1243</v>
      </c>
      <c r="C4400" s="69" t="s">
        <v>1477</v>
      </c>
      <c r="D4400" s="58" t="s">
        <v>47</v>
      </c>
      <c r="E4400" s="58" t="s">
        <v>1478</v>
      </c>
      <c r="F4400" s="304" t="s">
        <v>1468</v>
      </c>
      <c r="G4400" s="304"/>
      <c r="H4400" s="68" t="s">
        <v>103</v>
      </c>
      <c r="I4400" s="71">
        <v>1</v>
      </c>
      <c r="J4400" s="70">
        <v>9.02</v>
      </c>
      <c r="K4400" s="70">
        <v>9.02</v>
      </c>
      <c r="O4400" s="4"/>
      <c r="P4400" s="4"/>
      <c r="Q4400" s="4"/>
      <c r="R4400" s="4"/>
      <c r="S4400" s="4"/>
      <c r="T4400" s="4"/>
      <c r="U4400" s="4"/>
      <c r="V4400" s="4"/>
      <c r="W4400" s="4"/>
      <c r="X4400" s="4"/>
      <c r="Y4400" s="4"/>
    </row>
    <row r="4401" spans="1:25" ht="15" customHeight="1">
      <c r="A4401" s="4"/>
      <c r="B4401" s="59" t="s">
        <v>1245</v>
      </c>
      <c r="C4401" s="74" t="s">
        <v>1464</v>
      </c>
      <c r="D4401" s="59" t="s">
        <v>47</v>
      </c>
      <c r="E4401" s="59" t="s">
        <v>1465</v>
      </c>
      <c r="F4401" s="308" t="s">
        <v>1248</v>
      </c>
      <c r="G4401" s="308"/>
      <c r="H4401" s="73" t="s">
        <v>1249</v>
      </c>
      <c r="I4401" s="76">
        <v>1.4E-3</v>
      </c>
      <c r="J4401" s="75">
        <v>25.02</v>
      </c>
      <c r="K4401" s="75">
        <v>0.03</v>
      </c>
      <c r="O4401" s="4"/>
      <c r="P4401" s="4"/>
      <c r="Q4401" s="4"/>
      <c r="R4401" s="4"/>
      <c r="S4401" s="4"/>
      <c r="T4401" s="4"/>
      <c r="U4401" s="4"/>
      <c r="V4401" s="4"/>
      <c r="W4401" s="4"/>
      <c r="X4401" s="4"/>
      <c r="Y4401" s="4"/>
    </row>
    <row r="4402" spans="1:25" ht="15" customHeight="1">
      <c r="A4402" s="4"/>
      <c r="B4402" s="59" t="s">
        <v>1245</v>
      </c>
      <c r="C4402" s="74" t="s">
        <v>1462</v>
      </c>
      <c r="D4402" s="59" t="s">
        <v>47</v>
      </c>
      <c r="E4402" s="59" t="s">
        <v>1463</v>
      </c>
      <c r="F4402" s="308" t="s">
        <v>1248</v>
      </c>
      <c r="G4402" s="308"/>
      <c r="H4402" s="73" t="s">
        <v>1249</v>
      </c>
      <c r="I4402" s="76">
        <v>8.8000000000000005E-3</v>
      </c>
      <c r="J4402" s="75">
        <v>30.97</v>
      </c>
      <c r="K4402" s="75">
        <v>0.27</v>
      </c>
      <c r="O4402" s="4"/>
      <c r="P4402" s="4"/>
      <c r="Q4402" s="4"/>
      <c r="R4402" s="4"/>
      <c r="S4402" s="4"/>
      <c r="T4402" s="4"/>
      <c r="U4402" s="4"/>
      <c r="V4402" s="4"/>
      <c r="W4402" s="4"/>
      <c r="X4402" s="4"/>
      <c r="Y4402" s="4"/>
    </row>
    <row r="4403" spans="1:25" ht="15" customHeight="1">
      <c r="A4403" s="4"/>
      <c r="B4403" s="57" t="s">
        <v>1254</v>
      </c>
      <c r="C4403" s="78" t="s">
        <v>2032</v>
      </c>
      <c r="D4403" s="57" t="s">
        <v>47</v>
      </c>
      <c r="E4403" s="57" t="s">
        <v>2033</v>
      </c>
      <c r="F4403" s="305" t="s">
        <v>1258</v>
      </c>
      <c r="G4403" s="305"/>
      <c r="H4403" s="77" t="s">
        <v>103</v>
      </c>
      <c r="I4403" s="80">
        <v>1.1100000000000001</v>
      </c>
      <c r="J4403" s="79">
        <v>7.86</v>
      </c>
      <c r="K4403" s="79">
        <v>8.7200000000000006</v>
      </c>
      <c r="O4403" s="4"/>
      <c r="P4403" s="4"/>
      <c r="Q4403" s="4"/>
      <c r="R4403" s="4"/>
      <c r="S4403" s="4"/>
      <c r="T4403" s="4"/>
      <c r="U4403" s="4"/>
      <c r="V4403" s="4"/>
      <c r="W4403" s="4"/>
      <c r="X4403" s="4"/>
      <c r="Y4403" s="4"/>
    </row>
    <row r="4404" spans="1:25" ht="15" customHeight="1">
      <c r="A4404" s="4"/>
      <c r="B4404" s="60"/>
      <c r="C4404" s="60"/>
      <c r="D4404" s="60"/>
      <c r="E4404" s="60"/>
      <c r="F4404" s="60" t="s">
        <v>1260</v>
      </c>
      <c r="G4404" s="82">
        <v>0.23</v>
      </c>
      <c r="H4404" s="60" t="s">
        <v>1261</v>
      </c>
      <c r="I4404" s="82">
        <v>0</v>
      </c>
      <c r="J4404" s="60" t="s">
        <v>1262</v>
      </c>
      <c r="K4404" s="82">
        <v>0.23</v>
      </c>
      <c r="O4404" s="4"/>
      <c r="P4404" s="4"/>
      <c r="Q4404" s="4"/>
      <c r="R4404" s="4"/>
      <c r="S4404" s="4"/>
      <c r="T4404" s="4"/>
      <c r="U4404" s="4"/>
      <c r="V4404" s="4"/>
      <c r="W4404" s="4"/>
      <c r="X4404" s="4"/>
      <c r="Y4404" s="4"/>
    </row>
    <row r="4405" spans="1:25" ht="15" customHeight="1" thickBot="1">
      <c r="A4405" s="4"/>
      <c r="B4405" s="60"/>
      <c r="C4405" s="60"/>
      <c r="D4405" s="60"/>
      <c r="E4405" s="60"/>
      <c r="F4405" s="60" t="s">
        <v>1263</v>
      </c>
      <c r="G4405" s="82">
        <v>1.7</v>
      </c>
      <c r="H4405" s="60"/>
      <c r="I4405" s="306" t="s">
        <v>1264</v>
      </c>
      <c r="J4405" s="306"/>
      <c r="K4405" s="82">
        <v>10.72</v>
      </c>
      <c r="O4405" s="4"/>
      <c r="P4405" s="4"/>
      <c r="Q4405" s="4"/>
      <c r="R4405" s="4"/>
      <c r="S4405" s="4"/>
      <c r="T4405" s="4"/>
      <c r="U4405" s="4"/>
      <c r="V4405" s="4"/>
      <c r="W4405" s="4"/>
      <c r="X4405" s="4"/>
      <c r="Y4405" s="4"/>
    </row>
    <row r="4406" spans="1:25" ht="15" customHeight="1" thickTop="1">
      <c r="A4406" s="4"/>
      <c r="B4406" s="72"/>
      <c r="C4406" s="72"/>
      <c r="D4406" s="72"/>
      <c r="E4406" s="72"/>
      <c r="F4406" s="72"/>
      <c r="G4406" s="72"/>
      <c r="H4406" s="72"/>
      <c r="I4406" s="72"/>
      <c r="J4406" s="72"/>
      <c r="K4406" s="72"/>
      <c r="O4406" s="4"/>
      <c r="P4406" s="4"/>
      <c r="Q4406" s="4"/>
      <c r="R4406" s="4"/>
      <c r="S4406" s="4"/>
      <c r="T4406" s="4"/>
      <c r="U4406" s="4"/>
      <c r="V4406" s="4"/>
      <c r="W4406" s="4"/>
      <c r="X4406" s="4"/>
      <c r="Y4406" s="4"/>
    </row>
    <row r="4407" spans="1:25" ht="15" customHeight="1">
      <c r="A4407" s="4"/>
      <c r="B4407" s="61"/>
      <c r="C4407" s="62" t="s">
        <v>19</v>
      </c>
      <c r="D4407" s="61" t="s">
        <v>20</v>
      </c>
      <c r="E4407" s="61" t="s">
        <v>21</v>
      </c>
      <c r="F4407" s="303" t="s">
        <v>1242</v>
      </c>
      <c r="G4407" s="303"/>
      <c r="H4407" s="67" t="s">
        <v>22</v>
      </c>
      <c r="I4407" s="62" t="s">
        <v>23</v>
      </c>
      <c r="J4407" s="62" t="s">
        <v>24</v>
      </c>
      <c r="K4407" s="62" t="s">
        <v>17</v>
      </c>
      <c r="O4407" s="4"/>
      <c r="P4407" s="4"/>
      <c r="Q4407" s="4"/>
      <c r="R4407" s="4"/>
      <c r="S4407" s="4"/>
      <c r="T4407" s="4"/>
      <c r="U4407" s="4"/>
      <c r="V4407" s="4"/>
      <c r="W4407" s="4"/>
      <c r="X4407" s="4"/>
      <c r="Y4407" s="4"/>
    </row>
    <row r="4408" spans="1:25" ht="15" customHeight="1">
      <c r="A4408" s="4"/>
      <c r="B4408" s="58" t="s">
        <v>1243</v>
      </c>
      <c r="C4408" s="69" t="s">
        <v>1479</v>
      </c>
      <c r="D4408" s="58" t="s">
        <v>47</v>
      </c>
      <c r="E4408" s="58" t="s">
        <v>1480</v>
      </c>
      <c r="F4408" s="304" t="s">
        <v>1468</v>
      </c>
      <c r="G4408" s="304"/>
      <c r="H4408" s="68" t="s">
        <v>103</v>
      </c>
      <c r="I4408" s="71">
        <v>1</v>
      </c>
      <c r="J4408" s="70">
        <v>7.71</v>
      </c>
      <c r="K4408" s="70">
        <v>7.71</v>
      </c>
      <c r="O4408" s="4"/>
      <c r="P4408" s="4"/>
      <c r="Q4408" s="4"/>
      <c r="R4408" s="4"/>
      <c r="S4408" s="4"/>
      <c r="T4408" s="4"/>
      <c r="U4408" s="4"/>
      <c r="V4408" s="4"/>
      <c r="W4408" s="4"/>
      <c r="X4408" s="4"/>
      <c r="Y4408" s="4"/>
    </row>
    <row r="4409" spans="1:25" ht="15" customHeight="1">
      <c r="A4409" s="4"/>
      <c r="B4409" s="59" t="s">
        <v>1245</v>
      </c>
      <c r="C4409" s="74" t="s">
        <v>1464</v>
      </c>
      <c r="D4409" s="59" t="s">
        <v>47</v>
      </c>
      <c r="E4409" s="59" t="s">
        <v>1465</v>
      </c>
      <c r="F4409" s="308" t="s">
        <v>1248</v>
      </c>
      <c r="G4409" s="308"/>
      <c r="H4409" s="73" t="s">
        <v>1249</v>
      </c>
      <c r="I4409" s="76">
        <v>8.0000000000000004E-4</v>
      </c>
      <c r="J4409" s="75">
        <v>25.02</v>
      </c>
      <c r="K4409" s="75">
        <v>0.02</v>
      </c>
      <c r="O4409" s="4"/>
      <c r="P4409" s="4"/>
      <c r="Q4409" s="4"/>
      <c r="R4409" s="4"/>
      <c r="S4409" s="4"/>
      <c r="T4409" s="4"/>
      <c r="U4409" s="4"/>
      <c r="V4409" s="4"/>
      <c r="W4409" s="4"/>
      <c r="X4409" s="4"/>
      <c r="Y4409" s="4"/>
    </row>
    <row r="4410" spans="1:25" ht="15" customHeight="1">
      <c r="A4410" s="4"/>
      <c r="B4410" s="59" t="s">
        <v>1245</v>
      </c>
      <c r="C4410" s="74" t="s">
        <v>1462</v>
      </c>
      <c r="D4410" s="59" t="s">
        <v>47</v>
      </c>
      <c r="E4410" s="59" t="s">
        <v>1463</v>
      </c>
      <c r="F4410" s="308" t="s">
        <v>1248</v>
      </c>
      <c r="G4410" s="308"/>
      <c r="H4410" s="73" t="s">
        <v>1249</v>
      </c>
      <c r="I4410" s="76">
        <v>4.7999999999999996E-3</v>
      </c>
      <c r="J4410" s="75">
        <v>30.97</v>
      </c>
      <c r="K4410" s="75">
        <v>0.14000000000000001</v>
      </c>
      <c r="O4410" s="4"/>
      <c r="P4410" s="4"/>
      <c r="Q4410" s="4"/>
      <c r="R4410" s="4"/>
      <c r="S4410" s="4"/>
      <c r="T4410" s="4"/>
      <c r="U4410" s="4"/>
      <c r="V4410" s="4"/>
      <c r="W4410" s="4"/>
      <c r="X4410" s="4"/>
      <c r="Y4410" s="4"/>
    </row>
    <row r="4411" spans="1:25" ht="15" customHeight="1">
      <c r="A4411" s="4"/>
      <c r="B4411" s="57" t="s">
        <v>1254</v>
      </c>
      <c r="C4411" s="78" t="s">
        <v>2884</v>
      </c>
      <c r="D4411" s="57" t="s">
        <v>47</v>
      </c>
      <c r="E4411" s="57" t="s">
        <v>2885</v>
      </c>
      <c r="F4411" s="305" t="s">
        <v>1258</v>
      </c>
      <c r="G4411" s="305"/>
      <c r="H4411" s="77" t="s">
        <v>103</v>
      </c>
      <c r="I4411" s="80">
        <v>1.1100000000000001</v>
      </c>
      <c r="J4411" s="79">
        <v>6.81</v>
      </c>
      <c r="K4411" s="79">
        <v>7.55</v>
      </c>
      <c r="O4411" s="4"/>
      <c r="P4411" s="4"/>
      <c r="Q4411" s="4"/>
      <c r="R4411" s="4"/>
      <c r="S4411" s="4"/>
      <c r="T4411" s="4"/>
      <c r="U4411" s="4"/>
      <c r="V4411" s="4"/>
      <c r="W4411" s="4"/>
      <c r="X4411" s="4"/>
      <c r="Y4411" s="4"/>
    </row>
    <row r="4412" spans="1:25" ht="15" customHeight="1">
      <c r="A4412" s="4"/>
      <c r="B4412" s="60"/>
      <c r="C4412" s="60"/>
      <c r="D4412" s="60"/>
      <c r="E4412" s="60"/>
      <c r="F4412" s="60" t="s">
        <v>1260</v>
      </c>
      <c r="G4412" s="82">
        <v>0.12</v>
      </c>
      <c r="H4412" s="60" t="s">
        <v>1261</v>
      </c>
      <c r="I4412" s="82">
        <v>0</v>
      </c>
      <c r="J4412" s="60" t="s">
        <v>1262</v>
      </c>
      <c r="K4412" s="82">
        <v>0.12</v>
      </c>
      <c r="O4412" s="4"/>
      <c r="P4412" s="4"/>
      <c r="Q4412" s="4"/>
      <c r="R4412" s="4"/>
      <c r="S4412" s="4"/>
      <c r="T4412" s="4"/>
      <c r="U4412" s="4"/>
      <c r="V4412" s="4"/>
      <c r="W4412" s="4"/>
      <c r="X4412" s="4"/>
      <c r="Y4412" s="4"/>
    </row>
    <row r="4413" spans="1:25" ht="15" customHeight="1" thickBot="1">
      <c r="A4413" s="4"/>
      <c r="B4413" s="60"/>
      <c r="C4413" s="60"/>
      <c r="D4413" s="60"/>
      <c r="E4413" s="60"/>
      <c r="F4413" s="60" t="s">
        <v>1263</v>
      </c>
      <c r="G4413" s="82">
        <v>1.45</v>
      </c>
      <c r="H4413" s="60"/>
      <c r="I4413" s="306" t="s">
        <v>1264</v>
      </c>
      <c r="J4413" s="306"/>
      <c r="K4413" s="82">
        <v>9.16</v>
      </c>
      <c r="O4413" s="4"/>
      <c r="P4413" s="4"/>
      <c r="Q4413" s="4"/>
      <c r="R4413" s="4"/>
      <c r="S4413" s="4"/>
      <c r="T4413" s="4"/>
      <c r="U4413" s="4"/>
      <c r="V4413" s="4"/>
      <c r="W4413" s="4"/>
      <c r="X4413" s="4"/>
      <c r="Y4413" s="4"/>
    </row>
    <row r="4414" spans="1:25" ht="15" customHeight="1" thickTop="1">
      <c r="A4414" s="4"/>
      <c r="B4414" s="72"/>
      <c r="C4414" s="72"/>
      <c r="D4414" s="72"/>
      <c r="E4414" s="72"/>
      <c r="F4414" s="72"/>
      <c r="G4414" s="72"/>
      <c r="H4414" s="72"/>
      <c r="I4414" s="72"/>
      <c r="J4414" s="72"/>
      <c r="K4414" s="72"/>
      <c r="O4414" s="4"/>
      <c r="P4414" s="4"/>
      <c r="Q4414" s="4"/>
      <c r="R4414" s="4"/>
      <c r="S4414" s="4"/>
      <c r="T4414" s="4"/>
      <c r="U4414" s="4"/>
      <c r="V4414" s="4"/>
      <c r="W4414" s="4"/>
      <c r="X4414" s="4"/>
      <c r="Y4414" s="4"/>
    </row>
    <row r="4415" spans="1:25" ht="15" customHeight="1">
      <c r="A4415" s="4"/>
      <c r="B4415" s="61"/>
      <c r="C4415" s="62" t="s">
        <v>19</v>
      </c>
      <c r="D4415" s="61" t="s">
        <v>20</v>
      </c>
      <c r="E4415" s="61" t="s">
        <v>21</v>
      </c>
      <c r="F4415" s="303" t="s">
        <v>1242</v>
      </c>
      <c r="G4415" s="303"/>
      <c r="H4415" s="67" t="s">
        <v>22</v>
      </c>
      <c r="I4415" s="62" t="s">
        <v>23</v>
      </c>
      <c r="J4415" s="62" t="s">
        <v>24</v>
      </c>
      <c r="K4415" s="62" t="s">
        <v>17</v>
      </c>
      <c r="O4415" s="4"/>
      <c r="P4415" s="4"/>
      <c r="Q4415" s="4"/>
      <c r="R4415" s="4"/>
      <c r="S4415" s="4"/>
      <c r="T4415" s="4"/>
      <c r="U4415" s="4"/>
      <c r="V4415" s="4"/>
      <c r="W4415" s="4"/>
      <c r="X4415" s="4"/>
      <c r="Y4415" s="4"/>
    </row>
    <row r="4416" spans="1:25" ht="15" customHeight="1">
      <c r="A4416" s="4"/>
      <c r="B4416" s="58" t="s">
        <v>1243</v>
      </c>
      <c r="C4416" s="69" t="s">
        <v>1481</v>
      </c>
      <c r="D4416" s="58" t="s">
        <v>47</v>
      </c>
      <c r="E4416" s="58" t="s">
        <v>1482</v>
      </c>
      <c r="F4416" s="304" t="s">
        <v>1468</v>
      </c>
      <c r="G4416" s="304"/>
      <c r="H4416" s="68" t="s">
        <v>103</v>
      </c>
      <c r="I4416" s="71">
        <v>1</v>
      </c>
      <c r="J4416" s="70">
        <v>7.62</v>
      </c>
      <c r="K4416" s="70">
        <v>7.62</v>
      </c>
      <c r="O4416" s="4"/>
      <c r="P4416" s="4"/>
      <c r="Q4416" s="4"/>
      <c r="R4416" s="4"/>
      <c r="S4416" s="4"/>
      <c r="T4416" s="4"/>
      <c r="U4416" s="4"/>
      <c r="V4416" s="4"/>
      <c r="W4416" s="4"/>
      <c r="X4416" s="4"/>
      <c r="Y4416" s="4"/>
    </row>
    <row r="4417" spans="1:25" ht="15" customHeight="1">
      <c r="A4417" s="4"/>
      <c r="B4417" s="59" t="s">
        <v>1245</v>
      </c>
      <c r="C4417" s="74" t="s">
        <v>1462</v>
      </c>
      <c r="D4417" s="59" t="s">
        <v>47</v>
      </c>
      <c r="E4417" s="59" t="s">
        <v>1463</v>
      </c>
      <c r="F4417" s="308" t="s">
        <v>1248</v>
      </c>
      <c r="G4417" s="308"/>
      <c r="H4417" s="73" t="s">
        <v>1249</v>
      </c>
      <c r="I4417" s="76">
        <v>2.5000000000000001E-3</v>
      </c>
      <c r="J4417" s="75">
        <v>30.97</v>
      </c>
      <c r="K4417" s="75">
        <v>7.0000000000000007E-2</v>
      </c>
      <c r="O4417" s="4"/>
      <c r="P4417" s="4"/>
      <c r="Q4417" s="4"/>
      <c r="R4417" s="4"/>
      <c r="S4417" s="4"/>
      <c r="T4417" s="4"/>
      <c r="U4417" s="4"/>
      <c r="V4417" s="4"/>
      <c r="W4417" s="4"/>
      <c r="X4417" s="4"/>
      <c r="Y4417" s="4"/>
    </row>
    <row r="4418" spans="1:25" ht="15" customHeight="1">
      <c r="A4418" s="4"/>
      <c r="B4418" s="57" t="s">
        <v>1254</v>
      </c>
      <c r="C4418" s="78" t="s">
        <v>2884</v>
      </c>
      <c r="D4418" s="57" t="s">
        <v>47</v>
      </c>
      <c r="E4418" s="57" t="s">
        <v>2885</v>
      </c>
      <c r="F4418" s="305" t="s">
        <v>1258</v>
      </c>
      <c r="G4418" s="305"/>
      <c r="H4418" s="77" t="s">
        <v>103</v>
      </c>
      <c r="I4418" s="80">
        <v>1.1100000000000001</v>
      </c>
      <c r="J4418" s="79">
        <v>6.81</v>
      </c>
      <c r="K4418" s="79">
        <v>7.55</v>
      </c>
      <c r="O4418" s="4"/>
      <c r="P4418" s="4"/>
      <c r="Q4418" s="4"/>
      <c r="R4418" s="4"/>
      <c r="S4418" s="4"/>
      <c r="T4418" s="4"/>
      <c r="U4418" s="4"/>
      <c r="V4418" s="4"/>
      <c r="W4418" s="4"/>
      <c r="X4418" s="4"/>
      <c r="Y4418" s="4"/>
    </row>
    <row r="4419" spans="1:25" ht="15" customHeight="1">
      <c r="A4419" s="4"/>
      <c r="B4419" s="60"/>
      <c r="C4419" s="60"/>
      <c r="D4419" s="60"/>
      <c r="E4419" s="60"/>
      <c r="F4419" s="60" t="s">
        <v>1260</v>
      </c>
      <c r="G4419" s="82">
        <v>0.06</v>
      </c>
      <c r="H4419" s="60" t="s">
        <v>1261</v>
      </c>
      <c r="I4419" s="82">
        <v>0</v>
      </c>
      <c r="J4419" s="60" t="s">
        <v>1262</v>
      </c>
      <c r="K4419" s="82">
        <v>0.06</v>
      </c>
      <c r="O4419" s="4"/>
      <c r="P4419" s="4"/>
      <c r="Q4419" s="4"/>
      <c r="R4419" s="4"/>
      <c r="S4419" s="4"/>
      <c r="T4419" s="4"/>
      <c r="U4419" s="4"/>
      <c r="V4419" s="4"/>
      <c r="W4419" s="4"/>
      <c r="X4419" s="4"/>
      <c r="Y4419" s="4"/>
    </row>
    <row r="4420" spans="1:25" ht="15" customHeight="1" thickBot="1">
      <c r="A4420" s="4"/>
      <c r="B4420" s="60"/>
      <c r="C4420" s="60"/>
      <c r="D4420" s="60"/>
      <c r="E4420" s="60"/>
      <c r="F4420" s="60" t="s">
        <v>1263</v>
      </c>
      <c r="G4420" s="82">
        <v>1.44</v>
      </c>
      <c r="H4420" s="60"/>
      <c r="I4420" s="306" t="s">
        <v>1264</v>
      </c>
      <c r="J4420" s="306"/>
      <c r="K4420" s="82">
        <v>9.06</v>
      </c>
      <c r="O4420" s="4"/>
      <c r="P4420" s="4"/>
      <c r="Q4420" s="4"/>
      <c r="R4420" s="4"/>
      <c r="S4420" s="4"/>
      <c r="T4420" s="4"/>
      <c r="U4420" s="4"/>
      <c r="V4420" s="4"/>
      <c r="W4420" s="4"/>
      <c r="X4420" s="4"/>
      <c r="Y4420" s="4"/>
    </row>
    <row r="4421" spans="1:25" ht="15" customHeight="1" thickTop="1">
      <c r="A4421" s="4"/>
      <c r="B4421" s="72"/>
      <c r="C4421" s="72"/>
      <c r="D4421" s="72"/>
      <c r="E4421" s="72"/>
      <c r="F4421" s="72"/>
      <c r="G4421" s="72"/>
      <c r="H4421" s="72"/>
      <c r="I4421" s="72"/>
      <c r="J4421" s="72"/>
      <c r="K4421" s="72"/>
      <c r="O4421" s="4"/>
      <c r="P4421" s="4"/>
      <c r="Q4421" s="4"/>
      <c r="R4421" s="4"/>
      <c r="S4421" s="4"/>
      <c r="T4421" s="4"/>
      <c r="U4421" s="4"/>
      <c r="V4421" s="4"/>
      <c r="W4421" s="4"/>
      <c r="X4421" s="4"/>
      <c r="Y4421" s="4"/>
    </row>
    <row r="4422" spans="1:25" ht="15" customHeight="1">
      <c r="A4422" s="4"/>
      <c r="B4422" s="61"/>
      <c r="C4422" s="62" t="s">
        <v>19</v>
      </c>
      <c r="D4422" s="61" t="s">
        <v>20</v>
      </c>
      <c r="E4422" s="61" t="s">
        <v>21</v>
      </c>
      <c r="F4422" s="303" t="s">
        <v>1242</v>
      </c>
      <c r="G4422" s="303"/>
      <c r="H4422" s="67" t="s">
        <v>22</v>
      </c>
      <c r="I4422" s="62" t="s">
        <v>23</v>
      </c>
      <c r="J4422" s="62" t="s">
        <v>24</v>
      </c>
      <c r="K4422" s="62" t="s">
        <v>17</v>
      </c>
      <c r="O4422" s="4"/>
      <c r="P4422" s="4"/>
      <c r="Q4422" s="4"/>
      <c r="R4422" s="4"/>
      <c r="S4422" s="4"/>
      <c r="T4422" s="4"/>
      <c r="U4422" s="4"/>
      <c r="V4422" s="4"/>
      <c r="W4422" s="4"/>
      <c r="X4422" s="4"/>
      <c r="Y4422" s="4"/>
    </row>
    <row r="4423" spans="1:25" ht="15" customHeight="1">
      <c r="A4423" s="4"/>
      <c r="B4423" s="58" t="s">
        <v>1243</v>
      </c>
      <c r="C4423" s="69" t="s">
        <v>1473</v>
      </c>
      <c r="D4423" s="58" t="s">
        <v>47</v>
      </c>
      <c r="E4423" s="58" t="s">
        <v>1474</v>
      </c>
      <c r="F4423" s="304" t="s">
        <v>1468</v>
      </c>
      <c r="G4423" s="304"/>
      <c r="H4423" s="68" t="s">
        <v>103</v>
      </c>
      <c r="I4423" s="71">
        <v>1</v>
      </c>
      <c r="J4423" s="70">
        <v>9.9499999999999993</v>
      </c>
      <c r="K4423" s="70">
        <v>9.9499999999999993</v>
      </c>
      <c r="O4423" s="4"/>
      <c r="P4423" s="4"/>
      <c r="Q4423" s="4"/>
      <c r="R4423" s="4"/>
      <c r="S4423" s="4"/>
      <c r="T4423" s="4"/>
      <c r="U4423" s="4"/>
      <c r="V4423" s="4"/>
      <c r="W4423" s="4"/>
      <c r="X4423" s="4"/>
      <c r="Y4423" s="4"/>
    </row>
    <row r="4424" spans="1:25" ht="15" customHeight="1">
      <c r="A4424" s="4"/>
      <c r="B4424" s="59" t="s">
        <v>1245</v>
      </c>
      <c r="C4424" s="74" t="s">
        <v>1464</v>
      </c>
      <c r="D4424" s="59" t="s">
        <v>47</v>
      </c>
      <c r="E4424" s="59" t="s">
        <v>1465</v>
      </c>
      <c r="F4424" s="308" t="s">
        <v>1248</v>
      </c>
      <c r="G4424" s="308"/>
      <c r="H4424" s="73" t="s">
        <v>1249</v>
      </c>
      <c r="I4424" s="76">
        <v>5.1000000000000004E-3</v>
      </c>
      <c r="J4424" s="75">
        <v>25.02</v>
      </c>
      <c r="K4424" s="75">
        <v>0.12</v>
      </c>
      <c r="O4424" s="4"/>
      <c r="P4424" s="4"/>
      <c r="Q4424" s="4"/>
      <c r="R4424" s="4"/>
      <c r="S4424" s="4"/>
      <c r="T4424" s="4"/>
      <c r="U4424" s="4"/>
      <c r="V4424" s="4"/>
      <c r="W4424" s="4"/>
      <c r="X4424" s="4"/>
      <c r="Y4424" s="4"/>
    </row>
    <row r="4425" spans="1:25" ht="15" customHeight="1">
      <c r="A4425" s="4"/>
      <c r="B4425" s="59" t="s">
        <v>1245</v>
      </c>
      <c r="C4425" s="74" t="s">
        <v>1462</v>
      </c>
      <c r="D4425" s="59" t="s">
        <v>47</v>
      </c>
      <c r="E4425" s="59" t="s">
        <v>1463</v>
      </c>
      <c r="F4425" s="308" t="s">
        <v>1248</v>
      </c>
      <c r="G4425" s="308"/>
      <c r="H4425" s="73" t="s">
        <v>1249</v>
      </c>
      <c r="I4425" s="76">
        <v>3.1E-2</v>
      </c>
      <c r="J4425" s="75">
        <v>30.97</v>
      </c>
      <c r="K4425" s="75">
        <v>0.96</v>
      </c>
      <c r="O4425" s="4"/>
      <c r="P4425" s="4"/>
      <c r="Q4425" s="4"/>
      <c r="R4425" s="4"/>
      <c r="S4425" s="4"/>
      <c r="T4425" s="4"/>
      <c r="U4425" s="4"/>
      <c r="V4425" s="4"/>
      <c r="W4425" s="4"/>
      <c r="X4425" s="4"/>
      <c r="Y4425" s="4"/>
    </row>
    <row r="4426" spans="1:25" ht="15" customHeight="1">
      <c r="A4426" s="4"/>
      <c r="B4426" s="57" t="s">
        <v>1254</v>
      </c>
      <c r="C4426" s="78" t="s">
        <v>2037</v>
      </c>
      <c r="D4426" s="57" t="s">
        <v>47</v>
      </c>
      <c r="E4426" s="57" t="s">
        <v>2038</v>
      </c>
      <c r="F4426" s="305" t="s">
        <v>1258</v>
      </c>
      <c r="G4426" s="305"/>
      <c r="H4426" s="77" t="s">
        <v>103</v>
      </c>
      <c r="I4426" s="80">
        <v>1.07</v>
      </c>
      <c r="J4426" s="79">
        <v>8.2899999999999991</v>
      </c>
      <c r="K4426" s="79">
        <v>8.8699999999999992</v>
      </c>
      <c r="O4426" s="4"/>
      <c r="P4426" s="4"/>
      <c r="Q4426" s="4"/>
      <c r="R4426" s="4"/>
      <c r="S4426" s="4"/>
      <c r="T4426" s="4"/>
      <c r="U4426" s="4"/>
      <c r="V4426" s="4"/>
      <c r="W4426" s="4"/>
      <c r="X4426" s="4"/>
      <c r="Y4426" s="4"/>
    </row>
    <row r="4427" spans="1:25" ht="15" customHeight="1">
      <c r="A4427" s="4"/>
      <c r="B4427" s="60"/>
      <c r="C4427" s="60"/>
      <c r="D4427" s="60"/>
      <c r="E4427" s="60"/>
      <c r="F4427" s="60" t="s">
        <v>1260</v>
      </c>
      <c r="G4427" s="82">
        <v>0.84</v>
      </c>
      <c r="H4427" s="60" t="s">
        <v>1261</v>
      </c>
      <c r="I4427" s="82">
        <v>0</v>
      </c>
      <c r="J4427" s="60" t="s">
        <v>1262</v>
      </c>
      <c r="K4427" s="82">
        <v>0.84</v>
      </c>
      <c r="O4427" s="4"/>
      <c r="P4427" s="4"/>
      <c r="Q4427" s="4"/>
      <c r="R4427" s="4"/>
      <c r="S4427" s="4"/>
      <c r="T4427" s="4"/>
      <c r="U4427" s="4"/>
      <c r="V4427" s="4"/>
      <c r="W4427" s="4"/>
      <c r="X4427" s="4"/>
      <c r="Y4427" s="4"/>
    </row>
    <row r="4428" spans="1:25" ht="15" customHeight="1" thickBot="1">
      <c r="A4428" s="4"/>
      <c r="B4428" s="60"/>
      <c r="C4428" s="60"/>
      <c r="D4428" s="60"/>
      <c r="E4428" s="60"/>
      <c r="F4428" s="60" t="s">
        <v>1263</v>
      </c>
      <c r="G4428" s="82">
        <v>1.88</v>
      </c>
      <c r="H4428" s="60"/>
      <c r="I4428" s="306" t="s">
        <v>1264</v>
      </c>
      <c r="J4428" s="306"/>
      <c r="K4428" s="82">
        <v>11.83</v>
      </c>
      <c r="O4428" s="4"/>
      <c r="P4428" s="4"/>
      <c r="Q4428" s="4"/>
      <c r="R4428" s="4"/>
      <c r="S4428" s="4"/>
      <c r="T4428" s="4"/>
      <c r="U4428" s="4"/>
      <c r="V4428" s="4"/>
      <c r="W4428" s="4"/>
      <c r="X4428" s="4"/>
      <c r="Y4428" s="4"/>
    </row>
    <row r="4429" spans="1:25" ht="15" customHeight="1" thickTop="1">
      <c r="A4429" s="4"/>
      <c r="B4429" s="72"/>
      <c r="C4429" s="72"/>
      <c r="D4429" s="72"/>
      <c r="E4429" s="72"/>
      <c r="F4429" s="72"/>
      <c r="G4429" s="72"/>
      <c r="H4429" s="72"/>
      <c r="I4429" s="72"/>
      <c r="J4429" s="72"/>
      <c r="K4429" s="72"/>
      <c r="O4429" s="4"/>
      <c r="P4429" s="4"/>
      <c r="Q4429" s="4"/>
      <c r="R4429" s="4"/>
      <c r="S4429" s="4"/>
      <c r="T4429" s="4"/>
      <c r="U4429" s="4"/>
      <c r="V4429" s="4"/>
      <c r="W4429" s="4"/>
      <c r="X4429" s="4"/>
      <c r="Y4429" s="4"/>
    </row>
    <row r="4430" spans="1:25" ht="15" customHeight="1">
      <c r="A4430" s="4"/>
      <c r="B4430" s="61"/>
      <c r="C4430" s="62" t="s">
        <v>19</v>
      </c>
      <c r="D4430" s="61" t="s">
        <v>20</v>
      </c>
      <c r="E4430" s="61" t="s">
        <v>21</v>
      </c>
      <c r="F4430" s="303" t="s">
        <v>1242</v>
      </c>
      <c r="G4430" s="303"/>
      <c r="H4430" s="67" t="s">
        <v>22</v>
      </c>
      <c r="I4430" s="62" t="s">
        <v>23</v>
      </c>
      <c r="J4430" s="62" t="s">
        <v>24</v>
      </c>
      <c r="K4430" s="62" t="s">
        <v>17</v>
      </c>
      <c r="O4430" s="4"/>
      <c r="P4430" s="4"/>
      <c r="Q4430" s="4"/>
      <c r="R4430" s="4"/>
      <c r="S4430" s="4"/>
      <c r="T4430" s="4"/>
      <c r="U4430" s="4"/>
      <c r="V4430" s="4"/>
      <c r="W4430" s="4"/>
      <c r="X4430" s="4"/>
      <c r="Y4430" s="4"/>
    </row>
    <row r="4431" spans="1:25" ht="15" customHeight="1">
      <c r="A4431" s="4"/>
      <c r="B4431" s="58" t="s">
        <v>1243</v>
      </c>
      <c r="C4431" s="69" t="s">
        <v>1475</v>
      </c>
      <c r="D4431" s="58" t="s">
        <v>47</v>
      </c>
      <c r="E4431" s="58" t="s">
        <v>1476</v>
      </c>
      <c r="F4431" s="304" t="s">
        <v>1468</v>
      </c>
      <c r="G4431" s="304"/>
      <c r="H4431" s="68" t="s">
        <v>103</v>
      </c>
      <c r="I4431" s="71">
        <v>1</v>
      </c>
      <c r="J4431" s="70">
        <v>9.81</v>
      </c>
      <c r="K4431" s="70">
        <v>9.81</v>
      </c>
      <c r="O4431" s="4"/>
      <c r="P4431" s="4"/>
      <c r="Q4431" s="4"/>
      <c r="R4431" s="4"/>
      <c r="S4431" s="4"/>
      <c r="T4431" s="4"/>
      <c r="U4431" s="4"/>
      <c r="V4431" s="4"/>
      <c r="W4431" s="4"/>
      <c r="X4431" s="4"/>
      <c r="Y4431" s="4"/>
    </row>
    <row r="4432" spans="1:25" ht="15" customHeight="1">
      <c r="A4432" s="4"/>
      <c r="B4432" s="59" t="s">
        <v>1245</v>
      </c>
      <c r="C4432" s="74" t="s">
        <v>1462</v>
      </c>
      <c r="D4432" s="59" t="s">
        <v>47</v>
      </c>
      <c r="E4432" s="59" t="s">
        <v>1463</v>
      </c>
      <c r="F4432" s="308" t="s">
        <v>1248</v>
      </c>
      <c r="G4432" s="308"/>
      <c r="H4432" s="73" t="s">
        <v>1249</v>
      </c>
      <c r="I4432" s="76">
        <v>1.6199999999999999E-2</v>
      </c>
      <c r="J4432" s="75">
        <v>30.97</v>
      </c>
      <c r="K4432" s="75">
        <v>0.5</v>
      </c>
      <c r="O4432" s="4"/>
      <c r="P4432" s="4"/>
      <c r="Q4432" s="4"/>
      <c r="R4432" s="4"/>
      <c r="S4432" s="4"/>
      <c r="T4432" s="4"/>
      <c r="U4432" s="4"/>
      <c r="V4432" s="4"/>
      <c r="W4432" s="4"/>
      <c r="X4432" s="4"/>
      <c r="Y4432" s="4"/>
    </row>
    <row r="4433" spans="1:25" ht="15" customHeight="1">
      <c r="A4433" s="4"/>
      <c r="B4433" s="59" t="s">
        <v>1245</v>
      </c>
      <c r="C4433" s="74" t="s">
        <v>1464</v>
      </c>
      <c r="D4433" s="59" t="s">
        <v>47</v>
      </c>
      <c r="E4433" s="59" t="s">
        <v>1465</v>
      </c>
      <c r="F4433" s="308" t="s">
        <v>1248</v>
      </c>
      <c r="G4433" s="308"/>
      <c r="H4433" s="73" t="s">
        <v>1249</v>
      </c>
      <c r="I4433" s="76">
        <v>2.5999999999999999E-3</v>
      </c>
      <c r="J4433" s="75">
        <v>25.02</v>
      </c>
      <c r="K4433" s="75">
        <v>0.06</v>
      </c>
      <c r="O4433" s="4"/>
      <c r="P4433" s="4"/>
      <c r="Q4433" s="4"/>
      <c r="R4433" s="4"/>
      <c r="S4433" s="4"/>
      <c r="T4433" s="4"/>
      <c r="U4433" s="4"/>
      <c r="V4433" s="4"/>
      <c r="W4433" s="4"/>
      <c r="X4433" s="4"/>
      <c r="Y4433" s="4"/>
    </row>
    <row r="4434" spans="1:25" ht="15" customHeight="1">
      <c r="A4434" s="4"/>
      <c r="B4434" s="57" t="s">
        <v>1254</v>
      </c>
      <c r="C4434" s="78" t="s">
        <v>2886</v>
      </c>
      <c r="D4434" s="57" t="s">
        <v>47</v>
      </c>
      <c r="E4434" s="57" t="s">
        <v>2887</v>
      </c>
      <c r="F4434" s="305" t="s">
        <v>1258</v>
      </c>
      <c r="G4434" s="305"/>
      <c r="H4434" s="77" t="s">
        <v>103</v>
      </c>
      <c r="I4434" s="80">
        <v>1.1100000000000001</v>
      </c>
      <c r="J4434" s="79">
        <v>8.34</v>
      </c>
      <c r="K4434" s="79">
        <v>9.25</v>
      </c>
      <c r="O4434" s="4"/>
      <c r="P4434" s="4"/>
      <c r="Q4434" s="4"/>
      <c r="R4434" s="4"/>
      <c r="S4434" s="4"/>
      <c r="T4434" s="4"/>
      <c r="U4434" s="4"/>
      <c r="V4434" s="4"/>
      <c r="W4434" s="4"/>
      <c r="X4434" s="4"/>
      <c r="Y4434" s="4"/>
    </row>
    <row r="4435" spans="1:25" ht="15" customHeight="1">
      <c r="A4435" s="4"/>
      <c r="B4435" s="60"/>
      <c r="C4435" s="60"/>
      <c r="D4435" s="60"/>
      <c r="E4435" s="60"/>
      <c r="F4435" s="60" t="s">
        <v>1260</v>
      </c>
      <c r="G4435" s="82">
        <v>0.43</v>
      </c>
      <c r="H4435" s="60" t="s">
        <v>1261</v>
      </c>
      <c r="I4435" s="82">
        <v>0</v>
      </c>
      <c r="J4435" s="60" t="s">
        <v>1262</v>
      </c>
      <c r="K4435" s="82">
        <v>0.43</v>
      </c>
      <c r="O4435" s="4"/>
      <c r="P4435" s="4"/>
      <c r="Q4435" s="4"/>
      <c r="R4435" s="4"/>
      <c r="S4435" s="4"/>
      <c r="T4435" s="4"/>
      <c r="U4435" s="4"/>
      <c r="V4435" s="4"/>
      <c r="W4435" s="4"/>
      <c r="X4435" s="4"/>
      <c r="Y4435" s="4"/>
    </row>
    <row r="4436" spans="1:25" ht="15" customHeight="1" thickBot="1">
      <c r="A4436" s="4"/>
      <c r="B4436" s="60"/>
      <c r="C4436" s="60"/>
      <c r="D4436" s="60"/>
      <c r="E4436" s="60"/>
      <c r="F4436" s="60" t="s">
        <v>1263</v>
      </c>
      <c r="G4436" s="82">
        <v>1.85</v>
      </c>
      <c r="H4436" s="60"/>
      <c r="I4436" s="306" t="s">
        <v>1264</v>
      </c>
      <c r="J4436" s="306"/>
      <c r="K4436" s="82">
        <v>11.66</v>
      </c>
      <c r="O4436" s="4"/>
      <c r="P4436" s="4"/>
      <c r="Q4436" s="4"/>
      <c r="R4436" s="4"/>
      <c r="S4436" s="4"/>
      <c r="T4436" s="4"/>
      <c r="U4436" s="4"/>
      <c r="V4436" s="4"/>
      <c r="W4436" s="4"/>
      <c r="X4436" s="4"/>
      <c r="Y4436" s="4"/>
    </row>
    <row r="4437" spans="1:25" ht="15" customHeight="1" thickTop="1">
      <c r="A4437" s="4"/>
      <c r="B4437" s="72"/>
      <c r="C4437" s="72"/>
      <c r="D4437" s="72"/>
      <c r="E4437" s="72"/>
      <c r="F4437" s="72"/>
      <c r="G4437" s="72"/>
      <c r="H4437" s="72"/>
      <c r="I4437" s="72"/>
      <c r="J4437" s="72"/>
      <c r="K4437" s="72"/>
      <c r="O4437" s="4"/>
      <c r="P4437" s="4"/>
      <c r="Q4437" s="4"/>
      <c r="R4437" s="4"/>
      <c r="S4437" s="4"/>
      <c r="T4437" s="4"/>
      <c r="U4437" s="4"/>
      <c r="V4437" s="4"/>
      <c r="W4437" s="4"/>
      <c r="X4437" s="4"/>
      <c r="Y4437" s="4"/>
    </row>
    <row r="4438" spans="1:25" ht="15" customHeight="1">
      <c r="A4438" s="4"/>
      <c r="B4438" s="61"/>
      <c r="C4438" s="62" t="s">
        <v>19</v>
      </c>
      <c r="D4438" s="61" t="s">
        <v>20</v>
      </c>
      <c r="E4438" s="61" t="s">
        <v>21</v>
      </c>
      <c r="F4438" s="303" t="s">
        <v>1242</v>
      </c>
      <c r="G4438" s="303"/>
      <c r="H4438" s="67" t="s">
        <v>22</v>
      </c>
      <c r="I4438" s="62" t="s">
        <v>23</v>
      </c>
      <c r="J4438" s="62" t="s">
        <v>24</v>
      </c>
      <c r="K4438" s="62" t="s">
        <v>17</v>
      </c>
      <c r="O4438" s="4"/>
      <c r="P4438" s="4"/>
      <c r="Q4438" s="4"/>
      <c r="R4438" s="4"/>
      <c r="S4438" s="4"/>
      <c r="T4438" s="4"/>
      <c r="U4438" s="4"/>
      <c r="V4438" s="4"/>
      <c r="W4438" s="4"/>
      <c r="X4438" s="4"/>
      <c r="Y4438" s="4"/>
    </row>
    <row r="4439" spans="1:25" ht="15" customHeight="1">
      <c r="A4439" s="4"/>
      <c r="B4439" s="58" t="s">
        <v>1243</v>
      </c>
      <c r="C4439" s="69" t="s">
        <v>2749</v>
      </c>
      <c r="D4439" s="58" t="s">
        <v>47</v>
      </c>
      <c r="E4439" s="58" t="s">
        <v>2750</v>
      </c>
      <c r="F4439" s="304" t="s">
        <v>1468</v>
      </c>
      <c r="G4439" s="304"/>
      <c r="H4439" s="68" t="s">
        <v>103</v>
      </c>
      <c r="I4439" s="71">
        <v>1</v>
      </c>
      <c r="J4439" s="70">
        <v>11.22</v>
      </c>
      <c r="K4439" s="70">
        <v>11.22</v>
      </c>
      <c r="O4439" s="4"/>
      <c r="P4439" s="4"/>
      <c r="Q4439" s="4"/>
      <c r="R4439" s="4"/>
      <c r="S4439" s="4"/>
      <c r="T4439" s="4"/>
      <c r="U4439" s="4"/>
      <c r="V4439" s="4"/>
      <c r="W4439" s="4"/>
      <c r="X4439" s="4"/>
      <c r="Y4439" s="4"/>
    </row>
    <row r="4440" spans="1:25" ht="15" customHeight="1">
      <c r="A4440" s="4"/>
      <c r="B4440" s="59" t="s">
        <v>1245</v>
      </c>
      <c r="C4440" s="74" t="s">
        <v>1462</v>
      </c>
      <c r="D4440" s="59" t="s">
        <v>47</v>
      </c>
      <c r="E4440" s="59" t="s">
        <v>1463</v>
      </c>
      <c r="F4440" s="308" t="s">
        <v>1248</v>
      </c>
      <c r="G4440" s="308"/>
      <c r="H4440" s="73" t="s">
        <v>1249</v>
      </c>
      <c r="I4440" s="76">
        <v>9.3299999999999994E-2</v>
      </c>
      <c r="J4440" s="75">
        <v>30.97</v>
      </c>
      <c r="K4440" s="75">
        <v>2.88</v>
      </c>
      <c r="O4440" s="4"/>
      <c r="P4440" s="4"/>
      <c r="Q4440" s="4"/>
      <c r="R4440" s="4"/>
      <c r="S4440" s="4"/>
      <c r="T4440" s="4"/>
      <c r="U4440" s="4"/>
      <c r="V4440" s="4"/>
      <c r="W4440" s="4"/>
      <c r="X4440" s="4"/>
      <c r="Y4440" s="4"/>
    </row>
    <row r="4441" spans="1:25" ht="15" customHeight="1">
      <c r="A4441" s="4"/>
      <c r="B4441" s="59" t="s">
        <v>1245</v>
      </c>
      <c r="C4441" s="74" t="s">
        <v>1464</v>
      </c>
      <c r="D4441" s="59" t="s">
        <v>47</v>
      </c>
      <c r="E4441" s="59" t="s">
        <v>1465</v>
      </c>
      <c r="F4441" s="308" t="s">
        <v>1248</v>
      </c>
      <c r="G4441" s="308"/>
      <c r="H4441" s="73" t="s">
        <v>1249</v>
      </c>
      <c r="I4441" s="76">
        <v>1.52E-2</v>
      </c>
      <c r="J4441" s="75">
        <v>25.02</v>
      </c>
      <c r="K4441" s="75">
        <v>0.38</v>
      </c>
      <c r="O4441" s="4"/>
      <c r="P4441" s="4"/>
      <c r="Q4441" s="4"/>
      <c r="R4441" s="4"/>
      <c r="S4441" s="4"/>
      <c r="T4441" s="4"/>
      <c r="U4441" s="4"/>
      <c r="V4441" s="4"/>
      <c r="W4441" s="4"/>
      <c r="X4441" s="4"/>
      <c r="Y4441" s="4"/>
    </row>
    <row r="4442" spans="1:25" ht="15" customHeight="1">
      <c r="A4442" s="4"/>
      <c r="B4442" s="57" t="s">
        <v>1254</v>
      </c>
      <c r="C4442" s="78" t="s">
        <v>2023</v>
      </c>
      <c r="D4442" s="57" t="s">
        <v>47</v>
      </c>
      <c r="E4442" s="57" t="s">
        <v>2024</v>
      </c>
      <c r="F4442" s="305" t="s">
        <v>1258</v>
      </c>
      <c r="G4442" s="305"/>
      <c r="H4442" s="77" t="s">
        <v>103</v>
      </c>
      <c r="I4442" s="80">
        <v>1.07</v>
      </c>
      <c r="J4442" s="79">
        <v>7.44</v>
      </c>
      <c r="K4442" s="79">
        <v>7.96</v>
      </c>
      <c r="O4442" s="4"/>
      <c r="P4442" s="4"/>
      <c r="Q4442" s="4"/>
      <c r="R4442" s="4"/>
      <c r="S4442" s="4"/>
      <c r="T4442" s="4"/>
      <c r="U4442" s="4"/>
      <c r="V4442" s="4"/>
      <c r="W4442" s="4"/>
      <c r="X4442" s="4"/>
      <c r="Y4442" s="4"/>
    </row>
    <row r="4443" spans="1:25" ht="15" customHeight="1">
      <c r="A4443" s="4"/>
      <c r="B4443" s="60"/>
      <c r="C4443" s="60"/>
      <c r="D4443" s="60"/>
      <c r="E4443" s="60"/>
      <c r="F4443" s="60" t="s">
        <v>1260</v>
      </c>
      <c r="G4443" s="82">
        <v>2.5499999999999998</v>
      </c>
      <c r="H4443" s="60" t="s">
        <v>1261</v>
      </c>
      <c r="I4443" s="82">
        <v>0</v>
      </c>
      <c r="J4443" s="60" t="s">
        <v>1262</v>
      </c>
      <c r="K4443" s="82">
        <v>2.5499999999999998</v>
      </c>
      <c r="O4443" s="4"/>
      <c r="P4443" s="4"/>
      <c r="Q4443" s="4"/>
      <c r="R4443" s="4"/>
      <c r="S4443" s="4"/>
      <c r="T4443" s="4"/>
      <c r="U4443" s="4"/>
      <c r="V4443" s="4"/>
      <c r="W4443" s="4"/>
      <c r="X4443" s="4"/>
      <c r="Y4443" s="4"/>
    </row>
    <row r="4444" spans="1:25" ht="15" customHeight="1" thickBot="1">
      <c r="A4444" s="4"/>
      <c r="B4444" s="60"/>
      <c r="C4444" s="60"/>
      <c r="D4444" s="60"/>
      <c r="E4444" s="60"/>
      <c r="F4444" s="60" t="s">
        <v>1263</v>
      </c>
      <c r="G4444" s="82">
        <v>2.12</v>
      </c>
      <c r="H4444" s="60"/>
      <c r="I4444" s="306" t="s">
        <v>1264</v>
      </c>
      <c r="J4444" s="306"/>
      <c r="K4444" s="82">
        <v>13.34</v>
      </c>
      <c r="O4444" s="4"/>
      <c r="P4444" s="4"/>
      <c r="Q4444" s="4"/>
      <c r="R4444" s="4"/>
      <c r="S4444" s="4"/>
      <c r="T4444" s="4"/>
      <c r="U4444" s="4"/>
      <c r="V4444" s="4"/>
      <c r="W4444" s="4"/>
      <c r="X4444" s="4"/>
      <c r="Y4444" s="4"/>
    </row>
    <row r="4445" spans="1:25" ht="15" customHeight="1" thickTop="1">
      <c r="A4445" s="4"/>
      <c r="B4445" s="72"/>
      <c r="C4445" s="72"/>
      <c r="D4445" s="72"/>
      <c r="E4445" s="72"/>
      <c r="F4445" s="72"/>
      <c r="G4445" s="72"/>
      <c r="H4445" s="72"/>
      <c r="I4445" s="72"/>
      <c r="J4445" s="72"/>
      <c r="K4445" s="72"/>
      <c r="O4445" s="4"/>
      <c r="P4445" s="4"/>
      <c r="Q4445" s="4"/>
      <c r="R4445" s="4"/>
      <c r="S4445" s="4"/>
      <c r="T4445" s="4"/>
      <c r="U4445" s="4"/>
      <c r="V4445" s="4"/>
      <c r="W4445" s="4"/>
      <c r="X4445" s="4"/>
      <c r="Y4445" s="4"/>
    </row>
    <row r="4446" spans="1:25" ht="15" customHeight="1">
      <c r="A4446" s="4"/>
      <c r="B4446" s="61"/>
      <c r="C4446" s="62" t="s">
        <v>19</v>
      </c>
      <c r="D4446" s="61" t="s">
        <v>20</v>
      </c>
      <c r="E4446" s="61" t="s">
        <v>21</v>
      </c>
      <c r="F4446" s="303" t="s">
        <v>1242</v>
      </c>
      <c r="G4446" s="303"/>
      <c r="H4446" s="67" t="s">
        <v>22</v>
      </c>
      <c r="I4446" s="62" t="s">
        <v>23</v>
      </c>
      <c r="J4446" s="62" t="s">
        <v>24</v>
      </c>
      <c r="K4446" s="62" t="s">
        <v>17</v>
      </c>
      <c r="O4446" s="4"/>
      <c r="P4446" s="4"/>
      <c r="Q4446" s="4"/>
      <c r="R4446" s="4"/>
      <c r="S4446" s="4"/>
      <c r="T4446" s="4"/>
      <c r="U4446" s="4"/>
      <c r="V4446" s="4"/>
      <c r="W4446" s="4"/>
      <c r="X4446" s="4"/>
      <c r="Y4446" s="4"/>
    </row>
    <row r="4447" spans="1:25" ht="15" customHeight="1">
      <c r="A4447" s="4"/>
      <c r="B4447" s="58" t="s">
        <v>1243</v>
      </c>
      <c r="C4447" s="69" t="s">
        <v>1466</v>
      </c>
      <c r="D4447" s="58" t="s">
        <v>47</v>
      </c>
      <c r="E4447" s="58" t="s">
        <v>1467</v>
      </c>
      <c r="F4447" s="304" t="s">
        <v>1468</v>
      </c>
      <c r="G4447" s="304"/>
      <c r="H4447" s="68" t="s">
        <v>103</v>
      </c>
      <c r="I4447" s="71">
        <v>1</v>
      </c>
      <c r="J4447" s="70">
        <v>9.98</v>
      </c>
      <c r="K4447" s="70">
        <v>9.98</v>
      </c>
      <c r="O4447" s="4"/>
      <c r="P4447" s="4"/>
      <c r="Q4447" s="4"/>
      <c r="R4447" s="4"/>
      <c r="S4447" s="4"/>
      <c r="T4447" s="4"/>
      <c r="U4447" s="4"/>
      <c r="V4447" s="4"/>
      <c r="W4447" s="4"/>
      <c r="X4447" s="4"/>
      <c r="Y4447" s="4"/>
    </row>
    <row r="4448" spans="1:25" ht="15" customHeight="1">
      <c r="A4448" s="4"/>
      <c r="B4448" s="59" t="s">
        <v>1245</v>
      </c>
      <c r="C4448" s="74" t="s">
        <v>1464</v>
      </c>
      <c r="D4448" s="59" t="s">
        <v>47</v>
      </c>
      <c r="E4448" s="59" t="s">
        <v>1465</v>
      </c>
      <c r="F4448" s="308" t="s">
        <v>1248</v>
      </c>
      <c r="G4448" s="308"/>
      <c r="H4448" s="73" t="s">
        <v>1249</v>
      </c>
      <c r="I4448" s="76">
        <v>9.4999999999999998E-3</v>
      </c>
      <c r="J4448" s="75">
        <v>25.02</v>
      </c>
      <c r="K4448" s="75">
        <v>0.23</v>
      </c>
      <c r="O4448" s="4"/>
      <c r="P4448" s="4"/>
      <c r="Q4448" s="4"/>
      <c r="R4448" s="4"/>
      <c r="S4448" s="4"/>
      <c r="T4448" s="4"/>
      <c r="U4448" s="4"/>
      <c r="V4448" s="4"/>
      <c r="W4448" s="4"/>
      <c r="X4448" s="4"/>
      <c r="Y4448" s="4"/>
    </row>
    <row r="4449" spans="1:25" ht="15" customHeight="1">
      <c r="A4449" s="4"/>
      <c r="B4449" s="59" t="s">
        <v>1245</v>
      </c>
      <c r="C4449" s="74" t="s">
        <v>1462</v>
      </c>
      <c r="D4449" s="59" t="s">
        <v>47</v>
      </c>
      <c r="E4449" s="59" t="s">
        <v>1463</v>
      </c>
      <c r="F4449" s="308" t="s">
        <v>1248</v>
      </c>
      <c r="G4449" s="308"/>
      <c r="H4449" s="73" t="s">
        <v>1249</v>
      </c>
      <c r="I4449" s="76">
        <v>5.8099999999999999E-2</v>
      </c>
      <c r="J4449" s="75">
        <v>30.97</v>
      </c>
      <c r="K4449" s="75">
        <v>1.79</v>
      </c>
      <c r="O4449" s="4"/>
      <c r="P4449" s="4"/>
      <c r="Q4449" s="4"/>
      <c r="R4449" s="4"/>
      <c r="S4449" s="4"/>
      <c r="T4449" s="4"/>
      <c r="U4449" s="4"/>
      <c r="V4449" s="4"/>
      <c r="W4449" s="4"/>
      <c r="X4449" s="4"/>
      <c r="Y4449" s="4"/>
    </row>
    <row r="4450" spans="1:25" ht="15" customHeight="1">
      <c r="A4450" s="4"/>
      <c r="B4450" s="57" t="s">
        <v>1254</v>
      </c>
      <c r="C4450" s="78" t="s">
        <v>2023</v>
      </c>
      <c r="D4450" s="57" t="s">
        <v>47</v>
      </c>
      <c r="E4450" s="57" t="s">
        <v>2024</v>
      </c>
      <c r="F4450" s="305" t="s">
        <v>1258</v>
      </c>
      <c r="G4450" s="305"/>
      <c r="H4450" s="77" t="s">
        <v>103</v>
      </c>
      <c r="I4450" s="80">
        <v>1.07</v>
      </c>
      <c r="J4450" s="79">
        <v>7.44</v>
      </c>
      <c r="K4450" s="79">
        <v>7.96</v>
      </c>
      <c r="O4450" s="4"/>
      <c r="P4450" s="4"/>
      <c r="Q4450" s="4"/>
      <c r="R4450" s="4"/>
      <c r="S4450" s="4"/>
      <c r="T4450" s="4"/>
      <c r="U4450" s="4"/>
      <c r="V4450" s="4"/>
      <c r="W4450" s="4"/>
      <c r="X4450" s="4"/>
      <c r="Y4450" s="4"/>
    </row>
    <row r="4451" spans="1:25" ht="15" customHeight="1">
      <c r="A4451" s="4"/>
      <c r="B4451" s="60"/>
      <c r="C4451" s="60"/>
      <c r="D4451" s="60"/>
      <c r="E4451" s="60"/>
      <c r="F4451" s="60" t="s">
        <v>1260</v>
      </c>
      <c r="G4451" s="82">
        <v>1.58</v>
      </c>
      <c r="H4451" s="60" t="s">
        <v>1261</v>
      </c>
      <c r="I4451" s="82">
        <v>0</v>
      </c>
      <c r="J4451" s="60" t="s">
        <v>1262</v>
      </c>
      <c r="K4451" s="82">
        <v>1.58</v>
      </c>
      <c r="O4451" s="4"/>
      <c r="P4451" s="4"/>
      <c r="Q4451" s="4"/>
      <c r="R4451" s="4"/>
      <c r="S4451" s="4"/>
      <c r="T4451" s="4"/>
      <c r="U4451" s="4"/>
      <c r="V4451" s="4"/>
      <c r="W4451" s="4"/>
      <c r="X4451" s="4"/>
      <c r="Y4451" s="4"/>
    </row>
    <row r="4452" spans="1:25" ht="15" customHeight="1" thickBot="1">
      <c r="A4452" s="4"/>
      <c r="B4452" s="60"/>
      <c r="C4452" s="60"/>
      <c r="D4452" s="60"/>
      <c r="E4452" s="60"/>
      <c r="F4452" s="60" t="s">
        <v>1263</v>
      </c>
      <c r="G4452" s="82">
        <v>1.88</v>
      </c>
      <c r="H4452" s="60"/>
      <c r="I4452" s="306" t="s">
        <v>1264</v>
      </c>
      <c r="J4452" s="306"/>
      <c r="K4452" s="82">
        <v>11.86</v>
      </c>
      <c r="O4452" s="4"/>
      <c r="P4452" s="4"/>
      <c r="Q4452" s="4"/>
      <c r="R4452" s="4"/>
      <c r="S4452" s="4"/>
      <c r="T4452" s="4"/>
      <c r="U4452" s="4"/>
      <c r="V4452" s="4"/>
      <c r="W4452" s="4"/>
      <c r="X4452" s="4"/>
      <c r="Y4452" s="4"/>
    </row>
    <row r="4453" spans="1:25" ht="15" customHeight="1" thickTop="1">
      <c r="A4453" s="4"/>
      <c r="B4453" s="72"/>
      <c r="C4453" s="72"/>
      <c r="D4453" s="72"/>
      <c r="E4453" s="72"/>
      <c r="F4453" s="72"/>
      <c r="G4453" s="72"/>
      <c r="H4453" s="72"/>
      <c r="I4453" s="72"/>
      <c r="J4453" s="72"/>
      <c r="K4453" s="72"/>
      <c r="O4453" s="4"/>
      <c r="P4453" s="4"/>
      <c r="Q4453" s="4"/>
      <c r="R4453" s="4"/>
      <c r="S4453" s="4"/>
      <c r="T4453" s="4"/>
      <c r="U4453" s="4"/>
      <c r="V4453" s="4"/>
      <c r="W4453" s="4"/>
      <c r="X4453" s="4"/>
      <c r="Y4453" s="4"/>
    </row>
    <row r="4454" spans="1:25" ht="15" customHeight="1">
      <c r="A4454" s="4"/>
      <c r="B4454" s="61"/>
      <c r="C4454" s="62" t="s">
        <v>19</v>
      </c>
      <c r="D4454" s="61" t="s">
        <v>20</v>
      </c>
      <c r="E4454" s="61" t="s">
        <v>21</v>
      </c>
      <c r="F4454" s="303" t="s">
        <v>1242</v>
      </c>
      <c r="G4454" s="303"/>
      <c r="H4454" s="67" t="s">
        <v>22</v>
      </c>
      <c r="I4454" s="62" t="s">
        <v>23</v>
      </c>
      <c r="J4454" s="62" t="s">
        <v>24</v>
      </c>
      <c r="K4454" s="62" t="s">
        <v>17</v>
      </c>
      <c r="O4454" s="4"/>
      <c r="P4454" s="4"/>
      <c r="Q4454" s="4"/>
      <c r="R4454" s="4"/>
      <c r="S4454" s="4"/>
      <c r="T4454" s="4"/>
      <c r="U4454" s="4"/>
      <c r="V4454" s="4"/>
      <c r="W4454" s="4"/>
      <c r="X4454" s="4"/>
      <c r="Y4454" s="4"/>
    </row>
    <row r="4455" spans="1:25" ht="15" customHeight="1">
      <c r="A4455" s="4"/>
      <c r="B4455" s="58" t="s">
        <v>1243</v>
      </c>
      <c r="C4455" s="69" t="s">
        <v>2685</v>
      </c>
      <c r="D4455" s="58" t="s">
        <v>47</v>
      </c>
      <c r="E4455" s="58" t="s">
        <v>2686</v>
      </c>
      <c r="F4455" s="304" t="s">
        <v>1248</v>
      </c>
      <c r="G4455" s="304"/>
      <c r="H4455" s="68" t="s">
        <v>1249</v>
      </c>
      <c r="I4455" s="71">
        <v>1</v>
      </c>
      <c r="J4455" s="70">
        <v>0.21</v>
      </c>
      <c r="K4455" s="70">
        <v>0.21</v>
      </c>
      <c r="O4455" s="4"/>
      <c r="P4455" s="4"/>
      <c r="Q4455" s="4"/>
      <c r="R4455" s="4"/>
      <c r="S4455" s="4"/>
      <c r="T4455" s="4"/>
      <c r="U4455" s="4"/>
      <c r="V4455" s="4"/>
      <c r="W4455" s="4"/>
      <c r="X4455" s="4"/>
      <c r="Y4455" s="4"/>
    </row>
    <row r="4456" spans="1:25" ht="15" customHeight="1">
      <c r="A4456" s="4"/>
      <c r="B4456" s="57" t="s">
        <v>1254</v>
      </c>
      <c r="C4456" s="78" t="s">
        <v>2695</v>
      </c>
      <c r="D4456" s="57" t="s">
        <v>47</v>
      </c>
      <c r="E4456" s="57" t="s">
        <v>2696</v>
      </c>
      <c r="F4456" s="305" t="s">
        <v>1402</v>
      </c>
      <c r="G4456" s="305"/>
      <c r="H4456" s="77" t="s">
        <v>1249</v>
      </c>
      <c r="I4456" s="80">
        <v>1.154E-2</v>
      </c>
      <c r="J4456" s="79">
        <v>18.23</v>
      </c>
      <c r="K4456" s="79">
        <v>0.21</v>
      </c>
      <c r="O4456" s="4"/>
      <c r="P4456" s="4"/>
      <c r="Q4456" s="4"/>
      <c r="R4456" s="4"/>
      <c r="S4456" s="4"/>
      <c r="T4456" s="4"/>
      <c r="U4456" s="4"/>
      <c r="V4456" s="4"/>
      <c r="W4456" s="4"/>
      <c r="X4456" s="4"/>
      <c r="Y4456" s="4"/>
    </row>
    <row r="4457" spans="1:25" ht="15" customHeight="1">
      <c r="A4457" s="4"/>
      <c r="B4457" s="60"/>
      <c r="C4457" s="60"/>
      <c r="D4457" s="60"/>
      <c r="E4457" s="60"/>
      <c r="F4457" s="60" t="s">
        <v>1260</v>
      </c>
      <c r="G4457" s="82">
        <v>0.21</v>
      </c>
      <c r="H4457" s="60" t="s">
        <v>1261</v>
      </c>
      <c r="I4457" s="82">
        <v>0</v>
      </c>
      <c r="J4457" s="60" t="s">
        <v>1262</v>
      </c>
      <c r="K4457" s="82">
        <v>0.21</v>
      </c>
      <c r="O4457" s="4"/>
      <c r="P4457" s="4"/>
      <c r="Q4457" s="4"/>
      <c r="R4457" s="4"/>
      <c r="S4457" s="4"/>
      <c r="T4457" s="4"/>
      <c r="U4457" s="4"/>
      <c r="V4457" s="4"/>
      <c r="W4457" s="4"/>
      <c r="X4457" s="4"/>
      <c r="Y4457" s="4"/>
    </row>
    <row r="4458" spans="1:25" ht="15" customHeight="1" thickBot="1">
      <c r="A4458" s="4"/>
      <c r="B4458" s="60"/>
      <c r="C4458" s="60"/>
      <c r="D4458" s="60"/>
      <c r="E4458" s="60"/>
      <c r="F4458" s="60" t="s">
        <v>1263</v>
      </c>
      <c r="G4458" s="82">
        <v>0.03</v>
      </c>
      <c r="H4458" s="60"/>
      <c r="I4458" s="306" t="s">
        <v>1264</v>
      </c>
      <c r="J4458" s="306"/>
      <c r="K4458" s="82">
        <v>0.24</v>
      </c>
      <c r="O4458" s="4"/>
      <c r="P4458" s="4"/>
      <c r="Q4458" s="4"/>
      <c r="R4458" s="4"/>
      <c r="S4458" s="4"/>
      <c r="T4458" s="4"/>
      <c r="U4458" s="4"/>
      <c r="V4458" s="4"/>
      <c r="W4458" s="4"/>
      <c r="X4458" s="4"/>
      <c r="Y4458" s="4"/>
    </row>
    <row r="4459" spans="1:25" ht="15" customHeight="1" thickTop="1">
      <c r="A4459" s="4"/>
      <c r="B4459" s="72"/>
      <c r="C4459" s="72"/>
      <c r="D4459" s="72"/>
      <c r="E4459" s="72"/>
      <c r="F4459" s="72"/>
      <c r="G4459" s="72"/>
      <c r="H4459" s="72"/>
      <c r="I4459" s="72"/>
      <c r="J4459" s="72"/>
      <c r="K4459" s="72"/>
      <c r="O4459" s="4"/>
      <c r="P4459" s="4"/>
      <c r="Q4459" s="4"/>
      <c r="R4459" s="4"/>
      <c r="S4459" s="4"/>
      <c r="T4459" s="4"/>
      <c r="U4459" s="4"/>
      <c r="V4459" s="4"/>
      <c r="W4459" s="4"/>
      <c r="X4459" s="4"/>
      <c r="Y4459" s="4"/>
    </row>
    <row r="4460" spans="1:25" ht="15" customHeight="1">
      <c r="A4460" s="4"/>
      <c r="B4460" s="61"/>
      <c r="C4460" s="62" t="s">
        <v>19</v>
      </c>
      <c r="D4460" s="61" t="s">
        <v>20</v>
      </c>
      <c r="E4460" s="61" t="s">
        <v>21</v>
      </c>
      <c r="F4460" s="303" t="s">
        <v>1242</v>
      </c>
      <c r="G4460" s="303"/>
      <c r="H4460" s="67" t="s">
        <v>22</v>
      </c>
      <c r="I4460" s="62" t="s">
        <v>23</v>
      </c>
      <c r="J4460" s="62" t="s">
        <v>24</v>
      </c>
      <c r="K4460" s="62" t="s">
        <v>17</v>
      </c>
      <c r="O4460" s="4"/>
      <c r="P4460" s="4"/>
      <c r="Q4460" s="4"/>
      <c r="R4460" s="4"/>
      <c r="S4460" s="4"/>
      <c r="T4460" s="4"/>
      <c r="U4460" s="4"/>
      <c r="V4460" s="4"/>
      <c r="W4460" s="4"/>
      <c r="X4460" s="4"/>
      <c r="Y4460" s="4"/>
    </row>
    <row r="4461" spans="1:25" ht="15" customHeight="1">
      <c r="A4461" s="4"/>
      <c r="B4461" s="58" t="s">
        <v>1243</v>
      </c>
      <c r="C4461" s="69" t="s">
        <v>2701</v>
      </c>
      <c r="D4461" s="58" t="s">
        <v>47</v>
      </c>
      <c r="E4461" s="58" t="s">
        <v>2702</v>
      </c>
      <c r="F4461" s="304" t="s">
        <v>1248</v>
      </c>
      <c r="G4461" s="304"/>
      <c r="H4461" s="68" t="s">
        <v>1249</v>
      </c>
      <c r="I4461" s="71">
        <v>1</v>
      </c>
      <c r="J4461" s="70">
        <v>0.26</v>
      </c>
      <c r="K4461" s="70">
        <v>0.26</v>
      </c>
      <c r="O4461" s="4"/>
      <c r="P4461" s="4"/>
      <c r="Q4461" s="4"/>
      <c r="R4461" s="4"/>
      <c r="S4461" s="4"/>
      <c r="T4461" s="4"/>
      <c r="U4461" s="4"/>
      <c r="V4461" s="4"/>
      <c r="W4461" s="4"/>
      <c r="X4461" s="4"/>
      <c r="Y4461" s="4"/>
    </row>
    <row r="4462" spans="1:25" ht="15" customHeight="1">
      <c r="A4462" s="4"/>
      <c r="B4462" s="57" t="s">
        <v>1254</v>
      </c>
      <c r="C4462" s="78" t="s">
        <v>2707</v>
      </c>
      <c r="D4462" s="57" t="s">
        <v>47</v>
      </c>
      <c r="E4462" s="57" t="s">
        <v>2708</v>
      </c>
      <c r="F4462" s="305" t="s">
        <v>1402</v>
      </c>
      <c r="G4462" s="305"/>
      <c r="H4462" s="77" t="s">
        <v>1249</v>
      </c>
      <c r="I4462" s="80">
        <v>1.4760000000000001E-2</v>
      </c>
      <c r="J4462" s="79">
        <v>18.23</v>
      </c>
      <c r="K4462" s="79">
        <v>0.26</v>
      </c>
      <c r="O4462" s="4"/>
      <c r="P4462" s="4"/>
      <c r="Q4462" s="4"/>
      <c r="R4462" s="4"/>
      <c r="S4462" s="4"/>
      <c r="T4462" s="4"/>
      <c r="U4462" s="4"/>
      <c r="V4462" s="4"/>
      <c r="W4462" s="4"/>
      <c r="X4462" s="4"/>
      <c r="Y4462" s="4"/>
    </row>
    <row r="4463" spans="1:25" ht="15" customHeight="1">
      <c r="A4463" s="4"/>
      <c r="B4463" s="60"/>
      <c r="C4463" s="60"/>
      <c r="D4463" s="60"/>
      <c r="E4463" s="60"/>
      <c r="F4463" s="60" t="s">
        <v>1260</v>
      </c>
      <c r="G4463" s="82">
        <v>0.26</v>
      </c>
      <c r="H4463" s="60" t="s">
        <v>1261</v>
      </c>
      <c r="I4463" s="82">
        <v>0</v>
      </c>
      <c r="J4463" s="60" t="s">
        <v>1262</v>
      </c>
      <c r="K4463" s="82">
        <v>0.26</v>
      </c>
      <c r="O4463" s="4"/>
      <c r="P4463" s="4"/>
      <c r="Q4463" s="4"/>
      <c r="R4463" s="4"/>
      <c r="S4463" s="4"/>
      <c r="T4463" s="4"/>
      <c r="U4463" s="4"/>
      <c r="V4463" s="4"/>
      <c r="W4463" s="4"/>
      <c r="X4463" s="4"/>
      <c r="Y4463" s="4"/>
    </row>
    <row r="4464" spans="1:25" ht="15" customHeight="1" thickBot="1">
      <c r="A4464" s="4"/>
      <c r="B4464" s="60"/>
      <c r="C4464" s="60"/>
      <c r="D4464" s="60"/>
      <c r="E4464" s="60"/>
      <c r="F4464" s="60" t="s">
        <v>1263</v>
      </c>
      <c r="G4464" s="82">
        <v>0.04</v>
      </c>
      <c r="H4464" s="60"/>
      <c r="I4464" s="306" t="s">
        <v>1264</v>
      </c>
      <c r="J4464" s="306"/>
      <c r="K4464" s="82">
        <v>0.3</v>
      </c>
      <c r="O4464" s="4"/>
      <c r="P4464" s="4"/>
      <c r="Q4464" s="4"/>
      <c r="R4464" s="4"/>
      <c r="S4464" s="4"/>
      <c r="T4464" s="4"/>
      <c r="U4464" s="4"/>
      <c r="V4464" s="4"/>
      <c r="W4464" s="4"/>
      <c r="X4464" s="4"/>
      <c r="Y4464" s="4"/>
    </row>
    <row r="4465" spans="1:25" ht="15" customHeight="1" thickTop="1">
      <c r="A4465" s="4"/>
      <c r="B4465" s="72"/>
      <c r="C4465" s="72"/>
      <c r="D4465" s="72"/>
      <c r="E4465" s="72"/>
      <c r="F4465" s="72"/>
      <c r="G4465" s="72"/>
      <c r="H4465" s="72"/>
      <c r="I4465" s="72"/>
      <c r="J4465" s="72"/>
      <c r="K4465" s="72"/>
      <c r="O4465" s="4"/>
      <c r="P4465" s="4"/>
      <c r="Q4465" s="4"/>
      <c r="R4465" s="4"/>
      <c r="S4465" s="4"/>
      <c r="T4465" s="4"/>
      <c r="U4465" s="4"/>
      <c r="V4465" s="4"/>
      <c r="W4465" s="4"/>
      <c r="X4465" s="4"/>
      <c r="Y4465" s="4"/>
    </row>
    <row r="4466" spans="1:25" ht="15" customHeight="1">
      <c r="A4466" s="4"/>
      <c r="B4466" s="61"/>
      <c r="C4466" s="62" t="s">
        <v>19</v>
      </c>
      <c r="D4466" s="61" t="s">
        <v>20</v>
      </c>
      <c r="E4466" s="61" t="s">
        <v>21</v>
      </c>
      <c r="F4466" s="303" t="s">
        <v>1242</v>
      </c>
      <c r="G4466" s="303"/>
      <c r="H4466" s="67" t="s">
        <v>22</v>
      </c>
      <c r="I4466" s="62" t="s">
        <v>23</v>
      </c>
      <c r="J4466" s="62" t="s">
        <v>24</v>
      </c>
      <c r="K4466" s="62" t="s">
        <v>17</v>
      </c>
      <c r="O4466" s="4"/>
      <c r="P4466" s="4"/>
      <c r="Q4466" s="4"/>
      <c r="R4466" s="4"/>
      <c r="S4466" s="4"/>
      <c r="T4466" s="4"/>
      <c r="U4466" s="4"/>
      <c r="V4466" s="4"/>
      <c r="W4466" s="4"/>
      <c r="X4466" s="4"/>
      <c r="Y4466" s="4"/>
    </row>
    <row r="4467" spans="1:25" ht="15" customHeight="1">
      <c r="A4467" s="4"/>
      <c r="B4467" s="58" t="s">
        <v>1243</v>
      </c>
      <c r="C4467" s="69" t="s">
        <v>2709</v>
      </c>
      <c r="D4467" s="58" t="s">
        <v>47</v>
      </c>
      <c r="E4467" s="58" t="s">
        <v>2710</v>
      </c>
      <c r="F4467" s="304" t="s">
        <v>1248</v>
      </c>
      <c r="G4467" s="304"/>
      <c r="H4467" s="68" t="s">
        <v>1249</v>
      </c>
      <c r="I4467" s="71">
        <v>1</v>
      </c>
      <c r="J4467" s="70">
        <v>0.21</v>
      </c>
      <c r="K4467" s="70">
        <v>0.21</v>
      </c>
      <c r="O4467" s="4"/>
      <c r="P4467" s="4"/>
      <c r="Q4467" s="4"/>
      <c r="R4467" s="4"/>
      <c r="S4467" s="4"/>
      <c r="T4467" s="4"/>
      <c r="U4467" s="4"/>
      <c r="V4467" s="4"/>
      <c r="W4467" s="4"/>
      <c r="X4467" s="4"/>
      <c r="Y4467" s="4"/>
    </row>
    <row r="4468" spans="1:25" ht="15" customHeight="1">
      <c r="A4468" s="4"/>
      <c r="B4468" s="57" t="s">
        <v>1254</v>
      </c>
      <c r="C4468" s="78" t="s">
        <v>2713</v>
      </c>
      <c r="D4468" s="57" t="s">
        <v>47</v>
      </c>
      <c r="E4468" s="57" t="s">
        <v>2714</v>
      </c>
      <c r="F4468" s="305" t="s">
        <v>1402</v>
      </c>
      <c r="G4468" s="305"/>
      <c r="H4468" s="77" t="s">
        <v>1249</v>
      </c>
      <c r="I4468" s="80">
        <v>1.154E-2</v>
      </c>
      <c r="J4468" s="79">
        <v>18.23</v>
      </c>
      <c r="K4468" s="79">
        <v>0.21</v>
      </c>
      <c r="O4468" s="4"/>
      <c r="P4468" s="4"/>
      <c r="Q4468" s="4"/>
      <c r="R4468" s="4"/>
      <c r="S4468" s="4"/>
      <c r="T4468" s="4"/>
      <c r="U4468" s="4"/>
      <c r="V4468" s="4"/>
      <c r="W4468" s="4"/>
      <c r="X4468" s="4"/>
      <c r="Y4468" s="4"/>
    </row>
    <row r="4469" spans="1:25" ht="15" customHeight="1">
      <c r="A4469" s="4"/>
      <c r="B4469" s="60"/>
      <c r="C4469" s="60"/>
      <c r="D4469" s="60"/>
      <c r="E4469" s="60"/>
      <c r="F4469" s="60" t="s">
        <v>1260</v>
      </c>
      <c r="G4469" s="82">
        <v>0.21</v>
      </c>
      <c r="H4469" s="60" t="s">
        <v>1261</v>
      </c>
      <c r="I4469" s="82">
        <v>0</v>
      </c>
      <c r="J4469" s="60" t="s">
        <v>1262</v>
      </c>
      <c r="K4469" s="82">
        <v>0.21</v>
      </c>
      <c r="O4469" s="4"/>
      <c r="P4469" s="4"/>
      <c r="Q4469" s="4"/>
      <c r="R4469" s="4"/>
      <c r="S4469" s="4"/>
      <c r="T4469" s="4"/>
      <c r="U4469" s="4"/>
      <c r="V4469" s="4"/>
      <c r="W4469" s="4"/>
      <c r="X4469" s="4"/>
      <c r="Y4469" s="4"/>
    </row>
    <row r="4470" spans="1:25" ht="15" customHeight="1" thickBot="1">
      <c r="A4470" s="4"/>
      <c r="B4470" s="60"/>
      <c r="C4470" s="60"/>
      <c r="D4470" s="60"/>
      <c r="E4470" s="60"/>
      <c r="F4470" s="60" t="s">
        <v>1263</v>
      </c>
      <c r="G4470" s="82">
        <v>0.03</v>
      </c>
      <c r="H4470" s="60"/>
      <c r="I4470" s="306" t="s">
        <v>1264</v>
      </c>
      <c r="J4470" s="306"/>
      <c r="K4470" s="82">
        <v>0.24</v>
      </c>
      <c r="O4470" s="4"/>
      <c r="P4470" s="4"/>
      <c r="Q4470" s="4"/>
      <c r="R4470" s="4"/>
      <c r="S4470" s="4"/>
      <c r="T4470" s="4"/>
      <c r="U4470" s="4"/>
      <c r="V4470" s="4"/>
      <c r="W4470" s="4"/>
      <c r="X4470" s="4"/>
      <c r="Y4470" s="4"/>
    </row>
    <row r="4471" spans="1:25" ht="15" customHeight="1" thickTop="1">
      <c r="A4471" s="4"/>
      <c r="B4471" s="72"/>
      <c r="C4471" s="72"/>
      <c r="D4471" s="72"/>
      <c r="E4471" s="72"/>
      <c r="F4471" s="72"/>
      <c r="G4471" s="72"/>
      <c r="H4471" s="72"/>
      <c r="I4471" s="72"/>
      <c r="J4471" s="72"/>
      <c r="K4471" s="72"/>
      <c r="O4471" s="4"/>
      <c r="P4471" s="4"/>
      <c r="Q4471" s="4"/>
      <c r="R4471" s="4"/>
      <c r="S4471" s="4"/>
      <c r="T4471" s="4"/>
      <c r="U4471" s="4"/>
      <c r="V4471" s="4"/>
      <c r="W4471" s="4"/>
      <c r="X4471" s="4"/>
      <c r="Y4471" s="4"/>
    </row>
    <row r="4472" spans="1:25" ht="15" customHeight="1">
      <c r="A4472" s="4"/>
      <c r="B4472" s="61"/>
      <c r="C4472" s="62" t="s">
        <v>19</v>
      </c>
      <c r="D4472" s="61" t="s">
        <v>20</v>
      </c>
      <c r="E4472" s="61" t="s">
        <v>21</v>
      </c>
      <c r="F4472" s="303" t="s">
        <v>1242</v>
      </c>
      <c r="G4472" s="303"/>
      <c r="H4472" s="67" t="s">
        <v>22</v>
      </c>
      <c r="I4472" s="62" t="s">
        <v>23</v>
      </c>
      <c r="J4472" s="62" t="s">
        <v>24</v>
      </c>
      <c r="K4472" s="62" t="s">
        <v>17</v>
      </c>
      <c r="O4472" s="4"/>
      <c r="P4472" s="4"/>
      <c r="Q4472" s="4"/>
      <c r="R4472" s="4"/>
      <c r="S4472" s="4"/>
      <c r="T4472" s="4"/>
      <c r="U4472" s="4"/>
      <c r="V4472" s="4"/>
      <c r="W4472" s="4"/>
      <c r="X4472" s="4"/>
      <c r="Y4472" s="4"/>
    </row>
    <row r="4473" spans="1:25" ht="15" customHeight="1">
      <c r="A4473" s="4"/>
      <c r="B4473" s="58" t="s">
        <v>1243</v>
      </c>
      <c r="C4473" s="69" t="s">
        <v>2717</v>
      </c>
      <c r="D4473" s="58" t="s">
        <v>47</v>
      </c>
      <c r="E4473" s="58" t="s">
        <v>2718</v>
      </c>
      <c r="F4473" s="304" t="s">
        <v>1248</v>
      </c>
      <c r="G4473" s="304"/>
      <c r="H4473" s="68" t="s">
        <v>1249</v>
      </c>
      <c r="I4473" s="71">
        <v>1</v>
      </c>
      <c r="J4473" s="70">
        <v>0.22</v>
      </c>
      <c r="K4473" s="70">
        <v>0.22</v>
      </c>
      <c r="O4473" s="4"/>
      <c r="P4473" s="4"/>
      <c r="Q4473" s="4"/>
      <c r="R4473" s="4"/>
      <c r="S4473" s="4"/>
      <c r="T4473" s="4"/>
      <c r="U4473" s="4"/>
      <c r="V4473" s="4"/>
      <c r="W4473" s="4"/>
      <c r="X4473" s="4"/>
      <c r="Y4473" s="4"/>
    </row>
    <row r="4474" spans="1:25" ht="15" customHeight="1">
      <c r="A4474" s="4"/>
      <c r="B4474" s="57" t="s">
        <v>1254</v>
      </c>
      <c r="C4474" s="78" t="s">
        <v>2721</v>
      </c>
      <c r="D4474" s="57" t="s">
        <v>47</v>
      </c>
      <c r="E4474" s="57" t="s">
        <v>2722</v>
      </c>
      <c r="F4474" s="305" t="s">
        <v>1402</v>
      </c>
      <c r="G4474" s="305"/>
      <c r="H4474" s="77" t="s">
        <v>1249</v>
      </c>
      <c r="I4474" s="80">
        <v>1.154E-2</v>
      </c>
      <c r="J4474" s="79">
        <v>19.739999999999998</v>
      </c>
      <c r="K4474" s="79">
        <v>0.22</v>
      </c>
      <c r="O4474" s="4"/>
      <c r="P4474" s="4"/>
      <c r="Q4474" s="4"/>
      <c r="R4474" s="4"/>
      <c r="S4474" s="4"/>
      <c r="T4474" s="4"/>
      <c r="U4474" s="4"/>
      <c r="V4474" s="4"/>
      <c r="W4474" s="4"/>
      <c r="X4474" s="4"/>
      <c r="Y4474" s="4"/>
    </row>
    <row r="4475" spans="1:25" ht="15" customHeight="1">
      <c r="A4475" s="4"/>
      <c r="B4475" s="60"/>
      <c r="C4475" s="60"/>
      <c r="D4475" s="60"/>
      <c r="E4475" s="60"/>
      <c r="F4475" s="60" t="s">
        <v>1260</v>
      </c>
      <c r="G4475" s="82">
        <v>0.22</v>
      </c>
      <c r="H4475" s="60" t="s">
        <v>1261</v>
      </c>
      <c r="I4475" s="82">
        <v>0</v>
      </c>
      <c r="J4475" s="60" t="s">
        <v>1262</v>
      </c>
      <c r="K4475" s="82">
        <v>0.22</v>
      </c>
      <c r="O4475" s="4"/>
      <c r="P4475" s="4"/>
      <c r="Q4475" s="4"/>
      <c r="R4475" s="4"/>
      <c r="S4475" s="4"/>
      <c r="T4475" s="4"/>
      <c r="U4475" s="4"/>
      <c r="V4475" s="4"/>
      <c r="W4475" s="4"/>
      <c r="X4475" s="4"/>
      <c r="Y4475" s="4"/>
    </row>
    <row r="4476" spans="1:25" ht="15" customHeight="1" thickBot="1">
      <c r="A4476" s="4"/>
      <c r="B4476" s="60"/>
      <c r="C4476" s="60"/>
      <c r="D4476" s="60"/>
      <c r="E4476" s="60"/>
      <c r="F4476" s="60" t="s">
        <v>1263</v>
      </c>
      <c r="G4476" s="82">
        <v>0.04</v>
      </c>
      <c r="H4476" s="60"/>
      <c r="I4476" s="306" t="s">
        <v>1264</v>
      </c>
      <c r="J4476" s="306"/>
      <c r="K4476" s="82">
        <v>0.26</v>
      </c>
      <c r="O4476" s="4"/>
      <c r="P4476" s="4"/>
      <c r="Q4476" s="4"/>
      <c r="R4476" s="4"/>
      <c r="S4476" s="4"/>
      <c r="T4476" s="4"/>
      <c r="U4476" s="4"/>
      <c r="V4476" s="4"/>
      <c r="W4476" s="4"/>
      <c r="X4476" s="4"/>
      <c r="Y4476" s="4"/>
    </row>
    <row r="4477" spans="1:25" ht="15" customHeight="1" thickTop="1">
      <c r="A4477" s="4"/>
      <c r="B4477" s="72"/>
      <c r="C4477" s="72"/>
      <c r="D4477" s="72"/>
      <c r="E4477" s="72"/>
      <c r="F4477" s="72"/>
      <c r="G4477" s="72"/>
      <c r="H4477" s="72"/>
      <c r="I4477" s="72"/>
      <c r="J4477" s="72"/>
      <c r="K4477" s="72"/>
      <c r="O4477" s="4"/>
      <c r="P4477" s="4"/>
      <c r="Q4477" s="4"/>
      <c r="R4477" s="4"/>
      <c r="S4477" s="4"/>
      <c r="T4477" s="4"/>
      <c r="U4477" s="4"/>
      <c r="V4477" s="4"/>
      <c r="W4477" s="4"/>
      <c r="X4477" s="4"/>
      <c r="Y4477" s="4"/>
    </row>
    <row r="4478" spans="1:25" ht="15" customHeight="1">
      <c r="A4478" s="4"/>
      <c r="B4478" s="61"/>
      <c r="C4478" s="62" t="s">
        <v>19</v>
      </c>
      <c r="D4478" s="61" t="s">
        <v>20</v>
      </c>
      <c r="E4478" s="61" t="s">
        <v>21</v>
      </c>
      <c r="F4478" s="303" t="s">
        <v>1242</v>
      </c>
      <c r="G4478" s="303"/>
      <c r="H4478" s="67" t="s">
        <v>22</v>
      </c>
      <c r="I4478" s="62" t="s">
        <v>23</v>
      </c>
      <c r="J4478" s="62" t="s">
        <v>24</v>
      </c>
      <c r="K4478" s="62" t="s">
        <v>17</v>
      </c>
      <c r="O4478" s="4"/>
      <c r="P4478" s="4"/>
      <c r="Q4478" s="4"/>
      <c r="R4478" s="4"/>
      <c r="S4478" s="4"/>
      <c r="T4478" s="4"/>
      <c r="U4478" s="4"/>
      <c r="V4478" s="4"/>
      <c r="W4478" s="4"/>
      <c r="X4478" s="4"/>
      <c r="Y4478" s="4"/>
    </row>
    <row r="4479" spans="1:25" ht="15" customHeight="1">
      <c r="A4479" s="4"/>
      <c r="B4479" s="58" t="s">
        <v>1243</v>
      </c>
      <c r="C4479" s="69" t="s">
        <v>2743</v>
      </c>
      <c r="D4479" s="58" t="s">
        <v>47</v>
      </c>
      <c r="E4479" s="58" t="s">
        <v>2744</v>
      </c>
      <c r="F4479" s="304" t="s">
        <v>1248</v>
      </c>
      <c r="G4479" s="304"/>
      <c r="H4479" s="68" t="s">
        <v>1249</v>
      </c>
      <c r="I4479" s="71">
        <v>1</v>
      </c>
      <c r="J4479" s="70">
        <v>0.27</v>
      </c>
      <c r="K4479" s="70">
        <v>0.27</v>
      </c>
      <c r="O4479" s="4"/>
      <c r="P4479" s="4"/>
      <c r="Q4479" s="4"/>
      <c r="R4479" s="4"/>
      <c r="S4479" s="4"/>
      <c r="T4479" s="4"/>
      <c r="U4479" s="4"/>
      <c r="V4479" s="4"/>
      <c r="W4479" s="4"/>
      <c r="X4479" s="4"/>
      <c r="Y4479" s="4"/>
    </row>
    <row r="4480" spans="1:25" ht="15" customHeight="1">
      <c r="A4480" s="4"/>
      <c r="B4480" s="57" t="s">
        <v>1254</v>
      </c>
      <c r="C4480" s="78" t="s">
        <v>2745</v>
      </c>
      <c r="D4480" s="57" t="s">
        <v>47</v>
      </c>
      <c r="E4480" s="57" t="s">
        <v>2746</v>
      </c>
      <c r="F4480" s="305" t="s">
        <v>1402</v>
      </c>
      <c r="G4480" s="305"/>
      <c r="H4480" s="77" t="s">
        <v>1249</v>
      </c>
      <c r="I4480" s="80">
        <v>1.154E-2</v>
      </c>
      <c r="J4480" s="79">
        <v>24.12</v>
      </c>
      <c r="K4480" s="79">
        <v>0.27</v>
      </c>
      <c r="O4480" s="4"/>
      <c r="P4480" s="4"/>
      <c r="Q4480" s="4"/>
      <c r="R4480" s="4"/>
      <c r="S4480" s="4"/>
      <c r="T4480" s="4"/>
      <c r="U4480" s="4"/>
      <c r="V4480" s="4"/>
      <c r="W4480" s="4"/>
      <c r="X4480" s="4"/>
      <c r="Y4480" s="4"/>
    </row>
    <row r="4481" spans="1:25" ht="15" customHeight="1">
      <c r="A4481" s="4"/>
      <c r="B4481" s="60"/>
      <c r="C4481" s="60"/>
      <c r="D4481" s="60"/>
      <c r="E4481" s="60"/>
      <c r="F4481" s="60" t="s">
        <v>1260</v>
      </c>
      <c r="G4481" s="82">
        <v>0.27</v>
      </c>
      <c r="H4481" s="60" t="s">
        <v>1261</v>
      </c>
      <c r="I4481" s="82">
        <v>0</v>
      </c>
      <c r="J4481" s="60" t="s">
        <v>1262</v>
      </c>
      <c r="K4481" s="82">
        <v>0.27</v>
      </c>
      <c r="O4481" s="4"/>
      <c r="P4481" s="4"/>
      <c r="Q4481" s="4"/>
      <c r="R4481" s="4"/>
      <c r="S4481" s="4"/>
      <c r="T4481" s="4"/>
      <c r="U4481" s="4"/>
      <c r="V4481" s="4"/>
      <c r="W4481" s="4"/>
      <c r="X4481" s="4"/>
      <c r="Y4481" s="4"/>
    </row>
    <row r="4482" spans="1:25" ht="15" customHeight="1" thickBot="1">
      <c r="A4482" s="4"/>
      <c r="B4482" s="60"/>
      <c r="C4482" s="60"/>
      <c r="D4482" s="60"/>
      <c r="E4482" s="60"/>
      <c r="F4482" s="60" t="s">
        <v>1263</v>
      </c>
      <c r="G4482" s="82">
        <v>0.05</v>
      </c>
      <c r="H4482" s="60"/>
      <c r="I4482" s="306" t="s">
        <v>1264</v>
      </c>
      <c r="J4482" s="306"/>
      <c r="K4482" s="82">
        <v>0.32</v>
      </c>
      <c r="O4482" s="4"/>
      <c r="P4482" s="4"/>
      <c r="Q4482" s="4"/>
      <c r="R4482" s="4"/>
      <c r="S4482" s="4"/>
      <c r="T4482" s="4"/>
      <c r="U4482" s="4"/>
      <c r="V4482" s="4"/>
      <c r="W4482" s="4"/>
      <c r="X4482" s="4"/>
      <c r="Y4482" s="4"/>
    </row>
    <row r="4483" spans="1:25" ht="15" customHeight="1" thickTop="1">
      <c r="A4483" s="4"/>
      <c r="B4483" s="72"/>
      <c r="C4483" s="72"/>
      <c r="D4483" s="72"/>
      <c r="E4483" s="72"/>
      <c r="F4483" s="72"/>
      <c r="G4483" s="72"/>
      <c r="H4483" s="72"/>
      <c r="I4483" s="72"/>
      <c r="J4483" s="72"/>
      <c r="K4483" s="72"/>
      <c r="O4483" s="4"/>
      <c r="P4483" s="4"/>
      <c r="Q4483" s="4"/>
      <c r="R4483" s="4"/>
      <c r="S4483" s="4"/>
      <c r="T4483" s="4"/>
      <c r="U4483" s="4"/>
      <c r="V4483" s="4"/>
      <c r="W4483" s="4"/>
      <c r="X4483" s="4"/>
      <c r="Y4483" s="4"/>
    </row>
    <row r="4484" spans="1:25" ht="15" customHeight="1">
      <c r="A4484" s="4"/>
      <c r="B4484" s="61"/>
      <c r="C4484" s="62" t="s">
        <v>19</v>
      </c>
      <c r="D4484" s="61" t="s">
        <v>20</v>
      </c>
      <c r="E4484" s="61" t="s">
        <v>21</v>
      </c>
      <c r="F4484" s="303" t="s">
        <v>1242</v>
      </c>
      <c r="G4484" s="303"/>
      <c r="H4484" s="67" t="s">
        <v>22</v>
      </c>
      <c r="I4484" s="62" t="s">
        <v>23</v>
      </c>
      <c r="J4484" s="62" t="s">
        <v>24</v>
      </c>
      <c r="K4484" s="62" t="s">
        <v>17</v>
      </c>
      <c r="O4484" s="4"/>
      <c r="P4484" s="4"/>
      <c r="Q4484" s="4"/>
      <c r="R4484" s="4"/>
      <c r="S4484" s="4"/>
      <c r="T4484" s="4"/>
      <c r="U4484" s="4"/>
      <c r="V4484" s="4"/>
      <c r="W4484" s="4"/>
      <c r="X4484" s="4"/>
      <c r="Y4484" s="4"/>
    </row>
    <row r="4485" spans="1:25" ht="15" customHeight="1">
      <c r="A4485" s="4"/>
      <c r="B4485" s="58" t="s">
        <v>1243</v>
      </c>
      <c r="C4485" s="69" t="s">
        <v>2751</v>
      </c>
      <c r="D4485" s="58" t="s">
        <v>47</v>
      </c>
      <c r="E4485" s="58" t="s">
        <v>2752</v>
      </c>
      <c r="F4485" s="304" t="s">
        <v>1248</v>
      </c>
      <c r="G4485" s="304"/>
      <c r="H4485" s="68" t="s">
        <v>1249</v>
      </c>
      <c r="I4485" s="71">
        <v>1</v>
      </c>
      <c r="J4485" s="70">
        <v>0.26</v>
      </c>
      <c r="K4485" s="70">
        <v>0.26</v>
      </c>
      <c r="O4485" s="4"/>
      <c r="P4485" s="4"/>
      <c r="Q4485" s="4"/>
      <c r="R4485" s="4"/>
      <c r="S4485" s="4"/>
      <c r="T4485" s="4"/>
      <c r="U4485" s="4"/>
      <c r="V4485" s="4"/>
      <c r="W4485" s="4"/>
      <c r="X4485" s="4"/>
      <c r="Y4485" s="4"/>
    </row>
    <row r="4486" spans="1:25" ht="15" customHeight="1">
      <c r="A4486" s="4"/>
      <c r="B4486" s="57" t="s">
        <v>1254</v>
      </c>
      <c r="C4486" s="78" t="s">
        <v>2753</v>
      </c>
      <c r="D4486" s="57" t="s">
        <v>47</v>
      </c>
      <c r="E4486" s="57" t="s">
        <v>2754</v>
      </c>
      <c r="F4486" s="305" t="s">
        <v>1402</v>
      </c>
      <c r="G4486" s="305"/>
      <c r="H4486" s="77" t="s">
        <v>1249</v>
      </c>
      <c r="I4486" s="80">
        <v>1.4760000000000001E-2</v>
      </c>
      <c r="J4486" s="79">
        <v>18.12</v>
      </c>
      <c r="K4486" s="79">
        <v>0.26</v>
      </c>
      <c r="O4486" s="4"/>
      <c r="P4486" s="4"/>
      <c r="Q4486" s="4"/>
      <c r="R4486" s="4"/>
      <c r="S4486" s="4"/>
      <c r="T4486" s="4"/>
      <c r="U4486" s="4"/>
      <c r="V4486" s="4"/>
      <c r="W4486" s="4"/>
      <c r="X4486" s="4"/>
      <c r="Y4486" s="4"/>
    </row>
    <row r="4487" spans="1:25" ht="15" customHeight="1">
      <c r="A4487" s="4"/>
      <c r="B4487" s="60"/>
      <c r="C4487" s="60"/>
      <c r="D4487" s="60"/>
      <c r="E4487" s="60"/>
      <c r="F4487" s="60" t="s">
        <v>1260</v>
      </c>
      <c r="G4487" s="82">
        <v>0.26</v>
      </c>
      <c r="H4487" s="60" t="s">
        <v>1261</v>
      </c>
      <c r="I4487" s="82">
        <v>0</v>
      </c>
      <c r="J4487" s="60" t="s">
        <v>1262</v>
      </c>
      <c r="K4487" s="82">
        <v>0.26</v>
      </c>
      <c r="O4487" s="4"/>
      <c r="P4487" s="4"/>
      <c r="Q4487" s="4"/>
      <c r="R4487" s="4"/>
      <c r="S4487" s="4"/>
      <c r="T4487" s="4"/>
      <c r="U4487" s="4"/>
      <c r="V4487" s="4"/>
      <c r="W4487" s="4"/>
      <c r="X4487" s="4"/>
      <c r="Y4487" s="4"/>
    </row>
    <row r="4488" spans="1:25" ht="15" customHeight="1" thickBot="1">
      <c r="A4488" s="4"/>
      <c r="B4488" s="60"/>
      <c r="C4488" s="60"/>
      <c r="D4488" s="60"/>
      <c r="E4488" s="60"/>
      <c r="F4488" s="60" t="s">
        <v>1263</v>
      </c>
      <c r="G4488" s="82">
        <v>0.04</v>
      </c>
      <c r="H4488" s="60"/>
      <c r="I4488" s="306" t="s">
        <v>1264</v>
      </c>
      <c r="J4488" s="306"/>
      <c r="K4488" s="82">
        <v>0.3</v>
      </c>
      <c r="O4488" s="4"/>
      <c r="P4488" s="4"/>
      <c r="Q4488" s="4"/>
      <c r="R4488" s="4"/>
      <c r="S4488" s="4"/>
      <c r="T4488" s="4"/>
      <c r="U4488" s="4"/>
      <c r="V4488" s="4"/>
      <c r="W4488" s="4"/>
      <c r="X4488" s="4"/>
      <c r="Y4488" s="4"/>
    </row>
    <row r="4489" spans="1:25" ht="15" customHeight="1" thickTop="1">
      <c r="A4489" s="4"/>
      <c r="B4489" s="72"/>
      <c r="C4489" s="72"/>
      <c r="D4489" s="72"/>
      <c r="E4489" s="72"/>
      <c r="F4489" s="72"/>
      <c r="G4489" s="72"/>
      <c r="H4489" s="72"/>
      <c r="I4489" s="72"/>
      <c r="J4489" s="72"/>
      <c r="K4489" s="72"/>
      <c r="O4489" s="4"/>
      <c r="P4489" s="4"/>
      <c r="Q4489" s="4"/>
      <c r="R4489" s="4"/>
      <c r="S4489" s="4"/>
      <c r="T4489" s="4"/>
      <c r="U4489" s="4"/>
      <c r="V4489" s="4"/>
      <c r="W4489" s="4"/>
      <c r="X4489" s="4"/>
      <c r="Y4489" s="4"/>
    </row>
    <row r="4490" spans="1:25" ht="15" customHeight="1">
      <c r="A4490" s="4"/>
      <c r="B4490" s="61"/>
      <c r="C4490" s="62" t="s">
        <v>19</v>
      </c>
      <c r="D4490" s="61" t="s">
        <v>20</v>
      </c>
      <c r="E4490" s="61" t="s">
        <v>21</v>
      </c>
      <c r="F4490" s="303" t="s">
        <v>1242</v>
      </c>
      <c r="G4490" s="303"/>
      <c r="H4490" s="67" t="s">
        <v>22</v>
      </c>
      <c r="I4490" s="62" t="s">
        <v>23</v>
      </c>
      <c r="J4490" s="62" t="s">
        <v>24</v>
      </c>
      <c r="K4490" s="62" t="s">
        <v>17</v>
      </c>
      <c r="O4490" s="4"/>
      <c r="P4490" s="4"/>
      <c r="Q4490" s="4"/>
      <c r="R4490" s="4"/>
      <c r="S4490" s="4"/>
      <c r="T4490" s="4"/>
      <c r="U4490" s="4"/>
      <c r="V4490" s="4"/>
      <c r="W4490" s="4"/>
      <c r="X4490" s="4"/>
      <c r="Y4490" s="4"/>
    </row>
    <row r="4491" spans="1:25" ht="15" customHeight="1">
      <c r="A4491" s="4"/>
      <c r="B4491" s="58" t="s">
        <v>1243</v>
      </c>
      <c r="C4491" s="69" t="s">
        <v>2761</v>
      </c>
      <c r="D4491" s="58" t="s">
        <v>47</v>
      </c>
      <c r="E4491" s="58" t="s">
        <v>2762</v>
      </c>
      <c r="F4491" s="304" t="s">
        <v>1248</v>
      </c>
      <c r="G4491" s="304"/>
      <c r="H4491" s="68" t="s">
        <v>1249</v>
      </c>
      <c r="I4491" s="71">
        <v>1</v>
      </c>
      <c r="J4491" s="70">
        <v>0.68</v>
      </c>
      <c r="K4491" s="70">
        <v>0.68</v>
      </c>
      <c r="O4491" s="4"/>
      <c r="P4491" s="4"/>
      <c r="Q4491" s="4"/>
      <c r="R4491" s="4"/>
      <c r="S4491" s="4"/>
      <c r="T4491" s="4"/>
      <c r="U4491" s="4"/>
      <c r="V4491" s="4"/>
      <c r="W4491" s="4"/>
      <c r="X4491" s="4"/>
      <c r="Y4491" s="4"/>
    </row>
    <row r="4492" spans="1:25" ht="15" customHeight="1">
      <c r="A4492" s="4"/>
      <c r="B4492" s="57" t="s">
        <v>1254</v>
      </c>
      <c r="C4492" s="78" t="s">
        <v>2763</v>
      </c>
      <c r="D4492" s="57" t="s">
        <v>47</v>
      </c>
      <c r="E4492" s="57" t="s">
        <v>2764</v>
      </c>
      <c r="F4492" s="305" t="s">
        <v>1402</v>
      </c>
      <c r="G4492" s="305"/>
      <c r="H4492" s="77" t="s">
        <v>1249</v>
      </c>
      <c r="I4492" s="80">
        <v>3.7319999999999999E-2</v>
      </c>
      <c r="J4492" s="79">
        <v>18.23</v>
      </c>
      <c r="K4492" s="79">
        <v>0.68</v>
      </c>
      <c r="O4492" s="4"/>
      <c r="P4492" s="4"/>
      <c r="Q4492" s="4"/>
      <c r="R4492" s="4"/>
      <c r="S4492" s="4"/>
      <c r="T4492" s="4"/>
      <c r="U4492" s="4"/>
      <c r="V4492" s="4"/>
      <c r="W4492" s="4"/>
      <c r="X4492" s="4"/>
      <c r="Y4492" s="4"/>
    </row>
    <row r="4493" spans="1:25" ht="15" customHeight="1">
      <c r="A4493" s="4"/>
      <c r="B4493" s="60"/>
      <c r="C4493" s="60"/>
      <c r="D4493" s="60"/>
      <c r="E4493" s="60"/>
      <c r="F4493" s="60" t="s">
        <v>1260</v>
      </c>
      <c r="G4493" s="82">
        <v>0.68</v>
      </c>
      <c r="H4493" s="60" t="s">
        <v>1261</v>
      </c>
      <c r="I4493" s="82">
        <v>0</v>
      </c>
      <c r="J4493" s="60" t="s">
        <v>1262</v>
      </c>
      <c r="K4493" s="82">
        <v>0.68</v>
      </c>
      <c r="O4493" s="4"/>
      <c r="P4493" s="4"/>
      <c r="Q4493" s="4"/>
      <c r="R4493" s="4"/>
      <c r="S4493" s="4"/>
      <c r="T4493" s="4"/>
      <c r="U4493" s="4"/>
      <c r="V4493" s="4"/>
      <c r="W4493" s="4"/>
      <c r="X4493" s="4"/>
      <c r="Y4493" s="4"/>
    </row>
    <row r="4494" spans="1:25" ht="15" customHeight="1" thickBot="1">
      <c r="A4494" s="4"/>
      <c r="B4494" s="60"/>
      <c r="C4494" s="60"/>
      <c r="D4494" s="60"/>
      <c r="E4494" s="60"/>
      <c r="F4494" s="60" t="s">
        <v>1263</v>
      </c>
      <c r="G4494" s="82">
        <v>0.12</v>
      </c>
      <c r="H4494" s="60"/>
      <c r="I4494" s="306" t="s">
        <v>1264</v>
      </c>
      <c r="J4494" s="306"/>
      <c r="K4494" s="82">
        <v>0.8</v>
      </c>
      <c r="O4494" s="4"/>
      <c r="P4494" s="4"/>
      <c r="Q4494" s="4"/>
      <c r="R4494" s="4"/>
      <c r="S4494" s="4"/>
      <c r="T4494" s="4"/>
      <c r="U4494" s="4"/>
      <c r="V4494" s="4"/>
      <c r="W4494" s="4"/>
      <c r="X4494" s="4"/>
      <c r="Y4494" s="4"/>
    </row>
    <row r="4495" spans="1:25" ht="15" customHeight="1" thickTop="1">
      <c r="A4495" s="4"/>
      <c r="B4495" s="72"/>
      <c r="C4495" s="72"/>
      <c r="D4495" s="72"/>
      <c r="E4495" s="72"/>
      <c r="F4495" s="72"/>
      <c r="G4495" s="72"/>
      <c r="H4495" s="72"/>
      <c r="I4495" s="72"/>
      <c r="J4495" s="72"/>
      <c r="K4495" s="72"/>
      <c r="O4495" s="4"/>
      <c r="P4495" s="4"/>
      <c r="Q4495" s="4"/>
      <c r="R4495" s="4"/>
      <c r="S4495" s="4"/>
      <c r="T4495" s="4"/>
      <c r="U4495" s="4"/>
      <c r="V4495" s="4"/>
      <c r="W4495" s="4"/>
      <c r="X4495" s="4"/>
      <c r="Y4495" s="4"/>
    </row>
    <row r="4496" spans="1:25" ht="15" customHeight="1">
      <c r="A4496" s="4"/>
      <c r="B4496" s="61"/>
      <c r="C4496" s="62" t="s">
        <v>19</v>
      </c>
      <c r="D4496" s="61" t="s">
        <v>20</v>
      </c>
      <c r="E4496" s="61" t="s">
        <v>21</v>
      </c>
      <c r="F4496" s="303" t="s">
        <v>1242</v>
      </c>
      <c r="G4496" s="303"/>
      <c r="H4496" s="67" t="s">
        <v>22</v>
      </c>
      <c r="I4496" s="62" t="s">
        <v>23</v>
      </c>
      <c r="J4496" s="62" t="s">
        <v>24</v>
      </c>
      <c r="K4496" s="62" t="s">
        <v>17</v>
      </c>
      <c r="O4496" s="4"/>
      <c r="P4496" s="4"/>
      <c r="Q4496" s="4"/>
      <c r="R4496" s="4"/>
      <c r="S4496" s="4"/>
      <c r="T4496" s="4"/>
      <c r="U4496" s="4"/>
      <c r="V4496" s="4"/>
      <c r="W4496" s="4"/>
      <c r="X4496" s="4"/>
      <c r="Y4496" s="4"/>
    </row>
    <row r="4497" spans="1:25" ht="15" customHeight="1">
      <c r="A4497" s="4"/>
      <c r="B4497" s="58" t="s">
        <v>1243</v>
      </c>
      <c r="C4497" s="69" t="s">
        <v>2769</v>
      </c>
      <c r="D4497" s="58" t="s">
        <v>47</v>
      </c>
      <c r="E4497" s="58" t="s">
        <v>2770</v>
      </c>
      <c r="F4497" s="304" t="s">
        <v>1248</v>
      </c>
      <c r="G4497" s="304"/>
      <c r="H4497" s="68" t="s">
        <v>1249</v>
      </c>
      <c r="I4497" s="71">
        <v>1</v>
      </c>
      <c r="J4497" s="70">
        <v>0.32</v>
      </c>
      <c r="K4497" s="70">
        <v>0.32</v>
      </c>
      <c r="O4497" s="4"/>
      <c r="P4497" s="4"/>
      <c r="Q4497" s="4"/>
      <c r="R4497" s="4"/>
      <c r="S4497" s="4"/>
      <c r="T4497" s="4"/>
      <c r="U4497" s="4"/>
      <c r="V4497" s="4"/>
      <c r="W4497" s="4"/>
      <c r="X4497" s="4"/>
      <c r="Y4497" s="4"/>
    </row>
    <row r="4498" spans="1:25" ht="15" customHeight="1">
      <c r="A4498" s="4"/>
      <c r="B4498" s="57" t="s">
        <v>1254</v>
      </c>
      <c r="C4498" s="78" t="s">
        <v>2773</v>
      </c>
      <c r="D4498" s="57" t="s">
        <v>47</v>
      </c>
      <c r="E4498" s="57" t="s">
        <v>2774</v>
      </c>
      <c r="F4498" s="305" t="s">
        <v>1402</v>
      </c>
      <c r="G4498" s="305"/>
      <c r="H4498" s="77" t="s">
        <v>1249</v>
      </c>
      <c r="I4498" s="80">
        <v>1.7979999999999999E-2</v>
      </c>
      <c r="J4498" s="79">
        <v>18.23</v>
      </c>
      <c r="K4498" s="79">
        <v>0.32</v>
      </c>
      <c r="O4498" s="4"/>
      <c r="P4498" s="4"/>
      <c r="Q4498" s="4"/>
      <c r="R4498" s="4"/>
      <c r="S4498" s="4"/>
      <c r="T4498" s="4"/>
      <c r="U4498" s="4"/>
      <c r="V4498" s="4"/>
      <c r="W4498" s="4"/>
      <c r="X4498" s="4"/>
      <c r="Y4498" s="4"/>
    </row>
    <row r="4499" spans="1:25" ht="15" customHeight="1">
      <c r="A4499" s="4"/>
      <c r="B4499" s="60"/>
      <c r="C4499" s="60"/>
      <c r="D4499" s="60"/>
      <c r="E4499" s="60"/>
      <c r="F4499" s="60" t="s">
        <v>1260</v>
      </c>
      <c r="G4499" s="82">
        <v>0.32</v>
      </c>
      <c r="H4499" s="60" t="s">
        <v>1261</v>
      </c>
      <c r="I4499" s="82">
        <v>0</v>
      </c>
      <c r="J4499" s="60" t="s">
        <v>1262</v>
      </c>
      <c r="K4499" s="82">
        <v>0.32</v>
      </c>
      <c r="O4499" s="4"/>
      <c r="P4499" s="4"/>
      <c r="Q4499" s="4"/>
      <c r="R4499" s="4"/>
      <c r="S4499" s="4"/>
      <c r="T4499" s="4"/>
      <c r="U4499" s="4"/>
      <c r="V4499" s="4"/>
      <c r="W4499" s="4"/>
      <c r="X4499" s="4"/>
      <c r="Y4499" s="4"/>
    </row>
    <row r="4500" spans="1:25" ht="15" customHeight="1" thickBot="1">
      <c r="A4500" s="4"/>
      <c r="B4500" s="60"/>
      <c r="C4500" s="60"/>
      <c r="D4500" s="60"/>
      <c r="E4500" s="60"/>
      <c r="F4500" s="60" t="s">
        <v>1263</v>
      </c>
      <c r="G4500" s="82">
        <v>0.06</v>
      </c>
      <c r="H4500" s="60"/>
      <c r="I4500" s="306" t="s">
        <v>1264</v>
      </c>
      <c r="J4500" s="306"/>
      <c r="K4500" s="82">
        <v>0.38</v>
      </c>
      <c r="O4500" s="4"/>
      <c r="P4500" s="4"/>
      <c r="Q4500" s="4"/>
      <c r="R4500" s="4"/>
      <c r="S4500" s="4"/>
      <c r="T4500" s="4"/>
      <c r="U4500" s="4"/>
      <c r="V4500" s="4"/>
      <c r="W4500" s="4"/>
      <c r="X4500" s="4"/>
      <c r="Y4500" s="4"/>
    </row>
    <row r="4501" spans="1:25" ht="15" customHeight="1" thickTop="1">
      <c r="A4501" s="4"/>
      <c r="B4501" s="72"/>
      <c r="C4501" s="72"/>
      <c r="D4501" s="72"/>
      <c r="E4501" s="72"/>
      <c r="F4501" s="72"/>
      <c r="G4501" s="72"/>
      <c r="H4501" s="72"/>
      <c r="I4501" s="72"/>
      <c r="J4501" s="72"/>
      <c r="K4501" s="72"/>
      <c r="O4501" s="4"/>
      <c r="P4501" s="4"/>
      <c r="Q4501" s="4"/>
      <c r="R4501" s="4"/>
      <c r="S4501" s="4"/>
      <c r="T4501" s="4"/>
      <c r="U4501" s="4"/>
      <c r="V4501" s="4"/>
      <c r="W4501" s="4"/>
      <c r="X4501" s="4"/>
      <c r="Y4501" s="4"/>
    </row>
    <row r="4502" spans="1:25" ht="15" customHeight="1">
      <c r="A4502" s="4"/>
      <c r="B4502" s="61"/>
      <c r="C4502" s="62" t="s">
        <v>19</v>
      </c>
      <c r="D4502" s="61" t="s">
        <v>20</v>
      </c>
      <c r="E4502" s="61" t="s">
        <v>21</v>
      </c>
      <c r="F4502" s="303" t="s">
        <v>1242</v>
      </c>
      <c r="G4502" s="303"/>
      <c r="H4502" s="67" t="s">
        <v>22</v>
      </c>
      <c r="I4502" s="62" t="s">
        <v>23</v>
      </c>
      <c r="J4502" s="62" t="s">
        <v>24</v>
      </c>
      <c r="K4502" s="62" t="s">
        <v>17</v>
      </c>
      <c r="O4502" s="4"/>
      <c r="P4502" s="4"/>
      <c r="Q4502" s="4"/>
      <c r="R4502" s="4"/>
      <c r="S4502" s="4"/>
      <c r="T4502" s="4"/>
      <c r="U4502" s="4"/>
      <c r="V4502" s="4"/>
      <c r="W4502" s="4"/>
      <c r="X4502" s="4"/>
      <c r="Y4502" s="4"/>
    </row>
    <row r="4503" spans="1:25" ht="15" customHeight="1">
      <c r="A4503" s="4"/>
      <c r="B4503" s="58" t="s">
        <v>1243</v>
      </c>
      <c r="C4503" s="69" t="s">
        <v>2777</v>
      </c>
      <c r="D4503" s="58" t="s">
        <v>47</v>
      </c>
      <c r="E4503" s="58" t="s">
        <v>2778</v>
      </c>
      <c r="F4503" s="304" t="s">
        <v>1248</v>
      </c>
      <c r="G4503" s="304"/>
      <c r="H4503" s="68" t="s">
        <v>1249</v>
      </c>
      <c r="I4503" s="71">
        <v>1</v>
      </c>
      <c r="J4503" s="70">
        <v>0.21</v>
      </c>
      <c r="K4503" s="70">
        <v>0.21</v>
      </c>
      <c r="O4503" s="4"/>
      <c r="P4503" s="4"/>
      <c r="Q4503" s="4"/>
      <c r="R4503" s="4"/>
      <c r="S4503" s="4"/>
      <c r="T4503" s="4"/>
      <c r="U4503" s="4"/>
      <c r="V4503" s="4"/>
      <c r="W4503" s="4"/>
      <c r="X4503" s="4"/>
      <c r="Y4503" s="4"/>
    </row>
    <row r="4504" spans="1:25" ht="15" customHeight="1">
      <c r="A4504" s="4"/>
      <c r="B4504" s="57" t="s">
        <v>1254</v>
      </c>
      <c r="C4504" s="78" t="s">
        <v>2779</v>
      </c>
      <c r="D4504" s="57" t="s">
        <v>47</v>
      </c>
      <c r="E4504" s="57" t="s">
        <v>2780</v>
      </c>
      <c r="F4504" s="305" t="s">
        <v>1402</v>
      </c>
      <c r="G4504" s="305"/>
      <c r="H4504" s="77" t="s">
        <v>1249</v>
      </c>
      <c r="I4504" s="80">
        <v>1.154E-2</v>
      </c>
      <c r="J4504" s="79">
        <v>18.23</v>
      </c>
      <c r="K4504" s="79">
        <v>0.21</v>
      </c>
      <c r="O4504" s="4"/>
      <c r="P4504" s="4"/>
      <c r="Q4504" s="4"/>
      <c r="R4504" s="4"/>
      <c r="S4504" s="4"/>
      <c r="T4504" s="4"/>
      <c r="U4504" s="4"/>
      <c r="V4504" s="4"/>
      <c r="W4504" s="4"/>
      <c r="X4504" s="4"/>
      <c r="Y4504" s="4"/>
    </row>
    <row r="4505" spans="1:25" ht="15" customHeight="1">
      <c r="A4505" s="4"/>
      <c r="B4505" s="60"/>
      <c r="C4505" s="60"/>
      <c r="D4505" s="60"/>
      <c r="E4505" s="60"/>
      <c r="F4505" s="60" t="s">
        <v>1260</v>
      </c>
      <c r="G4505" s="82">
        <v>0.21</v>
      </c>
      <c r="H4505" s="60" t="s">
        <v>1261</v>
      </c>
      <c r="I4505" s="82">
        <v>0</v>
      </c>
      <c r="J4505" s="60" t="s">
        <v>1262</v>
      </c>
      <c r="K4505" s="82">
        <v>0.21</v>
      </c>
      <c r="O4505" s="4"/>
      <c r="P4505" s="4"/>
      <c r="Q4505" s="4"/>
      <c r="R4505" s="4"/>
      <c r="S4505" s="4"/>
      <c r="T4505" s="4"/>
      <c r="U4505" s="4"/>
      <c r="V4505" s="4"/>
      <c r="W4505" s="4"/>
      <c r="X4505" s="4"/>
      <c r="Y4505" s="4"/>
    </row>
    <row r="4506" spans="1:25" ht="15" customHeight="1" thickBot="1">
      <c r="A4506" s="4"/>
      <c r="B4506" s="60"/>
      <c r="C4506" s="60"/>
      <c r="D4506" s="60"/>
      <c r="E4506" s="60"/>
      <c r="F4506" s="60" t="s">
        <v>1263</v>
      </c>
      <c r="G4506" s="82">
        <v>0.03</v>
      </c>
      <c r="H4506" s="60"/>
      <c r="I4506" s="306" t="s">
        <v>1264</v>
      </c>
      <c r="J4506" s="306"/>
      <c r="K4506" s="82">
        <v>0.24</v>
      </c>
      <c r="O4506" s="4"/>
      <c r="P4506" s="4"/>
      <c r="Q4506" s="4"/>
      <c r="R4506" s="4"/>
      <c r="S4506" s="4"/>
      <c r="T4506" s="4"/>
      <c r="U4506" s="4"/>
      <c r="V4506" s="4"/>
      <c r="W4506" s="4"/>
      <c r="X4506" s="4"/>
      <c r="Y4506" s="4"/>
    </row>
    <row r="4507" spans="1:25" ht="15" customHeight="1" thickTop="1">
      <c r="A4507" s="4"/>
      <c r="B4507" s="72"/>
      <c r="C4507" s="72"/>
      <c r="D4507" s="72"/>
      <c r="E4507" s="72"/>
      <c r="F4507" s="72"/>
      <c r="G4507" s="72"/>
      <c r="H4507" s="72"/>
      <c r="I4507" s="72"/>
      <c r="J4507" s="72"/>
      <c r="K4507" s="72"/>
      <c r="O4507" s="4"/>
      <c r="P4507" s="4"/>
      <c r="Q4507" s="4"/>
      <c r="R4507" s="4"/>
      <c r="S4507" s="4"/>
      <c r="T4507" s="4"/>
      <c r="U4507" s="4"/>
      <c r="V4507" s="4"/>
      <c r="W4507" s="4"/>
      <c r="X4507" s="4"/>
      <c r="Y4507" s="4"/>
    </row>
    <row r="4508" spans="1:25" ht="15" customHeight="1">
      <c r="A4508" s="4"/>
      <c r="B4508" s="61"/>
      <c r="C4508" s="62" t="s">
        <v>19</v>
      </c>
      <c r="D4508" s="61" t="s">
        <v>20</v>
      </c>
      <c r="E4508" s="61" t="s">
        <v>21</v>
      </c>
      <c r="F4508" s="303" t="s">
        <v>1242</v>
      </c>
      <c r="G4508" s="303"/>
      <c r="H4508" s="67" t="s">
        <v>22</v>
      </c>
      <c r="I4508" s="62" t="s">
        <v>23</v>
      </c>
      <c r="J4508" s="62" t="s">
        <v>24</v>
      </c>
      <c r="K4508" s="62" t="s">
        <v>17</v>
      </c>
      <c r="O4508" s="4"/>
      <c r="P4508" s="4"/>
      <c r="Q4508" s="4"/>
      <c r="R4508" s="4"/>
      <c r="S4508" s="4"/>
      <c r="T4508" s="4"/>
      <c r="U4508" s="4"/>
      <c r="V4508" s="4"/>
      <c r="W4508" s="4"/>
      <c r="X4508" s="4"/>
      <c r="Y4508" s="4"/>
    </row>
    <row r="4509" spans="1:25" ht="15" customHeight="1">
      <c r="A4509" s="4"/>
      <c r="B4509" s="58" t="s">
        <v>1243</v>
      </c>
      <c r="C4509" s="69" t="s">
        <v>2781</v>
      </c>
      <c r="D4509" s="58" t="s">
        <v>47</v>
      </c>
      <c r="E4509" s="58" t="s">
        <v>2782</v>
      </c>
      <c r="F4509" s="304" t="s">
        <v>1248</v>
      </c>
      <c r="G4509" s="304"/>
      <c r="H4509" s="68" t="s">
        <v>1249</v>
      </c>
      <c r="I4509" s="71">
        <v>1</v>
      </c>
      <c r="J4509" s="70">
        <v>0.38</v>
      </c>
      <c r="K4509" s="70">
        <v>0.38</v>
      </c>
      <c r="O4509" s="4"/>
      <c r="P4509" s="4"/>
      <c r="Q4509" s="4"/>
      <c r="R4509" s="4"/>
      <c r="S4509" s="4"/>
      <c r="T4509" s="4"/>
      <c r="U4509" s="4"/>
      <c r="V4509" s="4"/>
      <c r="W4509" s="4"/>
      <c r="X4509" s="4"/>
      <c r="Y4509" s="4"/>
    </row>
    <row r="4510" spans="1:25" ht="15" customHeight="1">
      <c r="A4510" s="4"/>
      <c r="B4510" s="57" t="s">
        <v>1254</v>
      </c>
      <c r="C4510" s="78" t="s">
        <v>2783</v>
      </c>
      <c r="D4510" s="57" t="s">
        <v>47</v>
      </c>
      <c r="E4510" s="57" t="s">
        <v>2784</v>
      </c>
      <c r="F4510" s="305" t="s">
        <v>1402</v>
      </c>
      <c r="G4510" s="305"/>
      <c r="H4510" s="77" t="s">
        <v>1249</v>
      </c>
      <c r="I4510" s="80">
        <v>1.4760000000000001E-2</v>
      </c>
      <c r="J4510" s="79">
        <v>26.14</v>
      </c>
      <c r="K4510" s="79">
        <v>0.38</v>
      </c>
      <c r="O4510" s="4"/>
      <c r="P4510" s="4"/>
      <c r="Q4510" s="4"/>
      <c r="R4510" s="4"/>
      <c r="S4510" s="4"/>
      <c r="T4510" s="4"/>
      <c r="U4510" s="4"/>
      <c r="V4510" s="4"/>
      <c r="W4510" s="4"/>
      <c r="X4510" s="4"/>
      <c r="Y4510" s="4"/>
    </row>
    <row r="4511" spans="1:25" ht="15" customHeight="1">
      <c r="A4511" s="4"/>
      <c r="B4511" s="60"/>
      <c r="C4511" s="60"/>
      <c r="D4511" s="60"/>
      <c r="E4511" s="60"/>
      <c r="F4511" s="60" t="s">
        <v>1260</v>
      </c>
      <c r="G4511" s="82">
        <v>0.38</v>
      </c>
      <c r="H4511" s="60" t="s">
        <v>1261</v>
      </c>
      <c r="I4511" s="82">
        <v>0</v>
      </c>
      <c r="J4511" s="60" t="s">
        <v>1262</v>
      </c>
      <c r="K4511" s="82">
        <v>0.38</v>
      </c>
      <c r="O4511" s="4"/>
      <c r="P4511" s="4"/>
      <c r="Q4511" s="4"/>
      <c r="R4511" s="4"/>
      <c r="S4511" s="4"/>
      <c r="T4511" s="4"/>
      <c r="U4511" s="4"/>
      <c r="V4511" s="4"/>
      <c r="W4511" s="4"/>
      <c r="X4511" s="4"/>
      <c r="Y4511" s="4"/>
    </row>
    <row r="4512" spans="1:25" ht="15" customHeight="1" thickBot="1">
      <c r="A4512" s="4"/>
      <c r="B4512" s="60"/>
      <c r="C4512" s="60"/>
      <c r="D4512" s="60"/>
      <c r="E4512" s="60"/>
      <c r="F4512" s="60" t="s">
        <v>1263</v>
      </c>
      <c r="G4512" s="82">
        <v>7.0000000000000007E-2</v>
      </c>
      <c r="H4512" s="60"/>
      <c r="I4512" s="306" t="s">
        <v>1264</v>
      </c>
      <c r="J4512" s="306"/>
      <c r="K4512" s="82">
        <v>0.45</v>
      </c>
      <c r="O4512" s="4"/>
      <c r="P4512" s="4"/>
      <c r="Q4512" s="4"/>
      <c r="R4512" s="4"/>
      <c r="S4512" s="4"/>
      <c r="T4512" s="4"/>
      <c r="U4512" s="4"/>
      <c r="V4512" s="4"/>
      <c r="W4512" s="4"/>
      <c r="X4512" s="4"/>
      <c r="Y4512" s="4"/>
    </row>
    <row r="4513" spans="1:25" ht="15" customHeight="1" thickTop="1">
      <c r="A4513" s="4"/>
      <c r="B4513" s="72"/>
      <c r="C4513" s="72"/>
      <c r="D4513" s="72"/>
      <c r="E4513" s="72"/>
      <c r="F4513" s="72"/>
      <c r="G4513" s="72"/>
      <c r="H4513" s="72"/>
      <c r="I4513" s="72"/>
      <c r="J4513" s="72"/>
      <c r="K4513" s="72"/>
      <c r="O4513" s="4"/>
      <c r="P4513" s="4"/>
      <c r="Q4513" s="4"/>
      <c r="R4513" s="4"/>
      <c r="S4513" s="4"/>
      <c r="T4513" s="4"/>
      <c r="U4513" s="4"/>
      <c r="V4513" s="4"/>
      <c r="W4513" s="4"/>
      <c r="X4513" s="4"/>
      <c r="Y4513" s="4"/>
    </row>
    <row r="4514" spans="1:25" ht="15" customHeight="1">
      <c r="A4514" s="4"/>
      <c r="B4514" s="61"/>
      <c r="C4514" s="62" t="s">
        <v>19</v>
      </c>
      <c r="D4514" s="61" t="s">
        <v>20</v>
      </c>
      <c r="E4514" s="61" t="s">
        <v>21</v>
      </c>
      <c r="F4514" s="303" t="s">
        <v>1242</v>
      </c>
      <c r="G4514" s="303"/>
      <c r="H4514" s="67" t="s">
        <v>22</v>
      </c>
      <c r="I4514" s="62" t="s">
        <v>23</v>
      </c>
      <c r="J4514" s="62" t="s">
        <v>24</v>
      </c>
      <c r="K4514" s="62" t="s">
        <v>17</v>
      </c>
      <c r="O4514" s="4"/>
      <c r="P4514" s="4"/>
      <c r="Q4514" s="4"/>
      <c r="R4514" s="4"/>
      <c r="S4514" s="4"/>
      <c r="T4514" s="4"/>
      <c r="U4514" s="4"/>
      <c r="V4514" s="4"/>
      <c r="W4514" s="4"/>
      <c r="X4514" s="4"/>
      <c r="Y4514" s="4"/>
    </row>
    <row r="4515" spans="1:25" ht="15" customHeight="1">
      <c r="A4515" s="4"/>
      <c r="B4515" s="58" t="s">
        <v>1243</v>
      </c>
      <c r="C4515" s="69" t="s">
        <v>2840</v>
      </c>
      <c r="D4515" s="58" t="s">
        <v>47</v>
      </c>
      <c r="E4515" s="58" t="s">
        <v>2841</v>
      </c>
      <c r="F4515" s="304" t="s">
        <v>1248</v>
      </c>
      <c r="G4515" s="304"/>
      <c r="H4515" s="68" t="s">
        <v>1249</v>
      </c>
      <c r="I4515" s="71">
        <v>1</v>
      </c>
      <c r="J4515" s="70">
        <v>0.41</v>
      </c>
      <c r="K4515" s="70">
        <v>0.41</v>
      </c>
      <c r="O4515" s="4"/>
      <c r="P4515" s="4"/>
      <c r="Q4515" s="4"/>
      <c r="R4515" s="4"/>
      <c r="S4515" s="4"/>
      <c r="T4515" s="4"/>
      <c r="U4515" s="4"/>
      <c r="V4515" s="4"/>
      <c r="W4515" s="4"/>
      <c r="X4515" s="4"/>
      <c r="Y4515" s="4"/>
    </row>
    <row r="4516" spans="1:25" ht="15" customHeight="1">
      <c r="A4516" s="4"/>
      <c r="B4516" s="57" t="s">
        <v>1254</v>
      </c>
      <c r="C4516" s="78" t="s">
        <v>2842</v>
      </c>
      <c r="D4516" s="57" t="s">
        <v>47</v>
      </c>
      <c r="E4516" s="57" t="s">
        <v>2843</v>
      </c>
      <c r="F4516" s="305" t="s">
        <v>1402</v>
      </c>
      <c r="G4516" s="305"/>
      <c r="H4516" s="77" t="s">
        <v>1249</v>
      </c>
      <c r="I4516" s="80">
        <v>1.4760000000000001E-2</v>
      </c>
      <c r="J4516" s="79">
        <v>27.96</v>
      </c>
      <c r="K4516" s="79">
        <v>0.41</v>
      </c>
      <c r="O4516" s="4"/>
      <c r="P4516" s="4"/>
      <c r="Q4516" s="4"/>
      <c r="R4516" s="4"/>
      <c r="S4516" s="4"/>
      <c r="T4516" s="4"/>
      <c r="U4516" s="4"/>
      <c r="V4516" s="4"/>
      <c r="W4516" s="4"/>
      <c r="X4516" s="4"/>
      <c r="Y4516" s="4"/>
    </row>
    <row r="4517" spans="1:25" ht="15" customHeight="1">
      <c r="A4517" s="4"/>
      <c r="B4517" s="60"/>
      <c r="C4517" s="60"/>
      <c r="D4517" s="60"/>
      <c r="E4517" s="60"/>
      <c r="F4517" s="60" t="s">
        <v>1260</v>
      </c>
      <c r="G4517" s="82">
        <v>0.41</v>
      </c>
      <c r="H4517" s="60" t="s">
        <v>1261</v>
      </c>
      <c r="I4517" s="82">
        <v>0</v>
      </c>
      <c r="J4517" s="60" t="s">
        <v>1262</v>
      </c>
      <c r="K4517" s="82">
        <v>0.41</v>
      </c>
      <c r="O4517" s="4"/>
      <c r="P4517" s="4"/>
      <c r="Q4517" s="4"/>
      <c r="R4517" s="4"/>
      <c r="S4517" s="4"/>
      <c r="T4517" s="4"/>
      <c r="U4517" s="4"/>
      <c r="V4517" s="4"/>
      <c r="W4517" s="4"/>
      <c r="X4517" s="4"/>
      <c r="Y4517" s="4"/>
    </row>
    <row r="4518" spans="1:25" ht="15" customHeight="1" thickBot="1">
      <c r="A4518" s="4"/>
      <c r="B4518" s="60"/>
      <c r="C4518" s="60"/>
      <c r="D4518" s="60"/>
      <c r="E4518" s="60"/>
      <c r="F4518" s="60" t="s">
        <v>1263</v>
      </c>
      <c r="G4518" s="82">
        <v>7.0000000000000007E-2</v>
      </c>
      <c r="H4518" s="60"/>
      <c r="I4518" s="306" t="s">
        <v>1264</v>
      </c>
      <c r="J4518" s="306"/>
      <c r="K4518" s="82">
        <v>0.48</v>
      </c>
      <c r="O4518" s="4"/>
      <c r="P4518" s="4"/>
      <c r="Q4518" s="4"/>
      <c r="R4518" s="4"/>
      <c r="S4518" s="4"/>
      <c r="T4518" s="4"/>
      <c r="U4518" s="4"/>
      <c r="V4518" s="4"/>
      <c r="W4518" s="4"/>
      <c r="X4518" s="4"/>
      <c r="Y4518" s="4"/>
    </row>
    <row r="4519" spans="1:25" ht="15" customHeight="1" thickTop="1">
      <c r="A4519" s="4"/>
      <c r="B4519" s="72"/>
      <c r="C4519" s="72"/>
      <c r="D4519" s="72"/>
      <c r="E4519" s="72"/>
      <c r="F4519" s="72"/>
      <c r="G4519" s="72"/>
      <c r="H4519" s="72"/>
      <c r="I4519" s="72"/>
      <c r="J4519" s="72"/>
      <c r="K4519" s="72"/>
      <c r="O4519" s="4"/>
      <c r="P4519" s="4"/>
      <c r="Q4519" s="4"/>
      <c r="R4519" s="4"/>
      <c r="S4519" s="4"/>
      <c r="T4519" s="4"/>
      <c r="U4519" s="4"/>
      <c r="V4519" s="4"/>
      <c r="W4519" s="4"/>
      <c r="X4519" s="4"/>
      <c r="Y4519" s="4"/>
    </row>
    <row r="4520" spans="1:25" ht="15" customHeight="1">
      <c r="A4520" s="4"/>
      <c r="B4520" s="61"/>
      <c r="C4520" s="62" t="s">
        <v>19</v>
      </c>
      <c r="D4520" s="61" t="s">
        <v>20</v>
      </c>
      <c r="E4520" s="61" t="s">
        <v>21</v>
      </c>
      <c r="F4520" s="303" t="s">
        <v>1242</v>
      </c>
      <c r="G4520" s="303"/>
      <c r="H4520" s="67" t="s">
        <v>22</v>
      </c>
      <c r="I4520" s="62" t="s">
        <v>23</v>
      </c>
      <c r="J4520" s="62" t="s">
        <v>24</v>
      </c>
      <c r="K4520" s="62" t="s">
        <v>17</v>
      </c>
      <c r="O4520" s="4"/>
      <c r="P4520" s="4"/>
      <c r="Q4520" s="4"/>
      <c r="R4520" s="4"/>
      <c r="S4520" s="4"/>
      <c r="T4520" s="4"/>
      <c r="U4520" s="4"/>
      <c r="V4520" s="4"/>
      <c r="W4520" s="4"/>
      <c r="X4520" s="4"/>
      <c r="Y4520" s="4"/>
    </row>
    <row r="4521" spans="1:25" ht="15" customHeight="1">
      <c r="A4521" s="4"/>
      <c r="B4521" s="58" t="s">
        <v>1243</v>
      </c>
      <c r="C4521" s="69" t="s">
        <v>2844</v>
      </c>
      <c r="D4521" s="58" t="s">
        <v>47</v>
      </c>
      <c r="E4521" s="58" t="s">
        <v>2845</v>
      </c>
      <c r="F4521" s="304" t="s">
        <v>1248</v>
      </c>
      <c r="G4521" s="304"/>
      <c r="H4521" s="68" t="s">
        <v>1249</v>
      </c>
      <c r="I4521" s="71">
        <v>1</v>
      </c>
      <c r="J4521" s="70">
        <v>0.27</v>
      </c>
      <c r="K4521" s="70">
        <v>0.27</v>
      </c>
      <c r="O4521" s="4"/>
      <c r="P4521" s="4"/>
      <c r="Q4521" s="4"/>
      <c r="R4521" s="4"/>
      <c r="S4521" s="4"/>
      <c r="T4521" s="4"/>
      <c r="U4521" s="4"/>
      <c r="V4521" s="4"/>
      <c r="W4521" s="4"/>
      <c r="X4521" s="4"/>
      <c r="Y4521" s="4"/>
    </row>
    <row r="4522" spans="1:25" ht="15" customHeight="1">
      <c r="A4522" s="4"/>
      <c r="B4522" s="57" t="s">
        <v>1254</v>
      </c>
      <c r="C4522" s="78" t="s">
        <v>2846</v>
      </c>
      <c r="D4522" s="57" t="s">
        <v>47</v>
      </c>
      <c r="E4522" s="57" t="s">
        <v>2847</v>
      </c>
      <c r="F4522" s="305" t="s">
        <v>1402</v>
      </c>
      <c r="G4522" s="305"/>
      <c r="H4522" s="77" t="s">
        <v>1249</v>
      </c>
      <c r="I4522" s="80">
        <v>1.154E-2</v>
      </c>
      <c r="J4522" s="79">
        <v>24.12</v>
      </c>
      <c r="K4522" s="79">
        <v>0.27</v>
      </c>
      <c r="O4522" s="4"/>
      <c r="P4522" s="4"/>
      <c r="Q4522" s="4"/>
      <c r="R4522" s="4"/>
      <c r="S4522" s="4"/>
      <c r="T4522" s="4"/>
      <c r="U4522" s="4"/>
      <c r="V4522" s="4"/>
      <c r="W4522" s="4"/>
      <c r="X4522" s="4"/>
      <c r="Y4522" s="4"/>
    </row>
    <row r="4523" spans="1:25" ht="15" customHeight="1">
      <c r="A4523" s="4"/>
      <c r="B4523" s="60"/>
      <c r="C4523" s="60"/>
      <c r="D4523" s="60"/>
      <c r="E4523" s="60"/>
      <c r="F4523" s="60" t="s">
        <v>1260</v>
      </c>
      <c r="G4523" s="82">
        <v>0.27</v>
      </c>
      <c r="H4523" s="60" t="s">
        <v>1261</v>
      </c>
      <c r="I4523" s="82">
        <v>0</v>
      </c>
      <c r="J4523" s="60" t="s">
        <v>1262</v>
      </c>
      <c r="K4523" s="82">
        <v>0.27</v>
      </c>
      <c r="O4523" s="4"/>
      <c r="P4523" s="4"/>
      <c r="Q4523" s="4"/>
      <c r="R4523" s="4"/>
      <c r="S4523" s="4"/>
      <c r="T4523" s="4"/>
      <c r="U4523" s="4"/>
      <c r="V4523" s="4"/>
      <c r="W4523" s="4"/>
      <c r="X4523" s="4"/>
      <c r="Y4523" s="4"/>
    </row>
    <row r="4524" spans="1:25" ht="15" customHeight="1" thickBot="1">
      <c r="A4524" s="4"/>
      <c r="B4524" s="60"/>
      <c r="C4524" s="60"/>
      <c r="D4524" s="60"/>
      <c r="E4524" s="60"/>
      <c r="F4524" s="60" t="s">
        <v>1263</v>
      </c>
      <c r="G4524" s="82">
        <v>0.05</v>
      </c>
      <c r="H4524" s="60"/>
      <c r="I4524" s="306" t="s">
        <v>1264</v>
      </c>
      <c r="J4524" s="306"/>
      <c r="K4524" s="82">
        <v>0.32</v>
      </c>
      <c r="O4524" s="4"/>
      <c r="P4524" s="4"/>
      <c r="Q4524" s="4"/>
      <c r="R4524" s="4"/>
      <c r="S4524" s="4"/>
      <c r="T4524" s="4"/>
      <c r="U4524" s="4"/>
      <c r="V4524" s="4"/>
      <c r="W4524" s="4"/>
      <c r="X4524" s="4"/>
      <c r="Y4524" s="4"/>
    </row>
    <row r="4525" spans="1:25" ht="15" customHeight="1" thickTop="1">
      <c r="A4525" s="4"/>
      <c r="B4525" s="72"/>
      <c r="C4525" s="72"/>
      <c r="D4525" s="72"/>
      <c r="E4525" s="72"/>
      <c r="F4525" s="72"/>
      <c r="G4525" s="72"/>
      <c r="H4525" s="72"/>
      <c r="I4525" s="72"/>
      <c r="J4525" s="72"/>
      <c r="K4525" s="72"/>
      <c r="O4525" s="4"/>
      <c r="P4525" s="4"/>
      <c r="Q4525" s="4"/>
      <c r="R4525" s="4"/>
      <c r="S4525" s="4"/>
      <c r="T4525" s="4"/>
      <c r="U4525" s="4"/>
      <c r="V4525" s="4"/>
      <c r="W4525" s="4"/>
      <c r="X4525" s="4"/>
      <c r="Y4525" s="4"/>
    </row>
    <row r="4526" spans="1:25" ht="15" customHeight="1">
      <c r="A4526" s="4"/>
      <c r="B4526" s="61"/>
      <c r="C4526" s="62" t="s">
        <v>19</v>
      </c>
      <c r="D4526" s="61" t="s">
        <v>20</v>
      </c>
      <c r="E4526" s="61" t="s">
        <v>21</v>
      </c>
      <c r="F4526" s="303" t="s">
        <v>1242</v>
      </c>
      <c r="G4526" s="303"/>
      <c r="H4526" s="67" t="s">
        <v>22</v>
      </c>
      <c r="I4526" s="62" t="s">
        <v>23</v>
      </c>
      <c r="J4526" s="62" t="s">
        <v>24</v>
      </c>
      <c r="K4526" s="62" t="s">
        <v>17</v>
      </c>
      <c r="O4526" s="4"/>
      <c r="P4526" s="4"/>
      <c r="Q4526" s="4"/>
      <c r="R4526" s="4"/>
      <c r="S4526" s="4"/>
      <c r="T4526" s="4"/>
      <c r="U4526" s="4"/>
      <c r="V4526" s="4"/>
      <c r="W4526" s="4"/>
      <c r="X4526" s="4"/>
      <c r="Y4526" s="4"/>
    </row>
    <row r="4527" spans="1:25" ht="15" customHeight="1">
      <c r="A4527" s="4"/>
      <c r="B4527" s="58" t="s">
        <v>1243</v>
      </c>
      <c r="C4527" s="69" t="s">
        <v>2888</v>
      </c>
      <c r="D4527" s="58" t="s">
        <v>47</v>
      </c>
      <c r="E4527" s="58" t="s">
        <v>2889</v>
      </c>
      <c r="F4527" s="304" t="s">
        <v>1248</v>
      </c>
      <c r="G4527" s="304"/>
      <c r="H4527" s="68" t="s">
        <v>1249</v>
      </c>
      <c r="I4527" s="71">
        <v>1</v>
      </c>
      <c r="J4527" s="70">
        <v>0.9</v>
      </c>
      <c r="K4527" s="70">
        <v>0.9</v>
      </c>
      <c r="O4527" s="4"/>
      <c r="P4527" s="4"/>
      <c r="Q4527" s="4"/>
      <c r="R4527" s="4"/>
      <c r="S4527" s="4"/>
      <c r="T4527" s="4"/>
      <c r="U4527" s="4"/>
      <c r="V4527" s="4"/>
      <c r="W4527" s="4"/>
      <c r="X4527" s="4"/>
      <c r="Y4527" s="4"/>
    </row>
    <row r="4528" spans="1:25" ht="15" customHeight="1">
      <c r="A4528" s="4"/>
      <c r="B4528" s="57" t="s">
        <v>1254</v>
      </c>
      <c r="C4528" s="78" t="s">
        <v>2890</v>
      </c>
      <c r="D4528" s="57" t="s">
        <v>47</v>
      </c>
      <c r="E4528" s="57" t="s">
        <v>2891</v>
      </c>
      <c r="F4528" s="305" t="s">
        <v>1402</v>
      </c>
      <c r="G4528" s="305"/>
      <c r="H4528" s="77" t="s">
        <v>1249</v>
      </c>
      <c r="I4528" s="80">
        <v>3.7319999999999999E-2</v>
      </c>
      <c r="J4528" s="79">
        <v>24.12</v>
      </c>
      <c r="K4528" s="79">
        <v>0.9</v>
      </c>
      <c r="O4528" s="4"/>
      <c r="P4528" s="4"/>
      <c r="Q4528" s="4"/>
      <c r="R4528" s="4"/>
      <c r="S4528" s="4"/>
      <c r="T4528" s="4"/>
      <c r="U4528" s="4"/>
      <c r="V4528" s="4"/>
      <c r="W4528" s="4"/>
      <c r="X4528" s="4"/>
      <c r="Y4528" s="4"/>
    </row>
    <row r="4529" spans="1:25" ht="15" customHeight="1">
      <c r="A4529" s="4"/>
      <c r="B4529" s="60"/>
      <c r="C4529" s="60"/>
      <c r="D4529" s="60"/>
      <c r="E4529" s="60"/>
      <c r="F4529" s="60" t="s">
        <v>1260</v>
      </c>
      <c r="G4529" s="82">
        <v>0.9</v>
      </c>
      <c r="H4529" s="60" t="s">
        <v>1261</v>
      </c>
      <c r="I4529" s="82">
        <v>0</v>
      </c>
      <c r="J4529" s="60" t="s">
        <v>1262</v>
      </c>
      <c r="K4529" s="82">
        <v>0.9</v>
      </c>
      <c r="O4529" s="4"/>
      <c r="P4529" s="4"/>
      <c r="Q4529" s="4"/>
      <c r="R4529" s="4"/>
      <c r="S4529" s="4"/>
      <c r="T4529" s="4"/>
      <c r="U4529" s="4"/>
      <c r="V4529" s="4"/>
      <c r="W4529" s="4"/>
      <c r="X4529" s="4"/>
      <c r="Y4529" s="4"/>
    </row>
    <row r="4530" spans="1:25" ht="15" customHeight="1" thickBot="1">
      <c r="A4530" s="4"/>
      <c r="B4530" s="60"/>
      <c r="C4530" s="60"/>
      <c r="D4530" s="60"/>
      <c r="E4530" s="60"/>
      <c r="F4530" s="60" t="s">
        <v>1263</v>
      </c>
      <c r="G4530" s="82">
        <v>0.17</v>
      </c>
      <c r="H4530" s="60"/>
      <c r="I4530" s="306" t="s">
        <v>1264</v>
      </c>
      <c r="J4530" s="306"/>
      <c r="K4530" s="82">
        <v>1.07</v>
      </c>
      <c r="O4530" s="4"/>
      <c r="P4530" s="4"/>
      <c r="Q4530" s="4"/>
      <c r="R4530" s="4"/>
      <c r="S4530" s="4"/>
      <c r="T4530" s="4"/>
      <c r="U4530" s="4"/>
      <c r="V4530" s="4"/>
      <c r="W4530" s="4"/>
      <c r="X4530" s="4"/>
      <c r="Y4530" s="4"/>
    </row>
    <row r="4531" spans="1:25" ht="15" customHeight="1" thickTop="1">
      <c r="A4531" s="4"/>
      <c r="B4531" s="72"/>
      <c r="C4531" s="72"/>
      <c r="D4531" s="72"/>
      <c r="E4531" s="72"/>
      <c r="F4531" s="72"/>
      <c r="G4531" s="72"/>
      <c r="H4531" s="72"/>
      <c r="I4531" s="72"/>
      <c r="J4531" s="72"/>
      <c r="K4531" s="72"/>
      <c r="O4531" s="4"/>
      <c r="P4531" s="4"/>
      <c r="Q4531" s="4"/>
      <c r="R4531" s="4"/>
      <c r="S4531" s="4"/>
      <c r="T4531" s="4"/>
      <c r="U4531" s="4"/>
      <c r="V4531" s="4"/>
      <c r="W4531" s="4"/>
      <c r="X4531" s="4"/>
      <c r="Y4531" s="4"/>
    </row>
    <row r="4532" spans="1:25" ht="15" customHeight="1">
      <c r="A4532" s="4"/>
      <c r="B4532" s="61"/>
      <c r="C4532" s="62" t="s">
        <v>19</v>
      </c>
      <c r="D4532" s="61" t="s">
        <v>20</v>
      </c>
      <c r="E4532" s="61" t="s">
        <v>21</v>
      </c>
      <c r="F4532" s="303" t="s">
        <v>1242</v>
      </c>
      <c r="G4532" s="303"/>
      <c r="H4532" s="67" t="s">
        <v>22</v>
      </c>
      <c r="I4532" s="62" t="s">
        <v>23</v>
      </c>
      <c r="J4532" s="62" t="s">
        <v>24</v>
      </c>
      <c r="K4532" s="62" t="s">
        <v>17</v>
      </c>
      <c r="O4532" s="4"/>
      <c r="P4532" s="4"/>
      <c r="Q4532" s="4"/>
      <c r="R4532" s="4"/>
      <c r="S4532" s="4"/>
      <c r="T4532" s="4"/>
      <c r="U4532" s="4"/>
      <c r="V4532" s="4"/>
      <c r="W4532" s="4"/>
      <c r="X4532" s="4"/>
      <c r="Y4532" s="4"/>
    </row>
    <row r="4533" spans="1:25" ht="15" customHeight="1">
      <c r="A4533" s="4"/>
      <c r="B4533" s="58" t="s">
        <v>1243</v>
      </c>
      <c r="C4533" s="69" t="s">
        <v>2892</v>
      </c>
      <c r="D4533" s="58" t="s">
        <v>47</v>
      </c>
      <c r="E4533" s="58" t="s">
        <v>2893</v>
      </c>
      <c r="F4533" s="304" t="s">
        <v>1248</v>
      </c>
      <c r="G4533" s="304"/>
      <c r="H4533" s="68" t="s">
        <v>1249</v>
      </c>
      <c r="I4533" s="71">
        <v>1</v>
      </c>
      <c r="J4533" s="70">
        <v>1.1599999999999999</v>
      </c>
      <c r="K4533" s="70">
        <v>1.1599999999999999</v>
      </c>
      <c r="O4533" s="4"/>
      <c r="P4533" s="4"/>
      <c r="Q4533" s="4"/>
      <c r="R4533" s="4"/>
      <c r="S4533" s="4"/>
      <c r="T4533" s="4"/>
      <c r="U4533" s="4"/>
      <c r="V4533" s="4"/>
      <c r="W4533" s="4"/>
      <c r="X4533" s="4"/>
      <c r="Y4533" s="4"/>
    </row>
    <row r="4534" spans="1:25" ht="15" customHeight="1">
      <c r="A4534" s="4"/>
      <c r="B4534" s="57" t="s">
        <v>1254</v>
      </c>
      <c r="C4534" s="78" t="s">
        <v>2894</v>
      </c>
      <c r="D4534" s="57" t="s">
        <v>47</v>
      </c>
      <c r="E4534" s="57" t="s">
        <v>2895</v>
      </c>
      <c r="F4534" s="305" t="s">
        <v>1402</v>
      </c>
      <c r="G4534" s="305"/>
      <c r="H4534" s="77" t="s">
        <v>1249</v>
      </c>
      <c r="I4534" s="80">
        <v>3.0870000000000002E-2</v>
      </c>
      <c r="J4534" s="79">
        <v>37.69</v>
      </c>
      <c r="K4534" s="79">
        <v>1.1599999999999999</v>
      </c>
      <c r="O4534" s="4"/>
      <c r="P4534" s="4"/>
      <c r="Q4534" s="4"/>
      <c r="R4534" s="4"/>
      <c r="S4534" s="4"/>
      <c r="T4534" s="4"/>
      <c r="U4534" s="4"/>
      <c r="V4534" s="4"/>
      <c r="W4534" s="4"/>
      <c r="X4534" s="4"/>
      <c r="Y4534" s="4"/>
    </row>
    <row r="4535" spans="1:25" ht="15" customHeight="1">
      <c r="A4535" s="4"/>
      <c r="B4535" s="60"/>
      <c r="C4535" s="60"/>
      <c r="D4535" s="60"/>
      <c r="E4535" s="60"/>
      <c r="F4535" s="60" t="s">
        <v>1260</v>
      </c>
      <c r="G4535" s="82">
        <v>1.1599999999999999</v>
      </c>
      <c r="H4535" s="60" t="s">
        <v>1261</v>
      </c>
      <c r="I4535" s="82">
        <v>0</v>
      </c>
      <c r="J4535" s="60" t="s">
        <v>1262</v>
      </c>
      <c r="K4535" s="82">
        <v>1.1599999999999999</v>
      </c>
      <c r="O4535" s="4"/>
      <c r="P4535" s="4"/>
      <c r="Q4535" s="4"/>
      <c r="R4535" s="4"/>
      <c r="S4535" s="4"/>
      <c r="T4535" s="4"/>
      <c r="U4535" s="4"/>
      <c r="V4535" s="4"/>
      <c r="W4535" s="4"/>
      <c r="X4535" s="4"/>
      <c r="Y4535" s="4"/>
    </row>
    <row r="4536" spans="1:25" ht="15" customHeight="1" thickBot="1">
      <c r="A4536" s="4"/>
      <c r="B4536" s="60"/>
      <c r="C4536" s="60"/>
      <c r="D4536" s="60"/>
      <c r="E4536" s="60"/>
      <c r="F4536" s="60" t="s">
        <v>1263</v>
      </c>
      <c r="G4536" s="82">
        <v>0.21</v>
      </c>
      <c r="H4536" s="60"/>
      <c r="I4536" s="306" t="s">
        <v>1264</v>
      </c>
      <c r="J4536" s="306"/>
      <c r="K4536" s="82">
        <v>1.37</v>
      </c>
      <c r="O4536" s="4"/>
      <c r="P4536" s="4"/>
      <c r="Q4536" s="4"/>
      <c r="R4536" s="4"/>
      <c r="S4536" s="4"/>
      <c r="T4536" s="4"/>
      <c r="U4536" s="4"/>
      <c r="V4536" s="4"/>
      <c r="W4536" s="4"/>
      <c r="X4536" s="4"/>
      <c r="Y4536" s="4"/>
    </row>
    <row r="4537" spans="1:25" ht="15" customHeight="1" thickTop="1">
      <c r="A4537" s="4"/>
      <c r="B4537" s="72"/>
      <c r="C4537" s="72"/>
      <c r="D4537" s="72"/>
      <c r="E4537" s="72"/>
      <c r="F4537" s="72"/>
      <c r="G4537" s="72"/>
      <c r="H4537" s="72"/>
      <c r="I4537" s="72"/>
      <c r="J4537" s="72"/>
      <c r="K4537" s="72"/>
      <c r="O4537" s="4"/>
      <c r="P4537" s="4"/>
      <c r="Q4537" s="4"/>
      <c r="R4537" s="4"/>
      <c r="S4537" s="4"/>
      <c r="T4537" s="4"/>
      <c r="U4537" s="4"/>
      <c r="V4537" s="4"/>
      <c r="W4537" s="4"/>
      <c r="X4537" s="4"/>
      <c r="Y4537" s="4"/>
    </row>
    <row r="4538" spans="1:25" ht="15" customHeight="1">
      <c r="A4538" s="4"/>
      <c r="B4538" s="61"/>
      <c r="C4538" s="62" t="s">
        <v>19</v>
      </c>
      <c r="D4538" s="61" t="s">
        <v>20</v>
      </c>
      <c r="E4538" s="61" t="s">
        <v>21</v>
      </c>
      <c r="F4538" s="303" t="s">
        <v>1242</v>
      </c>
      <c r="G4538" s="303"/>
      <c r="H4538" s="67" t="s">
        <v>22</v>
      </c>
      <c r="I4538" s="62" t="s">
        <v>23</v>
      </c>
      <c r="J4538" s="62" t="s">
        <v>24</v>
      </c>
      <c r="K4538" s="62" t="s">
        <v>17</v>
      </c>
      <c r="O4538" s="4"/>
      <c r="P4538" s="4"/>
      <c r="Q4538" s="4"/>
      <c r="R4538" s="4"/>
      <c r="S4538" s="4"/>
      <c r="T4538" s="4"/>
      <c r="U4538" s="4"/>
      <c r="V4538" s="4"/>
      <c r="W4538" s="4"/>
      <c r="X4538" s="4"/>
      <c r="Y4538" s="4"/>
    </row>
    <row r="4539" spans="1:25" ht="15" customHeight="1">
      <c r="A4539" s="4"/>
      <c r="B4539" s="58" t="s">
        <v>1243</v>
      </c>
      <c r="C4539" s="69" t="s">
        <v>2896</v>
      </c>
      <c r="D4539" s="58" t="s">
        <v>47</v>
      </c>
      <c r="E4539" s="58" t="s">
        <v>2897</v>
      </c>
      <c r="F4539" s="304" t="s">
        <v>1248</v>
      </c>
      <c r="G4539" s="304"/>
      <c r="H4539" s="68" t="s">
        <v>1249</v>
      </c>
      <c r="I4539" s="71">
        <v>1</v>
      </c>
      <c r="J4539" s="70">
        <v>0.43</v>
      </c>
      <c r="K4539" s="70">
        <v>0.43</v>
      </c>
      <c r="O4539" s="4"/>
      <c r="P4539" s="4"/>
      <c r="Q4539" s="4"/>
      <c r="R4539" s="4"/>
      <c r="S4539" s="4"/>
      <c r="T4539" s="4"/>
      <c r="U4539" s="4"/>
      <c r="V4539" s="4"/>
      <c r="W4539" s="4"/>
      <c r="X4539" s="4"/>
      <c r="Y4539" s="4"/>
    </row>
    <row r="4540" spans="1:25" ht="15" customHeight="1">
      <c r="A4540" s="4"/>
      <c r="B4540" s="57" t="s">
        <v>1254</v>
      </c>
      <c r="C4540" s="78" t="s">
        <v>2898</v>
      </c>
      <c r="D4540" s="57" t="s">
        <v>47</v>
      </c>
      <c r="E4540" s="57" t="s">
        <v>2899</v>
      </c>
      <c r="F4540" s="305" t="s">
        <v>1402</v>
      </c>
      <c r="G4540" s="305"/>
      <c r="H4540" s="77" t="s">
        <v>1249</v>
      </c>
      <c r="I4540" s="80">
        <v>1.7979999999999999E-2</v>
      </c>
      <c r="J4540" s="79">
        <v>24.12</v>
      </c>
      <c r="K4540" s="79">
        <v>0.43</v>
      </c>
      <c r="O4540" s="4"/>
      <c r="P4540" s="4"/>
      <c r="Q4540" s="4"/>
      <c r="R4540" s="4"/>
      <c r="S4540" s="4"/>
      <c r="T4540" s="4"/>
      <c r="U4540" s="4"/>
      <c r="V4540" s="4"/>
      <c r="W4540" s="4"/>
      <c r="X4540" s="4"/>
      <c r="Y4540" s="4"/>
    </row>
    <row r="4541" spans="1:25" ht="15" customHeight="1">
      <c r="A4541" s="4"/>
      <c r="B4541" s="60"/>
      <c r="C4541" s="60"/>
      <c r="D4541" s="60"/>
      <c r="E4541" s="60"/>
      <c r="F4541" s="60" t="s">
        <v>1260</v>
      </c>
      <c r="G4541" s="82">
        <v>0.43</v>
      </c>
      <c r="H4541" s="60" t="s">
        <v>1261</v>
      </c>
      <c r="I4541" s="82">
        <v>0</v>
      </c>
      <c r="J4541" s="60" t="s">
        <v>1262</v>
      </c>
      <c r="K4541" s="82">
        <v>0.43</v>
      </c>
      <c r="O4541" s="4"/>
      <c r="P4541" s="4"/>
      <c r="Q4541" s="4"/>
      <c r="R4541" s="4"/>
      <c r="S4541" s="4"/>
      <c r="T4541" s="4"/>
      <c r="U4541" s="4"/>
      <c r="V4541" s="4"/>
      <c r="W4541" s="4"/>
      <c r="X4541" s="4"/>
      <c r="Y4541" s="4"/>
    </row>
    <row r="4542" spans="1:25" ht="15" customHeight="1" thickBot="1">
      <c r="A4542" s="4"/>
      <c r="B4542" s="60"/>
      <c r="C4542" s="60"/>
      <c r="D4542" s="60"/>
      <c r="E4542" s="60"/>
      <c r="F4542" s="60" t="s">
        <v>1263</v>
      </c>
      <c r="G4542" s="82">
        <v>0.08</v>
      </c>
      <c r="H4542" s="60"/>
      <c r="I4542" s="306" t="s">
        <v>1264</v>
      </c>
      <c r="J4542" s="306"/>
      <c r="K4542" s="82">
        <v>0.51</v>
      </c>
      <c r="O4542" s="4"/>
      <c r="P4542" s="4"/>
      <c r="Q4542" s="4"/>
      <c r="R4542" s="4"/>
      <c r="S4542" s="4"/>
      <c r="T4542" s="4"/>
      <c r="U4542" s="4"/>
      <c r="V4542" s="4"/>
      <c r="W4542" s="4"/>
      <c r="X4542" s="4"/>
      <c r="Y4542" s="4"/>
    </row>
    <row r="4543" spans="1:25" ht="15" customHeight="1" thickTop="1">
      <c r="A4543" s="4"/>
      <c r="B4543" s="72"/>
      <c r="C4543" s="72"/>
      <c r="D4543" s="72"/>
      <c r="E4543" s="72"/>
      <c r="F4543" s="72"/>
      <c r="G4543" s="72"/>
      <c r="H4543" s="72"/>
      <c r="I4543" s="72"/>
      <c r="J4543" s="72"/>
      <c r="K4543" s="72"/>
      <c r="O4543" s="4"/>
      <c r="P4543" s="4"/>
      <c r="Q4543" s="4"/>
      <c r="R4543" s="4"/>
      <c r="S4543" s="4"/>
      <c r="T4543" s="4"/>
      <c r="U4543" s="4"/>
      <c r="V4543" s="4"/>
      <c r="W4543" s="4"/>
      <c r="X4543" s="4"/>
      <c r="Y4543" s="4"/>
    </row>
    <row r="4544" spans="1:25" ht="15" customHeight="1">
      <c r="A4544" s="4"/>
      <c r="B4544" s="61"/>
      <c r="C4544" s="62" t="s">
        <v>19</v>
      </c>
      <c r="D4544" s="61" t="s">
        <v>20</v>
      </c>
      <c r="E4544" s="61" t="s">
        <v>21</v>
      </c>
      <c r="F4544" s="303" t="s">
        <v>1242</v>
      </c>
      <c r="G4544" s="303"/>
      <c r="H4544" s="67" t="s">
        <v>22</v>
      </c>
      <c r="I4544" s="62" t="s">
        <v>23</v>
      </c>
      <c r="J4544" s="62" t="s">
        <v>24</v>
      </c>
      <c r="K4544" s="62" t="s">
        <v>17</v>
      </c>
      <c r="O4544" s="4"/>
      <c r="P4544" s="4"/>
      <c r="Q4544" s="4"/>
      <c r="R4544" s="4"/>
      <c r="S4544" s="4"/>
      <c r="T4544" s="4"/>
      <c r="U4544" s="4"/>
      <c r="V4544" s="4"/>
      <c r="W4544" s="4"/>
      <c r="X4544" s="4"/>
      <c r="Y4544" s="4"/>
    </row>
    <row r="4545" spans="1:25" ht="15" customHeight="1">
      <c r="A4545" s="4"/>
      <c r="B4545" s="58" t="s">
        <v>1243</v>
      </c>
      <c r="C4545" s="69" t="s">
        <v>2900</v>
      </c>
      <c r="D4545" s="58" t="s">
        <v>47</v>
      </c>
      <c r="E4545" s="58" t="s">
        <v>2901</v>
      </c>
      <c r="F4545" s="304" t="s">
        <v>1248</v>
      </c>
      <c r="G4545" s="304"/>
      <c r="H4545" s="68" t="s">
        <v>1249</v>
      </c>
      <c r="I4545" s="71">
        <v>1</v>
      </c>
      <c r="J4545" s="70">
        <v>1.35</v>
      </c>
      <c r="K4545" s="70">
        <v>1.35</v>
      </c>
      <c r="O4545" s="4"/>
      <c r="P4545" s="4"/>
      <c r="Q4545" s="4"/>
      <c r="R4545" s="4"/>
      <c r="S4545" s="4"/>
      <c r="T4545" s="4"/>
      <c r="U4545" s="4"/>
      <c r="V4545" s="4"/>
      <c r="W4545" s="4"/>
      <c r="X4545" s="4"/>
      <c r="Y4545" s="4"/>
    </row>
    <row r="4546" spans="1:25" ht="15" customHeight="1">
      <c r="A4546" s="4"/>
      <c r="B4546" s="57" t="s">
        <v>1254</v>
      </c>
      <c r="C4546" s="78" t="s">
        <v>2902</v>
      </c>
      <c r="D4546" s="57" t="s">
        <v>47</v>
      </c>
      <c r="E4546" s="57" t="s">
        <v>2903</v>
      </c>
      <c r="F4546" s="305" t="s">
        <v>1402</v>
      </c>
      <c r="G4546" s="305"/>
      <c r="H4546" s="77" t="s">
        <v>1249</v>
      </c>
      <c r="I4546" s="80">
        <v>2.12E-2</v>
      </c>
      <c r="J4546" s="79">
        <v>63.71</v>
      </c>
      <c r="K4546" s="79">
        <v>1.35</v>
      </c>
      <c r="O4546" s="4"/>
      <c r="P4546" s="4"/>
      <c r="Q4546" s="4"/>
      <c r="R4546" s="4"/>
      <c r="S4546" s="4"/>
      <c r="T4546" s="4"/>
      <c r="U4546" s="4"/>
      <c r="V4546" s="4"/>
      <c r="W4546" s="4"/>
      <c r="X4546" s="4"/>
      <c r="Y4546" s="4"/>
    </row>
    <row r="4547" spans="1:25" ht="15" customHeight="1">
      <c r="A4547" s="4"/>
      <c r="B4547" s="60"/>
      <c r="C4547" s="60"/>
      <c r="D4547" s="60"/>
      <c r="E4547" s="60"/>
      <c r="F4547" s="60" t="s">
        <v>1260</v>
      </c>
      <c r="G4547" s="82">
        <v>1.35</v>
      </c>
      <c r="H4547" s="60" t="s">
        <v>1261</v>
      </c>
      <c r="I4547" s="82">
        <v>0</v>
      </c>
      <c r="J4547" s="60" t="s">
        <v>1262</v>
      </c>
      <c r="K4547" s="82">
        <v>1.35</v>
      </c>
      <c r="O4547" s="4"/>
      <c r="P4547" s="4"/>
      <c r="Q4547" s="4"/>
      <c r="R4547" s="4"/>
      <c r="S4547" s="4"/>
      <c r="T4547" s="4"/>
      <c r="U4547" s="4"/>
      <c r="V4547" s="4"/>
      <c r="W4547" s="4"/>
      <c r="X4547" s="4"/>
      <c r="Y4547" s="4"/>
    </row>
    <row r="4548" spans="1:25" ht="15" customHeight="1" thickBot="1">
      <c r="A4548" s="4"/>
      <c r="B4548" s="60"/>
      <c r="C4548" s="60"/>
      <c r="D4548" s="60"/>
      <c r="E4548" s="60"/>
      <c r="F4548" s="60" t="s">
        <v>1263</v>
      </c>
      <c r="G4548" s="82">
        <v>0.25</v>
      </c>
      <c r="H4548" s="60"/>
      <c r="I4548" s="306" t="s">
        <v>1264</v>
      </c>
      <c r="J4548" s="306"/>
      <c r="K4548" s="82">
        <v>1.6</v>
      </c>
      <c r="O4548" s="4"/>
      <c r="P4548" s="4"/>
      <c r="Q4548" s="4"/>
      <c r="R4548" s="4"/>
      <c r="S4548" s="4"/>
      <c r="T4548" s="4"/>
      <c r="U4548" s="4"/>
      <c r="V4548" s="4"/>
      <c r="W4548" s="4"/>
      <c r="X4548" s="4"/>
      <c r="Y4548" s="4"/>
    </row>
    <row r="4549" spans="1:25" ht="15" customHeight="1" thickTop="1">
      <c r="A4549" s="4"/>
      <c r="B4549" s="72"/>
      <c r="C4549" s="72"/>
      <c r="D4549" s="72"/>
      <c r="E4549" s="72"/>
      <c r="F4549" s="72"/>
      <c r="G4549" s="72"/>
      <c r="H4549" s="72"/>
      <c r="I4549" s="72"/>
      <c r="J4549" s="72"/>
      <c r="K4549" s="72"/>
      <c r="O4549" s="4"/>
      <c r="P4549" s="4"/>
      <c r="Q4549" s="4"/>
      <c r="R4549" s="4"/>
      <c r="S4549" s="4"/>
      <c r="T4549" s="4"/>
      <c r="U4549" s="4"/>
      <c r="V4549" s="4"/>
      <c r="W4549" s="4"/>
      <c r="X4549" s="4"/>
      <c r="Y4549" s="4"/>
    </row>
    <row r="4550" spans="1:25" ht="15" customHeight="1">
      <c r="A4550" s="4"/>
      <c r="B4550" s="61"/>
      <c r="C4550" s="62" t="s">
        <v>19</v>
      </c>
      <c r="D4550" s="61" t="s">
        <v>20</v>
      </c>
      <c r="E4550" s="61" t="s">
        <v>21</v>
      </c>
      <c r="F4550" s="303" t="s">
        <v>1242</v>
      </c>
      <c r="G4550" s="303"/>
      <c r="H4550" s="67" t="s">
        <v>22</v>
      </c>
      <c r="I4550" s="62" t="s">
        <v>23</v>
      </c>
      <c r="J4550" s="62" t="s">
        <v>24</v>
      </c>
      <c r="K4550" s="62" t="s">
        <v>17</v>
      </c>
      <c r="O4550" s="4"/>
      <c r="P4550" s="4"/>
      <c r="Q4550" s="4"/>
      <c r="R4550" s="4"/>
      <c r="S4550" s="4"/>
      <c r="T4550" s="4"/>
      <c r="U4550" s="4"/>
      <c r="V4550" s="4"/>
      <c r="W4550" s="4"/>
      <c r="X4550" s="4"/>
      <c r="Y4550" s="4"/>
    </row>
    <row r="4551" spans="1:25" ht="15" customHeight="1">
      <c r="A4551" s="4"/>
      <c r="B4551" s="58" t="s">
        <v>1243</v>
      </c>
      <c r="C4551" s="69" t="s">
        <v>1398</v>
      </c>
      <c r="D4551" s="58" t="s">
        <v>47</v>
      </c>
      <c r="E4551" s="58" t="s">
        <v>1399</v>
      </c>
      <c r="F4551" s="304" t="s">
        <v>1248</v>
      </c>
      <c r="G4551" s="304"/>
      <c r="H4551" s="68" t="s">
        <v>71</v>
      </c>
      <c r="I4551" s="71">
        <v>1</v>
      </c>
      <c r="J4551" s="70">
        <v>249.55</v>
      </c>
      <c r="K4551" s="70">
        <v>249.55</v>
      </c>
      <c r="O4551" s="4"/>
      <c r="P4551" s="4"/>
      <c r="Q4551" s="4"/>
      <c r="R4551" s="4"/>
      <c r="S4551" s="4"/>
      <c r="T4551" s="4"/>
      <c r="U4551" s="4"/>
      <c r="V4551" s="4"/>
      <c r="W4551" s="4"/>
      <c r="X4551" s="4"/>
      <c r="Y4551" s="4"/>
    </row>
    <row r="4552" spans="1:25" ht="15" customHeight="1">
      <c r="A4552" s="4"/>
      <c r="B4552" s="57" t="s">
        <v>1254</v>
      </c>
      <c r="C4552" s="78" t="s">
        <v>1400</v>
      </c>
      <c r="D4552" s="57" t="s">
        <v>47</v>
      </c>
      <c r="E4552" s="57" t="s">
        <v>1401</v>
      </c>
      <c r="F4552" s="305" t="s">
        <v>1402</v>
      </c>
      <c r="G4552" s="305"/>
      <c r="H4552" s="77" t="s">
        <v>71</v>
      </c>
      <c r="I4552" s="80">
        <v>1.112E-2</v>
      </c>
      <c r="J4552" s="79">
        <v>22442.18</v>
      </c>
      <c r="K4552" s="79">
        <v>249.55</v>
      </c>
      <c r="O4552" s="4"/>
      <c r="P4552" s="4"/>
      <c r="Q4552" s="4"/>
      <c r="R4552" s="4"/>
      <c r="S4552" s="4"/>
      <c r="T4552" s="4"/>
      <c r="U4552" s="4"/>
      <c r="V4552" s="4"/>
      <c r="W4552" s="4"/>
      <c r="X4552" s="4"/>
      <c r="Y4552" s="4"/>
    </row>
    <row r="4553" spans="1:25" ht="15" customHeight="1">
      <c r="A4553" s="4"/>
      <c r="B4553" s="60"/>
      <c r="C4553" s="60"/>
      <c r="D4553" s="60"/>
      <c r="E4553" s="60"/>
      <c r="F4553" s="60" t="s">
        <v>1260</v>
      </c>
      <c r="G4553" s="82">
        <v>249.55</v>
      </c>
      <c r="H4553" s="60" t="s">
        <v>1261</v>
      </c>
      <c r="I4553" s="82">
        <v>0</v>
      </c>
      <c r="J4553" s="60" t="s">
        <v>1262</v>
      </c>
      <c r="K4553" s="82">
        <v>249.55</v>
      </c>
      <c r="O4553" s="4"/>
      <c r="P4553" s="4"/>
      <c r="Q4553" s="4"/>
      <c r="R4553" s="4"/>
      <c r="S4553" s="4"/>
      <c r="T4553" s="4"/>
      <c r="U4553" s="4"/>
      <c r="V4553" s="4"/>
      <c r="W4553" s="4"/>
      <c r="X4553" s="4"/>
      <c r="Y4553" s="4"/>
    </row>
    <row r="4554" spans="1:25" ht="15" customHeight="1" thickBot="1">
      <c r="A4554" s="4"/>
      <c r="B4554" s="60"/>
      <c r="C4554" s="60"/>
      <c r="D4554" s="60"/>
      <c r="E4554" s="60"/>
      <c r="F4554" s="60" t="s">
        <v>1263</v>
      </c>
      <c r="G4554" s="82">
        <v>47.21</v>
      </c>
      <c r="H4554" s="60"/>
      <c r="I4554" s="306" t="s">
        <v>1264</v>
      </c>
      <c r="J4554" s="306"/>
      <c r="K4554" s="82">
        <v>296.76</v>
      </c>
      <c r="O4554" s="4"/>
      <c r="P4554" s="4"/>
      <c r="Q4554" s="4"/>
      <c r="R4554" s="4"/>
      <c r="S4554" s="4"/>
      <c r="T4554" s="4"/>
      <c r="U4554" s="4"/>
      <c r="V4554" s="4"/>
      <c r="W4554" s="4"/>
      <c r="X4554" s="4"/>
      <c r="Y4554" s="4"/>
    </row>
    <row r="4555" spans="1:25" ht="15" customHeight="1" thickTop="1">
      <c r="A4555" s="4"/>
      <c r="B4555" s="72"/>
      <c r="C4555" s="72"/>
      <c r="D4555" s="72"/>
      <c r="E4555" s="72"/>
      <c r="F4555" s="72"/>
      <c r="G4555" s="72"/>
      <c r="H4555" s="72"/>
      <c r="I4555" s="72"/>
      <c r="J4555" s="72"/>
      <c r="K4555" s="72"/>
      <c r="O4555" s="4"/>
      <c r="P4555" s="4"/>
      <c r="Q4555" s="4"/>
      <c r="R4555" s="4"/>
      <c r="S4555" s="4"/>
      <c r="T4555" s="4"/>
      <c r="U4555" s="4"/>
      <c r="V4555" s="4"/>
      <c r="W4555" s="4"/>
      <c r="X4555" s="4"/>
      <c r="Y4555" s="4"/>
    </row>
    <row r="4556" spans="1:25" ht="15" customHeight="1">
      <c r="A4556" s="4"/>
      <c r="B4556" s="61"/>
      <c r="C4556" s="62" t="s">
        <v>19</v>
      </c>
      <c r="D4556" s="61" t="s">
        <v>20</v>
      </c>
      <c r="E4556" s="61" t="s">
        <v>21</v>
      </c>
      <c r="F4556" s="303" t="s">
        <v>1242</v>
      </c>
      <c r="G4556" s="303"/>
      <c r="H4556" s="67" t="s">
        <v>22</v>
      </c>
      <c r="I4556" s="62" t="s">
        <v>23</v>
      </c>
      <c r="J4556" s="62" t="s">
        <v>24</v>
      </c>
      <c r="K4556" s="62" t="s">
        <v>17</v>
      </c>
      <c r="O4556" s="4"/>
      <c r="P4556" s="4"/>
      <c r="Q4556" s="4"/>
      <c r="R4556" s="4"/>
      <c r="S4556" s="4"/>
      <c r="T4556" s="4"/>
      <c r="U4556" s="4"/>
      <c r="V4556" s="4"/>
      <c r="W4556" s="4"/>
      <c r="X4556" s="4"/>
      <c r="Y4556" s="4"/>
    </row>
    <row r="4557" spans="1:25" ht="15" customHeight="1">
      <c r="A4557" s="4"/>
      <c r="B4557" s="58" t="s">
        <v>1243</v>
      </c>
      <c r="C4557" s="69" t="s">
        <v>2904</v>
      </c>
      <c r="D4557" s="58" t="s">
        <v>47</v>
      </c>
      <c r="E4557" s="58" t="s">
        <v>2905</v>
      </c>
      <c r="F4557" s="304" t="s">
        <v>1513</v>
      </c>
      <c r="G4557" s="304"/>
      <c r="H4557" s="68" t="s">
        <v>1249</v>
      </c>
      <c r="I4557" s="71">
        <v>1</v>
      </c>
      <c r="J4557" s="70">
        <v>1.52</v>
      </c>
      <c r="K4557" s="70">
        <v>1.52</v>
      </c>
      <c r="O4557" s="4"/>
      <c r="P4557" s="4"/>
      <c r="Q4557" s="4"/>
      <c r="R4557" s="4"/>
      <c r="S4557" s="4"/>
      <c r="T4557" s="4"/>
      <c r="U4557" s="4"/>
      <c r="V4557" s="4"/>
      <c r="W4557" s="4"/>
      <c r="X4557" s="4"/>
      <c r="Y4557" s="4"/>
    </row>
    <row r="4558" spans="1:25" ht="15" customHeight="1">
      <c r="A4558" s="4"/>
      <c r="B4558" s="57" t="s">
        <v>1254</v>
      </c>
      <c r="C4558" s="78" t="s">
        <v>2906</v>
      </c>
      <c r="D4558" s="57" t="s">
        <v>47</v>
      </c>
      <c r="E4558" s="57" t="s">
        <v>2907</v>
      </c>
      <c r="F4558" s="305" t="s">
        <v>1402</v>
      </c>
      <c r="G4558" s="305"/>
      <c r="H4558" s="77" t="s">
        <v>1249</v>
      </c>
      <c r="I4558" s="80">
        <v>1.2109999999999999E-2</v>
      </c>
      <c r="J4558" s="79">
        <v>125.64</v>
      </c>
      <c r="K4558" s="79">
        <v>1.52</v>
      </c>
      <c r="O4558" s="4"/>
      <c r="P4558" s="4"/>
      <c r="Q4558" s="4"/>
      <c r="R4558" s="4"/>
      <c r="S4558" s="4"/>
      <c r="T4558" s="4"/>
      <c r="U4558" s="4"/>
      <c r="V4558" s="4"/>
      <c r="W4558" s="4"/>
      <c r="X4558" s="4"/>
      <c r="Y4558" s="4"/>
    </row>
    <row r="4559" spans="1:25" ht="15" customHeight="1">
      <c r="A4559" s="4"/>
      <c r="B4559" s="60"/>
      <c r="C4559" s="60"/>
      <c r="D4559" s="60"/>
      <c r="E4559" s="60"/>
      <c r="F4559" s="60" t="s">
        <v>1260</v>
      </c>
      <c r="G4559" s="82">
        <v>1.52</v>
      </c>
      <c r="H4559" s="60" t="s">
        <v>1261</v>
      </c>
      <c r="I4559" s="82">
        <v>0</v>
      </c>
      <c r="J4559" s="60" t="s">
        <v>1262</v>
      </c>
      <c r="K4559" s="82">
        <v>1.52</v>
      </c>
      <c r="O4559" s="4"/>
      <c r="P4559" s="4"/>
      <c r="Q4559" s="4"/>
      <c r="R4559" s="4"/>
      <c r="S4559" s="4"/>
      <c r="T4559" s="4"/>
      <c r="U4559" s="4"/>
      <c r="V4559" s="4"/>
      <c r="W4559" s="4"/>
      <c r="X4559" s="4"/>
      <c r="Y4559" s="4"/>
    </row>
    <row r="4560" spans="1:25" ht="15" customHeight="1" thickBot="1">
      <c r="A4560" s="4"/>
      <c r="B4560" s="60"/>
      <c r="C4560" s="60"/>
      <c r="D4560" s="60"/>
      <c r="E4560" s="60"/>
      <c r="F4560" s="60" t="s">
        <v>1263</v>
      </c>
      <c r="G4560" s="82">
        <v>0.28000000000000003</v>
      </c>
      <c r="H4560" s="60"/>
      <c r="I4560" s="306" t="s">
        <v>1264</v>
      </c>
      <c r="J4560" s="306"/>
      <c r="K4560" s="82">
        <v>1.8</v>
      </c>
      <c r="O4560" s="4"/>
      <c r="P4560" s="4"/>
      <c r="Q4560" s="4"/>
      <c r="R4560" s="4"/>
      <c r="S4560" s="4"/>
      <c r="T4560" s="4"/>
      <c r="U4560" s="4"/>
      <c r="V4560" s="4"/>
      <c r="W4560" s="4"/>
      <c r="X4560" s="4"/>
      <c r="Y4560" s="4"/>
    </row>
    <row r="4561" spans="1:25" ht="15" customHeight="1" thickTop="1">
      <c r="A4561" s="4"/>
      <c r="B4561" s="72"/>
      <c r="C4561" s="72"/>
      <c r="D4561" s="72"/>
      <c r="E4561" s="72"/>
      <c r="F4561" s="72"/>
      <c r="G4561" s="72"/>
      <c r="H4561" s="72"/>
      <c r="I4561" s="72"/>
      <c r="J4561" s="72"/>
      <c r="K4561" s="72"/>
      <c r="O4561" s="4"/>
      <c r="P4561" s="4"/>
      <c r="Q4561" s="4"/>
      <c r="R4561" s="4"/>
      <c r="S4561" s="4"/>
      <c r="T4561" s="4"/>
      <c r="U4561" s="4"/>
      <c r="V4561" s="4"/>
      <c r="W4561" s="4"/>
      <c r="X4561" s="4"/>
      <c r="Y4561" s="4"/>
    </row>
    <row r="4562" spans="1:25" ht="15" customHeight="1">
      <c r="A4562" s="4"/>
      <c r="B4562" s="61"/>
      <c r="C4562" s="62" t="s">
        <v>19</v>
      </c>
      <c r="D4562" s="61" t="s">
        <v>20</v>
      </c>
      <c r="E4562" s="61" t="s">
        <v>21</v>
      </c>
      <c r="F4562" s="303" t="s">
        <v>1242</v>
      </c>
      <c r="G4562" s="303"/>
      <c r="H4562" s="67" t="s">
        <v>22</v>
      </c>
      <c r="I4562" s="62" t="s">
        <v>23</v>
      </c>
      <c r="J4562" s="62" t="s">
        <v>24</v>
      </c>
      <c r="K4562" s="62" t="s">
        <v>17</v>
      </c>
      <c r="O4562" s="4"/>
      <c r="P4562" s="4"/>
      <c r="Q4562" s="4"/>
      <c r="R4562" s="4"/>
      <c r="S4562" s="4"/>
      <c r="T4562" s="4"/>
      <c r="U4562" s="4"/>
      <c r="V4562" s="4"/>
      <c r="W4562" s="4"/>
      <c r="X4562" s="4"/>
      <c r="Y4562" s="4"/>
    </row>
    <row r="4563" spans="1:25" ht="15" customHeight="1">
      <c r="A4563" s="4"/>
      <c r="B4563" s="58" t="s">
        <v>1243</v>
      </c>
      <c r="C4563" s="69" t="s">
        <v>2908</v>
      </c>
      <c r="D4563" s="58" t="s">
        <v>47</v>
      </c>
      <c r="E4563" s="58" t="s">
        <v>2909</v>
      </c>
      <c r="F4563" s="304" t="s">
        <v>1248</v>
      </c>
      <c r="G4563" s="304"/>
      <c r="H4563" s="68" t="s">
        <v>1249</v>
      </c>
      <c r="I4563" s="71">
        <v>1</v>
      </c>
      <c r="J4563" s="70">
        <v>0.51</v>
      </c>
      <c r="K4563" s="70">
        <v>0.51</v>
      </c>
      <c r="O4563" s="4"/>
      <c r="P4563" s="4"/>
      <c r="Q4563" s="4"/>
      <c r="R4563" s="4"/>
      <c r="S4563" s="4"/>
      <c r="T4563" s="4"/>
      <c r="U4563" s="4"/>
      <c r="V4563" s="4"/>
      <c r="W4563" s="4"/>
      <c r="X4563" s="4"/>
      <c r="Y4563" s="4"/>
    </row>
    <row r="4564" spans="1:25" ht="15" customHeight="1">
      <c r="A4564" s="4"/>
      <c r="B4564" s="57" t="s">
        <v>1254</v>
      </c>
      <c r="C4564" s="78" t="s">
        <v>2910</v>
      </c>
      <c r="D4564" s="57" t="s">
        <v>47</v>
      </c>
      <c r="E4564" s="57" t="s">
        <v>2911</v>
      </c>
      <c r="F4564" s="305" t="s">
        <v>1402</v>
      </c>
      <c r="G4564" s="305"/>
      <c r="H4564" s="77" t="s">
        <v>1249</v>
      </c>
      <c r="I4564" s="80">
        <v>2.12E-2</v>
      </c>
      <c r="J4564" s="79">
        <v>24.12</v>
      </c>
      <c r="K4564" s="79">
        <v>0.51</v>
      </c>
      <c r="O4564" s="4"/>
      <c r="P4564" s="4"/>
      <c r="Q4564" s="4"/>
      <c r="R4564" s="4"/>
      <c r="S4564" s="4"/>
      <c r="T4564" s="4"/>
      <c r="U4564" s="4"/>
      <c r="V4564" s="4"/>
      <c r="W4564" s="4"/>
      <c r="X4564" s="4"/>
      <c r="Y4564" s="4"/>
    </row>
    <row r="4565" spans="1:25" ht="15" customHeight="1">
      <c r="A4565" s="4"/>
      <c r="B4565" s="60"/>
      <c r="C4565" s="60"/>
      <c r="D4565" s="60"/>
      <c r="E4565" s="60"/>
      <c r="F4565" s="60" t="s">
        <v>1260</v>
      </c>
      <c r="G4565" s="82">
        <v>0.51</v>
      </c>
      <c r="H4565" s="60" t="s">
        <v>1261</v>
      </c>
      <c r="I4565" s="82">
        <v>0</v>
      </c>
      <c r="J4565" s="60" t="s">
        <v>1262</v>
      </c>
      <c r="K4565" s="82">
        <v>0.51</v>
      </c>
      <c r="O4565" s="4"/>
      <c r="P4565" s="4"/>
      <c r="Q4565" s="4"/>
      <c r="R4565" s="4"/>
      <c r="S4565" s="4"/>
      <c r="T4565" s="4"/>
      <c r="U4565" s="4"/>
      <c r="V4565" s="4"/>
      <c r="W4565" s="4"/>
      <c r="X4565" s="4"/>
      <c r="Y4565" s="4"/>
    </row>
    <row r="4566" spans="1:25" ht="15" customHeight="1" thickBot="1">
      <c r="A4566" s="4"/>
      <c r="B4566" s="60"/>
      <c r="C4566" s="60"/>
      <c r="D4566" s="60"/>
      <c r="E4566" s="60"/>
      <c r="F4566" s="60" t="s">
        <v>1263</v>
      </c>
      <c r="G4566" s="82">
        <v>0.09</v>
      </c>
      <c r="H4566" s="60"/>
      <c r="I4566" s="306" t="s">
        <v>1264</v>
      </c>
      <c r="J4566" s="306"/>
      <c r="K4566" s="82">
        <v>0.6</v>
      </c>
      <c r="O4566" s="4"/>
      <c r="P4566" s="4"/>
      <c r="Q4566" s="4"/>
      <c r="R4566" s="4"/>
      <c r="S4566" s="4"/>
      <c r="T4566" s="4"/>
      <c r="U4566" s="4"/>
      <c r="V4566" s="4"/>
      <c r="W4566" s="4"/>
      <c r="X4566" s="4"/>
      <c r="Y4566" s="4"/>
    </row>
    <row r="4567" spans="1:25" ht="15" customHeight="1" thickTop="1">
      <c r="A4567" s="4"/>
      <c r="B4567" s="72"/>
      <c r="C4567" s="72"/>
      <c r="D4567" s="72"/>
      <c r="E4567" s="72"/>
      <c r="F4567" s="72"/>
      <c r="G4567" s="72"/>
      <c r="H4567" s="72"/>
      <c r="I4567" s="72"/>
      <c r="J4567" s="72"/>
      <c r="K4567" s="72"/>
      <c r="O4567" s="4"/>
      <c r="P4567" s="4"/>
      <c r="Q4567" s="4"/>
      <c r="R4567" s="4"/>
      <c r="S4567" s="4"/>
      <c r="T4567" s="4"/>
      <c r="U4567" s="4"/>
      <c r="V4567" s="4"/>
      <c r="W4567" s="4"/>
      <c r="X4567" s="4"/>
      <c r="Y4567" s="4"/>
    </row>
    <row r="4568" spans="1:25" ht="15" customHeight="1">
      <c r="A4568" s="4"/>
      <c r="B4568" s="61"/>
      <c r="C4568" s="62" t="s">
        <v>19</v>
      </c>
      <c r="D4568" s="61" t="s">
        <v>20</v>
      </c>
      <c r="E4568" s="61" t="s">
        <v>21</v>
      </c>
      <c r="F4568" s="303" t="s">
        <v>1242</v>
      </c>
      <c r="G4568" s="303"/>
      <c r="H4568" s="67" t="s">
        <v>22</v>
      </c>
      <c r="I4568" s="62" t="s">
        <v>23</v>
      </c>
      <c r="J4568" s="62" t="s">
        <v>24</v>
      </c>
      <c r="K4568" s="62" t="s">
        <v>17</v>
      </c>
      <c r="O4568" s="4"/>
      <c r="P4568" s="4"/>
      <c r="Q4568" s="4"/>
      <c r="R4568" s="4"/>
      <c r="S4568" s="4"/>
      <c r="T4568" s="4"/>
      <c r="U4568" s="4"/>
      <c r="V4568" s="4"/>
      <c r="W4568" s="4"/>
      <c r="X4568" s="4"/>
      <c r="Y4568" s="4"/>
    </row>
    <row r="4569" spans="1:25" ht="15" customHeight="1">
      <c r="A4569" s="4"/>
      <c r="B4569" s="58" t="s">
        <v>1243</v>
      </c>
      <c r="C4569" s="69" t="s">
        <v>2912</v>
      </c>
      <c r="D4569" s="58" t="s">
        <v>47</v>
      </c>
      <c r="E4569" s="58" t="s">
        <v>2913</v>
      </c>
      <c r="F4569" s="304" t="s">
        <v>1248</v>
      </c>
      <c r="G4569" s="304"/>
      <c r="H4569" s="68" t="s">
        <v>1249</v>
      </c>
      <c r="I4569" s="71">
        <v>1</v>
      </c>
      <c r="J4569" s="70">
        <v>0.1</v>
      </c>
      <c r="K4569" s="70">
        <v>0.1</v>
      </c>
      <c r="O4569" s="4"/>
      <c r="P4569" s="4"/>
      <c r="Q4569" s="4"/>
      <c r="R4569" s="4"/>
      <c r="S4569" s="4"/>
      <c r="T4569" s="4"/>
      <c r="U4569" s="4"/>
      <c r="V4569" s="4"/>
      <c r="W4569" s="4"/>
      <c r="X4569" s="4"/>
      <c r="Y4569" s="4"/>
    </row>
    <row r="4570" spans="1:25" ht="15" customHeight="1">
      <c r="A4570" s="4"/>
      <c r="B4570" s="57" t="s">
        <v>1254</v>
      </c>
      <c r="C4570" s="78" t="s">
        <v>2914</v>
      </c>
      <c r="D4570" s="57" t="s">
        <v>47</v>
      </c>
      <c r="E4570" s="57" t="s">
        <v>2915</v>
      </c>
      <c r="F4570" s="305" t="s">
        <v>1402</v>
      </c>
      <c r="G4570" s="305"/>
      <c r="H4570" s="77" t="s">
        <v>1249</v>
      </c>
      <c r="I4570" s="80">
        <v>5.0899999999999999E-3</v>
      </c>
      <c r="J4570" s="79">
        <v>19.79</v>
      </c>
      <c r="K4570" s="79">
        <v>0.1</v>
      </c>
      <c r="O4570" s="4"/>
      <c r="P4570" s="4"/>
      <c r="Q4570" s="4"/>
      <c r="R4570" s="4"/>
      <c r="S4570" s="4"/>
      <c r="T4570" s="4"/>
      <c r="U4570" s="4"/>
      <c r="V4570" s="4"/>
      <c r="W4570" s="4"/>
      <c r="X4570" s="4"/>
      <c r="Y4570" s="4"/>
    </row>
    <row r="4571" spans="1:25" ht="15" customHeight="1">
      <c r="A4571" s="4"/>
      <c r="B4571" s="60"/>
      <c r="C4571" s="60"/>
      <c r="D4571" s="60"/>
      <c r="E4571" s="60"/>
      <c r="F4571" s="60" t="s">
        <v>1260</v>
      </c>
      <c r="G4571" s="82">
        <v>0.1</v>
      </c>
      <c r="H4571" s="60" t="s">
        <v>1261</v>
      </c>
      <c r="I4571" s="82">
        <v>0</v>
      </c>
      <c r="J4571" s="60" t="s">
        <v>1262</v>
      </c>
      <c r="K4571" s="82">
        <v>0.1</v>
      </c>
      <c r="O4571" s="4"/>
      <c r="P4571" s="4"/>
      <c r="Q4571" s="4"/>
      <c r="R4571" s="4"/>
      <c r="S4571" s="4"/>
      <c r="T4571" s="4"/>
      <c r="U4571" s="4"/>
      <c r="V4571" s="4"/>
      <c r="W4571" s="4"/>
      <c r="X4571" s="4"/>
      <c r="Y4571" s="4"/>
    </row>
    <row r="4572" spans="1:25" ht="15" customHeight="1" thickBot="1">
      <c r="A4572" s="4"/>
      <c r="B4572" s="60"/>
      <c r="C4572" s="60"/>
      <c r="D4572" s="60"/>
      <c r="E4572" s="60"/>
      <c r="F4572" s="60" t="s">
        <v>1263</v>
      </c>
      <c r="G4572" s="82">
        <v>0.01</v>
      </c>
      <c r="H4572" s="60"/>
      <c r="I4572" s="306" t="s">
        <v>1264</v>
      </c>
      <c r="J4572" s="306"/>
      <c r="K4572" s="82">
        <v>0.11</v>
      </c>
      <c r="O4572" s="4"/>
      <c r="P4572" s="4"/>
      <c r="Q4572" s="4"/>
      <c r="R4572" s="4"/>
      <c r="S4572" s="4"/>
      <c r="T4572" s="4"/>
      <c r="U4572" s="4"/>
      <c r="V4572" s="4"/>
      <c r="W4572" s="4"/>
      <c r="X4572" s="4"/>
      <c r="Y4572" s="4"/>
    </row>
    <row r="4573" spans="1:25" ht="15" customHeight="1" thickTop="1">
      <c r="A4573" s="4"/>
      <c r="B4573" s="72"/>
      <c r="C4573" s="72"/>
      <c r="D4573" s="72"/>
      <c r="E4573" s="72"/>
      <c r="F4573" s="72"/>
      <c r="G4573" s="72"/>
      <c r="H4573" s="72"/>
      <c r="I4573" s="72"/>
      <c r="J4573" s="72"/>
      <c r="K4573" s="72"/>
      <c r="O4573" s="4"/>
      <c r="P4573" s="4"/>
      <c r="Q4573" s="4"/>
      <c r="R4573" s="4"/>
      <c r="S4573" s="4"/>
      <c r="T4573" s="4"/>
      <c r="U4573" s="4"/>
      <c r="V4573" s="4"/>
      <c r="W4573" s="4"/>
      <c r="X4573" s="4"/>
      <c r="Y4573" s="4"/>
    </row>
    <row r="4574" spans="1:25" ht="15" customHeight="1">
      <c r="A4574" s="4"/>
      <c r="B4574" s="61"/>
      <c r="C4574" s="62" t="s">
        <v>19</v>
      </c>
      <c r="D4574" s="61" t="s">
        <v>20</v>
      </c>
      <c r="E4574" s="61" t="s">
        <v>21</v>
      </c>
      <c r="F4574" s="303" t="s">
        <v>1242</v>
      </c>
      <c r="G4574" s="303"/>
      <c r="H4574" s="67" t="s">
        <v>22</v>
      </c>
      <c r="I4574" s="62" t="s">
        <v>23</v>
      </c>
      <c r="J4574" s="62" t="s">
        <v>24</v>
      </c>
      <c r="K4574" s="62" t="s">
        <v>17</v>
      </c>
      <c r="O4574" s="4"/>
      <c r="P4574" s="4"/>
      <c r="Q4574" s="4"/>
      <c r="R4574" s="4"/>
      <c r="S4574" s="4"/>
      <c r="T4574" s="4"/>
      <c r="U4574" s="4"/>
      <c r="V4574" s="4"/>
      <c r="W4574" s="4"/>
      <c r="X4574" s="4"/>
      <c r="Y4574" s="4"/>
    </row>
    <row r="4575" spans="1:25" ht="15" customHeight="1">
      <c r="A4575" s="4"/>
      <c r="B4575" s="58" t="s">
        <v>1243</v>
      </c>
      <c r="C4575" s="69" t="s">
        <v>2916</v>
      </c>
      <c r="D4575" s="58" t="s">
        <v>47</v>
      </c>
      <c r="E4575" s="58" t="s">
        <v>2917</v>
      </c>
      <c r="F4575" s="304" t="s">
        <v>1248</v>
      </c>
      <c r="G4575" s="304"/>
      <c r="H4575" s="68" t="s">
        <v>1249</v>
      </c>
      <c r="I4575" s="71">
        <v>1</v>
      </c>
      <c r="J4575" s="70">
        <v>0.35</v>
      </c>
      <c r="K4575" s="70">
        <v>0.35</v>
      </c>
      <c r="O4575" s="4"/>
      <c r="P4575" s="4"/>
      <c r="Q4575" s="4"/>
      <c r="R4575" s="4"/>
      <c r="S4575" s="4"/>
      <c r="T4575" s="4"/>
      <c r="U4575" s="4"/>
      <c r="V4575" s="4"/>
      <c r="W4575" s="4"/>
      <c r="X4575" s="4"/>
      <c r="Y4575" s="4"/>
    </row>
    <row r="4576" spans="1:25" ht="15" customHeight="1">
      <c r="A4576" s="4"/>
      <c r="B4576" s="57" t="s">
        <v>1254</v>
      </c>
      <c r="C4576" s="78" t="s">
        <v>2918</v>
      </c>
      <c r="D4576" s="57" t="s">
        <v>47</v>
      </c>
      <c r="E4576" s="57" t="s">
        <v>2919</v>
      </c>
      <c r="F4576" s="305" t="s">
        <v>1402</v>
      </c>
      <c r="G4576" s="305"/>
      <c r="H4576" s="77" t="s">
        <v>1249</v>
      </c>
      <c r="I4576" s="80">
        <v>1.4760000000000001E-2</v>
      </c>
      <c r="J4576" s="79">
        <v>24.15</v>
      </c>
      <c r="K4576" s="79">
        <v>0.35</v>
      </c>
      <c r="O4576" s="4"/>
      <c r="P4576" s="4"/>
      <c r="Q4576" s="4"/>
      <c r="R4576" s="4"/>
      <c r="S4576" s="4"/>
      <c r="T4576" s="4"/>
      <c r="U4576" s="4"/>
      <c r="V4576" s="4"/>
      <c r="W4576" s="4"/>
      <c r="X4576" s="4"/>
      <c r="Y4576" s="4"/>
    </row>
    <row r="4577" spans="1:25" ht="15" customHeight="1">
      <c r="A4577" s="4"/>
      <c r="B4577" s="60"/>
      <c r="C4577" s="60"/>
      <c r="D4577" s="60"/>
      <c r="E4577" s="60"/>
      <c r="F4577" s="60" t="s">
        <v>1260</v>
      </c>
      <c r="G4577" s="82">
        <v>0.35</v>
      </c>
      <c r="H4577" s="60" t="s">
        <v>1261</v>
      </c>
      <c r="I4577" s="82">
        <v>0</v>
      </c>
      <c r="J4577" s="60" t="s">
        <v>1262</v>
      </c>
      <c r="K4577" s="82">
        <v>0.35</v>
      </c>
      <c r="O4577" s="4"/>
      <c r="P4577" s="4"/>
      <c r="Q4577" s="4"/>
      <c r="R4577" s="4"/>
      <c r="S4577" s="4"/>
      <c r="T4577" s="4"/>
      <c r="U4577" s="4"/>
      <c r="V4577" s="4"/>
      <c r="W4577" s="4"/>
      <c r="X4577" s="4"/>
      <c r="Y4577" s="4"/>
    </row>
    <row r="4578" spans="1:25" ht="15" customHeight="1" thickBot="1">
      <c r="A4578" s="4"/>
      <c r="B4578" s="60"/>
      <c r="C4578" s="60"/>
      <c r="D4578" s="60"/>
      <c r="E4578" s="60"/>
      <c r="F4578" s="60" t="s">
        <v>1263</v>
      </c>
      <c r="G4578" s="82">
        <v>0.06</v>
      </c>
      <c r="H4578" s="60"/>
      <c r="I4578" s="306" t="s">
        <v>1264</v>
      </c>
      <c r="J4578" s="306"/>
      <c r="K4578" s="82">
        <v>0.41</v>
      </c>
      <c r="O4578" s="4"/>
      <c r="P4578" s="4"/>
      <c r="Q4578" s="4"/>
      <c r="R4578" s="4"/>
      <c r="S4578" s="4"/>
      <c r="T4578" s="4"/>
      <c r="U4578" s="4"/>
      <c r="V4578" s="4"/>
      <c r="W4578" s="4"/>
      <c r="X4578" s="4"/>
      <c r="Y4578" s="4"/>
    </row>
    <row r="4579" spans="1:25" ht="15" customHeight="1" thickTop="1">
      <c r="A4579" s="4"/>
      <c r="B4579" s="72"/>
      <c r="C4579" s="72"/>
      <c r="D4579" s="72"/>
      <c r="E4579" s="72"/>
      <c r="F4579" s="72"/>
      <c r="G4579" s="72"/>
      <c r="H4579" s="72"/>
      <c r="I4579" s="72"/>
      <c r="J4579" s="72"/>
      <c r="K4579" s="72"/>
      <c r="O4579" s="4"/>
      <c r="P4579" s="4"/>
      <c r="Q4579" s="4"/>
      <c r="R4579" s="4"/>
      <c r="S4579" s="4"/>
      <c r="T4579" s="4"/>
      <c r="U4579" s="4"/>
      <c r="V4579" s="4"/>
      <c r="W4579" s="4"/>
      <c r="X4579" s="4"/>
      <c r="Y4579" s="4"/>
    </row>
    <row r="4580" spans="1:25" ht="15" customHeight="1">
      <c r="A4580" s="4"/>
      <c r="B4580" s="61"/>
      <c r="C4580" s="62" t="s">
        <v>19</v>
      </c>
      <c r="D4580" s="61" t="s">
        <v>20</v>
      </c>
      <c r="E4580" s="61" t="s">
        <v>21</v>
      </c>
      <c r="F4580" s="303" t="s">
        <v>1242</v>
      </c>
      <c r="G4580" s="303"/>
      <c r="H4580" s="67" t="s">
        <v>22</v>
      </c>
      <c r="I4580" s="62" t="s">
        <v>23</v>
      </c>
      <c r="J4580" s="62" t="s">
        <v>24</v>
      </c>
      <c r="K4580" s="62" t="s">
        <v>17</v>
      </c>
      <c r="O4580" s="4"/>
      <c r="P4580" s="4"/>
      <c r="Q4580" s="4"/>
      <c r="R4580" s="4"/>
      <c r="S4580" s="4"/>
      <c r="T4580" s="4"/>
      <c r="U4580" s="4"/>
      <c r="V4580" s="4"/>
      <c r="W4580" s="4"/>
      <c r="X4580" s="4"/>
      <c r="Y4580" s="4"/>
    </row>
    <row r="4581" spans="1:25" ht="15" customHeight="1">
      <c r="A4581" s="4"/>
      <c r="B4581" s="58" t="s">
        <v>1243</v>
      </c>
      <c r="C4581" s="69" t="s">
        <v>2920</v>
      </c>
      <c r="D4581" s="58" t="s">
        <v>47</v>
      </c>
      <c r="E4581" s="58" t="s">
        <v>2921</v>
      </c>
      <c r="F4581" s="304" t="s">
        <v>1248</v>
      </c>
      <c r="G4581" s="304"/>
      <c r="H4581" s="68" t="s">
        <v>1249</v>
      </c>
      <c r="I4581" s="71">
        <v>1</v>
      </c>
      <c r="J4581" s="70">
        <v>0.37</v>
      </c>
      <c r="K4581" s="70">
        <v>0.37</v>
      </c>
      <c r="O4581" s="4"/>
      <c r="P4581" s="4"/>
      <c r="Q4581" s="4"/>
      <c r="R4581" s="4"/>
      <c r="S4581" s="4"/>
      <c r="T4581" s="4"/>
      <c r="U4581" s="4"/>
      <c r="V4581" s="4"/>
      <c r="W4581" s="4"/>
      <c r="X4581" s="4"/>
      <c r="Y4581" s="4"/>
    </row>
    <row r="4582" spans="1:25" ht="15" customHeight="1">
      <c r="A4582" s="4"/>
      <c r="B4582" s="57" t="s">
        <v>1254</v>
      </c>
      <c r="C4582" s="78" t="s">
        <v>2922</v>
      </c>
      <c r="D4582" s="57" t="s">
        <v>47</v>
      </c>
      <c r="E4582" s="57" t="s">
        <v>2923</v>
      </c>
      <c r="F4582" s="305" t="s">
        <v>1402</v>
      </c>
      <c r="G4582" s="305"/>
      <c r="H4582" s="77" t="s">
        <v>1249</v>
      </c>
      <c r="I4582" s="80">
        <v>1.4760000000000001E-2</v>
      </c>
      <c r="J4582" s="79">
        <v>25.55</v>
      </c>
      <c r="K4582" s="79">
        <v>0.37</v>
      </c>
      <c r="O4582" s="4"/>
      <c r="P4582" s="4"/>
      <c r="Q4582" s="4"/>
      <c r="R4582" s="4"/>
      <c r="S4582" s="4"/>
      <c r="T4582" s="4"/>
      <c r="U4582" s="4"/>
      <c r="V4582" s="4"/>
      <c r="W4582" s="4"/>
      <c r="X4582" s="4"/>
      <c r="Y4582" s="4"/>
    </row>
    <row r="4583" spans="1:25" ht="15" customHeight="1">
      <c r="A4583" s="4"/>
      <c r="B4583" s="60"/>
      <c r="C4583" s="60"/>
      <c r="D4583" s="60"/>
      <c r="E4583" s="60"/>
      <c r="F4583" s="60" t="s">
        <v>1260</v>
      </c>
      <c r="G4583" s="82">
        <v>0.37</v>
      </c>
      <c r="H4583" s="60" t="s">
        <v>1261</v>
      </c>
      <c r="I4583" s="82">
        <v>0</v>
      </c>
      <c r="J4583" s="60" t="s">
        <v>1262</v>
      </c>
      <c r="K4583" s="82">
        <v>0.37</v>
      </c>
      <c r="O4583" s="4"/>
      <c r="P4583" s="4"/>
      <c r="Q4583" s="4"/>
      <c r="R4583" s="4"/>
      <c r="S4583" s="4"/>
      <c r="T4583" s="4"/>
      <c r="U4583" s="4"/>
      <c r="V4583" s="4"/>
      <c r="W4583" s="4"/>
      <c r="X4583" s="4"/>
      <c r="Y4583" s="4"/>
    </row>
    <row r="4584" spans="1:25" ht="15" customHeight="1" thickBot="1">
      <c r="A4584" s="4"/>
      <c r="B4584" s="60"/>
      <c r="C4584" s="60"/>
      <c r="D4584" s="60"/>
      <c r="E4584" s="60"/>
      <c r="F4584" s="60" t="s">
        <v>1263</v>
      </c>
      <c r="G4584" s="82">
        <v>7.0000000000000007E-2</v>
      </c>
      <c r="H4584" s="60"/>
      <c r="I4584" s="306" t="s">
        <v>1264</v>
      </c>
      <c r="J4584" s="306"/>
      <c r="K4584" s="82">
        <v>0.44</v>
      </c>
      <c r="O4584" s="4"/>
      <c r="P4584" s="4"/>
      <c r="Q4584" s="4"/>
      <c r="R4584" s="4"/>
      <c r="S4584" s="4"/>
      <c r="T4584" s="4"/>
      <c r="U4584" s="4"/>
      <c r="V4584" s="4"/>
      <c r="W4584" s="4"/>
      <c r="X4584" s="4"/>
      <c r="Y4584" s="4"/>
    </row>
    <row r="4585" spans="1:25" ht="15" customHeight="1" thickTop="1">
      <c r="A4585" s="4"/>
      <c r="B4585" s="72"/>
      <c r="C4585" s="72"/>
      <c r="D4585" s="72"/>
      <c r="E4585" s="72"/>
      <c r="F4585" s="72"/>
      <c r="G4585" s="72"/>
      <c r="H4585" s="72"/>
      <c r="I4585" s="72"/>
      <c r="J4585" s="72"/>
      <c r="K4585" s="72"/>
      <c r="O4585" s="4"/>
      <c r="P4585" s="4"/>
      <c r="Q4585" s="4"/>
      <c r="R4585" s="4"/>
      <c r="S4585" s="4"/>
      <c r="T4585" s="4"/>
      <c r="U4585" s="4"/>
      <c r="V4585" s="4"/>
      <c r="W4585" s="4"/>
      <c r="X4585" s="4"/>
      <c r="Y4585" s="4"/>
    </row>
    <row r="4586" spans="1:25" ht="15" customHeight="1">
      <c r="A4586" s="4"/>
      <c r="B4586" s="61"/>
      <c r="C4586" s="62" t="s">
        <v>19</v>
      </c>
      <c r="D4586" s="61" t="s">
        <v>20</v>
      </c>
      <c r="E4586" s="61" t="s">
        <v>21</v>
      </c>
      <c r="F4586" s="303" t="s">
        <v>1242</v>
      </c>
      <c r="G4586" s="303"/>
      <c r="H4586" s="67" t="s">
        <v>22</v>
      </c>
      <c r="I4586" s="62" t="s">
        <v>23</v>
      </c>
      <c r="J4586" s="62" t="s">
        <v>24</v>
      </c>
      <c r="K4586" s="62" t="s">
        <v>17</v>
      </c>
      <c r="O4586" s="4"/>
      <c r="P4586" s="4"/>
      <c r="Q4586" s="4"/>
      <c r="R4586" s="4"/>
      <c r="S4586" s="4"/>
      <c r="T4586" s="4"/>
      <c r="U4586" s="4"/>
      <c r="V4586" s="4"/>
      <c r="W4586" s="4"/>
      <c r="X4586" s="4"/>
      <c r="Y4586" s="4"/>
    </row>
    <row r="4587" spans="1:25" ht="15" customHeight="1">
      <c r="A4587" s="4"/>
      <c r="B4587" s="58" t="s">
        <v>1243</v>
      </c>
      <c r="C4587" s="69" t="s">
        <v>2924</v>
      </c>
      <c r="D4587" s="58" t="s">
        <v>47</v>
      </c>
      <c r="E4587" s="58" t="s">
        <v>2925</v>
      </c>
      <c r="F4587" s="304" t="s">
        <v>1248</v>
      </c>
      <c r="G4587" s="304"/>
      <c r="H4587" s="68" t="s">
        <v>1249</v>
      </c>
      <c r="I4587" s="71">
        <v>1</v>
      </c>
      <c r="J4587" s="70">
        <v>0.72</v>
      </c>
      <c r="K4587" s="70">
        <v>0.72</v>
      </c>
      <c r="O4587" s="4"/>
      <c r="P4587" s="4"/>
      <c r="Q4587" s="4"/>
      <c r="R4587" s="4"/>
      <c r="S4587" s="4"/>
      <c r="T4587" s="4"/>
      <c r="U4587" s="4"/>
      <c r="V4587" s="4"/>
      <c r="W4587" s="4"/>
      <c r="X4587" s="4"/>
      <c r="Y4587" s="4"/>
    </row>
    <row r="4588" spans="1:25" ht="15" customHeight="1">
      <c r="A4588" s="4"/>
      <c r="B4588" s="57" t="s">
        <v>1254</v>
      </c>
      <c r="C4588" s="78" t="s">
        <v>2926</v>
      </c>
      <c r="D4588" s="57" t="s">
        <v>47</v>
      </c>
      <c r="E4588" s="57" t="s">
        <v>2927</v>
      </c>
      <c r="F4588" s="305" t="s">
        <v>1402</v>
      </c>
      <c r="G4588" s="305"/>
      <c r="H4588" s="77" t="s">
        <v>1249</v>
      </c>
      <c r="I4588" s="80">
        <v>2.7650000000000001E-2</v>
      </c>
      <c r="J4588" s="79">
        <v>26.05</v>
      </c>
      <c r="K4588" s="79">
        <v>0.72</v>
      </c>
      <c r="O4588" s="4"/>
      <c r="P4588" s="4"/>
      <c r="Q4588" s="4"/>
      <c r="R4588" s="4"/>
      <c r="S4588" s="4"/>
      <c r="T4588" s="4"/>
      <c r="U4588" s="4"/>
      <c r="V4588" s="4"/>
      <c r="W4588" s="4"/>
      <c r="X4588" s="4"/>
      <c r="Y4588" s="4"/>
    </row>
    <row r="4589" spans="1:25" ht="15" customHeight="1">
      <c r="A4589" s="4"/>
      <c r="B4589" s="60"/>
      <c r="C4589" s="60"/>
      <c r="D4589" s="60"/>
      <c r="E4589" s="60"/>
      <c r="F4589" s="60" t="s">
        <v>1260</v>
      </c>
      <c r="G4589" s="82">
        <v>0.72</v>
      </c>
      <c r="H4589" s="60" t="s">
        <v>1261</v>
      </c>
      <c r="I4589" s="82">
        <v>0</v>
      </c>
      <c r="J4589" s="60" t="s">
        <v>1262</v>
      </c>
      <c r="K4589" s="82">
        <v>0.72</v>
      </c>
      <c r="O4589" s="4"/>
      <c r="P4589" s="4"/>
      <c r="Q4589" s="4"/>
      <c r="R4589" s="4"/>
      <c r="S4589" s="4"/>
      <c r="T4589" s="4"/>
      <c r="U4589" s="4"/>
      <c r="V4589" s="4"/>
      <c r="W4589" s="4"/>
      <c r="X4589" s="4"/>
      <c r="Y4589" s="4"/>
    </row>
    <row r="4590" spans="1:25" ht="15" customHeight="1" thickBot="1">
      <c r="A4590" s="4"/>
      <c r="B4590" s="60"/>
      <c r="C4590" s="60"/>
      <c r="D4590" s="60"/>
      <c r="E4590" s="60"/>
      <c r="F4590" s="60" t="s">
        <v>1263</v>
      </c>
      <c r="G4590" s="82">
        <v>0.13</v>
      </c>
      <c r="H4590" s="60"/>
      <c r="I4590" s="306" t="s">
        <v>1264</v>
      </c>
      <c r="J4590" s="306"/>
      <c r="K4590" s="82">
        <v>0.85</v>
      </c>
      <c r="O4590" s="4"/>
      <c r="P4590" s="4"/>
      <c r="Q4590" s="4"/>
      <c r="R4590" s="4"/>
      <c r="S4590" s="4"/>
      <c r="T4590" s="4"/>
      <c r="U4590" s="4"/>
      <c r="V4590" s="4"/>
      <c r="W4590" s="4"/>
      <c r="X4590" s="4"/>
      <c r="Y4590" s="4"/>
    </row>
    <row r="4591" spans="1:25" ht="15" customHeight="1" thickTop="1">
      <c r="A4591" s="4"/>
      <c r="B4591" s="72"/>
      <c r="C4591" s="72"/>
      <c r="D4591" s="72"/>
      <c r="E4591" s="72"/>
      <c r="F4591" s="72"/>
      <c r="G4591" s="72"/>
      <c r="H4591" s="72"/>
      <c r="I4591" s="72"/>
      <c r="J4591" s="72"/>
      <c r="K4591" s="72"/>
      <c r="O4591" s="4"/>
      <c r="P4591" s="4"/>
      <c r="Q4591" s="4"/>
      <c r="R4591" s="4"/>
      <c r="S4591" s="4"/>
      <c r="T4591" s="4"/>
      <c r="U4591" s="4"/>
      <c r="V4591" s="4"/>
      <c r="W4591" s="4"/>
      <c r="X4591" s="4"/>
      <c r="Y4591" s="4"/>
    </row>
    <row r="4592" spans="1:25" ht="15" customHeight="1">
      <c r="A4592" s="4"/>
      <c r="B4592" s="61"/>
      <c r="C4592" s="62" t="s">
        <v>19</v>
      </c>
      <c r="D4592" s="61" t="s">
        <v>20</v>
      </c>
      <c r="E4592" s="61" t="s">
        <v>21</v>
      </c>
      <c r="F4592" s="303" t="s">
        <v>1242</v>
      </c>
      <c r="G4592" s="303"/>
      <c r="H4592" s="67" t="s">
        <v>22</v>
      </c>
      <c r="I4592" s="62" t="s">
        <v>23</v>
      </c>
      <c r="J4592" s="62" t="s">
        <v>24</v>
      </c>
      <c r="K4592" s="62" t="s">
        <v>17</v>
      </c>
      <c r="O4592" s="4"/>
      <c r="P4592" s="4"/>
      <c r="Q4592" s="4"/>
      <c r="R4592" s="4"/>
      <c r="S4592" s="4"/>
      <c r="T4592" s="4"/>
      <c r="U4592" s="4"/>
      <c r="V4592" s="4"/>
      <c r="W4592" s="4"/>
      <c r="X4592" s="4"/>
      <c r="Y4592" s="4"/>
    </row>
    <row r="4593" spans="1:25" ht="15" customHeight="1">
      <c r="A4593" s="4"/>
      <c r="B4593" s="58" t="s">
        <v>1243</v>
      </c>
      <c r="C4593" s="69" t="s">
        <v>2928</v>
      </c>
      <c r="D4593" s="58" t="s">
        <v>47</v>
      </c>
      <c r="E4593" s="58" t="s">
        <v>2929</v>
      </c>
      <c r="F4593" s="304" t="s">
        <v>1248</v>
      </c>
      <c r="G4593" s="304"/>
      <c r="H4593" s="68" t="s">
        <v>1249</v>
      </c>
      <c r="I4593" s="71">
        <v>1</v>
      </c>
      <c r="J4593" s="70">
        <v>0.23</v>
      </c>
      <c r="K4593" s="70">
        <v>0.23</v>
      </c>
      <c r="O4593" s="4"/>
      <c r="P4593" s="4"/>
      <c r="Q4593" s="4"/>
      <c r="R4593" s="4"/>
      <c r="S4593" s="4"/>
      <c r="T4593" s="4"/>
      <c r="U4593" s="4"/>
      <c r="V4593" s="4"/>
      <c r="W4593" s="4"/>
      <c r="X4593" s="4"/>
      <c r="Y4593" s="4"/>
    </row>
    <row r="4594" spans="1:25" ht="15" customHeight="1">
      <c r="A4594" s="4"/>
      <c r="B4594" s="57" t="s">
        <v>1254</v>
      </c>
      <c r="C4594" s="78" t="s">
        <v>2930</v>
      </c>
      <c r="D4594" s="57" t="s">
        <v>47</v>
      </c>
      <c r="E4594" s="57" t="s">
        <v>2931</v>
      </c>
      <c r="F4594" s="305" t="s">
        <v>1402</v>
      </c>
      <c r="G4594" s="305"/>
      <c r="H4594" s="77" t="s">
        <v>1249</v>
      </c>
      <c r="I4594" s="80">
        <v>1.154E-2</v>
      </c>
      <c r="J4594" s="79">
        <v>20.74</v>
      </c>
      <c r="K4594" s="79">
        <v>0.23</v>
      </c>
      <c r="O4594" s="4"/>
      <c r="P4594" s="4"/>
      <c r="Q4594" s="4"/>
      <c r="R4594" s="4"/>
      <c r="S4594" s="4"/>
      <c r="T4594" s="4"/>
      <c r="U4594" s="4"/>
      <c r="V4594" s="4"/>
      <c r="W4594" s="4"/>
      <c r="X4594" s="4"/>
      <c r="Y4594" s="4"/>
    </row>
    <row r="4595" spans="1:25" ht="15" customHeight="1">
      <c r="A4595" s="4"/>
      <c r="B4595" s="60"/>
      <c r="C4595" s="60"/>
      <c r="D4595" s="60"/>
      <c r="E4595" s="60"/>
      <c r="F4595" s="60" t="s">
        <v>1260</v>
      </c>
      <c r="G4595" s="82">
        <v>0.23</v>
      </c>
      <c r="H4595" s="60" t="s">
        <v>1261</v>
      </c>
      <c r="I4595" s="82">
        <v>0</v>
      </c>
      <c r="J4595" s="60" t="s">
        <v>1262</v>
      </c>
      <c r="K4595" s="82">
        <v>0.23</v>
      </c>
      <c r="O4595" s="4"/>
      <c r="P4595" s="4"/>
      <c r="Q4595" s="4"/>
      <c r="R4595" s="4"/>
      <c r="S4595" s="4"/>
      <c r="T4595" s="4"/>
      <c r="U4595" s="4"/>
      <c r="V4595" s="4"/>
      <c r="W4595" s="4"/>
      <c r="X4595" s="4"/>
      <c r="Y4595" s="4"/>
    </row>
    <row r="4596" spans="1:25" ht="15" customHeight="1" thickBot="1">
      <c r="A4596" s="4"/>
      <c r="B4596" s="60"/>
      <c r="C4596" s="60"/>
      <c r="D4596" s="60"/>
      <c r="E4596" s="60"/>
      <c r="F4596" s="60" t="s">
        <v>1263</v>
      </c>
      <c r="G4596" s="82">
        <v>0.04</v>
      </c>
      <c r="H4596" s="60"/>
      <c r="I4596" s="306" t="s">
        <v>1264</v>
      </c>
      <c r="J4596" s="306"/>
      <c r="K4596" s="82">
        <v>0.27</v>
      </c>
      <c r="O4596" s="4"/>
      <c r="P4596" s="4"/>
      <c r="Q4596" s="4"/>
      <c r="R4596" s="4"/>
      <c r="S4596" s="4"/>
      <c r="T4596" s="4"/>
      <c r="U4596" s="4"/>
      <c r="V4596" s="4"/>
      <c r="W4596" s="4"/>
      <c r="X4596" s="4"/>
      <c r="Y4596" s="4"/>
    </row>
    <row r="4597" spans="1:25" ht="15" customHeight="1" thickTop="1">
      <c r="A4597" s="4"/>
      <c r="B4597" s="72"/>
      <c r="C4597" s="72"/>
      <c r="D4597" s="72"/>
      <c r="E4597" s="72"/>
      <c r="F4597" s="72"/>
      <c r="G4597" s="72"/>
      <c r="H4597" s="72"/>
      <c r="I4597" s="72"/>
      <c r="J4597" s="72"/>
      <c r="K4597" s="72"/>
      <c r="O4597" s="4"/>
      <c r="P4597" s="4"/>
      <c r="Q4597" s="4"/>
      <c r="R4597" s="4"/>
      <c r="S4597" s="4"/>
      <c r="T4597" s="4"/>
      <c r="U4597" s="4"/>
      <c r="V4597" s="4"/>
      <c r="W4597" s="4"/>
      <c r="X4597" s="4"/>
      <c r="Y4597" s="4"/>
    </row>
    <row r="4598" spans="1:25" ht="15" customHeight="1">
      <c r="A4598" s="4"/>
      <c r="B4598" s="61"/>
      <c r="C4598" s="62" t="s">
        <v>19</v>
      </c>
      <c r="D4598" s="61" t="s">
        <v>20</v>
      </c>
      <c r="E4598" s="61" t="s">
        <v>21</v>
      </c>
      <c r="F4598" s="303" t="s">
        <v>1242</v>
      </c>
      <c r="G4598" s="303"/>
      <c r="H4598" s="67" t="s">
        <v>22</v>
      </c>
      <c r="I4598" s="62" t="s">
        <v>23</v>
      </c>
      <c r="J4598" s="62" t="s">
        <v>24</v>
      </c>
      <c r="K4598" s="62" t="s">
        <v>17</v>
      </c>
      <c r="O4598" s="4"/>
      <c r="P4598" s="4"/>
      <c r="Q4598" s="4"/>
      <c r="R4598" s="4"/>
      <c r="S4598" s="4"/>
      <c r="T4598" s="4"/>
      <c r="U4598" s="4"/>
      <c r="V4598" s="4"/>
      <c r="W4598" s="4"/>
      <c r="X4598" s="4"/>
      <c r="Y4598" s="4"/>
    </row>
    <row r="4599" spans="1:25" ht="15" customHeight="1">
      <c r="A4599" s="4"/>
      <c r="B4599" s="58" t="s">
        <v>1243</v>
      </c>
      <c r="C4599" s="69" t="s">
        <v>2932</v>
      </c>
      <c r="D4599" s="58" t="s">
        <v>47</v>
      </c>
      <c r="E4599" s="58" t="s">
        <v>2933</v>
      </c>
      <c r="F4599" s="304" t="s">
        <v>1248</v>
      </c>
      <c r="G4599" s="304"/>
      <c r="H4599" s="68" t="s">
        <v>1249</v>
      </c>
      <c r="I4599" s="71">
        <v>1</v>
      </c>
      <c r="J4599" s="70">
        <v>0.28999999999999998</v>
      </c>
      <c r="K4599" s="70">
        <v>0.28999999999999998</v>
      </c>
      <c r="O4599" s="4"/>
      <c r="P4599" s="4"/>
      <c r="Q4599" s="4"/>
      <c r="R4599" s="4"/>
      <c r="S4599" s="4"/>
      <c r="T4599" s="4"/>
      <c r="U4599" s="4"/>
      <c r="V4599" s="4"/>
      <c r="W4599" s="4"/>
      <c r="X4599" s="4"/>
      <c r="Y4599" s="4"/>
    </row>
    <row r="4600" spans="1:25" ht="15" customHeight="1">
      <c r="A4600" s="4"/>
      <c r="B4600" s="57" t="s">
        <v>1254</v>
      </c>
      <c r="C4600" s="78" t="s">
        <v>2934</v>
      </c>
      <c r="D4600" s="57" t="s">
        <v>47</v>
      </c>
      <c r="E4600" s="57" t="s">
        <v>2935</v>
      </c>
      <c r="F4600" s="305" t="s">
        <v>1402</v>
      </c>
      <c r="G4600" s="305"/>
      <c r="H4600" s="77" t="s">
        <v>1249</v>
      </c>
      <c r="I4600" s="80">
        <v>1.4760000000000001E-2</v>
      </c>
      <c r="J4600" s="79">
        <v>19.66</v>
      </c>
      <c r="K4600" s="79">
        <v>0.28999999999999998</v>
      </c>
      <c r="O4600" s="4"/>
      <c r="P4600" s="4"/>
      <c r="Q4600" s="4"/>
      <c r="R4600" s="4"/>
      <c r="S4600" s="4"/>
      <c r="T4600" s="4"/>
      <c r="U4600" s="4"/>
      <c r="V4600" s="4"/>
      <c r="W4600" s="4"/>
      <c r="X4600" s="4"/>
      <c r="Y4600" s="4"/>
    </row>
    <row r="4601" spans="1:25" ht="15" customHeight="1">
      <c r="A4601" s="4"/>
      <c r="B4601" s="60"/>
      <c r="C4601" s="60"/>
      <c r="D4601" s="60"/>
      <c r="E4601" s="60"/>
      <c r="F4601" s="60" t="s">
        <v>1260</v>
      </c>
      <c r="G4601" s="82">
        <v>0.28999999999999998</v>
      </c>
      <c r="H4601" s="60" t="s">
        <v>1261</v>
      </c>
      <c r="I4601" s="82">
        <v>0</v>
      </c>
      <c r="J4601" s="60" t="s">
        <v>1262</v>
      </c>
      <c r="K4601" s="82">
        <v>0.28999999999999998</v>
      </c>
      <c r="O4601" s="4"/>
      <c r="P4601" s="4"/>
      <c r="Q4601" s="4"/>
      <c r="R4601" s="4"/>
      <c r="S4601" s="4"/>
      <c r="T4601" s="4"/>
      <c r="U4601" s="4"/>
      <c r="V4601" s="4"/>
      <c r="W4601" s="4"/>
      <c r="X4601" s="4"/>
      <c r="Y4601" s="4"/>
    </row>
    <row r="4602" spans="1:25" ht="15" customHeight="1" thickBot="1">
      <c r="A4602" s="4"/>
      <c r="B4602" s="60"/>
      <c r="C4602" s="60"/>
      <c r="D4602" s="60"/>
      <c r="E4602" s="60"/>
      <c r="F4602" s="60" t="s">
        <v>1263</v>
      </c>
      <c r="G4602" s="82">
        <v>0.05</v>
      </c>
      <c r="H4602" s="60"/>
      <c r="I4602" s="306" t="s">
        <v>1264</v>
      </c>
      <c r="J4602" s="306"/>
      <c r="K4602" s="82">
        <v>0.34</v>
      </c>
      <c r="O4602" s="4"/>
      <c r="P4602" s="4"/>
      <c r="Q4602" s="4"/>
      <c r="R4602" s="4"/>
      <c r="S4602" s="4"/>
      <c r="T4602" s="4"/>
      <c r="U4602" s="4"/>
      <c r="V4602" s="4"/>
      <c r="W4602" s="4"/>
      <c r="X4602" s="4"/>
      <c r="Y4602" s="4"/>
    </row>
    <row r="4603" spans="1:25" ht="15" customHeight="1" thickTop="1">
      <c r="A4603" s="4"/>
      <c r="B4603" s="72"/>
      <c r="C4603" s="72"/>
      <c r="D4603" s="72"/>
      <c r="E4603" s="72"/>
      <c r="F4603" s="72"/>
      <c r="G4603" s="72"/>
      <c r="H4603" s="72"/>
      <c r="I4603" s="72"/>
      <c r="J4603" s="72"/>
      <c r="K4603" s="72"/>
      <c r="O4603" s="4"/>
      <c r="P4603" s="4"/>
      <c r="Q4603" s="4"/>
      <c r="R4603" s="4"/>
      <c r="S4603" s="4"/>
      <c r="T4603" s="4"/>
      <c r="U4603" s="4"/>
      <c r="V4603" s="4"/>
      <c r="W4603" s="4"/>
      <c r="X4603" s="4"/>
      <c r="Y4603" s="4"/>
    </row>
    <row r="4604" spans="1:25" ht="15" customHeight="1">
      <c r="A4604" s="4"/>
      <c r="B4604" s="61"/>
      <c r="C4604" s="62" t="s">
        <v>19</v>
      </c>
      <c r="D4604" s="61" t="s">
        <v>20</v>
      </c>
      <c r="E4604" s="61" t="s">
        <v>21</v>
      </c>
      <c r="F4604" s="303" t="s">
        <v>1242</v>
      </c>
      <c r="G4604" s="303"/>
      <c r="H4604" s="67" t="s">
        <v>22</v>
      </c>
      <c r="I4604" s="62" t="s">
        <v>23</v>
      </c>
      <c r="J4604" s="62" t="s">
        <v>24</v>
      </c>
      <c r="K4604" s="62" t="s">
        <v>17</v>
      </c>
      <c r="O4604" s="4"/>
      <c r="P4604" s="4"/>
      <c r="Q4604" s="4"/>
      <c r="R4604" s="4"/>
      <c r="S4604" s="4"/>
      <c r="T4604" s="4"/>
      <c r="U4604" s="4"/>
      <c r="V4604" s="4"/>
      <c r="W4604" s="4"/>
      <c r="X4604" s="4"/>
      <c r="Y4604" s="4"/>
    </row>
    <row r="4605" spans="1:25" ht="15" customHeight="1">
      <c r="A4605" s="4"/>
      <c r="B4605" s="58" t="s">
        <v>1243</v>
      </c>
      <c r="C4605" s="69" t="s">
        <v>2936</v>
      </c>
      <c r="D4605" s="58" t="s">
        <v>47</v>
      </c>
      <c r="E4605" s="58" t="s">
        <v>2937</v>
      </c>
      <c r="F4605" s="304" t="s">
        <v>1248</v>
      </c>
      <c r="G4605" s="304"/>
      <c r="H4605" s="68" t="s">
        <v>1249</v>
      </c>
      <c r="I4605" s="71">
        <v>1</v>
      </c>
      <c r="J4605" s="70">
        <v>0.82</v>
      </c>
      <c r="K4605" s="70">
        <v>0.82</v>
      </c>
      <c r="O4605" s="4"/>
      <c r="P4605" s="4"/>
      <c r="Q4605" s="4"/>
      <c r="R4605" s="4"/>
      <c r="S4605" s="4"/>
      <c r="T4605" s="4"/>
      <c r="U4605" s="4"/>
      <c r="V4605" s="4"/>
      <c r="W4605" s="4"/>
      <c r="X4605" s="4"/>
      <c r="Y4605" s="4"/>
    </row>
    <row r="4606" spans="1:25" ht="15" customHeight="1">
      <c r="A4606" s="4"/>
      <c r="B4606" s="57" t="s">
        <v>1254</v>
      </c>
      <c r="C4606" s="78" t="s">
        <v>2938</v>
      </c>
      <c r="D4606" s="57" t="s">
        <v>47</v>
      </c>
      <c r="E4606" s="57" t="s">
        <v>2939</v>
      </c>
      <c r="F4606" s="305" t="s">
        <v>1402</v>
      </c>
      <c r="G4606" s="305"/>
      <c r="H4606" s="77" t="s">
        <v>1249</v>
      </c>
      <c r="I4606" s="80">
        <v>3.0870000000000002E-2</v>
      </c>
      <c r="J4606" s="79">
        <v>26.66</v>
      </c>
      <c r="K4606" s="79">
        <v>0.82</v>
      </c>
      <c r="O4606" s="4"/>
      <c r="P4606" s="4"/>
      <c r="Q4606" s="4"/>
      <c r="R4606" s="4"/>
      <c r="S4606" s="4"/>
      <c r="T4606" s="4"/>
      <c r="U4606" s="4"/>
      <c r="V4606" s="4"/>
      <c r="W4606" s="4"/>
      <c r="X4606" s="4"/>
      <c r="Y4606" s="4"/>
    </row>
    <row r="4607" spans="1:25" ht="15" customHeight="1">
      <c r="A4607" s="4"/>
      <c r="B4607" s="60"/>
      <c r="C4607" s="60"/>
      <c r="D4607" s="60"/>
      <c r="E4607" s="60"/>
      <c r="F4607" s="60" t="s">
        <v>1260</v>
      </c>
      <c r="G4607" s="82">
        <v>0.82</v>
      </c>
      <c r="H4607" s="60" t="s">
        <v>1261</v>
      </c>
      <c r="I4607" s="82">
        <v>0</v>
      </c>
      <c r="J4607" s="60" t="s">
        <v>1262</v>
      </c>
      <c r="K4607" s="82">
        <v>0.82</v>
      </c>
      <c r="O4607" s="4"/>
      <c r="P4607" s="4"/>
      <c r="Q4607" s="4"/>
      <c r="R4607" s="4"/>
      <c r="S4607" s="4"/>
      <c r="T4607" s="4"/>
      <c r="U4607" s="4"/>
      <c r="V4607" s="4"/>
      <c r="W4607" s="4"/>
      <c r="X4607" s="4"/>
      <c r="Y4607" s="4"/>
    </row>
    <row r="4608" spans="1:25" ht="15" customHeight="1" thickBot="1">
      <c r="A4608" s="4"/>
      <c r="B4608" s="60"/>
      <c r="C4608" s="60"/>
      <c r="D4608" s="60"/>
      <c r="E4608" s="60"/>
      <c r="F4608" s="60" t="s">
        <v>1263</v>
      </c>
      <c r="G4608" s="82">
        <v>0.15</v>
      </c>
      <c r="H4608" s="60"/>
      <c r="I4608" s="306" t="s">
        <v>1264</v>
      </c>
      <c r="J4608" s="306"/>
      <c r="K4608" s="82">
        <v>0.97</v>
      </c>
      <c r="O4608" s="4"/>
      <c r="P4608" s="4"/>
      <c r="Q4608" s="4"/>
      <c r="R4608" s="4"/>
      <c r="S4608" s="4"/>
      <c r="T4608" s="4"/>
      <c r="U4608" s="4"/>
      <c r="V4608" s="4"/>
      <c r="W4608" s="4"/>
      <c r="X4608" s="4"/>
      <c r="Y4608" s="4"/>
    </row>
    <row r="4609" spans="1:25" ht="15" customHeight="1" thickTop="1">
      <c r="A4609" s="4"/>
      <c r="B4609" s="72"/>
      <c r="C4609" s="72"/>
      <c r="D4609" s="72"/>
      <c r="E4609" s="72"/>
      <c r="F4609" s="72"/>
      <c r="G4609" s="72"/>
      <c r="H4609" s="72"/>
      <c r="I4609" s="72"/>
      <c r="J4609" s="72"/>
      <c r="K4609" s="72"/>
      <c r="O4609" s="4"/>
      <c r="P4609" s="4"/>
      <c r="Q4609" s="4"/>
      <c r="R4609" s="4"/>
      <c r="S4609" s="4"/>
      <c r="T4609" s="4"/>
      <c r="U4609" s="4"/>
      <c r="V4609" s="4"/>
      <c r="W4609" s="4"/>
      <c r="X4609" s="4"/>
      <c r="Y4609" s="4"/>
    </row>
    <row r="4610" spans="1:25" ht="15" customHeight="1">
      <c r="A4610" s="4"/>
      <c r="B4610" s="61"/>
      <c r="C4610" s="62" t="s">
        <v>19</v>
      </c>
      <c r="D4610" s="61" t="s">
        <v>20</v>
      </c>
      <c r="E4610" s="61" t="s">
        <v>21</v>
      </c>
      <c r="F4610" s="303" t="s">
        <v>1242</v>
      </c>
      <c r="G4610" s="303"/>
      <c r="H4610" s="67" t="s">
        <v>22</v>
      </c>
      <c r="I4610" s="62" t="s">
        <v>23</v>
      </c>
      <c r="J4610" s="62" t="s">
        <v>24</v>
      </c>
      <c r="K4610" s="62" t="s">
        <v>17</v>
      </c>
      <c r="O4610" s="4"/>
      <c r="P4610" s="4"/>
      <c r="Q4610" s="4"/>
      <c r="R4610" s="4"/>
      <c r="S4610" s="4"/>
      <c r="T4610" s="4"/>
      <c r="U4610" s="4"/>
      <c r="V4610" s="4"/>
      <c r="W4610" s="4"/>
      <c r="X4610" s="4"/>
      <c r="Y4610" s="4"/>
    </row>
    <row r="4611" spans="1:25" ht="15" customHeight="1">
      <c r="A4611" s="4"/>
      <c r="B4611" s="58" t="s">
        <v>1243</v>
      </c>
      <c r="C4611" s="69" t="s">
        <v>2940</v>
      </c>
      <c r="D4611" s="58" t="s">
        <v>47</v>
      </c>
      <c r="E4611" s="58" t="s">
        <v>2941</v>
      </c>
      <c r="F4611" s="304" t="s">
        <v>1248</v>
      </c>
      <c r="G4611" s="304"/>
      <c r="H4611" s="68" t="s">
        <v>1249</v>
      </c>
      <c r="I4611" s="71">
        <v>1</v>
      </c>
      <c r="J4611" s="70">
        <v>0.13</v>
      </c>
      <c r="K4611" s="70">
        <v>0.13</v>
      </c>
      <c r="O4611" s="4"/>
      <c r="P4611" s="4"/>
      <c r="Q4611" s="4"/>
      <c r="R4611" s="4"/>
      <c r="S4611" s="4"/>
      <c r="T4611" s="4"/>
      <c r="U4611" s="4"/>
      <c r="V4611" s="4"/>
      <c r="W4611" s="4"/>
      <c r="X4611" s="4"/>
      <c r="Y4611" s="4"/>
    </row>
    <row r="4612" spans="1:25" ht="15" customHeight="1">
      <c r="A4612" s="4"/>
      <c r="B4612" s="57" t="s">
        <v>1254</v>
      </c>
      <c r="C4612" s="78" t="s">
        <v>2942</v>
      </c>
      <c r="D4612" s="57" t="s">
        <v>47</v>
      </c>
      <c r="E4612" s="57" t="s">
        <v>2943</v>
      </c>
      <c r="F4612" s="305" t="s">
        <v>1402</v>
      </c>
      <c r="G4612" s="305"/>
      <c r="H4612" s="77" t="s">
        <v>1249</v>
      </c>
      <c r="I4612" s="80">
        <v>5.0899999999999999E-3</v>
      </c>
      <c r="J4612" s="79">
        <v>27.44</v>
      </c>
      <c r="K4612" s="79">
        <v>0.13</v>
      </c>
      <c r="O4612" s="4"/>
      <c r="P4612" s="4"/>
      <c r="Q4612" s="4"/>
      <c r="R4612" s="4"/>
      <c r="S4612" s="4"/>
      <c r="T4612" s="4"/>
      <c r="U4612" s="4"/>
      <c r="V4612" s="4"/>
      <c r="W4612" s="4"/>
      <c r="X4612" s="4"/>
      <c r="Y4612" s="4"/>
    </row>
    <row r="4613" spans="1:25" ht="15" customHeight="1">
      <c r="A4613" s="4"/>
      <c r="B4613" s="60"/>
      <c r="C4613" s="60"/>
      <c r="D4613" s="60"/>
      <c r="E4613" s="60"/>
      <c r="F4613" s="60" t="s">
        <v>1260</v>
      </c>
      <c r="G4613" s="82">
        <v>0.13</v>
      </c>
      <c r="H4613" s="60" t="s">
        <v>1261</v>
      </c>
      <c r="I4613" s="82">
        <v>0</v>
      </c>
      <c r="J4613" s="60" t="s">
        <v>1262</v>
      </c>
      <c r="K4613" s="82">
        <v>0.13</v>
      </c>
      <c r="O4613" s="4"/>
      <c r="P4613" s="4"/>
      <c r="Q4613" s="4"/>
      <c r="R4613" s="4"/>
      <c r="S4613" s="4"/>
      <c r="T4613" s="4"/>
      <c r="U4613" s="4"/>
      <c r="V4613" s="4"/>
      <c r="W4613" s="4"/>
      <c r="X4613" s="4"/>
      <c r="Y4613" s="4"/>
    </row>
    <row r="4614" spans="1:25" ht="15" customHeight="1" thickBot="1">
      <c r="A4614" s="4"/>
      <c r="B4614" s="60"/>
      <c r="C4614" s="60"/>
      <c r="D4614" s="60"/>
      <c r="E4614" s="60"/>
      <c r="F4614" s="60" t="s">
        <v>1263</v>
      </c>
      <c r="G4614" s="82">
        <v>0.02</v>
      </c>
      <c r="H4614" s="60"/>
      <c r="I4614" s="306" t="s">
        <v>1264</v>
      </c>
      <c r="J4614" s="306"/>
      <c r="K4614" s="82">
        <v>0.15</v>
      </c>
      <c r="O4614" s="4"/>
      <c r="P4614" s="4"/>
      <c r="Q4614" s="4"/>
      <c r="R4614" s="4"/>
      <c r="S4614" s="4"/>
      <c r="T4614" s="4"/>
      <c r="U4614" s="4"/>
      <c r="V4614" s="4"/>
      <c r="W4614" s="4"/>
      <c r="X4614" s="4"/>
      <c r="Y4614" s="4"/>
    </row>
    <row r="4615" spans="1:25" ht="15" customHeight="1" thickTop="1">
      <c r="A4615" s="4"/>
      <c r="B4615" s="72"/>
      <c r="C4615" s="72"/>
      <c r="D4615" s="72"/>
      <c r="E4615" s="72"/>
      <c r="F4615" s="72"/>
      <c r="G4615" s="72"/>
      <c r="H4615" s="72"/>
      <c r="I4615" s="72"/>
      <c r="J4615" s="72"/>
      <c r="K4615" s="72"/>
      <c r="O4615" s="4"/>
      <c r="P4615" s="4"/>
      <c r="Q4615" s="4"/>
      <c r="R4615" s="4"/>
      <c r="S4615" s="4"/>
      <c r="T4615" s="4"/>
      <c r="U4615" s="4"/>
      <c r="V4615" s="4"/>
      <c r="W4615" s="4"/>
      <c r="X4615" s="4"/>
      <c r="Y4615" s="4"/>
    </row>
    <row r="4616" spans="1:25" ht="15" customHeight="1">
      <c r="A4616" s="4"/>
      <c r="B4616" s="61"/>
      <c r="C4616" s="62" t="s">
        <v>19</v>
      </c>
      <c r="D4616" s="61" t="s">
        <v>20</v>
      </c>
      <c r="E4616" s="61" t="s">
        <v>21</v>
      </c>
      <c r="F4616" s="303" t="s">
        <v>1242</v>
      </c>
      <c r="G4616" s="303"/>
      <c r="H4616" s="67" t="s">
        <v>22</v>
      </c>
      <c r="I4616" s="62" t="s">
        <v>23</v>
      </c>
      <c r="J4616" s="62" t="s">
        <v>24</v>
      </c>
      <c r="K4616" s="62" t="s">
        <v>17</v>
      </c>
      <c r="O4616" s="4"/>
      <c r="P4616" s="4"/>
      <c r="Q4616" s="4"/>
      <c r="R4616" s="4"/>
      <c r="S4616" s="4"/>
      <c r="T4616" s="4"/>
      <c r="U4616" s="4"/>
      <c r="V4616" s="4"/>
      <c r="W4616" s="4"/>
      <c r="X4616" s="4"/>
      <c r="Y4616" s="4"/>
    </row>
    <row r="4617" spans="1:25" ht="15" customHeight="1">
      <c r="A4617" s="4"/>
      <c r="B4617" s="58" t="s">
        <v>1243</v>
      </c>
      <c r="C4617" s="69" t="s">
        <v>2944</v>
      </c>
      <c r="D4617" s="58" t="s">
        <v>47</v>
      </c>
      <c r="E4617" s="58" t="s">
        <v>2945</v>
      </c>
      <c r="F4617" s="304" t="s">
        <v>1248</v>
      </c>
      <c r="G4617" s="304"/>
      <c r="H4617" s="68" t="s">
        <v>1249</v>
      </c>
      <c r="I4617" s="71">
        <v>1</v>
      </c>
      <c r="J4617" s="70">
        <v>0.5</v>
      </c>
      <c r="K4617" s="70">
        <v>0.5</v>
      </c>
      <c r="O4617" s="4"/>
      <c r="P4617" s="4"/>
      <c r="Q4617" s="4"/>
      <c r="R4617" s="4"/>
      <c r="S4617" s="4"/>
      <c r="T4617" s="4"/>
      <c r="U4617" s="4"/>
      <c r="V4617" s="4"/>
      <c r="W4617" s="4"/>
      <c r="X4617" s="4"/>
      <c r="Y4617" s="4"/>
    </row>
    <row r="4618" spans="1:25" ht="15" customHeight="1">
      <c r="A4618" s="4"/>
      <c r="B4618" s="57" t="s">
        <v>1254</v>
      </c>
      <c r="C4618" s="78" t="s">
        <v>2946</v>
      </c>
      <c r="D4618" s="57" t="s">
        <v>47</v>
      </c>
      <c r="E4618" s="57" t="s">
        <v>2947</v>
      </c>
      <c r="F4618" s="305" t="s">
        <v>1402</v>
      </c>
      <c r="G4618" s="305"/>
      <c r="H4618" s="77" t="s">
        <v>1249</v>
      </c>
      <c r="I4618" s="80">
        <v>1.6369999999999999E-2</v>
      </c>
      <c r="J4618" s="79">
        <v>30.76</v>
      </c>
      <c r="K4618" s="79">
        <v>0.5</v>
      </c>
      <c r="O4618" s="4"/>
      <c r="P4618" s="4"/>
      <c r="Q4618" s="4"/>
      <c r="R4618" s="4"/>
      <c r="S4618" s="4"/>
      <c r="T4618" s="4"/>
      <c r="U4618" s="4"/>
      <c r="V4618" s="4"/>
      <c r="W4618" s="4"/>
      <c r="X4618" s="4"/>
      <c r="Y4618" s="4"/>
    </row>
    <row r="4619" spans="1:25" ht="15" customHeight="1">
      <c r="A4619" s="4"/>
      <c r="B4619" s="60"/>
      <c r="C4619" s="60"/>
      <c r="D4619" s="60"/>
      <c r="E4619" s="60"/>
      <c r="F4619" s="60" t="s">
        <v>1260</v>
      </c>
      <c r="G4619" s="82">
        <v>0.5</v>
      </c>
      <c r="H4619" s="60" t="s">
        <v>1261</v>
      </c>
      <c r="I4619" s="82">
        <v>0</v>
      </c>
      <c r="J4619" s="60" t="s">
        <v>1262</v>
      </c>
      <c r="K4619" s="82">
        <v>0.5</v>
      </c>
      <c r="O4619" s="4"/>
      <c r="P4619" s="4"/>
      <c r="Q4619" s="4"/>
      <c r="R4619" s="4"/>
      <c r="S4619" s="4"/>
      <c r="T4619" s="4"/>
      <c r="U4619" s="4"/>
      <c r="V4619" s="4"/>
      <c r="W4619" s="4"/>
      <c r="X4619" s="4"/>
      <c r="Y4619" s="4"/>
    </row>
    <row r="4620" spans="1:25" ht="15" customHeight="1" thickBot="1">
      <c r="A4620" s="4"/>
      <c r="B4620" s="60"/>
      <c r="C4620" s="60"/>
      <c r="D4620" s="60"/>
      <c r="E4620" s="60"/>
      <c r="F4620" s="60" t="s">
        <v>1263</v>
      </c>
      <c r="G4620" s="82">
        <v>0.09</v>
      </c>
      <c r="H4620" s="60"/>
      <c r="I4620" s="306" t="s">
        <v>1264</v>
      </c>
      <c r="J4620" s="306"/>
      <c r="K4620" s="82">
        <v>0.59</v>
      </c>
      <c r="O4620" s="4"/>
      <c r="P4620" s="4"/>
      <c r="Q4620" s="4"/>
      <c r="R4620" s="4"/>
      <c r="S4620" s="4"/>
      <c r="T4620" s="4"/>
      <c r="U4620" s="4"/>
      <c r="V4620" s="4"/>
      <c r="W4620" s="4"/>
      <c r="X4620" s="4"/>
      <c r="Y4620" s="4"/>
    </row>
    <row r="4621" spans="1:25" ht="15" customHeight="1" thickTop="1">
      <c r="A4621" s="4"/>
      <c r="B4621" s="72"/>
      <c r="C4621" s="72"/>
      <c r="D4621" s="72"/>
      <c r="E4621" s="72"/>
      <c r="F4621" s="72"/>
      <c r="G4621" s="72"/>
      <c r="H4621" s="72"/>
      <c r="I4621" s="72"/>
      <c r="J4621" s="72"/>
      <c r="K4621" s="72"/>
      <c r="O4621" s="4"/>
      <c r="P4621" s="4"/>
      <c r="Q4621" s="4"/>
      <c r="R4621" s="4"/>
      <c r="S4621" s="4"/>
      <c r="T4621" s="4"/>
      <c r="U4621" s="4"/>
      <c r="V4621" s="4"/>
      <c r="W4621" s="4"/>
      <c r="X4621" s="4"/>
      <c r="Y4621" s="4"/>
    </row>
    <row r="4622" spans="1:25" ht="15" customHeight="1">
      <c r="A4622" s="4"/>
      <c r="B4622" s="61"/>
      <c r="C4622" s="62" t="s">
        <v>19</v>
      </c>
      <c r="D4622" s="61" t="s">
        <v>20</v>
      </c>
      <c r="E4622" s="61" t="s">
        <v>21</v>
      </c>
      <c r="F4622" s="303" t="s">
        <v>1242</v>
      </c>
      <c r="G4622" s="303"/>
      <c r="H4622" s="67" t="s">
        <v>22</v>
      </c>
      <c r="I4622" s="62" t="s">
        <v>23</v>
      </c>
      <c r="J4622" s="62" t="s">
        <v>24</v>
      </c>
      <c r="K4622" s="62" t="s">
        <v>17</v>
      </c>
      <c r="O4622" s="4"/>
      <c r="P4622" s="4"/>
      <c r="Q4622" s="4"/>
      <c r="R4622" s="4"/>
      <c r="S4622" s="4"/>
      <c r="T4622" s="4"/>
      <c r="U4622" s="4"/>
      <c r="V4622" s="4"/>
      <c r="W4622" s="4"/>
      <c r="X4622" s="4"/>
      <c r="Y4622" s="4"/>
    </row>
    <row r="4623" spans="1:25" ht="15" customHeight="1">
      <c r="A4623" s="4"/>
      <c r="B4623" s="58" t="s">
        <v>1243</v>
      </c>
      <c r="C4623" s="69" t="s">
        <v>2948</v>
      </c>
      <c r="D4623" s="58" t="s">
        <v>47</v>
      </c>
      <c r="E4623" s="58" t="s">
        <v>2949</v>
      </c>
      <c r="F4623" s="304" t="s">
        <v>1248</v>
      </c>
      <c r="G4623" s="304"/>
      <c r="H4623" s="68" t="s">
        <v>1249</v>
      </c>
      <c r="I4623" s="71">
        <v>1</v>
      </c>
      <c r="J4623" s="70">
        <v>0.22</v>
      </c>
      <c r="K4623" s="70">
        <v>0.22</v>
      </c>
      <c r="O4623" s="4"/>
      <c r="P4623" s="4"/>
      <c r="Q4623" s="4"/>
      <c r="R4623" s="4"/>
      <c r="S4623" s="4"/>
      <c r="T4623" s="4"/>
      <c r="U4623" s="4"/>
      <c r="V4623" s="4"/>
      <c r="W4623" s="4"/>
      <c r="X4623" s="4"/>
      <c r="Y4623" s="4"/>
    </row>
    <row r="4624" spans="1:25" ht="15" customHeight="1">
      <c r="A4624" s="4"/>
      <c r="B4624" s="57" t="s">
        <v>1254</v>
      </c>
      <c r="C4624" s="78" t="s">
        <v>2950</v>
      </c>
      <c r="D4624" s="57" t="s">
        <v>47</v>
      </c>
      <c r="E4624" s="57" t="s">
        <v>2951</v>
      </c>
      <c r="F4624" s="305" t="s">
        <v>1402</v>
      </c>
      <c r="G4624" s="305"/>
      <c r="H4624" s="77" t="s">
        <v>1249</v>
      </c>
      <c r="I4624" s="80">
        <v>8.3099999999999997E-3</v>
      </c>
      <c r="J4624" s="79">
        <v>26.68</v>
      </c>
      <c r="K4624" s="79">
        <v>0.22</v>
      </c>
      <c r="O4624" s="4"/>
      <c r="P4624" s="4"/>
      <c r="Q4624" s="4"/>
      <c r="R4624" s="4"/>
      <c r="S4624" s="4"/>
      <c r="T4624" s="4"/>
      <c r="U4624" s="4"/>
      <c r="V4624" s="4"/>
      <c r="W4624" s="4"/>
      <c r="X4624" s="4"/>
      <c r="Y4624" s="4"/>
    </row>
    <row r="4625" spans="1:25" ht="15" customHeight="1">
      <c r="A4625" s="4"/>
      <c r="B4625" s="60"/>
      <c r="C4625" s="60"/>
      <c r="D4625" s="60"/>
      <c r="E4625" s="60"/>
      <c r="F4625" s="60" t="s">
        <v>1260</v>
      </c>
      <c r="G4625" s="82">
        <v>0.22</v>
      </c>
      <c r="H4625" s="60" t="s">
        <v>1261</v>
      </c>
      <c r="I4625" s="82">
        <v>0</v>
      </c>
      <c r="J4625" s="60" t="s">
        <v>1262</v>
      </c>
      <c r="K4625" s="82">
        <v>0.22</v>
      </c>
      <c r="O4625" s="4"/>
      <c r="P4625" s="4"/>
      <c r="Q4625" s="4"/>
      <c r="R4625" s="4"/>
      <c r="S4625" s="4"/>
      <c r="T4625" s="4"/>
      <c r="U4625" s="4"/>
      <c r="V4625" s="4"/>
      <c r="W4625" s="4"/>
      <c r="X4625" s="4"/>
      <c r="Y4625" s="4"/>
    </row>
    <row r="4626" spans="1:25" ht="15" customHeight="1" thickBot="1">
      <c r="A4626" s="4"/>
      <c r="B4626" s="60"/>
      <c r="C4626" s="60"/>
      <c r="D4626" s="60"/>
      <c r="E4626" s="60"/>
      <c r="F4626" s="60" t="s">
        <v>1263</v>
      </c>
      <c r="G4626" s="82">
        <v>0.04</v>
      </c>
      <c r="H4626" s="60"/>
      <c r="I4626" s="306" t="s">
        <v>1264</v>
      </c>
      <c r="J4626" s="306"/>
      <c r="K4626" s="82">
        <v>0.26</v>
      </c>
      <c r="O4626" s="4"/>
      <c r="P4626" s="4"/>
      <c r="Q4626" s="4"/>
      <c r="R4626" s="4"/>
      <c r="S4626" s="4"/>
      <c r="T4626" s="4"/>
      <c r="U4626" s="4"/>
      <c r="V4626" s="4"/>
      <c r="W4626" s="4"/>
      <c r="X4626" s="4"/>
      <c r="Y4626" s="4"/>
    </row>
    <row r="4627" spans="1:25" ht="15" customHeight="1" thickTop="1">
      <c r="A4627" s="4"/>
      <c r="B4627" s="72"/>
      <c r="C4627" s="72"/>
      <c r="D4627" s="72"/>
      <c r="E4627" s="72"/>
      <c r="F4627" s="72"/>
      <c r="G4627" s="72"/>
      <c r="H4627" s="72"/>
      <c r="I4627" s="72"/>
      <c r="J4627" s="72"/>
      <c r="K4627" s="72"/>
      <c r="O4627" s="4"/>
      <c r="P4627" s="4"/>
      <c r="Q4627" s="4"/>
      <c r="R4627" s="4"/>
      <c r="S4627" s="4"/>
      <c r="T4627" s="4"/>
      <c r="U4627" s="4"/>
      <c r="V4627" s="4"/>
      <c r="W4627" s="4"/>
      <c r="X4627" s="4"/>
      <c r="Y4627" s="4"/>
    </row>
    <row r="4628" spans="1:25" ht="15" customHeight="1">
      <c r="A4628" s="4"/>
      <c r="B4628" s="61"/>
      <c r="C4628" s="62" t="s">
        <v>19</v>
      </c>
      <c r="D4628" s="61" t="s">
        <v>20</v>
      </c>
      <c r="E4628" s="61" t="s">
        <v>21</v>
      </c>
      <c r="F4628" s="303" t="s">
        <v>1242</v>
      </c>
      <c r="G4628" s="303"/>
      <c r="H4628" s="67" t="s">
        <v>22</v>
      </c>
      <c r="I4628" s="62" t="s">
        <v>23</v>
      </c>
      <c r="J4628" s="62" t="s">
        <v>24</v>
      </c>
      <c r="K4628" s="62" t="s">
        <v>17</v>
      </c>
      <c r="O4628" s="4"/>
      <c r="P4628" s="4"/>
      <c r="Q4628" s="4"/>
      <c r="R4628" s="4"/>
      <c r="S4628" s="4"/>
      <c r="T4628" s="4"/>
      <c r="U4628" s="4"/>
      <c r="V4628" s="4"/>
      <c r="W4628" s="4"/>
      <c r="X4628" s="4"/>
      <c r="Y4628" s="4"/>
    </row>
    <row r="4629" spans="1:25" ht="15" customHeight="1">
      <c r="A4629" s="4"/>
      <c r="B4629" s="58" t="s">
        <v>1243</v>
      </c>
      <c r="C4629" s="69" t="s">
        <v>2952</v>
      </c>
      <c r="D4629" s="58" t="s">
        <v>47</v>
      </c>
      <c r="E4629" s="58" t="s">
        <v>2953</v>
      </c>
      <c r="F4629" s="304" t="s">
        <v>1248</v>
      </c>
      <c r="G4629" s="304"/>
      <c r="H4629" s="68" t="s">
        <v>1249</v>
      </c>
      <c r="I4629" s="71">
        <v>1</v>
      </c>
      <c r="J4629" s="70">
        <v>0.18</v>
      </c>
      <c r="K4629" s="70">
        <v>0.18</v>
      </c>
      <c r="O4629" s="4"/>
      <c r="P4629" s="4"/>
      <c r="Q4629" s="4"/>
      <c r="R4629" s="4"/>
      <c r="S4629" s="4"/>
      <c r="T4629" s="4"/>
      <c r="U4629" s="4"/>
      <c r="V4629" s="4"/>
      <c r="W4629" s="4"/>
      <c r="X4629" s="4"/>
      <c r="Y4629" s="4"/>
    </row>
    <row r="4630" spans="1:25" ht="15" customHeight="1">
      <c r="A4630" s="4"/>
      <c r="B4630" s="57" t="s">
        <v>1254</v>
      </c>
      <c r="C4630" s="78" t="s">
        <v>2954</v>
      </c>
      <c r="D4630" s="57" t="s">
        <v>47</v>
      </c>
      <c r="E4630" s="57" t="s">
        <v>2955</v>
      </c>
      <c r="F4630" s="305" t="s">
        <v>1402</v>
      </c>
      <c r="G4630" s="305"/>
      <c r="H4630" s="77" t="s">
        <v>1249</v>
      </c>
      <c r="I4630" s="80">
        <v>8.3099999999999997E-3</v>
      </c>
      <c r="J4630" s="79">
        <v>21.74</v>
      </c>
      <c r="K4630" s="79">
        <v>0.18</v>
      </c>
      <c r="O4630" s="4"/>
      <c r="P4630" s="4"/>
      <c r="Q4630" s="4"/>
      <c r="R4630" s="4"/>
      <c r="S4630" s="4"/>
      <c r="T4630" s="4"/>
      <c r="U4630" s="4"/>
      <c r="V4630" s="4"/>
      <c r="W4630" s="4"/>
      <c r="X4630" s="4"/>
      <c r="Y4630" s="4"/>
    </row>
    <row r="4631" spans="1:25" ht="15" customHeight="1">
      <c r="A4631" s="4"/>
      <c r="B4631" s="60"/>
      <c r="C4631" s="60"/>
      <c r="D4631" s="60"/>
      <c r="E4631" s="60"/>
      <c r="F4631" s="60" t="s">
        <v>1260</v>
      </c>
      <c r="G4631" s="82">
        <v>0.18</v>
      </c>
      <c r="H4631" s="60" t="s">
        <v>1261</v>
      </c>
      <c r="I4631" s="82">
        <v>0</v>
      </c>
      <c r="J4631" s="60" t="s">
        <v>1262</v>
      </c>
      <c r="K4631" s="82">
        <v>0.18</v>
      </c>
      <c r="O4631" s="4"/>
      <c r="P4631" s="4"/>
      <c r="Q4631" s="4"/>
      <c r="R4631" s="4"/>
      <c r="S4631" s="4"/>
      <c r="T4631" s="4"/>
      <c r="U4631" s="4"/>
      <c r="V4631" s="4"/>
      <c r="W4631" s="4"/>
      <c r="X4631" s="4"/>
      <c r="Y4631" s="4"/>
    </row>
    <row r="4632" spans="1:25" ht="15" customHeight="1" thickBot="1">
      <c r="A4632" s="4"/>
      <c r="B4632" s="60"/>
      <c r="C4632" s="60"/>
      <c r="D4632" s="60"/>
      <c r="E4632" s="60"/>
      <c r="F4632" s="60" t="s">
        <v>1263</v>
      </c>
      <c r="G4632" s="82">
        <v>0.03</v>
      </c>
      <c r="H4632" s="60"/>
      <c r="I4632" s="306" t="s">
        <v>1264</v>
      </c>
      <c r="J4632" s="306"/>
      <c r="K4632" s="82">
        <v>0.21</v>
      </c>
      <c r="O4632" s="4"/>
      <c r="P4632" s="4"/>
      <c r="Q4632" s="4"/>
      <c r="R4632" s="4"/>
      <c r="S4632" s="4"/>
      <c r="T4632" s="4"/>
      <c r="U4632" s="4"/>
      <c r="V4632" s="4"/>
      <c r="W4632" s="4"/>
      <c r="X4632" s="4"/>
      <c r="Y4632" s="4"/>
    </row>
    <row r="4633" spans="1:25" ht="15" customHeight="1" thickTop="1">
      <c r="A4633" s="4"/>
      <c r="B4633" s="72"/>
      <c r="C4633" s="72"/>
      <c r="D4633" s="72"/>
      <c r="E4633" s="72"/>
      <c r="F4633" s="72"/>
      <c r="G4633" s="72"/>
      <c r="H4633" s="72"/>
      <c r="I4633" s="72"/>
      <c r="J4633" s="72"/>
      <c r="K4633" s="72"/>
      <c r="O4633" s="4"/>
      <c r="P4633" s="4"/>
      <c r="Q4633" s="4"/>
      <c r="R4633" s="4"/>
      <c r="S4633" s="4"/>
      <c r="T4633" s="4"/>
      <c r="U4633" s="4"/>
      <c r="V4633" s="4"/>
      <c r="W4633" s="4"/>
      <c r="X4633" s="4"/>
      <c r="Y4633" s="4"/>
    </row>
    <row r="4634" spans="1:25" ht="15" customHeight="1">
      <c r="A4634" s="4"/>
      <c r="B4634" s="61"/>
      <c r="C4634" s="62" t="s">
        <v>19</v>
      </c>
      <c r="D4634" s="61" t="s">
        <v>20</v>
      </c>
      <c r="E4634" s="61" t="s">
        <v>21</v>
      </c>
      <c r="F4634" s="303" t="s">
        <v>1242</v>
      </c>
      <c r="G4634" s="303"/>
      <c r="H4634" s="67" t="s">
        <v>22</v>
      </c>
      <c r="I4634" s="62" t="s">
        <v>23</v>
      </c>
      <c r="J4634" s="62" t="s">
        <v>24</v>
      </c>
      <c r="K4634" s="62" t="s">
        <v>17</v>
      </c>
      <c r="O4634" s="4"/>
      <c r="P4634" s="4"/>
      <c r="Q4634" s="4"/>
      <c r="R4634" s="4"/>
      <c r="S4634" s="4"/>
      <c r="T4634" s="4"/>
      <c r="U4634" s="4"/>
      <c r="V4634" s="4"/>
      <c r="W4634" s="4"/>
      <c r="X4634" s="4"/>
      <c r="Y4634" s="4"/>
    </row>
    <row r="4635" spans="1:25" ht="15" customHeight="1">
      <c r="A4635" s="4"/>
      <c r="B4635" s="58" t="s">
        <v>1243</v>
      </c>
      <c r="C4635" s="69" t="s">
        <v>2956</v>
      </c>
      <c r="D4635" s="58" t="s">
        <v>47</v>
      </c>
      <c r="E4635" s="58" t="s">
        <v>2957</v>
      </c>
      <c r="F4635" s="304" t="s">
        <v>1248</v>
      </c>
      <c r="G4635" s="304"/>
      <c r="H4635" s="68" t="s">
        <v>1249</v>
      </c>
      <c r="I4635" s="71">
        <v>1</v>
      </c>
      <c r="J4635" s="70">
        <v>0.38</v>
      </c>
      <c r="K4635" s="70">
        <v>0.38</v>
      </c>
      <c r="O4635" s="4"/>
      <c r="P4635" s="4"/>
      <c r="Q4635" s="4"/>
      <c r="R4635" s="4"/>
      <c r="S4635" s="4"/>
      <c r="T4635" s="4"/>
      <c r="U4635" s="4"/>
      <c r="V4635" s="4"/>
      <c r="W4635" s="4"/>
      <c r="X4635" s="4"/>
      <c r="Y4635" s="4"/>
    </row>
    <row r="4636" spans="1:25" ht="15" customHeight="1">
      <c r="A4636" s="4"/>
      <c r="B4636" s="57" t="s">
        <v>1254</v>
      </c>
      <c r="C4636" s="78" t="s">
        <v>2958</v>
      </c>
      <c r="D4636" s="57" t="s">
        <v>47</v>
      </c>
      <c r="E4636" s="57" t="s">
        <v>2959</v>
      </c>
      <c r="F4636" s="305" t="s">
        <v>1402</v>
      </c>
      <c r="G4636" s="305"/>
      <c r="H4636" s="77" t="s">
        <v>1249</v>
      </c>
      <c r="I4636" s="80">
        <v>1.154E-2</v>
      </c>
      <c r="J4636" s="79">
        <v>33.75</v>
      </c>
      <c r="K4636" s="79">
        <v>0.38</v>
      </c>
      <c r="O4636" s="4"/>
      <c r="P4636" s="4"/>
      <c r="Q4636" s="4"/>
      <c r="R4636" s="4"/>
      <c r="S4636" s="4"/>
      <c r="T4636" s="4"/>
      <c r="U4636" s="4"/>
      <c r="V4636" s="4"/>
      <c r="W4636" s="4"/>
      <c r="X4636" s="4"/>
      <c r="Y4636" s="4"/>
    </row>
    <row r="4637" spans="1:25" ht="15" customHeight="1">
      <c r="A4637" s="4"/>
      <c r="B4637" s="60"/>
      <c r="C4637" s="60"/>
      <c r="D4637" s="60"/>
      <c r="E4637" s="60"/>
      <c r="F4637" s="60" t="s">
        <v>1260</v>
      </c>
      <c r="G4637" s="82">
        <v>0.38</v>
      </c>
      <c r="H4637" s="60" t="s">
        <v>1261</v>
      </c>
      <c r="I4637" s="82">
        <v>0</v>
      </c>
      <c r="J4637" s="60" t="s">
        <v>1262</v>
      </c>
      <c r="K4637" s="82">
        <v>0.38</v>
      </c>
      <c r="O4637" s="4"/>
      <c r="P4637" s="4"/>
      <c r="Q4637" s="4"/>
      <c r="R4637" s="4"/>
      <c r="S4637" s="4"/>
      <c r="T4637" s="4"/>
      <c r="U4637" s="4"/>
      <c r="V4637" s="4"/>
      <c r="W4637" s="4"/>
      <c r="X4637" s="4"/>
      <c r="Y4637" s="4"/>
    </row>
    <row r="4638" spans="1:25" ht="15" customHeight="1" thickBot="1">
      <c r="A4638" s="4"/>
      <c r="B4638" s="60"/>
      <c r="C4638" s="60"/>
      <c r="D4638" s="60"/>
      <c r="E4638" s="60"/>
      <c r="F4638" s="60" t="s">
        <v>1263</v>
      </c>
      <c r="G4638" s="82">
        <v>7.0000000000000007E-2</v>
      </c>
      <c r="H4638" s="60"/>
      <c r="I4638" s="306" t="s">
        <v>1264</v>
      </c>
      <c r="J4638" s="306"/>
      <c r="K4638" s="82">
        <v>0.45</v>
      </c>
      <c r="O4638" s="4"/>
      <c r="P4638" s="4"/>
      <c r="Q4638" s="4"/>
      <c r="R4638" s="4"/>
      <c r="S4638" s="4"/>
      <c r="T4638" s="4"/>
      <c r="U4638" s="4"/>
      <c r="V4638" s="4"/>
      <c r="W4638" s="4"/>
      <c r="X4638" s="4"/>
      <c r="Y4638" s="4"/>
    </row>
    <row r="4639" spans="1:25" ht="15" customHeight="1" thickTop="1">
      <c r="A4639" s="4"/>
      <c r="B4639" s="72"/>
      <c r="C4639" s="72"/>
      <c r="D4639" s="72"/>
      <c r="E4639" s="72"/>
      <c r="F4639" s="72"/>
      <c r="G4639" s="72"/>
      <c r="H4639" s="72"/>
      <c r="I4639" s="72"/>
      <c r="J4639" s="72"/>
      <c r="K4639" s="72"/>
      <c r="O4639" s="4"/>
      <c r="P4639" s="4"/>
      <c r="Q4639" s="4"/>
      <c r="R4639" s="4"/>
      <c r="S4639" s="4"/>
      <c r="T4639" s="4"/>
      <c r="U4639" s="4"/>
      <c r="V4639" s="4"/>
      <c r="W4639" s="4"/>
      <c r="X4639" s="4"/>
      <c r="Y4639" s="4"/>
    </row>
    <row r="4640" spans="1:25" ht="15" customHeight="1">
      <c r="A4640" s="4"/>
      <c r="B4640" s="61"/>
      <c r="C4640" s="62" t="s">
        <v>19</v>
      </c>
      <c r="D4640" s="61" t="s">
        <v>20</v>
      </c>
      <c r="E4640" s="61" t="s">
        <v>21</v>
      </c>
      <c r="F4640" s="303" t="s">
        <v>1242</v>
      </c>
      <c r="G4640" s="303"/>
      <c r="H4640" s="67" t="s">
        <v>22</v>
      </c>
      <c r="I4640" s="62" t="s">
        <v>23</v>
      </c>
      <c r="J4640" s="62" t="s">
        <v>24</v>
      </c>
      <c r="K4640" s="62" t="s">
        <v>17</v>
      </c>
      <c r="O4640" s="4"/>
      <c r="P4640" s="4"/>
      <c r="Q4640" s="4"/>
      <c r="R4640" s="4"/>
      <c r="S4640" s="4"/>
      <c r="T4640" s="4"/>
      <c r="U4640" s="4"/>
      <c r="V4640" s="4"/>
      <c r="W4640" s="4"/>
      <c r="X4640" s="4"/>
      <c r="Y4640" s="4"/>
    </row>
    <row r="4641" spans="1:25" ht="15" customHeight="1">
      <c r="A4641" s="4"/>
      <c r="B4641" s="58" t="s">
        <v>1243</v>
      </c>
      <c r="C4641" s="69" t="s">
        <v>2960</v>
      </c>
      <c r="D4641" s="58" t="s">
        <v>47</v>
      </c>
      <c r="E4641" s="58" t="s">
        <v>2961</v>
      </c>
      <c r="F4641" s="304" t="s">
        <v>1248</v>
      </c>
      <c r="G4641" s="304"/>
      <c r="H4641" s="68" t="s">
        <v>1249</v>
      </c>
      <c r="I4641" s="71">
        <v>1</v>
      </c>
      <c r="J4641" s="70">
        <v>0.35</v>
      </c>
      <c r="K4641" s="70">
        <v>0.35</v>
      </c>
      <c r="O4641" s="4"/>
      <c r="P4641" s="4"/>
      <c r="Q4641" s="4"/>
      <c r="R4641" s="4"/>
      <c r="S4641" s="4"/>
      <c r="T4641" s="4"/>
      <c r="U4641" s="4"/>
      <c r="V4641" s="4"/>
      <c r="W4641" s="4"/>
      <c r="X4641" s="4"/>
      <c r="Y4641" s="4"/>
    </row>
    <row r="4642" spans="1:25" ht="15" customHeight="1">
      <c r="A4642" s="4"/>
      <c r="B4642" s="57" t="s">
        <v>1254</v>
      </c>
      <c r="C4642" s="78" t="s">
        <v>2962</v>
      </c>
      <c r="D4642" s="57" t="s">
        <v>47</v>
      </c>
      <c r="E4642" s="57" t="s">
        <v>2963</v>
      </c>
      <c r="F4642" s="305" t="s">
        <v>1402</v>
      </c>
      <c r="G4642" s="305"/>
      <c r="H4642" s="77" t="s">
        <v>1249</v>
      </c>
      <c r="I4642" s="80">
        <v>1.6369999999999999E-2</v>
      </c>
      <c r="J4642" s="79">
        <v>21.74</v>
      </c>
      <c r="K4642" s="79">
        <v>0.35</v>
      </c>
      <c r="O4642" s="4"/>
      <c r="P4642" s="4"/>
      <c r="Q4642" s="4"/>
      <c r="R4642" s="4"/>
      <c r="S4642" s="4"/>
      <c r="T4642" s="4"/>
      <c r="U4642" s="4"/>
      <c r="V4642" s="4"/>
      <c r="W4642" s="4"/>
      <c r="X4642" s="4"/>
      <c r="Y4642" s="4"/>
    </row>
    <row r="4643" spans="1:25" ht="15" customHeight="1">
      <c r="A4643" s="4"/>
      <c r="B4643" s="60"/>
      <c r="C4643" s="60"/>
      <c r="D4643" s="60"/>
      <c r="E4643" s="60"/>
      <c r="F4643" s="60" t="s">
        <v>1260</v>
      </c>
      <c r="G4643" s="82">
        <v>0.35</v>
      </c>
      <c r="H4643" s="60" t="s">
        <v>1261</v>
      </c>
      <c r="I4643" s="82">
        <v>0</v>
      </c>
      <c r="J4643" s="60" t="s">
        <v>1262</v>
      </c>
      <c r="K4643" s="82">
        <v>0.35</v>
      </c>
      <c r="O4643" s="4"/>
      <c r="P4643" s="4"/>
      <c r="Q4643" s="4"/>
      <c r="R4643" s="4"/>
      <c r="S4643" s="4"/>
      <c r="T4643" s="4"/>
      <c r="U4643" s="4"/>
      <c r="V4643" s="4"/>
      <c r="W4643" s="4"/>
      <c r="X4643" s="4"/>
      <c r="Y4643" s="4"/>
    </row>
    <row r="4644" spans="1:25" ht="15" customHeight="1" thickBot="1">
      <c r="A4644" s="4"/>
      <c r="B4644" s="60"/>
      <c r="C4644" s="60"/>
      <c r="D4644" s="60"/>
      <c r="E4644" s="60"/>
      <c r="F4644" s="60" t="s">
        <v>1263</v>
      </c>
      <c r="G4644" s="82">
        <v>0.06</v>
      </c>
      <c r="H4644" s="60"/>
      <c r="I4644" s="306" t="s">
        <v>1264</v>
      </c>
      <c r="J4644" s="306"/>
      <c r="K4644" s="82">
        <v>0.41</v>
      </c>
      <c r="O4644" s="4"/>
      <c r="P4644" s="4"/>
      <c r="Q4644" s="4"/>
      <c r="R4644" s="4"/>
      <c r="S4644" s="4"/>
      <c r="T4644" s="4"/>
      <c r="U4644" s="4"/>
      <c r="V4644" s="4"/>
      <c r="W4644" s="4"/>
      <c r="X4644" s="4"/>
      <c r="Y4644" s="4"/>
    </row>
    <row r="4645" spans="1:25" ht="15" customHeight="1" thickTop="1">
      <c r="A4645" s="4"/>
      <c r="B4645" s="72"/>
      <c r="C4645" s="72"/>
      <c r="D4645" s="72"/>
      <c r="E4645" s="72"/>
      <c r="F4645" s="72"/>
      <c r="G4645" s="72"/>
      <c r="H4645" s="72"/>
      <c r="I4645" s="72"/>
      <c r="J4645" s="72"/>
      <c r="K4645" s="72"/>
      <c r="O4645" s="4"/>
      <c r="P4645" s="4"/>
      <c r="Q4645" s="4"/>
      <c r="R4645" s="4"/>
      <c r="S4645" s="4"/>
      <c r="T4645" s="4"/>
      <c r="U4645" s="4"/>
      <c r="V4645" s="4"/>
      <c r="W4645" s="4"/>
      <c r="X4645" s="4"/>
      <c r="Y4645" s="4"/>
    </row>
    <row r="4646" spans="1:25" ht="15" customHeight="1">
      <c r="A4646" s="4"/>
      <c r="B4646" s="61"/>
      <c r="C4646" s="62" t="s">
        <v>19</v>
      </c>
      <c r="D4646" s="61" t="s">
        <v>20</v>
      </c>
      <c r="E4646" s="61" t="s">
        <v>21</v>
      </c>
      <c r="F4646" s="303" t="s">
        <v>1242</v>
      </c>
      <c r="G4646" s="303"/>
      <c r="H4646" s="67" t="s">
        <v>22</v>
      </c>
      <c r="I4646" s="62" t="s">
        <v>23</v>
      </c>
      <c r="J4646" s="62" t="s">
        <v>24</v>
      </c>
      <c r="K4646" s="62" t="s">
        <v>17</v>
      </c>
      <c r="O4646" s="4"/>
      <c r="P4646" s="4"/>
      <c r="Q4646" s="4"/>
      <c r="R4646" s="4"/>
      <c r="S4646" s="4"/>
      <c r="T4646" s="4"/>
      <c r="U4646" s="4"/>
      <c r="V4646" s="4"/>
      <c r="W4646" s="4"/>
      <c r="X4646" s="4"/>
      <c r="Y4646" s="4"/>
    </row>
    <row r="4647" spans="1:25" ht="15" customHeight="1">
      <c r="A4647" s="4"/>
      <c r="B4647" s="58" t="s">
        <v>1243</v>
      </c>
      <c r="C4647" s="69" t="s">
        <v>2964</v>
      </c>
      <c r="D4647" s="58" t="s">
        <v>47</v>
      </c>
      <c r="E4647" s="58" t="s">
        <v>2965</v>
      </c>
      <c r="F4647" s="304" t="s">
        <v>1248</v>
      </c>
      <c r="G4647" s="304"/>
      <c r="H4647" s="68" t="s">
        <v>1249</v>
      </c>
      <c r="I4647" s="71">
        <v>1</v>
      </c>
      <c r="J4647" s="70">
        <v>0.52</v>
      </c>
      <c r="K4647" s="70">
        <v>0.52</v>
      </c>
      <c r="O4647" s="4"/>
      <c r="P4647" s="4"/>
      <c r="Q4647" s="4"/>
      <c r="R4647" s="4"/>
      <c r="S4647" s="4"/>
      <c r="T4647" s="4"/>
      <c r="U4647" s="4"/>
      <c r="V4647" s="4"/>
      <c r="W4647" s="4"/>
      <c r="X4647" s="4"/>
      <c r="Y4647" s="4"/>
    </row>
    <row r="4648" spans="1:25" ht="15" customHeight="1">
      <c r="A4648" s="4"/>
      <c r="B4648" s="57" t="s">
        <v>1254</v>
      </c>
      <c r="C4648" s="78" t="s">
        <v>2966</v>
      </c>
      <c r="D4648" s="57" t="s">
        <v>47</v>
      </c>
      <c r="E4648" s="57" t="s">
        <v>2967</v>
      </c>
      <c r="F4648" s="305" t="s">
        <v>1402</v>
      </c>
      <c r="G4648" s="305"/>
      <c r="H4648" s="77" t="s">
        <v>1249</v>
      </c>
      <c r="I4648" s="80">
        <v>1.6369999999999999E-2</v>
      </c>
      <c r="J4648" s="79">
        <v>32.299999999999997</v>
      </c>
      <c r="K4648" s="79">
        <v>0.52</v>
      </c>
      <c r="O4648" s="4"/>
      <c r="P4648" s="4"/>
      <c r="Q4648" s="4"/>
      <c r="R4648" s="4"/>
      <c r="S4648" s="4"/>
      <c r="T4648" s="4"/>
      <c r="U4648" s="4"/>
      <c r="V4648" s="4"/>
      <c r="W4648" s="4"/>
      <c r="X4648" s="4"/>
      <c r="Y4648" s="4"/>
    </row>
    <row r="4649" spans="1:25" ht="15" customHeight="1">
      <c r="A4649" s="4"/>
      <c r="B4649" s="60"/>
      <c r="C4649" s="60"/>
      <c r="D4649" s="60"/>
      <c r="E4649" s="60"/>
      <c r="F4649" s="60" t="s">
        <v>1260</v>
      </c>
      <c r="G4649" s="82">
        <v>0.52</v>
      </c>
      <c r="H4649" s="60" t="s">
        <v>1261</v>
      </c>
      <c r="I4649" s="82">
        <v>0</v>
      </c>
      <c r="J4649" s="60" t="s">
        <v>1262</v>
      </c>
      <c r="K4649" s="82">
        <v>0.52</v>
      </c>
      <c r="O4649" s="4"/>
      <c r="P4649" s="4"/>
      <c r="Q4649" s="4"/>
      <c r="R4649" s="4"/>
      <c r="S4649" s="4"/>
      <c r="T4649" s="4"/>
      <c r="U4649" s="4"/>
      <c r="V4649" s="4"/>
      <c r="W4649" s="4"/>
      <c r="X4649" s="4"/>
      <c r="Y4649" s="4"/>
    </row>
    <row r="4650" spans="1:25" ht="15" customHeight="1" thickBot="1">
      <c r="A4650" s="4"/>
      <c r="B4650" s="60"/>
      <c r="C4650" s="60"/>
      <c r="D4650" s="60"/>
      <c r="E4650" s="60"/>
      <c r="F4650" s="60" t="s">
        <v>1263</v>
      </c>
      <c r="G4650" s="82">
        <v>0.09</v>
      </c>
      <c r="H4650" s="60"/>
      <c r="I4650" s="306" t="s">
        <v>1264</v>
      </c>
      <c r="J4650" s="306"/>
      <c r="K4650" s="82">
        <v>0.61</v>
      </c>
      <c r="O4650" s="4"/>
      <c r="P4650" s="4"/>
      <c r="Q4650" s="4"/>
      <c r="R4650" s="4"/>
      <c r="S4650" s="4"/>
      <c r="T4650" s="4"/>
      <c r="U4650" s="4"/>
      <c r="V4650" s="4"/>
      <c r="W4650" s="4"/>
      <c r="X4650" s="4"/>
      <c r="Y4650" s="4"/>
    </row>
    <row r="4651" spans="1:25" ht="15" customHeight="1" thickTop="1">
      <c r="A4651" s="4"/>
      <c r="B4651" s="72"/>
      <c r="C4651" s="72"/>
      <c r="D4651" s="72"/>
      <c r="E4651" s="72"/>
      <c r="F4651" s="72"/>
      <c r="G4651" s="72"/>
      <c r="H4651" s="72"/>
      <c r="I4651" s="72"/>
      <c r="J4651" s="72"/>
      <c r="K4651" s="72"/>
      <c r="O4651" s="4"/>
      <c r="P4651" s="4"/>
      <c r="Q4651" s="4"/>
      <c r="R4651" s="4"/>
      <c r="S4651" s="4"/>
      <c r="T4651" s="4"/>
      <c r="U4651" s="4"/>
      <c r="V4651" s="4"/>
      <c r="W4651" s="4"/>
      <c r="X4651" s="4"/>
      <c r="Y4651" s="4"/>
    </row>
    <row r="4652" spans="1:25" ht="15" customHeight="1">
      <c r="A4652" s="4"/>
      <c r="B4652" s="61"/>
      <c r="C4652" s="62" t="s">
        <v>19</v>
      </c>
      <c r="D4652" s="61" t="s">
        <v>20</v>
      </c>
      <c r="E4652" s="61" t="s">
        <v>21</v>
      </c>
      <c r="F4652" s="303" t="s">
        <v>1242</v>
      </c>
      <c r="G4652" s="303"/>
      <c r="H4652" s="67" t="s">
        <v>22</v>
      </c>
      <c r="I4652" s="62" t="s">
        <v>23</v>
      </c>
      <c r="J4652" s="62" t="s">
        <v>24</v>
      </c>
      <c r="K4652" s="62" t="s">
        <v>17</v>
      </c>
      <c r="O4652" s="4"/>
      <c r="P4652" s="4"/>
      <c r="Q4652" s="4"/>
      <c r="R4652" s="4"/>
      <c r="S4652" s="4"/>
      <c r="T4652" s="4"/>
      <c r="U4652" s="4"/>
      <c r="V4652" s="4"/>
      <c r="W4652" s="4"/>
      <c r="X4652" s="4"/>
      <c r="Y4652" s="4"/>
    </row>
    <row r="4653" spans="1:25" ht="15" customHeight="1">
      <c r="A4653" s="4"/>
      <c r="B4653" s="58" t="s">
        <v>1243</v>
      </c>
      <c r="C4653" s="69" t="s">
        <v>2968</v>
      </c>
      <c r="D4653" s="58" t="s">
        <v>47</v>
      </c>
      <c r="E4653" s="58" t="s">
        <v>2969</v>
      </c>
      <c r="F4653" s="304" t="s">
        <v>1248</v>
      </c>
      <c r="G4653" s="304"/>
      <c r="H4653" s="68" t="s">
        <v>1249</v>
      </c>
      <c r="I4653" s="71">
        <v>1</v>
      </c>
      <c r="J4653" s="70">
        <v>0.35</v>
      </c>
      <c r="K4653" s="70">
        <v>0.35</v>
      </c>
      <c r="O4653" s="4"/>
      <c r="P4653" s="4"/>
      <c r="Q4653" s="4"/>
      <c r="R4653" s="4"/>
      <c r="S4653" s="4"/>
      <c r="T4653" s="4"/>
      <c r="U4653" s="4"/>
      <c r="V4653" s="4"/>
      <c r="W4653" s="4"/>
      <c r="X4653" s="4"/>
      <c r="Y4653" s="4"/>
    </row>
    <row r="4654" spans="1:25" ht="15" customHeight="1">
      <c r="A4654" s="4"/>
      <c r="B4654" s="57" t="s">
        <v>1254</v>
      </c>
      <c r="C4654" s="78" t="s">
        <v>2970</v>
      </c>
      <c r="D4654" s="57" t="s">
        <v>47</v>
      </c>
      <c r="E4654" s="57" t="s">
        <v>2971</v>
      </c>
      <c r="F4654" s="305" t="s">
        <v>1402</v>
      </c>
      <c r="G4654" s="305"/>
      <c r="H4654" s="77" t="s">
        <v>1249</v>
      </c>
      <c r="I4654" s="80">
        <v>1.154E-2</v>
      </c>
      <c r="J4654" s="79">
        <v>30.91</v>
      </c>
      <c r="K4654" s="79">
        <v>0.35</v>
      </c>
      <c r="O4654" s="4"/>
      <c r="P4654" s="4"/>
      <c r="Q4654" s="4"/>
      <c r="R4654" s="4"/>
      <c r="S4654" s="4"/>
      <c r="T4654" s="4"/>
      <c r="U4654" s="4"/>
      <c r="V4654" s="4"/>
      <c r="W4654" s="4"/>
      <c r="X4654" s="4"/>
      <c r="Y4654" s="4"/>
    </row>
    <row r="4655" spans="1:25" ht="15" customHeight="1">
      <c r="A4655" s="4"/>
      <c r="B4655" s="60"/>
      <c r="C4655" s="60"/>
      <c r="D4655" s="60"/>
      <c r="E4655" s="60"/>
      <c r="F4655" s="60" t="s">
        <v>1260</v>
      </c>
      <c r="G4655" s="82">
        <v>0.35</v>
      </c>
      <c r="H4655" s="60" t="s">
        <v>1261</v>
      </c>
      <c r="I4655" s="82">
        <v>0</v>
      </c>
      <c r="J4655" s="60" t="s">
        <v>1262</v>
      </c>
      <c r="K4655" s="82">
        <v>0.35</v>
      </c>
      <c r="O4655" s="4"/>
      <c r="P4655" s="4"/>
      <c r="Q4655" s="4"/>
      <c r="R4655" s="4"/>
      <c r="S4655" s="4"/>
      <c r="T4655" s="4"/>
      <c r="U4655" s="4"/>
      <c r="V4655" s="4"/>
      <c r="W4655" s="4"/>
      <c r="X4655" s="4"/>
      <c r="Y4655" s="4"/>
    </row>
    <row r="4656" spans="1:25" ht="15" customHeight="1" thickBot="1">
      <c r="A4656" s="4"/>
      <c r="B4656" s="60"/>
      <c r="C4656" s="60"/>
      <c r="D4656" s="60"/>
      <c r="E4656" s="60"/>
      <c r="F4656" s="60" t="s">
        <v>1263</v>
      </c>
      <c r="G4656" s="82">
        <v>0.06</v>
      </c>
      <c r="H4656" s="60"/>
      <c r="I4656" s="306" t="s">
        <v>1264</v>
      </c>
      <c r="J4656" s="306"/>
      <c r="K4656" s="82">
        <v>0.41</v>
      </c>
      <c r="O4656" s="4"/>
      <c r="P4656" s="4"/>
      <c r="Q4656" s="4"/>
      <c r="R4656" s="4"/>
      <c r="S4656" s="4"/>
      <c r="T4656" s="4"/>
      <c r="U4656" s="4"/>
      <c r="V4656" s="4"/>
      <c r="W4656" s="4"/>
      <c r="X4656" s="4"/>
      <c r="Y4656" s="4"/>
    </row>
    <row r="4657" spans="1:25" ht="15" customHeight="1" thickTop="1">
      <c r="A4657" s="4"/>
      <c r="B4657" s="72"/>
      <c r="C4657" s="72"/>
      <c r="D4657" s="72"/>
      <c r="E4657" s="72"/>
      <c r="F4657" s="72"/>
      <c r="G4657" s="72"/>
      <c r="H4657" s="72"/>
      <c r="I4657" s="72"/>
      <c r="J4657" s="72"/>
      <c r="K4657" s="72"/>
      <c r="O4657" s="4"/>
      <c r="P4657" s="4"/>
      <c r="Q4657" s="4"/>
      <c r="R4657" s="4"/>
      <c r="S4657" s="4"/>
      <c r="T4657" s="4"/>
      <c r="U4657" s="4"/>
      <c r="V4657" s="4"/>
      <c r="W4657" s="4"/>
      <c r="X4657" s="4"/>
      <c r="Y4657" s="4"/>
    </row>
    <row r="4658" spans="1:25" ht="15" customHeight="1">
      <c r="A4658" s="4"/>
      <c r="B4658" s="61"/>
      <c r="C4658" s="62" t="s">
        <v>19</v>
      </c>
      <c r="D4658" s="61" t="s">
        <v>20</v>
      </c>
      <c r="E4658" s="61" t="s">
        <v>21</v>
      </c>
      <c r="F4658" s="303" t="s">
        <v>1242</v>
      </c>
      <c r="G4658" s="303"/>
      <c r="H4658" s="67" t="s">
        <v>22</v>
      </c>
      <c r="I4658" s="62" t="s">
        <v>23</v>
      </c>
      <c r="J4658" s="62" t="s">
        <v>24</v>
      </c>
      <c r="K4658" s="62" t="s">
        <v>17</v>
      </c>
      <c r="O4658" s="4"/>
      <c r="P4658" s="4"/>
      <c r="Q4658" s="4"/>
      <c r="R4658" s="4"/>
      <c r="S4658" s="4"/>
      <c r="T4658" s="4"/>
      <c r="U4658" s="4"/>
      <c r="V4658" s="4"/>
      <c r="W4658" s="4"/>
      <c r="X4658" s="4"/>
      <c r="Y4658" s="4"/>
    </row>
    <row r="4659" spans="1:25" ht="15" customHeight="1">
      <c r="A4659" s="4"/>
      <c r="B4659" s="58" t="s">
        <v>1243</v>
      </c>
      <c r="C4659" s="69" t="s">
        <v>2972</v>
      </c>
      <c r="D4659" s="58" t="s">
        <v>47</v>
      </c>
      <c r="E4659" s="58" t="s">
        <v>2973</v>
      </c>
      <c r="F4659" s="304" t="s">
        <v>1248</v>
      </c>
      <c r="G4659" s="304"/>
      <c r="H4659" s="68" t="s">
        <v>1249</v>
      </c>
      <c r="I4659" s="71">
        <v>1</v>
      </c>
      <c r="J4659" s="70">
        <v>0.27</v>
      </c>
      <c r="K4659" s="70">
        <v>0.27</v>
      </c>
      <c r="O4659" s="4"/>
      <c r="P4659" s="4"/>
      <c r="Q4659" s="4"/>
      <c r="R4659" s="4"/>
      <c r="S4659" s="4"/>
      <c r="T4659" s="4"/>
      <c r="U4659" s="4"/>
      <c r="V4659" s="4"/>
      <c r="W4659" s="4"/>
      <c r="X4659" s="4"/>
      <c r="Y4659" s="4"/>
    </row>
    <row r="4660" spans="1:25" ht="15" customHeight="1">
      <c r="A4660" s="4"/>
      <c r="B4660" s="57" t="s">
        <v>1254</v>
      </c>
      <c r="C4660" s="78" t="s">
        <v>2974</v>
      </c>
      <c r="D4660" s="57" t="s">
        <v>47</v>
      </c>
      <c r="E4660" s="57" t="s">
        <v>2975</v>
      </c>
      <c r="F4660" s="305" t="s">
        <v>1402</v>
      </c>
      <c r="G4660" s="305"/>
      <c r="H4660" s="77" t="s">
        <v>1249</v>
      </c>
      <c r="I4660" s="80">
        <v>1.154E-2</v>
      </c>
      <c r="J4660" s="79">
        <v>24.04</v>
      </c>
      <c r="K4660" s="79">
        <v>0.27</v>
      </c>
      <c r="O4660" s="4"/>
      <c r="P4660" s="4"/>
      <c r="Q4660" s="4"/>
      <c r="R4660" s="4"/>
      <c r="S4660" s="4"/>
      <c r="T4660" s="4"/>
      <c r="U4660" s="4"/>
      <c r="V4660" s="4"/>
      <c r="W4660" s="4"/>
      <c r="X4660" s="4"/>
      <c r="Y4660" s="4"/>
    </row>
    <row r="4661" spans="1:25" ht="15" customHeight="1">
      <c r="A4661" s="4"/>
      <c r="B4661" s="60"/>
      <c r="C4661" s="60"/>
      <c r="D4661" s="60"/>
      <c r="E4661" s="60"/>
      <c r="F4661" s="60" t="s">
        <v>1260</v>
      </c>
      <c r="G4661" s="82">
        <v>0.27</v>
      </c>
      <c r="H4661" s="60" t="s">
        <v>1261</v>
      </c>
      <c r="I4661" s="82">
        <v>0</v>
      </c>
      <c r="J4661" s="60" t="s">
        <v>1262</v>
      </c>
      <c r="K4661" s="82">
        <v>0.27</v>
      </c>
      <c r="O4661" s="4"/>
      <c r="P4661" s="4"/>
      <c r="Q4661" s="4"/>
      <c r="R4661" s="4"/>
      <c r="S4661" s="4"/>
      <c r="T4661" s="4"/>
      <c r="U4661" s="4"/>
      <c r="V4661" s="4"/>
      <c r="W4661" s="4"/>
      <c r="X4661" s="4"/>
      <c r="Y4661" s="4"/>
    </row>
    <row r="4662" spans="1:25" ht="15" customHeight="1" thickBot="1">
      <c r="A4662" s="4"/>
      <c r="B4662" s="60"/>
      <c r="C4662" s="60"/>
      <c r="D4662" s="60"/>
      <c r="E4662" s="60"/>
      <c r="F4662" s="60" t="s">
        <v>1263</v>
      </c>
      <c r="G4662" s="82">
        <v>0.05</v>
      </c>
      <c r="H4662" s="60"/>
      <c r="I4662" s="306" t="s">
        <v>1264</v>
      </c>
      <c r="J4662" s="306"/>
      <c r="K4662" s="82">
        <v>0.32</v>
      </c>
      <c r="O4662" s="4"/>
      <c r="P4662" s="4"/>
      <c r="Q4662" s="4"/>
      <c r="R4662" s="4"/>
      <c r="S4662" s="4"/>
      <c r="T4662" s="4"/>
      <c r="U4662" s="4"/>
      <c r="V4662" s="4"/>
      <c r="W4662" s="4"/>
      <c r="X4662" s="4"/>
      <c r="Y4662" s="4"/>
    </row>
    <row r="4663" spans="1:25" ht="15" customHeight="1" thickTop="1">
      <c r="A4663" s="4"/>
      <c r="B4663" s="72"/>
      <c r="C4663" s="72"/>
      <c r="D4663" s="72"/>
      <c r="E4663" s="72"/>
      <c r="F4663" s="72"/>
      <c r="G4663" s="72"/>
      <c r="H4663" s="72"/>
      <c r="I4663" s="72"/>
      <c r="J4663" s="72"/>
      <c r="K4663" s="72"/>
      <c r="O4663" s="4"/>
      <c r="P4663" s="4"/>
      <c r="Q4663" s="4"/>
      <c r="R4663" s="4"/>
      <c r="S4663" s="4"/>
      <c r="T4663" s="4"/>
      <c r="U4663" s="4"/>
      <c r="V4663" s="4"/>
      <c r="W4663" s="4"/>
      <c r="X4663" s="4"/>
      <c r="Y4663" s="4"/>
    </row>
    <row r="4664" spans="1:25" ht="15" customHeight="1">
      <c r="A4664" s="4"/>
      <c r="B4664" s="61"/>
      <c r="C4664" s="62" t="s">
        <v>19</v>
      </c>
      <c r="D4664" s="61" t="s">
        <v>20</v>
      </c>
      <c r="E4664" s="61" t="s">
        <v>21</v>
      </c>
      <c r="F4664" s="303" t="s">
        <v>1242</v>
      </c>
      <c r="G4664" s="303"/>
      <c r="H4664" s="67" t="s">
        <v>22</v>
      </c>
      <c r="I4664" s="62" t="s">
        <v>23</v>
      </c>
      <c r="J4664" s="62" t="s">
        <v>24</v>
      </c>
      <c r="K4664" s="62" t="s">
        <v>17</v>
      </c>
      <c r="O4664" s="4"/>
      <c r="P4664" s="4"/>
      <c r="Q4664" s="4"/>
      <c r="R4664" s="4"/>
      <c r="S4664" s="4"/>
      <c r="T4664" s="4"/>
      <c r="U4664" s="4"/>
      <c r="V4664" s="4"/>
      <c r="W4664" s="4"/>
      <c r="X4664" s="4"/>
      <c r="Y4664" s="4"/>
    </row>
    <row r="4665" spans="1:25" ht="15" customHeight="1">
      <c r="A4665" s="4"/>
      <c r="B4665" s="58" t="s">
        <v>1243</v>
      </c>
      <c r="C4665" s="69" t="s">
        <v>2976</v>
      </c>
      <c r="D4665" s="58" t="s">
        <v>47</v>
      </c>
      <c r="E4665" s="58" t="s">
        <v>2977</v>
      </c>
      <c r="F4665" s="304" t="s">
        <v>1248</v>
      </c>
      <c r="G4665" s="304"/>
      <c r="H4665" s="68" t="s">
        <v>1249</v>
      </c>
      <c r="I4665" s="71">
        <v>1</v>
      </c>
      <c r="J4665" s="70">
        <v>0.51</v>
      </c>
      <c r="K4665" s="70">
        <v>0.51</v>
      </c>
      <c r="O4665" s="4"/>
      <c r="P4665" s="4"/>
      <c r="Q4665" s="4"/>
      <c r="R4665" s="4"/>
      <c r="S4665" s="4"/>
      <c r="T4665" s="4"/>
      <c r="U4665" s="4"/>
      <c r="V4665" s="4"/>
      <c r="W4665" s="4"/>
      <c r="X4665" s="4"/>
      <c r="Y4665" s="4"/>
    </row>
    <row r="4666" spans="1:25" ht="15" customHeight="1">
      <c r="A4666" s="4"/>
      <c r="B4666" s="57" t="s">
        <v>1254</v>
      </c>
      <c r="C4666" s="78" t="s">
        <v>2978</v>
      </c>
      <c r="D4666" s="57" t="s">
        <v>47</v>
      </c>
      <c r="E4666" s="57" t="s">
        <v>2979</v>
      </c>
      <c r="F4666" s="305" t="s">
        <v>1402</v>
      </c>
      <c r="G4666" s="305"/>
      <c r="H4666" s="77" t="s">
        <v>1249</v>
      </c>
      <c r="I4666" s="80">
        <v>2.12E-2</v>
      </c>
      <c r="J4666" s="79">
        <v>24.12</v>
      </c>
      <c r="K4666" s="79">
        <v>0.51</v>
      </c>
      <c r="O4666" s="4"/>
      <c r="P4666" s="4"/>
      <c r="Q4666" s="4"/>
      <c r="R4666" s="4"/>
      <c r="S4666" s="4"/>
      <c r="T4666" s="4"/>
      <c r="U4666" s="4"/>
      <c r="V4666" s="4"/>
      <c r="W4666" s="4"/>
      <c r="X4666" s="4"/>
      <c r="Y4666" s="4"/>
    </row>
    <row r="4667" spans="1:25" ht="15" customHeight="1">
      <c r="A4667" s="4"/>
      <c r="B4667" s="60"/>
      <c r="C4667" s="60"/>
      <c r="D4667" s="60"/>
      <c r="E4667" s="60"/>
      <c r="F4667" s="60" t="s">
        <v>1260</v>
      </c>
      <c r="G4667" s="82">
        <v>0.51</v>
      </c>
      <c r="H4667" s="60" t="s">
        <v>1261</v>
      </c>
      <c r="I4667" s="82">
        <v>0</v>
      </c>
      <c r="J4667" s="60" t="s">
        <v>1262</v>
      </c>
      <c r="K4667" s="82">
        <v>0.51</v>
      </c>
      <c r="O4667" s="4"/>
      <c r="P4667" s="4"/>
      <c r="Q4667" s="4"/>
      <c r="R4667" s="4"/>
      <c r="S4667" s="4"/>
      <c r="T4667" s="4"/>
      <c r="U4667" s="4"/>
      <c r="V4667" s="4"/>
      <c r="W4667" s="4"/>
      <c r="X4667" s="4"/>
      <c r="Y4667" s="4"/>
    </row>
    <row r="4668" spans="1:25" ht="15" customHeight="1" thickBot="1">
      <c r="A4668" s="4"/>
      <c r="B4668" s="60"/>
      <c r="C4668" s="60"/>
      <c r="D4668" s="60"/>
      <c r="E4668" s="60"/>
      <c r="F4668" s="60" t="s">
        <v>1263</v>
      </c>
      <c r="G4668" s="82">
        <v>0.09</v>
      </c>
      <c r="H4668" s="60"/>
      <c r="I4668" s="306" t="s">
        <v>1264</v>
      </c>
      <c r="J4668" s="306"/>
      <c r="K4668" s="82">
        <v>0.6</v>
      </c>
      <c r="O4668" s="4"/>
      <c r="P4668" s="4"/>
      <c r="Q4668" s="4"/>
      <c r="R4668" s="4"/>
      <c r="S4668" s="4"/>
      <c r="T4668" s="4"/>
      <c r="U4668" s="4"/>
      <c r="V4668" s="4"/>
      <c r="W4668" s="4"/>
      <c r="X4668" s="4"/>
      <c r="Y4668" s="4"/>
    </row>
    <row r="4669" spans="1:25" ht="15" customHeight="1" thickTop="1">
      <c r="A4669" s="4"/>
      <c r="B4669" s="72"/>
      <c r="C4669" s="72"/>
      <c r="D4669" s="72"/>
      <c r="E4669" s="72"/>
      <c r="F4669" s="72"/>
      <c r="G4669" s="72"/>
      <c r="H4669" s="72"/>
      <c r="I4669" s="72"/>
      <c r="J4669" s="72"/>
      <c r="K4669" s="72"/>
      <c r="O4669" s="4"/>
      <c r="P4669" s="4"/>
      <c r="Q4669" s="4"/>
      <c r="R4669" s="4"/>
      <c r="S4669" s="4"/>
      <c r="T4669" s="4"/>
      <c r="U4669" s="4"/>
      <c r="V4669" s="4"/>
      <c r="W4669" s="4"/>
      <c r="X4669" s="4"/>
      <c r="Y4669" s="4"/>
    </row>
    <row r="4670" spans="1:25" ht="15" customHeight="1">
      <c r="A4670" s="4"/>
      <c r="B4670" s="61"/>
      <c r="C4670" s="62" t="s">
        <v>19</v>
      </c>
      <c r="D4670" s="61" t="s">
        <v>20</v>
      </c>
      <c r="E4670" s="61" t="s">
        <v>21</v>
      </c>
      <c r="F4670" s="303" t="s">
        <v>1242</v>
      </c>
      <c r="G4670" s="303"/>
      <c r="H4670" s="67" t="s">
        <v>22</v>
      </c>
      <c r="I4670" s="62" t="s">
        <v>23</v>
      </c>
      <c r="J4670" s="62" t="s">
        <v>24</v>
      </c>
      <c r="K4670" s="62" t="s">
        <v>17</v>
      </c>
      <c r="O4670" s="4"/>
      <c r="P4670" s="4"/>
      <c r="Q4670" s="4"/>
      <c r="R4670" s="4"/>
      <c r="S4670" s="4"/>
      <c r="T4670" s="4"/>
      <c r="U4670" s="4"/>
      <c r="V4670" s="4"/>
      <c r="W4670" s="4"/>
      <c r="X4670" s="4"/>
      <c r="Y4670" s="4"/>
    </row>
    <row r="4671" spans="1:25" ht="15" customHeight="1">
      <c r="A4671" s="4"/>
      <c r="B4671" s="58" t="s">
        <v>1243</v>
      </c>
      <c r="C4671" s="69" t="s">
        <v>2980</v>
      </c>
      <c r="D4671" s="58" t="s">
        <v>47</v>
      </c>
      <c r="E4671" s="58" t="s">
        <v>2981</v>
      </c>
      <c r="F4671" s="304" t="s">
        <v>1248</v>
      </c>
      <c r="G4671" s="304"/>
      <c r="H4671" s="68" t="s">
        <v>1249</v>
      </c>
      <c r="I4671" s="71">
        <v>1</v>
      </c>
      <c r="J4671" s="70">
        <v>0.35</v>
      </c>
      <c r="K4671" s="70">
        <v>0.35</v>
      </c>
      <c r="O4671" s="4"/>
      <c r="P4671" s="4"/>
      <c r="Q4671" s="4"/>
      <c r="R4671" s="4"/>
      <c r="S4671" s="4"/>
      <c r="T4671" s="4"/>
      <c r="U4671" s="4"/>
      <c r="V4671" s="4"/>
      <c r="W4671" s="4"/>
      <c r="X4671" s="4"/>
      <c r="Y4671" s="4"/>
    </row>
    <row r="4672" spans="1:25" ht="15" customHeight="1">
      <c r="A4672" s="4"/>
      <c r="B4672" s="57" t="s">
        <v>1254</v>
      </c>
      <c r="C4672" s="78" t="s">
        <v>2982</v>
      </c>
      <c r="D4672" s="57" t="s">
        <v>47</v>
      </c>
      <c r="E4672" s="57" t="s">
        <v>2983</v>
      </c>
      <c r="F4672" s="305" t="s">
        <v>1402</v>
      </c>
      <c r="G4672" s="305"/>
      <c r="H4672" s="77" t="s">
        <v>1249</v>
      </c>
      <c r="I4672" s="80">
        <v>1.4760000000000001E-2</v>
      </c>
      <c r="J4672" s="79">
        <v>24.12</v>
      </c>
      <c r="K4672" s="79">
        <v>0.35</v>
      </c>
      <c r="O4672" s="4"/>
      <c r="P4672" s="4"/>
      <c r="Q4672" s="4"/>
      <c r="R4672" s="4"/>
      <c r="S4672" s="4"/>
      <c r="T4672" s="4"/>
      <c r="U4672" s="4"/>
      <c r="V4672" s="4"/>
      <c r="W4672" s="4"/>
      <c r="X4672" s="4"/>
      <c r="Y4672" s="4"/>
    </row>
    <row r="4673" spans="1:25" ht="15" customHeight="1">
      <c r="A4673" s="4"/>
      <c r="B4673" s="60"/>
      <c r="C4673" s="60"/>
      <c r="D4673" s="60"/>
      <c r="E4673" s="60"/>
      <c r="F4673" s="60" t="s">
        <v>1260</v>
      </c>
      <c r="G4673" s="82">
        <v>0.35</v>
      </c>
      <c r="H4673" s="60" t="s">
        <v>1261</v>
      </c>
      <c r="I4673" s="82">
        <v>0</v>
      </c>
      <c r="J4673" s="60" t="s">
        <v>1262</v>
      </c>
      <c r="K4673" s="82">
        <v>0.35</v>
      </c>
      <c r="O4673" s="4"/>
      <c r="P4673" s="4"/>
      <c r="Q4673" s="4"/>
      <c r="R4673" s="4"/>
      <c r="S4673" s="4"/>
      <c r="T4673" s="4"/>
      <c r="U4673" s="4"/>
      <c r="V4673" s="4"/>
      <c r="W4673" s="4"/>
      <c r="X4673" s="4"/>
      <c r="Y4673" s="4"/>
    </row>
    <row r="4674" spans="1:25" ht="15" customHeight="1" thickBot="1">
      <c r="A4674" s="4"/>
      <c r="B4674" s="60"/>
      <c r="C4674" s="60"/>
      <c r="D4674" s="60"/>
      <c r="E4674" s="60"/>
      <c r="F4674" s="60" t="s">
        <v>1263</v>
      </c>
      <c r="G4674" s="82">
        <v>0.06</v>
      </c>
      <c r="H4674" s="60"/>
      <c r="I4674" s="306" t="s">
        <v>1264</v>
      </c>
      <c r="J4674" s="306"/>
      <c r="K4674" s="82">
        <v>0.41</v>
      </c>
      <c r="O4674" s="4"/>
      <c r="P4674" s="4"/>
      <c r="Q4674" s="4"/>
      <c r="R4674" s="4"/>
      <c r="S4674" s="4"/>
      <c r="T4674" s="4"/>
      <c r="U4674" s="4"/>
      <c r="V4674" s="4"/>
      <c r="W4674" s="4"/>
      <c r="X4674" s="4"/>
      <c r="Y4674" s="4"/>
    </row>
    <row r="4675" spans="1:25" ht="15" customHeight="1" thickTop="1">
      <c r="A4675" s="4"/>
      <c r="B4675" s="72"/>
      <c r="C4675" s="72"/>
      <c r="D4675" s="72"/>
      <c r="E4675" s="72"/>
      <c r="F4675" s="72"/>
      <c r="G4675" s="72"/>
      <c r="H4675" s="72"/>
      <c r="I4675" s="72"/>
      <c r="J4675" s="72"/>
      <c r="K4675" s="72"/>
      <c r="O4675" s="4"/>
      <c r="P4675" s="4"/>
      <c r="Q4675" s="4"/>
      <c r="R4675" s="4"/>
      <c r="S4675" s="4"/>
      <c r="T4675" s="4"/>
      <c r="U4675" s="4"/>
      <c r="V4675" s="4"/>
      <c r="W4675" s="4"/>
      <c r="X4675" s="4"/>
      <c r="Y4675" s="4"/>
    </row>
    <row r="4676" spans="1:25" ht="15" customHeight="1">
      <c r="A4676" s="4"/>
      <c r="B4676" s="61"/>
      <c r="C4676" s="62" t="s">
        <v>19</v>
      </c>
      <c r="D4676" s="61" t="s">
        <v>20</v>
      </c>
      <c r="E4676" s="61" t="s">
        <v>21</v>
      </c>
      <c r="F4676" s="303" t="s">
        <v>1242</v>
      </c>
      <c r="G4676" s="303"/>
      <c r="H4676" s="67" t="s">
        <v>22</v>
      </c>
      <c r="I4676" s="62" t="s">
        <v>23</v>
      </c>
      <c r="J4676" s="62" t="s">
        <v>24</v>
      </c>
      <c r="K4676" s="62" t="s">
        <v>17</v>
      </c>
      <c r="O4676" s="4"/>
      <c r="P4676" s="4"/>
      <c r="Q4676" s="4"/>
      <c r="R4676" s="4"/>
      <c r="S4676" s="4"/>
      <c r="T4676" s="4"/>
      <c r="U4676" s="4"/>
      <c r="V4676" s="4"/>
      <c r="W4676" s="4"/>
      <c r="X4676" s="4"/>
      <c r="Y4676" s="4"/>
    </row>
    <row r="4677" spans="1:25" ht="15" customHeight="1">
      <c r="A4677" s="4"/>
      <c r="B4677" s="58" t="s">
        <v>1243</v>
      </c>
      <c r="C4677" s="69" t="s">
        <v>2984</v>
      </c>
      <c r="D4677" s="58" t="s">
        <v>47</v>
      </c>
      <c r="E4677" s="58" t="s">
        <v>2985</v>
      </c>
      <c r="F4677" s="304" t="s">
        <v>1248</v>
      </c>
      <c r="G4677" s="304"/>
      <c r="H4677" s="68" t="s">
        <v>1249</v>
      </c>
      <c r="I4677" s="71">
        <v>1</v>
      </c>
      <c r="J4677" s="70">
        <v>0.27</v>
      </c>
      <c r="K4677" s="70">
        <v>0.27</v>
      </c>
      <c r="O4677" s="4"/>
      <c r="P4677" s="4"/>
      <c r="Q4677" s="4"/>
      <c r="R4677" s="4"/>
      <c r="S4677" s="4"/>
      <c r="T4677" s="4"/>
      <c r="U4677" s="4"/>
      <c r="V4677" s="4"/>
      <c r="W4677" s="4"/>
      <c r="X4677" s="4"/>
      <c r="Y4677" s="4"/>
    </row>
    <row r="4678" spans="1:25" ht="15" customHeight="1">
      <c r="A4678" s="4"/>
      <c r="B4678" s="57" t="s">
        <v>1254</v>
      </c>
      <c r="C4678" s="78" t="s">
        <v>2986</v>
      </c>
      <c r="D4678" s="57" t="s">
        <v>47</v>
      </c>
      <c r="E4678" s="57" t="s">
        <v>2987</v>
      </c>
      <c r="F4678" s="305" t="s">
        <v>1402</v>
      </c>
      <c r="G4678" s="305"/>
      <c r="H4678" s="77" t="s">
        <v>1249</v>
      </c>
      <c r="I4678" s="80">
        <v>1.154E-2</v>
      </c>
      <c r="J4678" s="79">
        <v>24.12</v>
      </c>
      <c r="K4678" s="79">
        <v>0.27</v>
      </c>
      <c r="O4678" s="4"/>
      <c r="P4678" s="4"/>
      <c r="Q4678" s="4"/>
      <c r="R4678" s="4"/>
      <c r="S4678" s="4"/>
      <c r="T4678" s="4"/>
      <c r="U4678" s="4"/>
      <c r="V4678" s="4"/>
      <c r="W4678" s="4"/>
      <c r="X4678" s="4"/>
      <c r="Y4678" s="4"/>
    </row>
    <row r="4679" spans="1:25" ht="15" customHeight="1">
      <c r="A4679" s="4"/>
      <c r="B4679" s="60"/>
      <c r="C4679" s="60"/>
      <c r="D4679" s="60"/>
      <c r="E4679" s="60"/>
      <c r="F4679" s="60" t="s">
        <v>1260</v>
      </c>
      <c r="G4679" s="82">
        <v>0.27</v>
      </c>
      <c r="H4679" s="60" t="s">
        <v>1261</v>
      </c>
      <c r="I4679" s="82">
        <v>0</v>
      </c>
      <c r="J4679" s="60" t="s">
        <v>1262</v>
      </c>
      <c r="K4679" s="82">
        <v>0.27</v>
      </c>
      <c r="O4679" s="4"/>
      <c r="P4679" s="4"/>
      <c r="Q4679" s="4"/>
      <c r="R4679" s="4"/>
      <c r="S4679" s="4"/>
      <c r="T4679" s="4"/>
      <c r="U4679" s="4"/>
      <c r="V4679" s="4"/>
      <c r="W4679" s="4"/>
      <c r="X4679" s="4"/>
      <c r="Y4679" s="4"/>
    </row>
    <row r="4680" spans="1:25" ht="15" customHeight="1" thickBot="1">
      <c r="A4680" s="4"/>
      <c r="B4680" s="60"/>
      <c r="C4680" s="60"/>
      <c r="D4680" s="60"/>
      <c r="E4680" s="60"/>
      <c r="F4680" s="60" t="s">
        <v>1263</v>
      </c>
      <c r="G4680" s="82">
        <v>0.05</v>
      </c>
      <c r="H4680" s="60"/>
      <c r="I4680" s="306" t="s">
        <v>1264</v>
      </c>
      <c r="J4680" s="306"/>
      <c r="K4680" s="82">
        <v>0.32</v>
      </c>
      <c r="O4680" s="4"/>
      <c r="P4680" s="4"/>
      <c r="Q4680" s="4"/>
      <c r="R4680" s="4"/>
      <c r="S4680" s="4"/>
      <c r="T4680" s="4"/>
      <c r="U4680" s="4"/>
      <c r="V4680" s="4"/>
      <c r="W4680" s="4"/>
      <c r="X4680" s="4"/>
      <c r="Y4680" s="4"/>
    </row>
    <row r="4681" spans="1:25" ht="15" customHeight="1" thickTop="1">
      <c r="A4681" s="4"/>
      <c r="B4681" s="72"/>
      <c r="C4681" s="72"/>
      <c r="D4681" s="72"/>
      <c r="E4681" s="72"/>
      <c r="F4681" s="72"/>
      <c r="G4681" s="72"/>
      <c r="H4681" s="72"/>
      <c r="I4681" s="72"/>
      <c r="J4681" s="72"/>
      <c r="K4681" s="72"/>
      <c r="O4681" s="4"/>
      <c r="P4681" s="4"/>
      <c r="Q4681" s="4"/>
      <c r="R4681" s="4"/>
      <c r="S4681" s="4"/>
      <c r="T4681" s="4"/>
      <c r="U4681" s="4"/>
      <c r="V4681" s="4"/>
      <c r="W4681" s="4"/>
      <c r="X4681" s="4"/>
      <c r="Y4681" s="4"/>
    </row>
    <row r="4682" spans="1:25" ht="15" customHeight="1">
      <c r="A4682" s="4"/>
      <c r="B4682" s="61"/>
      <c r="C4682" s="62" t="s">
        <v>19</v>
      </c>
      <c r="D4682" s="61" t="s">
        <v>20</v>
      </c>
      <c r="E4682" s="61" t="s">
        <v>21</v>
      </c>
      <c r="F4682" s="303" t="s">
        <v>1242</v>
      </c>
      <c r="G4682" s="303"/>
      <c r="H4682" s="67" t="s">
        <v>22</v>
      </c>
      <c r="I4682" s="62" t="s">
        <v>23</v>
      </c>
      <c r="J4682" s="62" t="s">
        <v>24</v>
      </c>
      <c r="K4682" s="62" t="s">
        <v>17</v>
      </c>
      <c r="O4682" s="4"/>
      <c r="P4682" s="4"/>
      <c r="Q4682" s="4"/>
      <c r="R4682" s="4"/>
      <c r="S4682" s="4"/>
      <c r="T4682" s="4"/>
      <c r="U4682" s="4"/>
      <c r="V4682" s="4"/>
      <c r="W4682" s="4"/>
      <c r="X4682" s="4"/>
      <c r="Y4682" s="4"/>
    </row>
    <row r="4683" spans="1:25" ht="15" customHeight="1">
      <c r="A4683" s="4"/>
      <c r="B4683" s="58" t="s">
        <v>1243</v>
      </c>
      <c r="C4683" s="69" t="s">
        <v>2988</v>
      </c>
      <c r="D4683" s="58" t="s">
        <v>47</v>
      </c>
      <c r="E4683" s="58" t="s">
        <v>2989</v>
      </c>
      <c r="F4683" s="304" t="s">
        <v>1248</v>
      </c>
      <c r="G4683" s="304"/>
      <c r="H4683" s="68" t="s">
        <v>1249</v>
      </c>
      <c r="I4683" s="71">
        <v>1</v>
      </c>
      <c r="J4683" s="70">
        <v>0.33</v>
      </c>
      <c r="K4683" s="70">
        <v>0.33</v>
      </c>
      <c r="O4683" s="4"/>
      <c r="P4683" s="4"/>
      <c r="Q4683" s="4"/>
      <c r="R4683" s="4"/>
      <c r="S4683" s="4"/>
      <c r="T4683" s="4"/>
      <c r="U4683" s="4"/>
      <c r="V4683" s="4"/>
      <c r="W4683" s="4"/>
      <c r="X4683" s="4"/>
      <c r="Y4683" s="4"/>
    </row>
    <row r="4684" spans="1:25" ht="15" customHeight="1">
      <c r="A4684" s="4"/>
      <c r="B4684" s="57" t="s">
        <v>1254</v>
      </c>
      <c r="C4684" s="78" t="s">
        <v>2990</v>
      </c>
      <c r="D4684" s="57" t="s">
        <v>47</v>
      </c>
      <c r="E4684" s="57" t="s">
        <v>2991</v>
      </c>
      <c r="F4684" s="305" t="s">
        <v>1402</v>
      </c>
      <c r="G4684" s="305"/>
      <c r="H4684" s="77" t="s">
        <v>1249</v>
      </c>
      <c r="I4684" s="80">
        <v>2.12E-2</v>
      </c>
      <c r="J4684" s="79">
        <v>15.82</v>
      </c>
      <c r="K4684" s="79">
        <v>0.33</v>
      </c>
      <c r="O4684" s="4"/>
      <c r="P4684" s="4"/>
      <c r="Q4684" s="4"/>
      <c r="R4684" s="4"/>
      <c r="S4684" s="4"/>
      <c r="T4684" s="4"/>
      <c r="U4684" s="4"/>
      <c r="V4684" s="4"/>
      <c r="W4684" s="4"/>
      <c r="X4684" s="4"/>
      <c r="Y4684" s="4"/>
    </row>
    <row r="4685" spans="1:25" ht="15" customHeight="1">
      <c r="A4685" s="4"/>
      <c r="B4685" s="60"/>
      <c r="C4685" s="60"/>
      <c r="D4685" s="60"/>
      <c r="E4685" s="60"/>
      <c r="F4685" s="60" t="s">
        <v>1260</v>
      </c>
      <c r="G4685" s="82">
        <v>0.33</v>
      </c>
      <c r="H4685" s="60" t="s">
        <v>1261</v>
      </c>
      <c r="I4685" s="82">
        <v>0</v>
      </c>
      <c r="J4685" s="60" t="s">
        <v>1262</v>
      </c>
      <c r="K4685" s="82">
        <v>0.33</v>
      </c>
      <c r="O4685" s="4"/>
      <c r="P4685" s="4"/>
      <c r="Q4685" s="4"/>
      <c r="R4685" s="4"/>
      <c r="S4685" s="4"/>
      <c r="T4685" s="4"/>
      <c r="U4685" s="4"/>
      <c r="V4685" s="4"/>
      <c r="W4685" s="4"/>
      <c r="X4685" s="4"/>
      <c r="Y4685" s="4"/>
    </row>
    <row r="4686" spans="1:25" ht="15" customHeight="1" thickBot="1">
      <c r="A4686" s="4"/>
      <c r="B4686" s="60"/>
      <c r="C4686" s="60"/>
      <c r="D4686" s="60"/>
      <c r="E4686" s="60"/>
      <c r="F4686" s="60" t="s">
        <v>1263</v>
      </c>
      <c r="G4686" s="82">
        <v>0.06</v>
      </c>
      <c r="H4686" s="60"/>
      <c r="I4686" s="306" t="s">
        <v>1264</v>
      </c>
      <c r="J4686" s="306"/>
      <c r="K4686" s="82">
        <v>0.39</v>
      </c>
      <c r="O4686" s="4"/>
      <c r="P4686" s="4"/>
      <c r="Q4686" s="4"/>
      <c r="R4686" s="4"/>
      <c r="S4686" s="4"/>
      <c r="T4686" s="4"/>
      <c r="U4686" s="4"/>
      <c r="V4686" s="4"/>
      <c r="W4686" s="4"/>
      <c r="X4686" s="4"/>
      <c r="Y4686" s="4"/>
    </row>
    <row r="4687" spans="1:25" ht="15" customHeight="1" thickTop="1">
      <c r="A4687" s="4"/>
      <c r="B4687" s="72"/>
      <c r="C4687" s="72"/>
      <c r="D4687" s="72"/>
      <c r="E4687" s="72"/>
      <c r="F4687" s="72"/>
      <c r="G4687" s="72"/>
      <c r="H4687" s="72"/>
      <c r="I4687" s="72"/>
      <c r="J4687" s="72"/>
      <c r="K4687" s="72"/>
      <c r="O4687" s="4"/>
      <c r="P4687" s="4"/>
      <c r="Q4687" s="4"/>
      <c r="R4687" s="4"/>
      <c r="S4687" s="4"/>
      <c r="T4687" s="4"/>
      <c r="U4687" s="4"/>
      <c r="V4687" s="4"/>
      <c r="W4687" s="4"/>
      <c r="X4687" s="4"/>
      <c r="Y4687" s="4"/>
    </row>
    <row r="4688" spans="1:25" ht="15" customHeight="1">
      <c r="A4688" s="4"/>
      <c r="B4688" s="61"/>
      <c r="C4688" s="62" t="s">
        <v>19</v>
      </c>
      <c r="D4688" s="61" t="s">
        <v>20</v>
      </c>
      <c r="E4688" s="61" t="s">
        <v>21</v>
      </c>
      <c r="F4688" s="303" t="s">
        <v>1242</v>
      </c>
      <c r="G4688" s="303"/>
      <c r="H4688" s="67" t="s">
        <v>22</v>
      </c>
      <c r="I4688" s="62" t="s">
        <v>23</v>
      </c>
      <c r="J4688" s="62" t="s">
        <v>24</v>
      </c>
      <c r="K4688" s="62" t="s">
        <v>17</v>
      </c>
      <c r="O4688" s="4"/>
      <c r="P4688" s="4"/>
      <c r="Q4688" s="4"/>
      <c r="R4688" s="4"/>
      <c r="S4688" s="4"/>
      <c r="T4688" s="4"/>
      <c r="U4688" s="4"/>
      <c r="V4688" s="4"/>
      <c r="W4688" s="4"/>
      <c r="X4688" s="4"/>
      <c r="Y4688" s="4"/>
    </row>
    <row r="4689" spans="1:25" ht="15" customHeight="1">
      <c r="A4689" s="4"/>
      <c r="B4689" s="58" t="s">
        <v>1243</v>
      </c>
      <c r="C4689" s="69" t="s">
        <v>2992</v>
      </c>
      <c r="D4689" s="58" t="s">
        <v>47</v>
      </c>
      <c r="E4689" s="58" t="s">
        <v>2993</v>
      </c>
      <c r="F4689" s="304" t="s">
        <v>1248</v>
      </c>
      <c r="G4689" s="304"/>
      <c r="H4689" s="68" t="s">
        <v>1249</v>
      </c>
      <c r="I4689" s="71">
        <v>1</v>
      </c>
      <c r="J4689" s="70">
        <v>0.27</v>
      </c>
      <c r="K4689" s="70">
        <v>0.27</v>
      </c>
      <c r="O4689" s="4"/>
      <c r="P4689" s="4"/>
      <c r="Q4689" s="4"/>
      <c r="R4689" s="4"/>
      <c r="S4689" s="4"/>
      <c r="T4689" s="4"/>
      <c r="U4689" s="4"/>
      <c r="V4689" s="4"/>
      <c r="W4689" s="4"/>
      <c r="X4689" s="4"/>
      <c r="Y4689" s="4"/>
    </row>
    <row r="4690" spans="1:25" ht="15" customHeight="1">
      <c r="A4690" s="4"/>
      <c r="B4690" s="57" t="s">
        <v>1254</v>
      </c>
      <c r="C4690" s="78" t="s">
        <v>2994</v>
      </c>
      <c r="D4690" s="57" t="s">
        <v>47</v>
      </c>
      <c r="E4690" s="57" t="s">
        <v>2995</v>
      </c>
      <c r="F4690" s="305" t="s">
        <v>1402</v>
      </c>
      <c r="G4690" s="305"/>
      <c r="H4690" s="77" t="s">
        <v>1249</v>
      </c>
      <c r="I4690" s="80">
        <v>1.154E-2</v>
      </c>
      <c r="J4690" s="79">
        <v>23.82</v>
      </c>
      <c r="K4690" s="79">
        <v>0.27</v>
      </c>
      <c r="O4690" s="4"/>
      <c r="P4690" s="4"/>
      <c r="Q4690" s="4"/>
      <c r="R4690" s="4"/>
      <c r="S4690" s="4"/>
      <c r="T4690" s="4"/>
      <c r="U4690" s="4"/>
      <c r="V4690" s="4"/>
      <c r="W4690" s="4"/>
      <c r="X4690" s="4"/>
      <c r="Y4690" s="4"/>
    </row>
    <row r="4691" spans="1:25" ht="15" customHeight="1">
      <c r="A4691" s="4"/>
      <c r="B4691" s="60"/>
      <c r="C4691" s="60"/>
      <c r="D4691" s="60"/>
      <c r="E4691" s="60"/>
      <c r="F4691" s="60" t="s">
        <v>1260</v>
      </c>
      <c r="G4691" s="82">
        <v>0.27</v>
      </c>
      <c r="H4691" s="60" t="s">
        <v>1261</v>
      </c>
      <c r="I4691" s="82">
        <v>0</v>
      </c>
      <c r="J4691" s="60" t="s">
        <v>1262</v>
      </c>
      <c r="K4691" s="82">
        <v>0.27</v>
      </c>
      <c r="O4691" s="4"/>
      <c r="P4691" s="4"/>
      <c r="Q4691" s="4"/>
      <c r="R4691" s="4"/>
      <c r="S4691" s="4"/>
      <c r="T4691" s="4"/>
      <c r="U4691" s="4"/>
      <c r="V4691" s="4"/>
      <c r="W4691" s="4"/>
      <c r="X4691" s="4"/>
      <c r="Y4691" s="4"/>
    </row>
    <row r="4692" spans="1:25" ht="15" customHeight="1" thickBot="1">
      <c r="A4692" s="4"/>
      <c r="B4692" s="60"/>
      <c r="C4692" s="60"/>
      <c r="D4692" s="60"/>
      <c r="E4692" s="60"/>
      <c r="F4692" s="60" t="s">
        <v>1263</v>
      </c>
      <c r="G4692" s="82">
        <v>0.05</v>
      </c>
      <c r="H4692" s="60"/>
      <c r="I4692" s="306" t="s">
        <v>1264</v>
      </c>
      <c r="J4692" s="306"/>
      <c r="K4692" s="82">
        <v>0.32</v>
      </c>
      <c r="O4692" s="4"/>
      <c r="P4692" s="4"/>
      <c r="Q4692" s="4"/>
      <c r="R4692" s="4"/>
      <c r="S4692" s="4"/>
      <c r="T4692" s="4"/>
      <c r="U4692" s="4"/>
      <c r="V4692" s="4"/>
      <c r="W4692" s="4"/>
      <c r="X4692" s="4"/>
      <c r="Y4692" s="4"/>
    </row>
    <row r="4693" spans="1:25" ht="15" customHeight="1" thickTop="1">
      <c r="A4693" s="4"/>
      <c r="B4693" s="72"/>
      <c r="C4693" s="72"/>
      <c r="D4693" s="72"/>
      <c r="E4693" s="72"/>
      <c r="F4693" s="72"/>
      <c r="G4693" s="72"/>
      <c r="H4693" s="72"/>
      <c r="I4693" s="72"/>
      <c r="J4693" s="72"/>
      <c r="K4693" s="72"/>
      <c r="O4693" s="4"/>
      <c r="P4693" s="4"/>
      <c r="Q4693" s="4"/>
      <c r="R4693" s="4"/>
      <c r="S4693" s="4"/>
      <c r="T4693" s="4"/>
      <c r="U4693" s="4"/>
      <c r="V4693" s="4"/>
      <c r="W4693" s="4"/>
      <c r="X4693" s="4"/>
      <c r="Y4693" s="4"/>
    </row>
    <row r="4694" spans="1:25" ht="15" customHeight="1">
      <c r="A4694" s="4"/>
      <c r="B4694" s="61"/>
      <c r="C4694" s="62" t="s">
        <v>19</v>
      </c>
      <c r="D4694" s="61" t="s">
        <v>20</v>
      </c>
      <c r="E4694" s="61" t="s">
        <v>21</v>
      </c>
      <c r="F4694" s="303" t="s">
        <v>1242</v>
      </c>
      <c r="G4694" s="303"/>
      <c r="H4694" s="67" t="s">
        <v>22</v>
      </c>
      <c r="I4694" s="62" t="s">
        <v>23</v>
      </c>
      <c r="J4694" s="62" t="s">
        <v>24</v>
      </c>
      <c r="K4694" s="62" t="s">
        <v>17</v>
      </c>
      <c r="O4694" s="4"/>
      <c r="P4694" s="4"/>
      <c r="Q4694" s="4"/>
      <c r="R4694" s="4"/>
      <c r="S4694" s="4"/>
      <c r="T4694" s="4"/>
      <c r="U4694" s="4"/>
      <c r="V4694" s="4"/>
      <c r="W4694" s="4"/>
      <c r="X4694" s="4"/>
      <c r="Y4694" s="4"/>
    </row>
    <row r="4695" spans="1:25" ht="15" customHeight="1">
      <c r="A4695" s="4"/>
      <c r="B4695" s="58" t="s">
        <v>1243</v>
      </c>
      <c r="C4695" s="69" t="s">
        <v>2996</v>
      </c>
      <c r="D4695" s="58" t="s">
        <v>47</v>
      </c>
      <c r="E4695" s="58" t="s">
        <v>2997</v>
      </c>
      <c r="F4695" s="304" t="s">
        <v>1248</v>
      </c>
      <c r="G4695" s="304"/>
      <c r="H4695" s="68" t="s">
        <v>1249</v>
      </c>
      <c r="I4695" s="71">
        <v>1</v>
      </c>
      <c r="J4695" s="70">
        <v>0.35</v>
      </c>
      <c r="K4695" s="70">
        <v>0.35</v>
      </c>
      <c r="O4695" s="4"/>
      <c r="P4695" s="4"/>
      <c r="Q4695" s="4"/>
      <c r="R4695" s="4"/>
      <c r="S4695" s="4"/>
      <c r="T4695" s="4"/>
      <c r="U4695" s="4"/>
      <c r="V4695" s="4"/>
      <c r="W4695" s="4"/>
      <c r="X4695" s="4"/>
      <c r="Y4695" s="4"/>
    </row>
    <row r="4696" spans="1:25" ht="15" customHeight="1">
      <c r="A4696" s="4"/>
      <c r="B4696" s="57" t="s">
        <v>1254</v>
      </c>
      <c r="C4696" s="78" t="s">
        <v>2970</v>
      </c>
      <c r="D4696" s="57" t="s">
        <v>47</v>
      </c>
      <c r="E4696" s="57" t="s">
        <v>2971</v>
      </c>
      <c r="F4696" s="305" t="s">
        <v>1402</v>
      </c>
      <c r="G4696" s="305"/>
      <c r="H4696" s="77" t="s">
        <v>1249</v>
      </c>
      <c r="I4696" s="80">
        <v>1.154E-2</v>
      </c>
      <c r="J4696" s="79">
        <v>30.91</v>
      </c>
      <c r="K4696" s="79">
        <v>0.35</v>
      </c>
      <c r="O4696" s="4"/>
      <c r="P4696" s="4"/>
      <c r="Q4696" s="4"/>
      <c r="R4696" s="4"/>
      <c r="S4696" s="4"/>
      <c r="T4696" s="4"/>
      <c r="U4696" s="4"/>
      <c r="V4696" s="4"/>
      <c r="W4696" s="4"/>
      <c r="X4696" s="4"/>
      <c r="Y4696" s="4"/>
    </row>
    <row r="4697" spans="1:25" ht="15" customHeight="1">
      <c r="A4697" s="4"/>
      <c r="B4697" s="60"/>
      <c r="C4697" s="60"/>
      <c r="D4697" s="60"/>
      <c r="E4697" s="60"/>
      <c r="F4697" s="60" t="s">
        <v>1260</v>
      </c>
      <c r="G4697" s="82">
        <v>0.35</v>
      </c>
      <c r="H4697" s="60" t="s">
        <v>1261</v>
      </c>
      <c r="I4697" s="82">
        <v>0</v>
      </c>
      <c r="J4697" s="60" t="s">
        <v>1262</v>
      </c>
      <c r="K4697" s="82">
        <v>0.35</v>
      </c>
      <c r="O4697" s="4"/>
      <c r="P4697" s="4"/>
      <c r="Q4697" s="4"/>
      <c r="R4697" s="4"/>
      <c r="S4697" s="4"/>
      <c r="T4697" s="4"/>
      <c r="U4697" s="4"/>
      <c r="V4697" s="4"/>
      <c r="W4697" s="4"/>
      <c r="X4697" s="4"/>
      <c r="Y4697" s="4"/>
    </row>
    <row r="4698" spans="1:25" ht="15" customHeight="1" thickBot="1">
      <c r="A4698" s="4"/>
      <c r="B4698" s="60"/>
      <c r="C4698" s="60"/>
      <c r="D4698" s="60"/>
      <c r="E4698" s="60"/>
      <c r="F4698" s="60" t="s">
        <v>1263</v>
      </c>
      <c r="G4698" s="82">
        <v>0.06</v>
      </c>
      <c r="H4698" s="60"/>
      <c r="I4698" s="306" t="s">
        <v>1264</v>
      </c>
      <c r="J4698" s="306"/>
      <c r="K4698" s="82">
        <v>0.41</v>
      </c>
      <c r="O4698" s="4"/>
      <c r="P4698" s="4"/>
      <c r="Q4698" s="4"/>
      <c r="R4698" s="4"/>
      <c r="S4698" s="4"/>
      <c r="T4698" s="4"/>
      <c r="U4698" s="4"/>
      <c r="V4698" s="4"/>
      <c r="W4698" s="4"/>
      <c r="X4698" s="4"/>
      <c r="Y4698" s="4"/>
    </row>
    <row r="4699" spans="1:25" ht="15" customHeight="1" thickTop="1">
      <c r="A4699" s="4"/>
      <c r="B4699" s="72"/>
      <c r="C4699" s="72"/>
      <c r="D4699" s="72"/>
      <c r="E4699" s="72"/>
      <c r="F4699" s="72"/>
      <c r="G4699" s="72"/>
      <c r="H4699" s="72"/>
      <c r="I4699" s="72"/>
      <c r="J4699" s="72"/>
      <c r="K4699" s="72"/>
      <c r="O4699" s="4"/>
      <c r="P4699" s="4"/>
      <c r="Q4699" s="4"/>
      <c r="R4699" s="4"/>
      <c r="S4699" s="4"/>
      <c r="T4699" s="4"/>
      <c r="U4699" s="4"/>
      <c r="V4699" s="4"/>
      <c r="W4699" s="4"/>
      <c r="X4699" s="4"/>
      <c r="Y4699" s="4"/>
    </row>
    <row r="4700" spans="1:25" ht="15" customHeight="1">
      <c r="A4700" s="4"/>
      <c r="B4700" s="61"/>
      <c r="C4700" s="62" t="s">
        <v>19</v>
      </c>
      <c r="D4700" s="61" t="s">
        <v>20</v>
      </c>
      <c r="E4700" s="61" t="s">
        <v>21</v>
      </c>
      <c r="F4700" s="303" t="s">
        <v>1242</v>
      </c>
      <c r="G4700" s="303"/>
      <c r="H4700" s="67" t="s">
        <v>22</v>
      </c>
      <c r="I4700" s="62" t="s">
        <v>23</v>
      </c>
      <c r="J4700" s="62" t="s">
        <v>24</v>
      </c>
      <c r="K4700" s="62" t="s">
        <v>17</v>
      </c>
      <c r="O4700" s="4"/>
      <c r="P4700" s="4"/>
      <c r="Q4700" s="4"/>
      <c r="R4700" s="4"/>
      <c r="S4700" s="4"/>
      <c r="T4700" s="4"/>
      <c r="U4700" s="4"/>
      <c r="V4700" s="4"/>
      <c r="W4700" s="4"/>
      <c r="X4700" s="4"/>
      <c r="Y4700" s="4"/>
    </row>
    <row r="4701" spans="1:25" ht="15" customHeight="1">
      <c r="A4701" s="4"/>
      <c r="B4701" s="58" t="s">
        <v>1243</v>
      </c>
      <c r="C4701" s="69" t="s">
        <v>2998</v>
      </c>
      <c r="D4701" s="58" t="s">
        <v>47</v>
      </c>
      <c r="E4701" s="58" t="s">
        <v>2999</v>
      </c>
      <c r="F4701" s="304" t="s">
        <v>1248</v>
      </c>
      <c r="G4701" s="304"/>
      <c r="H4701" s="68" t="s">
        <v>1249</v>
      </c>
      <c r="I4701" s="71">
        <v>1</v>
      </c>
      <c r="J4701" s="70">
        <v>0.26</v>
      </c>
      <c r="K4701" s="70">
        <v>0.26</v>
      </c>
      <c r="O4701" s="4"/>
      <c r="P4701" s="4"/>
      <c r="Q4701" s="4"/>
      <c r="R4701" s="4"/>
      <c r="S4701" s="4"/>
      <c r="T4701" s="4"/>
      <c r="U4701" s="4"/>
      <c r="V4701" s="4"/>
      <c r="W4701" s="4"/>
      <c r="X4701" s="4"/>
      <c r="Y4701" s="4"/>
    </row>
    <row r="4702" spans="1:25" ht="15" customHeight="1">
      <c r="A4702" s="4"/>
      <c r="B4702" s="57" t="s">
        <v>1254</v>
      </c>
      <c r="C4702" s="78" t="s">
        <v>3000</v>
      </c>
      <c r="D4702" s="57" t="s">
        <v>47</v>
      </c>
      <c r="E4702" s="57" t="s">
        <v>3001</v>
      </c>
      <c r="F4702" s="305" t="s">
        <v>1402</v>
      </c>
      <c r="G4702" s="305"/>
      <c r="H4702" s="77" t="s">
        <v>1249</v>
      </c>
      <c r="I4702" s="80">
        <v>1.4760000000000001E-2</v>
      </c>
      <c r="J4702" s="79">
        <v>18.21</v>
      </c>
      <c r="K4702" s="79">
        <v>0.26</v>
      </c>
      <c r="O4702" s="4"/>
      <c r="P4702" s="4"/>
      <c r="Q4702" s="4"/>
      <c r="R4702" s="4"/>
      <c r="S4702" s="4"/>
      <c r="T4702" s="4"/>
      <c r="U4702" s="4"/>
      <c r="V4702" s="4"/>
      <c r="W4702" s="4"/>
      <c r="X4702" s="4"/>
      <c r="Y4702" s="4"/>
    </row>
    <row r="4703" spans="1:25" ht="15" customHeight="1">
      <c r="A4703" s="4"/>
      <c r="B4703" s="60"/>
      <c r="C4703" s="60"/>
      <c r="D4703" s="60"/>
      <c r="E4703" s="60"/>
      <c r="F4703" s="60" t="s">
        <v>1260</v>
      </c>
      <c r="G4703" s="82">
        <v>0.26</v>
      </c>
      <c r="H4703" s="60" t="s">
        <v>1261</v>
      </c>
      <c r="I4703" s="82">
        <v>0</v>
      </c>
      <c r="J4703" s="60" t="s">
        <v>1262</v>
      </c>
      <c r="K4703" s="82">
        <v>0.26</v>
      </c>
      <c r="O4703" s="4"/>
      <c r="P4703" s="4"/>
      <c r="Q4703" s="4"/>
      <c r="R4703" s="4"/>
      <c r="S4703" s="4"/>
      <c r="T4703" s="4"/>
      <c r="U4703" s="4"/>
      <c r="V4703" s="4"/>
      <c r="W4703" s="4"/>
      <c r="X4703" s="4"/>
      <c r="Y4703" s="4"/>
    </row>
    <row r="4704" spans="1:25" ht="15" customHeight="1" thickBot="1">
      <c r="A4704" s="4"/>
      <c r="B4704" s="60"/>
      <c r="C4704" s="60"/>
      <c r="D4704" s="60"/>
      <c r="E4704" s="60"/>
      <c r="F4704" s="60" t="s">
        <v>1263</v>
      </c>
      <c r="G4704" s="82">
        <v>0.04</v>
      </c>
      <c r="H4704" s="60"/>
      <c r="I4704" s="306" t="s">
        <v>1264</v>
      </c>
      <c r="J4704" s="306"/>
      <c r="K4704" s="82">
        <v>0.3</v>
      </c>
      <c r="O4704" s="4"/>
      <c r="P4704" s="4"/>
      <c r="Q4704" s="4"/>
      <c r="R4704" s="4"/>
      <c r="S4704" s="4"/>
      <c r="T4704" s="4"/>
      <c r="U4704" s="4"/>
      <c r="V4704" s="4"/>
      <c r="W4704" s="4"/>
      <c r="X4704" s="4"/>
      <c r="Y4704" s="4"/>
    </row>
    <row r="4705" spans="1:25" ht="15" customHeight="1" thickTop="1">
      <c r="A4705" s="4"/>
      <c r="B4705" s="72"/>
      <c r="C4705" s="72"/>
      <c r="D4705" s="72"/>
      <c r="E4705" s="72"/>
      <c r="F4705" s="72"/>
      <c r="G4705" s="72"/>
      <c r="H4705" s="72"/>
      <c r="I4705" s="72"/>
      <c r="J4705" s="72"/>
      <c r="K4705" s="72"/>
      <c r="O4705" s="4"/>
      <c r="P4705" s="4"/>
      <c r="Q4705" s="4"/>
      <c r="R4705" s="4"/>
      <c r="S4705" s="4"/>
      <c r="T4705" s="4"/>
      <c r="U4705" s="4"/>
      <c r="V4705" s="4"/>
      <c r="W4705" s="4"/>
      <c r="X4705" s="4"/>
      <c r="Y4705" s="4"/>
    </row>
    <row r="4706" spans="1:25" ht="15" customHeight="1">
      <c r="A4706" s="4"/>
      <c r="B4706" s="61"/>
      <c r="C4706" s="62" t="s">
        <v>19</v>
      </c>
      <c r="D4706" s="61" t="s">
        <v>20</v>
      </c>
      <c r="E4706" s="61" t="s">
        <v>21</v>
      </c>
      <c r="F4706" s="303" t="s">
        <v>1242</v>
      </c>
      <c r="G4706" s="303"/>
      <c r="H4706" s="67" t="s">
        <v>22</v>
      </c>
      <c r="I4706" s="62" t="s">
        <v>23</v>
      </c>
      <c r="J4706" s="62" t="s">
        <v>24</v>
      </c>
      <c r="K4706" s="62" t="s">
        <v>17</v>
      </c>
      <c r="O4706" s="4"/>
      <c r="P4706" s="4"/>
      <c r="Q4706" s="4"/>
      <c r="R4706" s="4"/>
      <c r="S4706" s="4"/>
      <c r="T4706" s="4"/>
      <c r="U4706" s="4"/>
      <c r="V4706" s="4"/>
      <c r="W4706" s="4"/>
      <c r="X4706" s="4"/>
      <c r="Y4706" s="4"/>
    </row>
    <row r="4707" spans="1:25" ht="15" customHeight="1">
      <c r="A4707" s="4"/>
      <c r="B4707" s="58" t="s">
        <v>1243</v>
      </c>
      <c r="C4707" s="69" t="s">
        <v>1340</v>
      </c>
      <c r="D4707" s="58" t="s">
        <v>47</v>
      </c>
      <c r="E4707" s="58" t="s">
        <v>1341</v>
      </c>
      <c r="F4707" s="304" t="s">
        <v>1332</v>
      </c>
      <c r="G4707" s="304"/>
      <c r="H4707" s="68" t="s">
        <v>49</v>
      </c>
      <c r="I4707" s="71">
        <v>1</v>
      </c>
      <c r="J4707" s="70">
        <v>26.26</v>
      </c>
      <c r="K4707" s="70">
        <v>26.26</v>
      </c>
      <c r="O4707" s="4"/>
      <c r="P4707" s="4"/>
      <c r="Q4707" s="4"/>
      <c r="R4707" s="4"/>
      <c r="S4707" s="4"/>
      <c r="T4707" s="4"/>
      <c r="U4707" s="4"/>
      <c r="V4707" s="4"/>
      <c r="W4707" s="4"/>
      <c r="X4707" s="4"/>
      <c r="Y4707" s="4"/>
    </row>
    <row r="4708" spans="1:25" ht="15" customHeight="1">
      <c r="A4708" s="4"/>
      <c r="B4708" s="59" t="s">
        <v>1245</v>
      </c>
      <c r="C4708" s="74" t="s">
        <v>1252</v>
      </c>
      <c r="D4708" s="59" t="s">
        <v>47</v>
      </c>
      <c r="E4708" s="59" t="s">
        <v>1253</v>
      </c>
      <c r="F4708" s="308" t="s">
        <v>1248</v>
      </c>
      <c r="G4708" s="308"/>
      <c r="H4708" s="73" t="s">
        <v>1249</v>
      </c>
      <c r="I4708" s="76">
        <v>0.32800000000000001</v>
      </c>
      <c r="J4708" s="75">
        <v>31.63</v>
      </c>
      <c r="K4708" s="75">
        <v>10.37</v>
      </c>
      <c r="O4708" s="4"/>
      <c r="P4708" s="4"/>
      <c r="Q4708" s="4"/>
      <c r="R4708" s="4"/>
      <c r="S4708" s="4"/>
      <c r="T4708" s="4"/>
      <c r="U4708" s="4"/>
      <c r="V4708" s="4"/>
      <c r="W4708" s="4"/>
      <c r="X4708" s="4"/>
      <c r="Y4708" s="4"/>
    </row>
    <row r="4709" spans="1:25" ht="15" customHeight="1">
      <c r="A4709" s="4"/>
      <c r="B4709" s="59" t="s">
        <v>1245</v>
      </c>
      <c r="C4709" s="74" t="s">
        <v>1250</v>
      </c>
      <c r="D4709" s="59" t="s">
        <v>47</v>
      </c>
      <c r="E4709" s="59" t="s">
        <v>1251</v>
      </c>
      <c r="F4709" s="308" t="s">
        <v>1248</v>
      </c>
      <c r="G4709" s="308"/>
      <c r="H4709" s="73" t="s">
        <v>1249</v>
      </c>
      <c r="I4709" s="76">
        <v>0.32800000000000001</v>
      </c>
      <c r="J4709" s="75">
        <v>25.52</v>
      </c>
      <c r="K4709" s="75">
        <v>8.3699999999999992</v>
      </c>
      <c r="O4709" s="4"/>
      <c r="P4709" s="4"/>
      <c r="Q4709" s="4"/>
      <c r="R4709" s="4"/>
      <c r="S4709" s="4"/>
      <c r="T4709" s="4"/>
      <c r="U4709" s="4"/>
      <c r="V4709" s="4"/>
      <c r="W4709" s="4"/>
      <c r="X4709" s="4"/>
      <c r="Y4709" s="4"/>
    </row>
    <row r="4710" spans="1:25" ht="15" customHeight="1">
      <c r="A4710" s="4"/>
      <c r="B4710" s="57" t="s">
        <v>1254</v>
      </c>
      <c r="C4710" s="78" t="s">
        <v>3002</v>
      </c>
      <c r="D4710" s="57" t="s">
        <v>47</v>
      </c>
      <c r="E4710" s="57" t="s">
        <v>3003</v>
      </c>
      <c r="F4710" s="305" t="s">
        <v>1258</v>
      </c>
      <c r="G4710" s="305"/>
      <c r="H4710" s="77" t="s">
        <v>49</v>
      </c>
      <c r="I4710" s="80">
        <v>1</v>
      </c>
      <c r="J4710" s="79">
        <v>7.52</v>
      </c>
      <c r="K4710" s="79">
        <v>7.52</v>
      </c>
      <c r="O4710" s="4"/>
      <c r="P4710" s="4"/>
      <c r="Q4710" s="4"/>
      <c r="R4710" s="4"/>
      <c r="S4710" s="4"/>
      <c r="T4710" s="4"/>
      <c r="U4710" s="4"/>
      <c r="V4710" s="4"/>
      <c r="W4710" s="4"/>
      <c r="X4710" s="4"/>
      <c r="Y4710" s="4"/>
    </row>
    <row r="4711" spans="1:25" ht="15" customHeight="1">
      <c r="A4711" s="4"/>
      <c r="B4711" s="60"/>
      <c r="C4711" s="60"/>
      <c r="D4711" s="60"/>
      <c r="E4711" s="60"/>
      <c r="F4711" s="60" t="s">
        <v>1260</v>
      </c>
      <c r="G4711" s="82">
        <v>14.4</v>
      </c>
      <c r="H4711" s="60" t="s">
        <v>1261</v>
      </c>
      <c r="I4711" s="82">
        <v>0</v>
      </c>
      <c r="J4711" s="60" t="s">
        <v>1262</v>
      </c>
      <c r="K4711" s="82">
        <v>14.4</v>
      </c>
      <c r="O4711" s="4"/>
      <c r="P4711" s="4"/>
      <c r="Q4711" s="4"/>
      <c r="R4711" s="4"/>
      <c r="S4711" s="4"/>
      <c r="T4711" s="4"/>
      <c r="U4711" s="4"/>
      <c r="V4711" s="4"/>
      <c r="W4711" s="4"/>
      <c r="X4711" s="4"/>
      <c r="Y4711" s="4"/>
    </row>
    <row r="4712" spans="1:25" ht="15" customHeight="1" thickBot="1">
      <c r="A4712" s="4"/>
      <c r="B4712" s="60"/>
      <c r="C4712" s="60"/>
      <c r="D4712" s="60"/>
      <c r="E4712" s="60"/>
      <c r="F4712" s="60" t="s">
        <v>1263</v>
      </c>
      <c r="G4712" s="82">
        <v>4.96</v>
      </c>
      <c r="H4712" s="60"/>
      <c r="I4712" s="306" t="s">
        <v>1264</v>
      </c>
      <c r="J4712" s="306"/>
      <c r="K4712" s="82">
        <v>31.22</v>
      </c>
      <c r="O4712" s="4"/>
      <c r="P4712" s="4"/>
      <c r="Q4712" s="4"/>
      <c r="R4712" s="4"/>
      <c r="S4712" s="4"/>
      <c r="T4712" s="4"/>
      <c r="U4712" s="4"/>
      <c r="V4712" s="4"/>
      <c r="W4712" s="4"/>
      <c r="X4712" s="4"/>
      <c r="Y4712" s="4"/>
    </row>
    <row r="4713" spans="1:25" ht="15" customHeight="1" thickTop="1">
      <c r="A4713" s="4"/>
      <c r="B4713" s="72"/>
      <c r="C4713" s="72"/>
      <c r="D4713" s="72"/>
      <c r="E4713" s="72"/>
      <c r="F4713" s="72"/>
      <c r="G4713" s="72"/>
      <c r="H4713" s="72"/>
      <c r="I4713" s="72"/>
      <c r="J4713" s="72"/>
      <c r="K4713" s="72"/>
      <c r="O4713" s="4"/>
      <c r="P4713" s="4"/>
      <c r="Q4713" s="4"/>
      <c r="R4713" s="4"/>
      <c r="S4713" s="4"/>
      <c r="T4713" s="4"/>
      <c r="U4713" s="4"/>
      <c r="V4713" s="4"/>
      <c r="W4713" s="4"/>
      <c r="X4713" s="4"/>
      <c r="Y4713" s="4"/>
    </row>
    <row r="4714" spans="1:25" ht="15" customHeight="1">
      <c r="A4714" s="4"/>
      <c r="B4714" s="61"/>
      <c r="C4714" s="62" t="s">
        <v>19</v>
      </c>
      <c r="D4714" s="61" t="s">
        <v>20</v>
      </c>
      <c r="E4714" s="61" t="s">
        <v>21</v>
      </c>
      <c r="F4714" s="303" t="s">
        <v>1242</v>
      </c>
      <c r="G4714" s="303"/>
      <c r="H4714" s="67" t="s">
        <v>22</v>
      </c>
      <c r="I4714" s="62" t="s">
        <v>23</v>
      </c>
      <c r="J4714" s="62" t="s">
        <v>24</v>
      </c>
      <c r="K4714" s="62" t="s">
        <v>17</v>
      </c>
      <c r="O4714" s="4"/>
      <c r="P4714" s="4"/>
      <c r="Q4714" s="4"/>
      <c r="R4714" s="4"/>
      <c r="S4714" s="4"/>
      <c r="T4714" s="4"/>
      <c r="U4714" s="4"/>
      <c r="V4714" s="4"/>
      <c r="W4714" s="4"/>
      <c r="X4714" s="4"/>
      <c r="Y4714" s="4"/>
    </row>
    <row r="4715" spans="1:25" ht="15" customHeight="1">
      <c r="A4715" s="4"/>
      <c r="B4715" s="58" t="s">
        <v>1243</v>
      </c>
      <c r="C4715" s="69" t="s">
        <v>1330</v>
      </c>
      <c r="D4715" s="58" t="s">
        <v>47</v>
      </c>
      <c r="E4715" s="58" t="s">
        <v>1331</v>
      </c>
      <c r="F4715" s="304" t="s">
        <v>1332</v>
      </c>
      <c r="G4715" s="304"/>
      <c r="H4715" s="68" t="s">
        <v>49</v>
      </c>
      <c r="I4715" s="71">
        <v>1</v>
      </c>
      <c r="J4715" s="70">
        <v>23.82</v>
      </c>
      <c r="K4715" s="70">
        <v>23.82</v>
      </c>
      <c r="O4715" s="4"/>
      <c r="P4715" s="4"/>
      <c r="Q4715" s="4"/>
      <c r="R4715" s="4"/>
      <c r="S4715" s="4"/>
      <c r="T4715" s="4"/>
      <c r="U4715" s="4"/>
      <c r="V4715" s="4"/>
      <c r="W4715" s="4"/>
      <c r="X4715" s="4"/>
      <c r="Y4715" s="4"/>
    </row>
    <row r="4716" spans="1:25" ht="15" customHeight="1">
      <c r="A4716" s="4"/>
      <c r="B4716" s="59" t="s">
        <v>1245</v>
      </c>
      <c r="C4716" s="74" t="s">
        <v>1252</v>
      </c>
      <c r="D4716" s="59" t="s">
        <v>47</v>
      </c>
      <c r="E4716" s="59" t="s">
        <v>1253</v>
      </c>
      <c r="F4716" s="308" t="s">
        <v>1248</v>
      </c>
      <c r="G4716" s="308"/>
      <c r="H4716" s="73" t="s">
        <v>1249</v>
      </c>
      <c r="I4716" s="76">
        <v>0.32800000000000001</v>
      </c>
      <c r="J4716" s="75">
        <v>31.63</v>
      </c>
      <c r="K4716" s="75">
        <v>10.37</v>
      </c>
      <c r="O4716" s="4"/>
      <c r="P4716" s="4"/>
      <c r="Q4716" s="4"/>
      <c r="R4716" s="4"/>
      <c r="S4716" s="4"/>
      <c r="T4716" s="4"/>
      <c r="U4716" s="4"/>
      <c r="V4716" s="4"/>
      <c r="W4716" s="4"/>
      <c r="X4716" s="4"/>
      <c r="Y4716" s="4"/>
    </row>
    <row r="4717" spans="1:25" ht="15" customHeight="1">
      <c r="A4717" s="4"/>
      <c r="B4717" s="59" t="s">
        <v>1245</v>
      </c>
      <c r="C4717" s="74" t="s">
        <v>1250</v>
      </c>
      <c r="D4717" s="59" t="s">
        <v>47</v>
      </c>
      <c r="E4717" s="59" t="s">
        <v>1251</v>
      </c>
      <c r="F4717" s="308" t="s">
        <v>1248</v>
      </c>
      <c r="G4717" s="308"/>
      <c r="H4717" s="73" t="s">
        <v>1249</v>
      </c>
      <c r="I4717" s="76">
        <v>0.32800000000000001</v>
      </c>
      <c r="J4717" s="75">
        <v>25.52</v>
      </c>
      <c r="K4717" s="75">
        <v>8.3699999999999992</v>
      </c>
      <c r="O4717" s="4"/>
      <c r="P4717" s="4"/>
      <c r="Q4717" s="4"/>
      <c r="R4717" s="4"/>
      <c r="S4717" s="4"/>
      <c r="T4717" s="4"/>
      <c r="U4717" s="4"/>
      <c r="V4717" s="4"/>
      <c r="W4717" s="4"/>
      <c r="X4717" s="4"/>
      <c r="Y4717" s="4"/>
    </row>
    <row r="4718" spans="1:25" ht="15" customHeight="1">
      <c r="A4718" s="4"/>
      <c r="B4718" s="57" t="s">
        <v>1254</v>
      </c>
      <c r="C4718" s="78" t="s">
        <v>3004</v>
      </c>
      <c r="D4718" s="57" t="s">
        <v>47</v>
      </c>
      <c r="E4718" s="57" t="s">
        <v>3005</v>
      </c>
      <c r="F4718" s="305" t="s">
        <v>1258</v>
      </c>
      <c r="G4718" s="305"/>
      <c r="H4718" s="77" t="s">
        <v>49</v>
      </c>
      <c r="I4718" s="80">
        <v>1</v>
      </c>
      <c r="J4718" s="79">
        <v>5.08</v>
      </c>
      <c r="K4718" s="79">
        <v>5.08</v>
      </c>
      <c r="O4718" s="4"/>
      <c r="P4718" s="4"/>
      <c r="Q4718" s="4"/>
      <c r="R4718" s="4"/>
      <c r="S4718" s="4"/>
      <c r="T4718" s="4"/>
      <c r="U4718" s="4"/>
      <c r="V4718" s="4"/>
      <c r="W4718" s="4"/>
      <c r="X4718" s="4"/>
      <c r="Y4718" s="4"/>
    </row>
    <row r="4719" spans="1:25" ht="15" customHeight="1">
      <c r="A4719" s="4"/>
      <c r="B4719" s="60"/>
      <c r="C4719" s="60"/>
      <c r="D4719" s="60"/>
      <c r="E4719" s="60"/>
      <c r="F4719" s="60" t="s">
        <v>1260</v>
      </c>
      <c r="G4719" s="82">
        <v>14.4</v>
      </c>
      <c r="H4719" s="60" t="s">
        <v>1261</v>
      </c>
      <c r="I4719" s="82">
        <v>0</v>
      </c>
      <c r="J4719" s="60" t="s">
        <v>1262</v>
      </c>
      <c r="K4719" s="82">
        <v>14.4</v>
      </c>
      <c r="O4719" s="4"/>
      <c r="P4719" s="4"/>
      <c r="Q4719" s="4"/>
      <c r="R4719" s="4"/>
      <c r="S4719" s="4"/>
      <c r="T4719" s="4"/>
      <c r="U4719" s="4"/>
      <c r="V4719" s="4"/>
      <c r="W4719" s="4"/>
      <c r="X4719" s="4"/>
      <c r="Y4719" s="4"/>
    </row>
    <row r="4720" spans="1:25" ht="15" customHeight="1" thickBot="1">
      <c r="A4720" s="4"/>
      <c r="B4720" s="60"/>
      <c r="C4720" s="60"/>
      <c r="D4720" s="60"/>
      <c r="E4720" s="60"/>
      <c r="F4720" s="60" t="s">
        <v>1263</v>
      </c>
      <c r="G4720" s="82">
        <v>4.5</v>
      </c>
      <c r="H4720" s="60"/>
      <c r="I4720" s="306" t="s">
        <v>1264</v>
      </c>
      <c r="J4720" s="306"/>
      <c r="K4720" s="82">
        <v>28.32</v>
      </c>
      <c r="O4720" s="4"/>
      <c r="P4720" s="4"/>
      <c r="Q4720" s="4"/>
      <c r="R4720" s="4"/>
      <c r="S4720" s="4"/>
      <c r="T4720" s="4"/>
      <c r="U4720" s="4"/>
      <c r="V4720" s="4"/>
      <c r="W4720" s="4"/>
      <c r="X4720" s="4"/>
      <c r="Y4720" s="4"/>
    </row>
    <row r="4721" spans="1:25" ht="15" customHeight="1" thickTop="1">
      <c r="A4721" s="4"/>
      <c r="B4721" s="72"/>
      <c r="C4721" s="72"/>
      <c r="D4721" s="72"/>
      <c r="E4721" s="72"/>
      <c r="F4721" s="72"/>
      <c r="G4721" s="72"/>
      <c r="H4721" s="72"/>
      <c r="I4721" s="72"/>
      <c r="J4721" s="72"/>
      <c r="K4721" s="72"/>
      <c r="O4721" s="4"/>
      <c r="P4721" s="4"/>
      <c r="Q4721" s="4"/>
      <c r="R4721" s="4"/>
      <c r="S4721" s="4"/>
      <c r="T4721" s="4"/>
      <c r="U4721" s="4"/>
      <c r="V4721" s="4"/>
      <c r="W4721" s="4"/>
      <c r="X4721" s="4"/>
      <c r="Y4721" s="4"/>
    </row>
    <row r="4722" spans="1:25" ht="15" customHeight="1">
      <c r="A4722" s="4"/>
      <c r="B4722" s="61"/>
      <c r="C4722" s="62" t="s">
        <v>19</v>
      </c>
      <c r="D4722" s="61" t="s">
        <v>20</v>
      </c>
      <c r="E4722" s="61" t="s">
        <v>21</v>
      </c>
      <c r="F4722" s="303" t="s">
        <v>1242</v>
      </c>
      <c r="G4722" s="303"/>
      <c r="H4722" s="67" t="s">
        <v>22</v>
      </c>
      <c r="I4722" s="62" t="s">
        <v>23</v>
      </c>
      <c r="J4722" s="62" t="s">
        <v>24</v>
      </c>
      <c r="K4722" s="62" t="s">
        <v>17</v>
      </c>
      <c r="O4722" s="4"/>
      <c r="P4722" s="4"/>
      <c r="Q4722" s="4"/>
      <c r="R4722" s="4"/>
      <c r="S4722" s="4"/>
      <c r="T4722" s="4"/>
      <c r="U4722" s="4"/>
      <c r="V4722" s="4"/>
      <c r="W4722" s="4"/>
      <c r="X4722" s="4"/>
      <c r="Y4722" s="4"/>
    </row>
    <row r="4723" spans="1:25" ht="15" customHeight="1">
      <c r="A4723" s="4"/>
      <c r="B4723" s="58" t="s">
        <v>1243</v>
      </c>
      <c r="C4723" s="69" t="s">
        <v>3006</v>
      </c>
      <c r="D4723" s="58" t="s">
        <v>47</v>
      </c>
      <c r="E4723" s="58" t="s">
        <v>3007</v>
      </c>
      <c r="F4723" s="304" t="s">
        <v>1387</v>
      </c>
      <c r="G4723" s="304"/>
      <c r="H4723" s="68" t="s">
        <v>1391</v>
      </c>
      <c r="I4723" s="71">
        <v>1</v>
      </c>
      <c r="J4723" s="70">
        <v>10.49</v>
      </c>
      <c r="K4723" s="70">
        <v>10.49</v>
      </c>
      <c r="O4723" s="4"/>
      <c r="P4723" s="4"/>
      <c r="Q4723" s="4"/>
      <c r="R4723" s="4"/>
      <c r="S4723" s="4"/>
      <c r="T4723" s="4"/>
      <c r="U4723" s="4"/>
      <c r="V4723" s="4"/>
      <c r="W4723" s="4"/>
      <c r="X4723" s="4"/>
      <c r="Y4723" s="4"/>
    </row>
    <row r="4724" spans="1:25" ht="15" customHeight="1">
      <c r="A4724" s="4"/>
      <c r="B4724" s="59" t="s">
        <v>1245</v>
      </c>
      <c r="C4724" s="74" t="s">
        <v>3008</v>
      </c>
      <c r="D4724" s="59" t="s">
        <v>47</v>
      </c>
      <c r="E4724" s="59" t="s">
        <v>3009</v>
      </c>
      <c r="F4724" s="308" t="s">
        <v>2796</v>
      </c>
      <c r="G4724" s="308"/>
      <c r="H4724" s="73" t="s">
        <v>1249</v>
      </c>
      <c r="I4724" s="76">
        <v>1</v>
      </c>
      <c r="J4724" s="75">
        <v>0.74</v>
      </c>
      <c r="K4724" s="75">
        <v>0.74</v>
      </c>
      <c r="O4724" s="4"/>
      <c r="P4724" s="4"/>
      <c r="Q4724" s="4"/>
      <c r="R4724" s="4"/>
      <c r="S4724" s="4"/>
      <c r="T4724" s="4"/>
      <c r="U4724" s="4"/>
      <c r="V4724" s="4"/>
      <c r="W4724" s="4"/>
      <c r="X4724" s="4"/>
      <c r="Y4724" s="4"/>
    </row>
    <row r="4725" spans="1:25" ht="15" customHeight="1">
      <c r="A4725" s="4"/>
      <c r="B4725" s="59" t="s">
        <v>1245</v>
      </c>
      <c r="C4725" s="74" t="s">
        <v>3010</v>
      </c>
      <c r="D4725" s="59" t="s">
        <v>47</v>
      </c>
      <c r="E4725" s="59" t="s">
        <v>3011</v>
      </c>
      <c r="F4725" s="308" t="s">
        <v>2796</v>
      </c>
      <c r="G4725" s="308"/>
      <c r="H4725" s="73" t="s">
        <v>1249</v>
      </c>
      <c r="I4725" s="76">
        <v>1</v>
      </c>
      <c r="J4725" s="75">
        <v>0.72</v>
      </c>
      <c r="K4725" s="75">
        <v>0.72</v>
      </c>
      <c r="O4725" s="4"/>
      <c r="P4725" s="4"/>
      <c r="Q4725" s="4"/>
      <c r="R4725" s="4"/>
      <c r="S4725" s="4"/>
      <c r="T4725" s="4"/>
      <c r="U4725" s="4"/>
      <c r="V4725" s="4"/>
      <c r="W4725" s="4"/>
      <c r="X4725" s="4"/>
      <c r="Y4725" s="4"/>
    </row>
    <row r="4726" spans="1:25" ht="15" customHeight="1">
      <c r="A4726" s="4"/>
      <c r="B4726" s="59" t="s">
        <v>1245</v>
      </c>
      <c r="C4726" s="74" t="s">
        <v>3012</v>
      </c>
      <c r="D4726" s="59" t="s">
        <v>47</v>
      </c>
      <c r="E4726" s="59" t="s">
        <v>3013</v>
      </c>
      <c r="F4726" s="308" t="s">
        <v>2796</v>
      </c>
      <c r="G4726" s="308"/>
      <c r="H4726" s="73" t="s">
        <v>1249</v>
      </c>
      <c r="I4726" s="76">
        <v>1</v>
      </c>
      <c r="J4726" s="75">
        <v>0.15</v>
      </c>
      <c r="K4726" s="75">
        <v>0.15</v>
      </c>
      <c r="O4726" s="4"/>
      <c r="P4726" s="4"/>
      <c r="Q4726" s="4"/>
      <c r="R4726" s="4"/>
      <c r="S4726" s="4"/>
      <c r="T4726" s="4"/>
      <c r="U4726" s="4"/>
      <c r="V4726" s="4"/>
      <c r="W4726" s="4"/>
      <c r="X4726" s="4"/>
      <c r="Y4726" s="4"/>
    </row>
    <row r="4727" spans="1:25" ht="15" customHeight="1">
      <c r="A4727" s="4"/>
      <c r="B4727" s="59" t="s">
        <v>1245</v>
      </c>
      <c r="C4727" s="74" t="s">
        <v>3014</v>
      </c>
      <c r="D4727" s="59" t="s">
        <v>47</v>
      </c>
      <c r="E4727" s="59" t="s">
        <v>3015</v>
      </c>
      <c r="F4727" s="308" t="s">
        <v>2796</v>
      </c>
      <c r="G4727" s="308"/>
      <c r="H4727" s="73" t="s">
        <v>1249</v>
      </c>
      <c r="I4727" s="76">
        <v>1</v>
      </c>
      <c r="J4727" s="75">
        <v>8.8800000000000008</v>
      </c>
      <c r="K4727" s="75">
        <v>8.8800000000000008</v>
      </c>
      <c r="O4727" s="4"/>
      <c r="P4727" s="4"/>
      <c r="Q4727" s="4"/>
      <c r="R4727" s="4"/>
      <c r="S4727" s="4"/>
      <c r="T4727" s="4"/>
      <c r="U4727" s="4"/>
      <c r="V4727" s="4"/>
      <c r="W4727" s="4"/>
      <c r="X4727" s="4"/>
      <c r="Y4727" s="4"/>
    </row>
    <row r="4728" spans="1:25" ht="15" customHeight="1">
      <c r="A4728" s="4"/>
      <c r="B4728" s="60"/>
      <c r="C4728" s="60"/>
      <c r="D4728" s="60"/>
      <c r="E4728" s="60"/>
      <c r="F4728" s="60" t="s">
        <v>1260</v>
      </c>
      <c r="G4728" s="82">
        <v>0</v>
      </c>
      <c r="H4728" s="60" t="s">
        <v>1261</v>
      </c>
      <c r="I4728" s="82">
        <v>0</v>
      </c>
      <c r="J4728" s="60" t="s">
        <v>1262</v>
      </c>
      <c r="K4728" s="82">
        <v>0</v>
      </c>
      <c r="O4728" s="4"/>
      <c r="P4728" s="4"/>
      <c r="Q4728" s="4"/>
      <c r="R4728" s="4"/>
      <c r="S4728" s="4"/>
      <c r="T4728" s="4"/>
      <c r="U4728" s="4"/>
      <c r="V4728" s="4"/>
      <c r="W4728" s="4"/>
      <c r="X4728" s="4"/>
      <c r="Y4728" s="4"/>
    </row>
    <row r="4729" spans="1:25" ht="15" customHeight="1" thickBot="1">
      <c r="A4729" s="4"/>
      <c r="B4729" s="60"/>
      <c r="C4729" s="60"/>
      <c r="D4729" s="60"/>
      <c r="E4729" s="60"/>
      <c r="F4729" s="60" t="s">
        <v>1263</v>
      </c>
      <c r="G4729" s="82">
        <v>1.98</v>
      </c>
      <c r="H4729" s="60"/>
      <c r="I4729" s="306" t="s">
        <v>1264</v>
      </c>
      <c r="J4729" s="306"/>
      <c r="K4729" s="82">
        <v>12.47</v>
      </c>
      <c r="O4729" s="4"/>
      <c r="P4729" s="4"/>
      <c r="Q4729" s="4"/>
      <c r="R4729" s="4"/>
      <c r="S4729" s="4"/>
      <c r="T4729" s="4"/>
      <c r="U4729" s="4"/>
      <c r="V4729" s="4"/>
      <c r="W4729" s="4"/>
      <c r="X4729" s="4"/>
      <c r="Y4729" s="4"/>
    </row>
    <row r="4730" spans="1:25" ht="15" customHeight="1" thickTop="1">
      <c r="A4730" s="4"/>
      <c r="B4730" s="72"/>
      <c r="C4730" s="72"/>
      <c r="D4730" s="72"/>
      <c r="E4730" s="72"/>
      <c r="F4730" s="72"/>
      <c r="G4730" s="72"/>
      <c r="H4730" s="72"/>
      <c r="I4730" s="72"/>
      <c r="J4730" s="72"/>
      <c r="K4730" s="72"/>
      <c r="O4730" s="4"/>
      <c r="P4730" s="4"/>
      <c r="Q4730" s="4"/>
      <c r="R4730" s="4"/>
      <c r="S4730" s="4"/>
      <c r="T4730" s="4"/>
      <c r="U4730" s="4"/>
      <c r="V4730" s="4"/>
      <c r="W4730" s="4"/>
      <c r="X4730" s="4"/>
      <c r="Y4730" s="4"/>
    </row>
    <row r="4731" spans="1:25" ht="15" customHeight="1">
      <c r="A4731" s="4"/>
      <c r="B4731" s="61"/>
      <c r="C4731" s="62" t="s">
        <v>19</v>
      </c>
      <c r="D4731" s="61" t="s">
        <v>20</v>
      </c>
      <c r="E4731" s="61" t="s">
        <v>21</v>
      </c>
      <c r="F4731" s="303" t="s">
        <v>1242</v>
      </c>
      <c r="G4731" s="303"/>
      <c r="H4731" s="67" t="s">
        <v>22</v>
      </c>
      <c r="I4731" s="62" t="s">
        <v>23</v>
      </c>
      <c r="J4731" s="62" t="s">
        <v>24</v>
      </c>
      <c r="K4731" s="62" t="s">
        <v>17</v>
      </c>
      <c r="O4731" s="4"/>
      <c r="P4731" s="4"/>
      <c r="Q4731" s="4"/>
      <c r="R4731" s="4"/>
      <c r="S4731" s="4"/>
      <c r="T4731" s="4"/>
      <c r="U4731" s="4"/>
      <c r="V4731" s="4"/>
      <c r="W4731" s="4"/>
      <c r="X4731" s="4"/>
      <c r="Y4731" s="4"/>
    </row>
    <row r="4732" spans="1:25" ht="15" customHeight="1">
      <c r="A4732" s="4"/>
      <c r="B4732" s="58" t="s">
        <v>1243</v>
      </c>
      <c r="C4732" s="69" t="s">
        <v>3008</v>
      </c>
      <c r="D4732" s="58" t="s">
        <v>47</v>
      </c>
      <c r="E4732" s="58" t="s">
        <v>3009</v>
      </c>
      <c r="F4732" s="304" t="s">
        <v>2796</v>
      </c>
      <c r="G4732" s="304"/>
      <c r="H4732" s="68" t="s">
        <v>1249</v>
      </c>
      <c r="I4732" s="71">
        <v>1</v>
      </c>
      <c r="J4732" s="70">
        <v>0.74</v>
      </c>
      <c r="K4732" s="70">
        <v>0.74</v>
      </c>
      <c r="O4732" s="4"/>
      <c r="P4732" s="4"/>
      <c r="Q4732" s="4"/>
      <c r="R4732" s="4"/>
      <c r="S4732" s="4"/>
      <c r="T4732" s="4"/>
      <c r="U4732" s="4"/>
      <c r="V4732" s="4"/>
      <c r="W4732" s="4"/>
      <c r="X4732" s="4"/>
      <c r="Y4732" s="4"/>
    </row>
    <row r="4733" spans="1:25" ht="15" customHeight="1">
      <c r="A4733" s="4"/>
      <c r="B4733" s="57" t="s">
        <v>1254</v>
      </c>
      <c r="C4733" s="78" t="s">
        <v>3016</v>
      </c>
      <c r="D4733" s="57" t="s">
        <v>47</v>
      </c>
      <c r="E4733" s="57" t="s">
        <v>3017</v>
      </c>
      <c r="F4733" s="305" t="s">
        <v>2805</v>
      </c>
      <c r="G4733" s="305"/>
      <c r="H4733" s="77" t="s">
        <v>49</v>
      </c>
      <c r="I4733" s="80">
        <v>7.2000000000000002E-5</v>
      </c>
      <c r="J4733" s="79">
        <v>10408.950000000001</v>
      </c>
      <c r="K4733" s="79">
        <v>0.74</v>
      </c>
      <c r="O4733" s="4"/>
      <c r="P4733" s="4"/>
      <c r="Q4733" s="4"/>
      <c r="R4733" s="4"/>
      <c r="S4733" s="4"/>
      <c r="T4733" s="4"/>
      <c r="U4733" s="4"/>
      <c r="V4733" s="4"/>
      <c r="W4733" s="4"/>
      <c r="X4733" s="4"/>
      <c r="Y4733" s="4"/>
    </row>
    <row r="4734" spans="1:25" ht="15" customHeight="1">
      <c r="A4734" s="4"/>
      <c r="B4734" s="60"/>
      <c r="C4734" s="60"/>
      <c r="D4734" s="60"/>
      <c r="E4734" s="60"/>
      <c r="F4734" s="60" t="s">
        <v>1260</v>
      </c>
      <c r="G4734" s="82">
        <v>0</v>
      </c>
      <c r="H4734" s="60" t="s">
        <v>1261</v>
      </c>
      <c r="I4734" s="82">
        <v>0</v>
      </c>
      <c r="J4734" s="60" t="s">
        <v>1262</v>
      </c>
      <c r="K4734" s="82">
        <v>0</v>
      </c>
      <c r="O4734" s="4"/>
      <c r="P4734" s="4"/>
      <c r="Q4734" s="4"/>
      <c r="R4734" s="4"/>
      <c r="S4734" s="4"/>
      <c r="T4734" s="4"/>
      <c r="U4734" s="4"/>
      <c r="V4734" s="4"/>
      <c r="W4734" s="4"/>
      <c r="X4734" s="4"/>
      <c r="Y4734" s="4"/>
    </row>
    <row r="4735" spans="1:25" ht="15" customHeight="1" thickBot="1">
      <c r="A4735" s="4"/>
      <c r="B4735" s="60"/>
      <c r="C4735" s="60"/>
      <c r="D4735" s="60"/>
      <c r="E4735" s="60"/>
      <c r="F4735" s="60" t="s">
        <v>1263</v>
      </c>
      <c r="G4735" s="82">
        <v>0.14000000000000001</v>
      </c>
      <c r="H4735" s="60"/>
      <c r="I4735" s="306" t="s">
        <v>1264</v>
      </c>
      <c r="J4735" s="306"/>
      <c r="K4735" s="82">
        <v>0.88</v>
      </c>
      <c r="O4735" s="4"/>
      <c r="P4735" s="4"/>
      <c r="Q4735" s="4"/>
      <c r="R4735" s="4"/>
      <c r="S4735" s="4"/>
      <c r="T4735" s="4"/>
      <c r="U4735" s="4"/>
      <c r="V4735" s="4"/>
      <c r="W4735" s="4"/>
      <c r="X4735" s="4"/>
      <c r="Y4735" s="4"/>
    </row>
    <row r="4736" spans="1:25" ht="15" customHeight="1" thickTop="1">
      <c r="A4736" s="4"/>
      <c r="B4736" s="72"/>
      <c r="C4736" s="72"/>
      <c r="D4736" s="72"/>
      <c r="E4736" s="72"/>
      <c r="F4736" s="72"/>
      <c r="G4736" s="72"/>
      <c r="H4736" s="72"/>
      <c r="I4736" s="72"/>
      <c r="J4736" s="72"/>
      <c r="K4736" s="72"/>
      <c r="O4736" s="4"/>
      <c r="P4736" s="4"/>
      <c r="Q4736" s="4"/>
      <c r="R4736" s="4"/>
      <c r="S4736" s="4"/>
      <c r="T4736" s="4"/>
      <c r="U4736" s="4"/>
      <c r="V4736" s="4"/>
      <c r="W4736" s="4"/>
      <c r="X4736" s="4"/>
      <c r="Y4736" s="4"/>
    </row>
    <row r="4737" spans="1:25" ht="15" customHeight="1">
      <c r="A4737" s="4"/>
      <c r="B4737" s="61"/>
      <c r="C4737" s="62" t="s">
        <v>19</v>
      </c>
      <c r="D4737" s="61" t="s">
        <v>20</v>
      </c>
      <c r="E4737" s="61" t="s">
        <v>21</v>
      </c>
      <c r="F4737" s="303" t="s">
        <v>1242</v>
      </c>
      <c r="G4737" s="303"/>
      <c r="H4737" s="67" t="s">
        <v>22</v>
      </c>
      <c r="I4737" s="62" t="s">
        <v>23</v>
      </c>
      <c r="J4737" s="62" t="s">
        <v>24</v>
      </c>
      <c r="K4737" s="62" t="s">
        <v>17</v>
      </c>
      <c r="O4737" s="4"/>
      <c r="P4737" s="4"/>
      <c r="Q4737" s="4"/>
      <c r="R4737" s="4"/>
      <c r="S4737" s="4"/>
      <c r="T4737" s="4"/>
      <c r="U4737" s="4"/>
      <c r="V4737" s="4"/>
      <c r="W4737" s="4"/>
      <c r="X4737" s="4"/>
      <c r="Y4737" s="4"/>
    </row>
    <row r="4738" spans="1:25" ht="15" customHeight="1">
      <c r="A4738" s="4"/>
      <c r="B4738" s="58" t="s">
        <v>1243</v>
      </c>
      <c r="C4738" s="69" t="s">
        <v>3012</v>
      </c>
      <c r="D4738" s="58" t="s">
        <v>47</v>
      </c>
      <c r="E4738" s="58" t="s">
        <v>3013</v>
      </c>
      <c r="F4738" s="304" t="s">
        <v>2796</v>
      </c>
      <c r="G4738" s="304"/>
      <c r="H4738" s="68" t="s">
        <v>1249</v>
      </c>
      <c r="I4738" s="71">
        <v>1</v>
      </c>
      <c r="J4738" s="70">
        <v>0.15</v>
      </c>
      <c r="K4738" s="70">
        <v>0.15</v>
      </c>
      <c r="O4738" s="4"/>
      <c r="P4738" s="4"/>
      <c r="Q4738" s="4"/>
      <c r="R4738" s="4"/>
      <c r="S4738" s="4"/>
      <c r="T4738" s="4"/>
      <c r="U4738" s="4"/>
      <c r="V4738" s="4"/>
      <c r="W4738" s="4"/>
      <c r="X4738" s="4"/>
      <c r="Y4738" s="4"/>
    </row>
    <row r="4739" spans="1:25" ht="15" customHeight="1">
      <c r="A4739" s="4"/>
      <c r="B4739" s="57" t="s">
        <v>1254</v>
      </c>
      <c r="C4739" s="78" t="s">
        <v>3016</v>
      </c>
      <c r="D4739" s="57" t="s">
        <v>47</v>
      </c>
      <c r="E4739" s="57" t="s">
        <v>3017</v>
      </c>
      <c r="F4739" s="305" t="s">
        <v>2805</v>
      </c>
      <c r="G4739" s="305"/>
      <c r="H4739" s="77" t="s">
        <v>49</v>
      </c>
      <c r="I4739" s="80">
        <v>1.4800000000000001E-5</v>
      </c>
      <c r="J4739" s="79">
        <v>10408.950000000001</v>
      </c>
      <c r="K4739" s="79">
        <v>0.15</v>
      </c>
      <c r="O4739" s="4"/>
      <c r="P4739" s="4"/>
      <c r="Q4739" s="4"/>
      <c r="R4739" s="4"/>
      <c r="S4739" s="4"/>
      <c r="T4739" s="4"/>
      <c r="U4739" s="4"/>
      <c r="V4739" s="4"/>
      <c r="W4739" s="4"/>
      <c r="X4739" s="4"/>
      <c r="Y4739" s="4"/>
    </row>
    <row r="4740" spans="1:25" ht="15" customHeight="1">
      <c r="A4740" s="4"/>
      <c r="B4740" s="60"/>
      <c r="C4740" s="60"/>
      <c r="D4740" s="60"/>
      <c r="E4740" s="60"/>
      <c r="F4740" s="60" t="s">
        <v>1260</v>
      </c>
      <c r="G4740" s="82">
        <v>0</v>
      </c>
      <c r="H4740" s="60" t="s">
        <v>1261</v>
      </c>
      <c r="I4740" s="82">
        <v>0</v>
      </c>
      <c r="J4740" s="60" t="s">
        <v>1262</v>
      </c>
      <c r="K4740" s="82">
        <v>0</v>
      </c>
      <c r="O4740" s="4"/>
      <c r="P4740" s="4"/>
      <c r="Q4740" s="4"/>
      <c r="R4740" s="4"/>
      <c r="S4740" s="4"/>
      <c r="T4740" s="4"/>
      <c r="U4740" s="4"/>
      <c r="V4740" s="4"/>
      <c r="W4740" s="4"/>
      <c r="X4740" s="4"/>
      <c r="Y4740" s="4"/>
    </row>
    <row r="4741" spans="1:25" ht="15" customHeight="1" thickBot="1">
      <c r="A4741" s="4"/>
      <c r="B4741" s="60"/>
      <c r="C4741" s="60"/>
      <c r="D4741" s="60"/>
      <c r="E4741" s="60"/>
      <c r="F4741" s="60" t="s">
        <v>1263</v>
      </c>
      <c r="G4741" s="82">
        <v>0.02</v>
      </c>
      <c r="H4741" s="60"/>
      <c r="I4741" s="306" t="s">
        <v>1264</v>
      </c>
      <c r="J4741" s="306"/>
      <c r="K4741" s="82">
        <v>0.17</v>
      </c>
      <c r="O4741" s="4"/>
      <c r="P4741" s="4"/>
      <c r="Q4741" s="4"/>
      <c r="R4741" s="4"/>
      <c r="S4741" s="4"/>
      <c r="T4741" s="4"/>
      <c r="U4741" s="4"/>
      <c r="V4741" s="4"/>
      <c r="W4741" s="4"/>
      <c r="X4741" s="4"/>
      <c r="Y4741" s="4"/>
    </row>
    <row r="4742" spans="1:25" ht="15" customHeight="1" thickTop="1">
      <c r="A4742" s="4"/>
      <c r="B4742" s="72"/>
      <c r="C4742" s="72"/>
      <c r="D4742" s="72"/>
      <c r="E4742" s="72"/>
      <c r="F4742" s="72"/>
      <c r="G4742" s="72"/>
      <c r="H4742" s="72"/>
      <c r="I4742" s="72"/>
      <c r="J4742" s="72"/>
      <c r="K4742" s="72"/>
      <c r="O4742" s="4"/>
      <c r="P4742" s="4"/>
      <c r="Q4742" s="4"/>
      <c r="R4742" s="4"/>
      <c r="S4742" s="4"/>
      <c r="T4742" s="4"/>
      <c r="U4742" s="4"/>
      <c r="V4742" s="4"/>
      <c r="W4742" s="4"/>
      <c r="X4742" s="4"/>
      <c r="Y4742" s="4"/>
    </row>
    <row r="4743" spans="1:25" ht="15" customHeight="1">
      <c r="A4743" s="4"/>
      <c r="B4743" s="61"/>
      <c r="C4743" s="62" t="s">
        <v>19</v>
      </c>
      <c r="D4743" s="61" t="s">
        <v>20</v>
      </c>
      <c r="E4743" s="61" t="s">
        <v>21</v>
      </c>
      <c r="F4743" s="303" t="s">
        <v>1242</v>
      </c>
      <c r="G4743" s="303"/>
      <c r="H4743" s="67" t="s">
        <v>22</v>
      </c>
      <c r="I4743" s="62" t="s">
        <v>23</v>
      </c>
      <c r="J4743" s="62" t="s">
        <v>24</v>
      </c>
      <c r="K4743" s="62" t="s">
        <v>17</v>
      </c>
      <c r="O4743" s="4"/>
      <c r="P4743" s="4"/>
      <c r="Q4743" s="4"/>
      <c r="R4743" s="4"/>
      <c r="S4743" s="4"/>
      <c r="T4743" s="4"/>
      <c r="U4743" s="4"/>
      <c r="V4743" s="4"/>
      <c r="W4743" s="4"/>
      <c r="X4743" s="4"/>
      <c r="Y4743" s="4"/>
    </row>
    <row r="4744" spans="1:25" ht="15" customHeight="1">
      <c r="A4744" s="4"/>
      <c r="B4744" s="58" t="s">
        <v>1243</v>
      </c>
      <c r="C4744" s="69" t="s">
        <v>3010</v>
      </c>
      <c r="D4744" s="58" t="s">
        <v>47</v>
      </c>
      <c r="E4744" s="58" t="s">
        <v>3011</v>
      </c>
      <c r="F4744" s="304" t="s">
        <v>2796</v>
      </c>
      <c r="G4744" s="304"/>
      <c r="H4744" s="68" t="s">
        <v>1249</v>
      </c>
      <c r="I4744" s="71">
        <v>1</v>
      </c>
      <c r="J4744" s="70">
        <v>0.72</v>
      </c>
      <c r="K4744" s="70">
        <v>0.72</v>
      </c>
      <c r="O4744" s="4"/>
      <c r="P4744" s="4"/>
      <c r="Q4744" s="4"/>
      <c r="R4744" s="4"/>
      <c r="S4744" s="4"/>
      <c r="T4744" s="4"/>
      <c r="U4744" s="4"/>
      <c r="V4744" s="4"/>
      <c r="W4744" s="4"/>
      <c r="X4744" s="4"/>
      <c r="Y4744" s="4"/>
    </row>
    <row r="4745" spans="1:25" ht="15" customHeight="1">
      <c r="A4745" s="4"/>
      <c r="B4745" s="57" t="s">
        <v>1254</v>
      </c>
      <c r="C4745" s="78" t="s">
        <v>3016</v>
      </c>
      <c r="D4745" s="57" t="s">
        <v>47</v>
      </c>
      <c r="E4745" s="57" t="s">
        <v>3017</v>
      </c>
      <c r="F4745" s="305" t="s">
        <v>2805</v>
      </c>
      <c r="G4745" s="305"/>
      <c r="H4745" s="77" t="s">
        <v>49</v>
      </c>
      <c r="I4745" s="80">
        <v>6.9999999999999994E-5</v>
      </c>
      <c r="J4745" s="79">
        <v>10408.950000000001</v>
      </c>
      <c r="K4745" s="79">
        <v>0.72</v>
      </c>
      <c r="O4745" s="4"/>
      <c r="P4745" s="4"/>
      <c r="Q4745" s="4"/>
      <c r="R4745" s="4"/>
      <c r="S4745" s="4"/>
      <c r="T4745" s="4"/>
      <c r="U4745" s="4"/>
      <c r="V4745" s="4"/>
      <c r="W4745" s="4"/>
      <c r="X4745" s="4"/>
      <c r="Y4745" s="4"/>
    </row>
    <row r="4746" spans="1:25" ht="15" customHeight="1">
      <c r="A4746" s="4"/>
      <c r="B4746" s="60"/>
      <c r="C4746" s="60"/>
      <c r="D4746" s="60"/>
      <c r="E4746" s="60"/>
      <c r="F4746" s="60" t="s">
        <v>1260</v>
      </c>
      <c r="G4746" s="82">
        <v>0</v>
      </c>
      <c r="H4746" s="60" t="s">
        <v>1261</v>
      </c>
      <c r="I4746" s="82">
        <v>0</v>
      </c>
      <c r="J4746" s="60" t="s">
        <v>1262</v>
      </c>
      <c r="K4746" s="82">
        <v>0</v>
      </c>
      <c r="O4746" s="4"/>
      <c r="P4746" s="4"/>
      <c r="Q4746" s="4"/>
      <c r="R4746" s="4"/>
      <c r="S4746" s="4"/>
      <c r="T4746" s="4"/>
      <c r="U4746" s="4"/>
      <c r="V4746" s="4"/>
      <c r="W4746" s="4"/>
      <c r="X4746" s="4"/>
      <c r="Y4746" s="4"/>
    </row>
    <row r="4747" spans="1:25" ht="15" customHeight="1" thickBot="1">
      <c r="A4747" s="4"/>
      <c r="B4747" s="60"/>
      <c r="C4747" s="60"/>
      <c r="D4747" s="60"/>
      <c r="E4747" s="60"/>
      <c r="F4747" s="60" t="s">
        <v>1263</v>
      </c>
      <c r="G4747" s="82">
        <v>0.13</v>
      </c>
      <c r="H4747" s="60"/>
      <c r="I4747" s="306" t="s">
        <v>1264</v>
      </c>
      <c r="J4747" s="306"/>
      <c r="K4747" s="82">
        <v>0.85</v>
      </c>
      <c r="O4747" s="4"/>
      <c r="P4747" s="4"/>
      <c r="Q4747" s="4"/>
      <c r="R4747" s="4"/>
      <c r="S4747" s="4"/>
      <c r="T4747" s="4"/>
      <c r="U4747" s="4"/>
      <c r="V4747" s="4"/>
      <c r="W4747" s="4"/>
      <c r="X4747" s="4"/>
      <c r="Y4747" s="4"/>
    </row>
    <row r="4748" spans="1:25" ht="15" customHeight="1" thickTop="1">
      <c r="A4748" s="4"/>
      <c r="B4748" s="72"/>
      <c r="C4748" s="72"/>
      <c r="D4748" s="72"/>
      <c r="E4748" s="72"/>
      <c r="F4748" s="72"/>
      <c r="G4748" s="72"/>
      <c r="H4748" s="72"/>
      <c r="I4748" s="72"/>
      <c r="J4748" s="72"/>
      <c r="K4748" s="72"/>
      <c r="O4748" s="4"/>
      <c r="P4748" s="4"/>
      <c r="Q4748" s="4"/>
      <c r="R4748" s="4"/>
      <c r="S4748" s="4"/>
      <c r="T4748" s="4"/>
      <c r="U4748" s="4"/>
      <c r="V4748" s="4"/>
      <c r="W4748" s="4"/>
      <c r="X4748" s="4"/>
      <c r="Y4748" s="4"/>
    </row>
    <row r="4749" spans="1:25" ht="15" customHeight="1">
      <c r="A4749" s="4"/>
      <c r="B4749" s="61"/>
      <c r="C4749" s="62" t="s">
        <v>19</v>
      </c>
      <c r="D4749" s="61" t="s">
        <v>20</v>
      </c>
      <c r="E4749" s="61" t="s">
        <v>21</v>
      </c>
      <c r="F4749" s="303" t="s">
        <v>1242</v>
      </c>
      <c r="G4749" s="303"/>
      <c r="H4749" s="67" t="s">
        <v>22</v>
      </c>
      <c r="I4749" s="62" t="s">
        <v>23</v>
      </c>
      <c r="J4749" s="62" t="s">
        <v>24</v>
      </c>
      <c r="K4749" s="62" t="s">
        <v>17</v>
      </c>
      <c r="O4749" s="4"/>
      <c r="P4749" s="4"/>
      <c r="Q4749" s="4"/>
      <c r="R4749" s="4"/>
      <c r="S4749" s="4"/>
      <c r="T4749" s="4"/>
      <c r="U4749" s="4"/>
      <c r="V4749" s="4"/>
      <c r="W4749" s="4"/>
      <c r="X4749" s="4"/>
      <c r="Y4749" s="4"/>
    </row>
    <row r="4750" spans="1:25" ht="15" customHeight="1">
      <c r="A4750" s="4"/>
      <c r="B4750" s="58" t="s">
        <v>1243</v>
      </c>
      <c r="C4750" s="69" t="s">
        <v>3014</v>
      </c>
      <c r="D4750" s="58" t="s">
        <v>47</v>
      </c>
      <c r="E4750" s="58" t="s">
        <v>3015</v>
      </c>
      <c r="F4750" s="304" t="s">
        <v>2796</v>
      </c>
      <c r="G4750" s="304"/>
      <c r="H4750" s="68" t="s">
        <v>1249</v>
      </c>
      <c r="I4750" s="71">
        <v>1</v>
      </c>
      <c r="J4750" s="70">
        <v>8.8800000000000008</v>
      </c>
      <c r="K4750" s="70">
        <v>8.8800000000000008</v>
      </c>
      <c r="O4750" s="4"/>
      <c r="P4750" s="4"/>
      <c r="Q4750" s="4"/>
      <c r="R4750" s="4"/>
      <c r="S4750" s="4"/>
      <c r="T4750" s="4"/>
      <c r="U4750" s="4"/>
      <c r="V4750" s="4"/>
      <c r="W4750" s="4"/>
      <c r="X4750" s="4"/>
      <c r="Y4750" s="4"/>
    </row>
    <row r="4751" spans="1:25" ht="15" customHeight="1">
      <c r="A4751" s="4"/>
      <c r="B4751" s="57" t="s">
        <v>1254</v>
      </c>
      <c r="C4751" s="78" t="s">
        <v>2862</v>
      </c>
      <c r="D4751" s="57" t="s">
        <v>47</v>
      </c>
      <c r="E4751" s="57" t="s">
        <v>2863</v>
      </c>
      <c r="F4751" s="305" t="s">
        <v>1258</v>
      </c>
      <c r="G4751" s="305"/>
      <c r="H4751" s="77" t="s">
        <v>15</v>
      </c>
      <c r="I4751" s="80">
        <v>1.44</v>
      </c>
      <c r="J4751" s="79">
        <v>6.17</v>
      </c>
      <c r="K4751" s="79">
        <v>8.8800000000000008</v>
      </c>
      <c r="O4751" s="4"/>
      <c r="P4751" s="4"/>
      <c r="Q4751" s="4"/>
      <c r="R4751" s="4"/>
      <c r="S4751" s="4"/>
      <c r="T4751" s="4"/>
      <c r="U4751" s="4"/>
      <c r="V4751" s="4"/>
      <c r="W4751" s="4"/>
      <c r="X4751" s="4"/>
      <c r="Y4751" s="4"/>
    </row>
    <row r="4752" spans="1:25" ht="15" customHeight="1">
      <c r="A4752" s="4"/>
      <c r="B4752" s="60"/>
      <c r="C4752" s="60"/>
      <c r="D4752" s="60"/>
      <c r="E4752" s="60"/>
      <c r="F4752" s="60" t="s">
        <v>1260</v>
      </c>
      <c r="G4752" s="82">
        <v>0</v>
      </c>
      <c r="H4752" s="60" t="s">
        <v>1261</v>
      </c>
      <c r="I4752" s="82">
        <v>0</v>
      </c>
      <c r="J4752" s="60" t="s">
        <v>1262</v>
      </c>
      <c r="K4752" s="82">
        <v>0</v>
      </c>
      <c r="O4752" s="4"/>
      <c r="P4752" s="4"/>
      <c r="Q4752" s="4"/>
      <c r="R4752" s="4"/>
      <c r="S4752" s="4"/>
      <c r="T4752" s="4"/>
      <c r="U4752" s="4"/>
      <c r="V4752" s="4"/>
      <c r="W4752" s="4"/>
      <c r="X4752" s="4"/>
      <c r="Y4752" s="4"/>
    </row>
    <row r="4753" spans="1:25" ht="15" customHeight="1" thickBot="1">
      <c r="A4753" s="4"/>
      <c r="B4753" s="60"/>
      <c r="C4753" s="60"/>
      <c r="D4753" s="60"/>
      <c r="E4753" s="60"/>
      <c r="F4753" s="60" t="s">
        <v>1263</v>
      </c>
      <c r="G4753" s="82">
        <v>1.68</v>
      </c>
      <c r="H4753" s="60"/>
      <c r="I4753" s="306" t="s">
        <v>1264</v>
      </c>
      <c r="J4753" s="306"/>
      <c r="K4753" s="82">
        <v>10.56</v>
      </c>
      <c r="O4753" s="4"/>
      <c r="P4753" s="4"/>
      <c r="Q4753" s="4"/>
      <c r="R4753" s="4"/>
      <c r="S4753" s="4"/>
      <c r="T4753" s="4"/>
      <c r="U4753" s="4"/>
      <c r="V4753" s="4"/>
      <c r="W4753" s="4"/>
      <c r="X4753" s="4"/>
      <c r="Y4753" s="4"/>
    </row>
    <row r="4754" spans="1:25" ht="15" customHeight="1" thickTop="1">
      <c r="A4754" s="4"/>
      <c r="B4754" s="72"/>
      <c r="C4754" s="72"/>
      <c r="D4754" s="72"/>
      <c r="E4754" s="72"/>
      <c r="F4754" s="72"/>
      <c r="G4754" s="72"/>
      <c r="H4754" s="72"/>
      <c r="I4754" s="72"/>
      <c r="J4754" s="72"/>
      <c r="K4754" s="72"/>
      <c r="O4754" s="4"/>
      <c r="P4754" s="4"/>
      <c r="Q4754" s="4"/>
      <c r="R4754" s="4"/>
      <c r="S4754" s="4"/>
      <c r="T4754" s="4"/>
      <c r="U4754" s="4"/>
      <c r="V4754" s="4"/>
      <c r="W4754" s="4"/>
      <c r="X4754" s="4"/>
      <c r="Y4754" s="4"/>
    </row>
    <row r="4755" spans="1:25" ht="15" customHeight="1">
      <c r="A4755" s="4"/>
      <c r="B4755" s="61"/>
      <c r="C4755" s="62" t="s">
        <v>19</v>
      </c>
      <c r="D4755" s="61" t="s">
        <v>20</v>
      </c>
      <c r="E4755" s="61" t="s">
        <v>21</v>
      </c>
      <c r="F4755" s="303" t="s">
        <v>1242</v>
      </c>
      <c r="G4755" s="303"/>
      <c r="H4755" s="67" t="s">
        <v>22</v>
      </c>
      <c r="I4755" s="62" t="s">
        <v>23</v>
      </c>
      <c r="J4755" s="62" t="s">
        <v>24</v>
      </c>
      <c r="K4755" s="62" t="s">
        <v>17</v>
      </c>
      <c r="O4755" s="4"/>
      <c r="P4755" s="4"/>
      <c r="Q4755" s="4"/>
      <c r="R4755" s="4"/>
      <c r="S4755" s="4"/>
      <c r="T4755" s="4"/>
      <c r="U4755" s="4"/>
      <c r="V4755" s="4"/>
      <c r="W4755" s="4"/>
      <c r="X4755" s="4"/>
      <c r="Y4755" s="4"/>
    </row>
    <row r="4756" spans="1:25" ht="15" customHeight="1">
      <c r="A4756" s="4"/>
      <c r="B4756" s="58" t="s">
        <v>1243</v>
      </c>
      <c r="C4756" s="69" t="s">
        <v>1342</v>
      </c>
      <c r="D4756" s="58" t="s">
        <v>47</v>
      </c>
      <c r="E4756" s="58" t="s">
        <v>1343</v>
      </c>
      <c r="F4756" s="304" t="s">
        <v>1344</v>
      </c>
      <c r="G4756" s="304"/>
      <c r="H4756" s="68" t="s">
        <v>49</v>
      </c>
      <c r="I4756" s="71">
        <v>1</v>
      </c>
      <c r="J4756" s="70">
        <v>117.25</v>
      </c>
      <c r="K4756" s="70">
        <v>117.25</v>
      </c>
      <c r="O4756" s="4"/>
      <c r="P4756" s="4"/>
      <c r="Q4756" s="4"/>
      <c r="R4756" s="4"/>
      <c r="S4756" s="4"/>
      <c r="T4756" s="4"/>
      <c r="U4756" s="4"/>
      <c r="V4756" s="4"/>
      <c r="W4756" s="4"/>
      <c r="X4756" s="4"/>
      <c r="Y4756" s="4"/>
    </row>
    <row r="4757" spans="1:25" ht="15" customHeight="1">
      <c r="A4757" s="4"/>
      <c r="B4757" s="59" t="s">
        <v>1245</v>
      </c>
      <c r="C4757" s="74" t="s">
        <v>1250</v>
      </c>
      <c r="D4757" s="59" t="s">
        <v>47</v>
      </c>
      <c r="E4757" s="59" t="s">
        <v>1251</v>
      </c>
      <c r="F4757" s="308" t="s">
        <v>1248</v>
      </c>
      <c r="G4757" s="308"/>
      <c r="H4757" s="73" t="s">
        <v>1249</v>
      </c>
      <c r="I4757" s="76">
        <v>0.52974500000000002</v>
      </c>
      <c r="J4757" s="75">
        <v>25.52</v>
      </c>
      <c r="K4757" s="75">
        <v>13.51</v>
      </c>
      <c r="O4757" s="4"/>
      <c r="P4757" s="4"/>
      <c r="Q4757" s="4"/>
      <c r="R4757" s="4"/>
      <c r="S4757" s="4"/>
      <c r="T4757" s="4"/>
      <c r="U4757" s="4"/>
      <c r="V4757" s="4"/>
      <c r="W4757" s="4"/>
      <c r="X4757" s="4"/>
      <c r="Y4757" s="4"/>
    </row>
    <row r="4758" spans="1:25" ht="15" customHeight="1">
      <c r="A4758" s="4"/>
      <c r="B4758" s="59" t="s">
        <v>1245</v>
      </c>
      <c r="C4758" s="74" t="s">
        <v>1252</v>
      </c>
      <c r="D4758" s="59" t="s">
        <v>47</v>
      </c>
      <c r="E4758" s="59" t="s">
        <v>1253</v>
      </c>
      <c r="F4758" s="308" t="s">
        <v>1248</v>
      </c>
      <c r="G4758" s="308"/>
      <c r="H4758" s="73" t="s">
        <v>1249</v>
      </c>
      <c r="I4758" s="76">
        <v>0.52974500000000002</v>
      </c>
      <c r="J4758" s="75">
        <v>31.63</v>
      </c>
      <c r="K4758" s="75">
        <v>16.75</v>
      </c>
      <c r="O4758" s="4"/>
      <c r="P4758" s="4"/>
      <c r="Q4758" s="4"/>
      <c r="R4758" s="4"/>
      <c r="S4758" s="4"/>
      <c r="T4758" s="4"/>
      <c r="U4758" s="4"/>
      <c r="V4758" s="4"/>
      <c r="W4758" s="4"/>
      <c r="X4758" s="4"/>
      <c r="Y4758" s="4"/>
    </row>
    <row r="4759" spans="1:25" ht="15" customHeight="1">
      <c r="A4759" s="4"/>
      <c r="B4759" s="57" t="s">
        <v>1254</v>
      </c>
      <c r="C4759" s="78" t="s">
        <v>3018</v>
      </c>
      <c r="D4759" s="57" t="s">
        <v>47</v>
      </c>
      <c r="E4759" s="57" t="s">
        <v>3019</v>
      </c>
      <c r="F4759" s="305" t="s">
        <v>1258</v>
      </c>
      <c r="G4759" s="305"/>
      <c r="H4759" s="77" t="s">
        <v>49</v>
      </c>
      <c r="I4759" s="80">
        <v>3</v>
      </c>
      <c r="J4759" s="79">
        <v>2.77</v>
      </c>
      <c r="K4759" s="79">
        <v>8.31</v>
      </c>
      <c r="O4759" s="4"/>
      <c r="P4759" s="4"/>
      <c r="Q4759" s="4"/>
      <c r="R4759" s="4"/>
      <c r="S4759" s="4"/>
      <c r="T4759" s="4"/>
      <c r="U4759" s="4"/>
      <c r="V4759" s="4"/>
      <c r="W4759" s="4"/>
      <c r="X4759" s="4"/>
      <c r="Y4759" s="4"/>
    </row>
    <row r="4760" spans="1:25" ht="15" customHeight="1">
      <c r="A4760" s="4"/>
      <c r="B4760" s="57" t="s">
        <v>1254</v>
      </c>
      <c r="C4760" s="78" t="s">
        <v>3020</v>
      </c>
      <c r="D4760" s="57" t="s">
        <v>47</v>
      </c>
      <c r="E4760" s="57" t="s">
        <v>3021</v>
      </c>
      <c r="F4760" s="305" t="s">
        <v>1258</v>
      </c>
      <c r="G4760" s="305"/>
      <c r="H4760" s="77" t="s">
        <v>49</v>
      </c>
      <c r="I4760" s="80">
        <v>1</v>
      </c>
      <c r="J4760" s="79">
        <v>78.680000000000007</v>
      </c>
      <c r="K4760" s="79">
        <v>78.680000000000007</v>
      </c>
      <c r="O4760" s="4"/>
      <c r="P4760" s="4"/>
      <c r="Q4760" s="4"/>
      <c r="R4760" s="4"/>
      <c r="S4760" s="4"/>
      <c r="T4760" s="4"/>
      <c r="U4760" s="4"/>
      <c r="V4760" s="4"/>
      <c r="W4760" s="4"/>
      <c r="X4760" s="4"/>
      <c r="Y4760" s="4"/>
    </row>
    <row r="4761" spans="1:25" ht="15" customHeight="1">
      <c r="A4761" s="4"/>
      <c r="B4761" s="60"/>
      <c r="C4761" s="60"/>
      <c r="D4761" s="60"/>
      <c r="E4761" s="60"/>
      <c r="F4761" s="60" t="s">
        <v>1260</v>
      </c>
      <c r="G4761" s="82">
        <v>23.26</v>
      </c>
      <c r="H4761" s="60" t="s">
        <v>1261</v>
      </c>
      <c r="I4761" s="82">
        <v>0</v>
      </c>
      <c r="J4761" s="60" t="s">
        <v>1262</v>
      </c>
      <c r="K4761" s="82">
        <v>23.26</v>
      </c>
      <c r="O4761" s="4"/>
      <c r="P4761" s="4"/>
      <c r="Q4761" s="4"/>
      <c r="R4761" s="4"/>
      <c r="S4761" s="4"/>
      <c r="T4761" s="4"/>
      <c r="U4761" s="4"/>
      <c r="V4761" s="4"/>
      <c r="W4761" s="4"/>
      <c r="X4761" s="4"/>
      <c r="Y4761" s="4"/>
    </row>
    <row r="4762" spans="1:25" ht="15" customHeight="1" thickBot="1">
      <c r="A4762" s="4"/>
      <c r="B4762" s="60"/>
      <c r="C4762" s="60"/>
      <c r="D4762" s="60"/>
      <c r="E4762" s="60"/>
      <c r="F4762" s="60" t="s">
        <v>1263</v>
      </c>
      <c r="G4762" s="82">
        <v>22.18</v>
      </c>
      <c r="H4762" s="60"/>
      <c r="I4762" s="306" t="s">
        <v>1264</v>
      </c>
      <c r="J4762" s="306"/>
      <c r="K4762" s="82">
        <v>139.43</v>
      </c>
      <c r="O4762" s="4"/>
      <c r="P4762" s="4"/>
      <c r="Q4762" s="4"/>
      <c r="R4762" s="4"/>
      <c r="S4762" s="4"/>
      <c r="T4762" s="4"/>
      <c r="U4762" s="4"/>
      <c r="V4762" s="4"/>
      <c r="W4762" s="4"/>
      <c r="X4762" s="4"/>
      <c r="Y4762" s="4"/>
    </row>
    <row r="4763" spans="1:25" ht="15" customHeight="1" thickTop="1">
      <c r="A4763" s="4"/>
      <c r="B4763" s="72"/>
      <c r="C4763" s="72"/>
      <c r="D4763" s="72"/>
      <c r="E4763" s="72"/>
      <c r="F4763" s="72"/>
      <c r="G4763" s="72"/>
      <c r="H4763" s="72"/>
      <c r="I4763" s="72"/>
      <c r="J4763" s="72"/>
      <c r="K4763" s="72"/>
      <c r="O4763" s="4"/>
      <c r="P4763" s="4"/>
      <c r="Q4763" s="4"/>
      <c r="R4763" s="4"/>
      <c r="S4763" s="4"/>
      <c r="T4763" s="4"/>
      <c r="U4763" s="4"/>
      <c r="V4763" s="4"/>
      <c r="W4763" s="4"/>
      <c r="X4763" s="4"/>
      <c r="Y4763" s="4"/>
    </row>
    <row r="4764" spans="1:25" ht="15" customHeight="1">
      <c r="A4764" s="4"/>
      <c r="B4764" s="61"/>
      <c r="C4764" s="62" t="s">
        <v>19</v>
      </c>
      <c r="D4764" s="61" t="s">
        <v>20</v>
      </c>
      <c r="E4764" s="61" t="s">
        <v>21</v>
      </c>
      <c r="F4764" s="303" t="s">
        <v>1242</v>
      </c>
      <c r="G4764" s="303"/>
      <c r="H4764" s="67" t="s">
        <v>22</v>
      </c>
      <c r="I4764" s="62" t="s">
        <v>23</v>
      </c>
      <c r="J4764" s="62" t="s">
        <v>24</v>
      </c>
      <c r="K4764" s="62" t="s">
        <v>17</v>
      </c>
      <c r="O4764" s="4"/>
      <c r="P4764" s="4"/>
      <c r="Q4764" s="4"/>
      <c r="R4764" s="4"/>
      <c r="S4764" s="4"/>
      <c r="T4764" s="4"/>
      <c r="U4764" s="4"/>
      <c r="V4764" s="4"/>
      <c r="W4764" s="4"/>
      <c r="X4764" s="4"/>
      <c r="Y4764" s="4"/>
    </row>
    <row r="4765" spans="1:25" ht="15" customHeight="1">
      <c r="A4765" s="4"/>
      <c r="B4765" s="58" t="s">
        <v>1243</v>
      </c>
      <c r="C4765" s="69" t="s">
        <v>1252</v>
      </c>
      <c r="D4765" s="58" t="s">
        <v>47</v>
      </c>
      <c r="E4765" s="58" t="s">
        <v>1253</v>
      </c>
      <c r="F4765" s="304" t="s">
        <v>1248</v>
      </c>
      <c r="G4765" s="304"/>
      <c r="H4765" s="68" t="s">
        <v>1249</v>
      </c>
      <c r="I4765" s="71">
        <v>1</v>
      </c>
      <c r="J4765" s="70">
        <v>31.63</v>
      </c>
      <c r="K4765" s="70">
        <v>31.63</v>
      </c>
      <c r="O4765" s="4"/>
      <c r="P4765" s="4"/>
      <c r="Q4765" s="4"/>
      <c r="R4765" s="4"/>
      <c r="S4765" s="4"/>
      <c r="T4765" s="4"/>
      <c r="U4765" s="4"/>
      <c r="V4765" s="4"/>
      <c r="W4765" s="4"/>
      <c r="X4765" s="4"/>
      <c r="Y4765" s="4"/>
    </row>
    <row r="4766" spans="1:25" ht="15" customHeight="1">
      <c r="A4766" s="4"/>
      <c r="B4766" s="59" t="s">
        <v>1245</v>
      </c>
      <c r="C4766" s="74" t="s">
        <v>2888</v>
      </c>
      <c r="D4766" s="59" t="s">
        <v>47</v>
      </c>
      <c r="E4766" s="59" t="s">
        <v>2889</v>
      </c>
      <c r="F4766" s="308" t="s">
        <v>1248</v>
      </c>
      <c r="G4766" s="308"/>
      <c r="H4766" s="73" t="s">
        <v>1249</v>
      </c>
      <c r="I4766" s="76">
        <v>1</v>
      </c>
      <c r="J4766" s="75">
        <v>0.9</v>
      </c>
      <c r="K4766" s="75">
        <v>0.9</v>
      </c>
      <c r="O4766" s="4"/>
      <c r="P4766" s="4"/>
      <c r="Q4766" s="4"/>
      <c r="R4766" s="4"/>
      <c r="S4766" s="4"/>
      <c r="T4766" s="4"/>
      <c r="U4766" s="4"/>
      <c r="V4766" s="4"/>
      <c r="W4766" s="4"/>
      <c r="X4766" s="4"/>
      <c r="Y4766" s="4"/>
    </row>
    <row r="4767" spans="1:25" ht="15" customHeight="1">
      <c r="A4767" s="4"/>
      <c r="B4767" s="57" t="s">
        <v>1254</v>
      </c>
      <c r="C4767" s="78" t="s">
        <v>2697</v>
      </c>
      <c r="D4767" s="57" t="s">
        <v>47</v>
      </c>
      <c r="E4767" s="57" t="s">
        <v>2698</v>
      </c>
      <c r="F4767" s="305" t="s">
        <v>1258</v>
      </c>
      <c r="G4767" s="305"/>
      <c r="H4767" s="77" t="s">
        <v>1249</v>
      </c>
      <c r="I4767" s="80">
        <v>1</v>
      </c>
      <c r="J4767" s="79">
        <v>2.12</v>
      </c>
      <c r="K4767" s="79">
        <v>2.12</v>
      </c>
      <c r="O4767" s="4"/>
      <c r="P4767" s="4"/>
      <c r="Q4767" s="4"/>
      <c r="R4767" s="4"/>
      <c r="S4767" s="4"/>
      <c r="T4767" s="4"/>
      <c r="U4767" s="4"/>
      <c r="V4767" s="4"/>
      <c r="W4767" s="4"/>
      <c r="X4767" s="4"/>
      <c r="Y4767" s="4"/>
    </row>
    <row r="4768" spans="1:25" ht="15" customHeight="1">
      <c r="A4768" s="4"/>
      <c r="B4768" s="57" t="s">
        <v>1254</v>
      </c>
      <c r="C4768" s="78" t="s">
        <v>2767</v>
      </c>
      <c r="D4768" s="57" t="s">
        <v>47</v>
      </c>
      <c r="E4768" s="57" t="s">
        <v>2768</v>
      </c>
      <c r="F4768" s="305" t="s">
        <v>1258</v>
      </c>
      <c r="G4768" s="305"/>
      <c r="H4768" s="77" t="s">
        <v>1249</v>
      </c>
      <c r="I4768" s="80">
        <v>1</v>
      </c>
      <c r="J4768" s="79">
        <v>1.26</v>
      </c>
      <c r="K4768" s="79">
        <v>1.26</v>
      </c>
      <c r="O4768" s="4"/>
      <c r="P4768" s="4"/>
      <c r="Q4768" s="4"/>
      <c r="R4768" s="4"/>
      <c r="S4768" s="4"/>
      <c r="T4768" s="4"/>
      <c r="U4768" s="4"/>
      <c r="V4768" s="4"/>
      <c r="W4768" s="4"/>
      <c r="X4768" s="4"/>
      <c r="Y4768" s="4"/>
    </row>
    <row r="4769" spans="1:25" ht="15" customHeight="1">
      <c r="A4769" s="4"/>
      <c r="B4769" s="57" t="s">
        <v>1254</v>
      </c>
      <c r="C4769" s="78" t="s">
        <v>2693</v>
      </c>
      <c r="D4769" s="57" t="s">
        <v>47</v>
      </c>
      <c r="E4769" s="57" t="s">
        <v>2694</v>
      </c>
      <c r="F4769" s="305" t="s">
        <v>1258</v>
      </c>
      <c r="G4769" s="305"/>
      <c r="H4769" s="77" t="s">
        <v>1249</v>
      </c>
      <c r="I4769" s="80">
        <v>1</v>
      </c>
      <c r="J4769" s="79">
        <v>0.86</v>
      </c>
      <c r="K4769" s="79">
        <v>0.86</v>
      </c>
      <c r="O4769" s="4"/>
      <c r="P4769" s="4"/>
      <c r="Q4769" s="4"/>
      <c r="R4769" s="4"/>
      <c r="S4769" s="4"/>
      <c r="T4769" s="4"/>
      <c r="U4769" s="4"/>
      <c r="V4769" s="4"/>
      <c r="W4769" s="4"/>
      <c r="X4769" s="4"/>
      <c r="Y4769" s="4"/>
    </row>
    <row r="4770" spans="1:25" ht="15" customHeight="1">
      <c r="A4770" s="4"/>
      <c r="B4770" s="57" t="s">
        <v>1254</v>
      </c>
      <c r="C4770" s="78" t="s">
        <v>2765</v>
      </c>
      <c r="D4770" s="57" t="s">
        <v>47</v>
      </c>
      <c r="E4770" s="57" t="s">
        <v>2766</v>
      </c>
      <c r="F4770" s="305" t="s">
        <v>1258</v>
      </c>
      <c r="G4770" s="305"/>
      <c r="H4770" s="77" t="s">
        <v>1249</v>
      </c>
      <c r="I4770" s="80">
        <v>1</v>
      </c>
      <c r="J4770" s="79">
        <v>0.86</v>
      </c>
      <c r="K4770" s="79">
        <v>0.86</v>
      </c>
      <c r="O4770" s="4"/>
      <c r="P4770" s="4"/>
      <c r="Q4770" s="4"/>
      <c r="R4770" s="4"/>
      <c r="S4770" s="4"/>
      <c r="T4770" s="4"/>
      <c r="U4770" s="4"/>
      <c r="V4770" s="4"/>
      <c r="W4770" s="4"/>
      <c r="X4770" s="4"/>
      <c r="Y4770" s="4"/>
    </row>
    <row r="4771" spans="1:25" ht="15" customHeight="1">
      <c r="A4771" s="4"/>
      <c r="B4771" s="57" t="s">
        <v>1254</v>
      </c>
      <c r="C4771" s="78" t="s">
        <v>2691</v>
      </c>
      <c r="D4771" s="57" t="s">
        <v>47</v>
      </c>
      <c r="E4771" s="57" t="s">
        <v>2692</v>
      </c>
      <c r="F4771" s="305" t="s">
        <v>1258</v>
      </c>
      <c r="G4771" s="305"/>
      <c r="H4771" s="77" t="s">
        <v>1249</v>
      </c>
      <c r="I4771" s="80">
        <v>1</v>
      </c>
      <c r="J4771" s="79">
        <v>0.08</v>
      </c>
      <c r="K4771" s="79">
        <v>0.08</v>
      </c>
      <c r="O4771" s="4"/>
      <c r="P4771" s="4"/>
      <c r="Q4771" s="4"/>
      <c r="R4771" s="4"/>
      <c r="S4771" s="4"/>
      <c r="T4771" s="4"/>
      <c r="U4771" s="4"/>
      <c r="V4771" s="4"/>
      <c r="W4771" s="4"/>
      <c r="X4771" s="4"/>
      <c r="Y4771" s="4"/>
    </row>
    <row r="4772" spans="1:25" ht="15" customHeight="1">
      <c r="A4772" s="4"/>
      <c r="B4772" s="57" t="s">
        <v>1254</v>
      </c>
      <c r="C4772" s="78" t="s">
        <v>2689</v>
      </c>
      <c r="D4772" s="57" t="s">
        <v>47</v>
      </c>
      <c r="E4772" s="57" t="s">
        <v>2690</v>
      </c>
      <c r="F4772" s="305" t="s">
        <v>1258</v>
      </c>
      <c r="G4772" s="305"/>
      <c r="H4772" s="77" t="s">
        <v>1249</v>
      </c>
      <c r="I4772" s="80">
        <v>1</v>
      </c>
      <c r="J4772" s="79">
        <v>1.43</v>
      </c>
      <c r="K4772" s="79">
        <v>1.43</v>
      </c>
      <c r="O4772" s="4"/>
      <c r="P4772" s="4"/>
      <c r="Q4772" s="4"/>
      <c r="R4772" s="4"/>
      <c r="S4772" s="4"/>
      <c r="T4772" s="4"/>
      <c r="U4772" s="4"/>
      <c r="V4772" s="4"/>
      <c r="W4772" s="4"/>
      <c r="X4772" s="4"/>
      <c r="Y4772" s="4"/>
    </row>
    <row r="4773" spans="1:25" ht="15" customHeight="1">
      <c r="A4773" s="4"/>
      <c r="B4773" s="57" t="s">
        <v>1254</v>
      </c>
      <c r="C4773" s="78" t="s">
        <v>2890</v>
      </c>
      <c r="D4773" s="57" t="s">
        <v>47</v>
      </c>
      <c r="E4773" s="57" t="s">
        <v>2891</v>
      </c>
      <c r="F4773" s="305" t="s">
        <v>1402</v>
      </c>
      <c r="G4773" s="305"/>
      <c r="H4773" s="77" t="s">
        <v>1249</v>
      </c>
      <c r="I4773" s="80">
        <v>1</v>
      </c>
      <c r="J4773" s="79">
        <v>24.12</v>
      </c>
      <c r="K4773" s="79">
        <v>24.12</v>
      </c>
      <c r="O4773" s="4"/>
      <c r="P4773" s="4"/>
      <c r="Q4773" s="4"/>
      <c r="R4773" s="4"/>
      <c r="S4773" s="4"/>
      <c r="T4773" s="4"/>
      <c r="U4773" s="4"/>
      <c r="V4773" s="4"/>
      <c r="W4773" s="4"/>
      <c r="X4773" s="4"/>
      <c r="Y4773" s="4"/>
    </row>
    <row r="4774" spans="1:25" ht="15" customHeight="1">
      <c r="A4774" s="4"/>
      <c r="B4774" s="60"/>
      <c r="C4774" s="60"/>
      <c r="D4774" s="60"/>
      <c r="E4774" s="60"/>
      <c r="F4774" s="60" t="s">
        <v>1260</v>
      </c>
      <c r="G4774" s="82">
        <v>25.02</v>
      </c>
      <c r="H4774" s="60" t="s">
        <v>1261</v>
      </c>
      <c r="I4774" s="82">
        <v>0</v>
      </c>
      <c r="J4774" s="60" t="s">
        <v>1262</v>
      </c>
      <c r="K4774" s="82">
        <v>25.02</v>
      </c>
      <c r="O4774" s="4"/>
      <c r="P4774" s="4"/>
      <c r="Q4774" s="4"/>
      <c r="R4774" s="4"/>
      <c r="S4774" s="4"/>
      <c r="T4774" s="4"/>
      <c r="U4774" s="4"/>
      <c r="V4774" s="4"/>
      <c r="W4774" s="4"/>
      <c r="X4774" s="4"/>
      <c r="Y4774" s="4"/>
    </row>
    <row r="4775" spans="1:25" ht="15" customHeight="1" thickBot="1">
      <c r="A4775" s="4"/>
      <c r="B4775" s="60"/>
      <c r="C4775" s="60"/>
      <c r="D4775" s="60"/>
      <c r="E4775" s="60"/>
      <c r="F4775" s="60" t="s">
        <v>1263</v>
      </c>
      <c r="G4775" s="82">
        <v>5.98</v>
      </c>
      <c r="H4775" s="60"/>
      <c r="I4775" s="306" t="s">
        <v>1264</v>
      </c>
      <c r="J4775" s="306"/>
      <c r="K4775" s="82">
        <v>37.61</v>
      </c>
      <c r="O4775" s="4"/>
      <c r="P4775" s="4"/>
      <c r="Q4775" s="4"/>
      <c r="R4775" s="4"/>
      <c r="S4775" s="4"/>
      <c r="T4775" s="4"/>
      <c r="U4775" s="4"/>
      <c r="V4775" s="4"/>
      <c r="W4775" s="4"/>
      <c r="X4775" s="4"/>
      <c r="Y4775" s="4"/>
    </row>
    <row r="4776" spans="1:25" ht="15" customHeight="1" thickTop="1">
      <c r="A4776" s="4"/>
      <c r="B4776" s="72"/>
      <c r="C4776" s="72"/>
      <c r="D4776" s="72"/>
      <c r="E4776" s="72"/>
      <c r="F4776" s="72"/>
      <c r="G4776" s="72"/>
      <c r="H4776" s="72"/>
      <c r="I4776" s="72"/>
      <c r="J4776" s="72"/>
      <c r="K4776" s="72"/>
      <c r="O4776" s="4"/>
      <c r="P4776" s="4"/>
      <c r="Q4776" s="4"/>
      <c r="R4776" s="4"/>
      <c r="S4776" s="4"/>
      <c r="T4776" s="4"/>
      <c r="U4776" s="4"/>
      <c r="V4776" s="4"/>
      <c r="W4776" s="4"/>
      <c r="X4776" s="4"/>
      <c r="Y4776" s="4"/>
    </row>
    <row r="4777" spans="1:25" ht="15" customHeight="1">
      <c r="A4777" s="4"/>
      <c r="B4777" s="61"/>
      <c r="C4777" s="62" t="s">
        <v>19</v>
      </c>
      <c r="D4777" s="61" t="s">
        <v>20</v>
      </c>
      <c r="E4777" s="61" t="s">
        <v>21</v>
      </c>
      <c r="F4777" s="303" t="s">
        <v>1242</v>
      </c>
      <c r="G4777" s="303"/>
      <c r="H4777" s="67" t="s">
        <v>22</v>
      </c>
      <c r="I4777" s="62" t="s">
        <v>23</v>
      </c>
      <c r="J4777" s="62" t="s">
        <v>24</v>
      </c>
      <c r="K4777" s="62" t="s">
        <v>17</v>
      </c>
      <c r="O4777" s="4"/>
      <c r="P4777" s="4"/>
      <c r="Q4777" s="4"/>
      <c r="R4777" s="4"/>
      <c r="S4777" s="4"/>
      <c r="T4777" s="4"/>
      <c r="U4777" s="4"/>
      <c r="V4777" s="4"/>
      <c r="W4777" s="4"/>
      <c r="X4777" s="4"/>
      <c r="Y4777" s="4"/>
    </row>
    <row r="4778" spans="1:25" ht="15" customHeight="1">
      <c r="A4778" s="4"/>
      <c r="B4778" s="58" t="s">
        <v>1243</v>
      </c>
      <c r="C4778" s="69" t="s">
        <v>1345</v>
      </c>
      <c r="D4778" s="58" t="s">
        <v>47</v>
      </c>
      <c r="E4778" s="58" t="s">
        <v>1346</v>
      </c>
      <c r="F4778" s="304" t="s">
        <v>1332</v>
      </c>
      <c r="G4778" s="304"/>
      <c r="H4778" s="68" t="s">
        <v>87</v>
      </c>
      <c r="I4778" s="71">
        <v>1</v>
      </c>
      <c r="J4778" s="70">
        <v>20.309999999999999</v>
      </c>
      <c r="K4778" s="70">
        <v>20.309999999999999</v>
      </c>
      <c r="O4778" s="4"/>
      <c r="P4778" s="4"/>
      <c r="Q4778" s="4"/>
      <c r="R4778" s="4"/>
      <c r="S4778" s="4"/>
      <c r="T4778" s="4"/>
      <c r="U4778" s="4"/>
      <c r="V4778" s="4"/>
      <c r="W4778" s="4"/>
      <c r="X4778" s="4"/>
      <c r="Y4778" s="4"/>
    </row>
    <row r="4779" spans="1:25" ht="15" customHeight="1">
      <c r="A4779" s="4"/>
      <c r="B4779" s="59" t="s">
        <v>1245</v>
      </c>
      <c r="C4779" s="74" t="s">
        <v>1252</v>
      </c>
      <c r="D4779" s="59" t="s">
        <v>47</v>
      </c>
      <c r="E4779" s="59" t="s">
        <v>1253</v>
      </c>
      <c r="F4779" s="308" t="s">
        <v>1248</v>
      </c>
      <c r="G4779" s="308"/>
      <c r="H4779" s="73" t="s">
        <v>1249</v>
      </c>
      <c r="I4779" s="76">
        <v>0.19700000000000001</v>
      </c>
      <c r="J4779" s="75">
        <v>31.63</v>
      </c>
      <c r="K4779" s="75">
        <v>6.23</v>
      </c>
      <c r="O4779" s="4"/>
      <c r="P4779" s="4"/>
      <c r="Q4779" s="4"/>
      <c r="R4779" s="4"/>
      <c r="S4779" s="4"/>
      <c r="T4779" s="4"/>
      <c r="U4779" s="4"/>
      <c r="V4779" s="4"/>
      <c r="W4779" s="4"/>
      <c r="X4779" s="4"/>
      <c r="Y4779" s="4"/>
    </row>
    <row r="4780" spans="1:25" ht="15" customHeight="1">
      <c r="A4780" s="4"/>
      <c r="B4780" s="59" t="s">
        <v>1245</v>
      </c>
      <c r="C4780" s="74" t="s">
        <v>1250</v>
      </c>
      <c r="D4780" s="59" t="s">
        <v>47</v>
      </c>
      <c r="E4780" s="59" t="s">
        <v>1251</v>
      </c>
      <c r="F4780" s="308" t="s">
        <v>1248</v>
      </c>
      <c r="G4780" s="308"/>
      <c r="H4780" s="73" t="s">
        <v>1249</v>
      </c>
      <c r="I4780" s="76">
        <v>0.19700000000000001</v>
      </c>
      <c r="J4780" s="75">
        <v>25.52</v>
      </c>
      <c r="K4780" s="75">
        <v>5.0199999999999996</v>
      </c>
      <c r="O4780" s="4"/>
      <c r="P4780" s="4"/>
      <c r="Q4780" s="4"/>
      <c r="R4780" s="4"/>
      <c r="S4780" s="4"/>
      <c r="T4780" s="4"/>
      <c r="U4780" s="4"/>
      <c r="V4780" s="4"/>
      <c r="W4780" s="4"/>
      <c r="X4780" s="4"/>
      <c r="Y4780" s="4"/>
    </row>
    <row r="4781" spans="1:25" ht="15" customHeight="1">
      <c r="A4781" s="4"/>
      <c r="B4781" s="57" t="s">
        <v>1254</v>
      </c>
      <c r="C4781" s="78" t="s">
        <v>3022</v>
      </c>
      <c r="D4781" s="57" t="s">
        <v>47</v>
      </c>
      <c r="E4781" s="57" t="s">
        <v>3023</v>
      </c>
      <c r="F4781" s="305" t="s">
        <v>1258</v>
      </c>
      <c r="G4781" s="305"/>
      <c r="H4781" s="77" t="s">
        <v>87</v>
      </c>
      <c r="I4781" s="80">
        <v>1.0169999999999999</v>
      </c>
      <c r="J4781" s="79">
        <v>8.91</v>
      </c>
      <c r="K4781" s="79">
        <v>9.06</v>
      </c>
      <c r="O4781" s="4"/>
      <c r="P4781" s="4"/>
      <c r="Q4781" s="4"/>
      <c r="R4781" s="4"/>
      <c r="S4781" s="4"/>
      <c r="T4781" s="4"/>
      <c r="U4781" s="4"/>
      <c r="V4781" s="4"/>
      <c r="W4781" s="4"/>
      <c r="X4781" s="4"/>
      <c r="Y4781" s="4"/>
    </row>
    <row r="4782" spans="1:25" ht="15" customHeight="1">
      <c r="A4782" s="4"/>
      <c r="B4782" s="60"/>
      <c r="C4782" s="60"/>
      <c r="D4782" s="60"/>
      <c r="E4782" s="60"/>
      <c r="F4782" s="60" t="s">
        <v>1260</v>
      </c>
      <c r="G4782" s="82">
        <v>8.64</v>
      </c>
      <c r="H4782" s="60" t="s">
        <v>1261</v>
      </c>
      <c r="I4782" s="82">
        <v>0</v>
      </c>
      <c r="J4782" s="60" t="s">
        <v>1262</v>
      </c>
      <c r="K4782" s="82">
        <v>8.64</v>
      </c>
      <c r="O4782" s="4"/>
      <c r="P4782" s="4"/>
      <c r="Q4782" s="4"/>
      <c r="R4782" s="4"/>
      <c r="S4782" s="4"/>
      <c r="T4782" s="4"/>
      <c r="U4782" s="4"/>
      <c r="V4782" s="4"/>
      <c r="W4782" s="4"/>
      <c r="X4782" s="4"/>
      <c r="Y4782" s="4"/>
    </row>
    <row r="4783" spans="1:25" ht="15" customHeight="1" thickBot="1">
      <c r="A4783" s="4"/>
      <c r="B4783" s="60"/>
      <c r="C4783" s="60"/>
      <c r="D4783" s="60"/>
      <c r="E4783" s="60"/>
      <c r="F4783" s="60" t="s">
        <v>1263</v>
      </c>
      <c r="G4783" s="82">
        <v>3.84</v>
      </c>
      <c r="H4783" s="60"/>
      <c r="I4783" s="306" t="s">
        <v>1264</v>
      </c>
      <c r="J4783" s="306"/>
      <c r="K4783" s="82">
        <v>24.15</v>
      </c>
      <c r="O4783" s="4"/>
      <c r="P4783" s="4"/>
      <c r="Q4783" s="4"/>
      <c r="R4783" s="4"/>
      <c r="S4783" s="4"/>
      <c r="T4783" s="4"/>
      <c r="U4783" s="4"/>
      <c r="V4783" s="4"/>
      <c r="W4783" s="4"/>
      <c r="X4783" s="4"/>
      <c r="Y4783" s="4"/>
    </row>
    <row r="4784" spans="1:25" ht="15" customHeight="1" thickTop="1">
      <c r="A4784" s="4"/>
      <c r="B4784" s="72"/>
      <c r="C4784" s="72"/>
      <c r="D4784" s="72"/>
      <c r="E4784" s="72"/>
      <c r="F4784" s="72"/>
      <c r="G4784" s="72"/>
      <c r="H4784" s="72"/>
      <c r="I4784" s="72"/>
      <c r="J4784" s="72"/>
      <c r="K4784" s="72"/>
      <c r="O4784" s="4"/>
      <c r="P4784" s="4"/>
      <c r="Q4784" s="4"/>
      <c r="R4784" s="4"/>
      <c r="S4784" s="4"/>
      <c r="T4784" s="4"/>
      <c r="U4784" s="4"/>
      <c r="V4784" s="4"/>
      <c r="W4784" s="4"/>
      <c r="X4784" s="4"/>
      <c r="Y4784" s="4"/>
    </row>
    <row r="4785" spans="1:25" ht="15" customHeight="1">
      <c r="A4785" s="4"/>
      <c r="B4785" s="61"/>
      <c r="C4785" s="62" t="s">
        <v>19</v>
      </c>
      <c r="D4785" s="61" t="s">
        <v>20</v>
      </c>
      <c r="E4785" s="61" t="s">
        <v>21</v>
      </c>
      <c r="F4785" s="303" t="s">
        <v>1242</v>
      </c>
      <c r="G4785" s="303"/>
      <c r="H4785" s="67" t="s">
        <v>22</v>
      </c>
      <c r="I4785" s="62" t="s">
        <v>23</v>
      </c>
      <c r="J4785" s="62" t="s">
        <v>24</v>
      </c>
      <c r="K4785" s="62" t="s">
        <v>17</v>
      </c>
      <c r="O4785" s="4"/>
      <c r="P4785" s="4"/>
      <c r="Q4785" s="4"/>
      <c r="R4785" s="4"/>
      <c r="S4785" s="4"/>
      <c r="T4785" s="4"/>
      <c r="U4785" s="4"/>
      <c r="V4785" s="4"/>
      <c r="W4785" s="4"/>
      <c r="X4785" s="4"/>
      <c r="Y4785" s="4"/>
    </row>
    <row r="4786" spans="1:25" ht="15" customHeight="1">
      <c r="A4786" s="4"/>
      <c r="B4786" s="58" t="s">
        <v>1243</v>
      </c>
      <c r="C4786" s="69" t="s">
        <v>2347</v>
      </c>
      <c r="D4786" s="58" t="s">
        <v>47</v>
      </c>
      <c r="E4786" s="58" t="s">
        <v>2348</v>
      </c>
      <c r="F4786" s="304" t="s">
        <v>1248</v>
      </c>
      <c r="G4786" s="304"/>
      <c r="H4786" s="68" t="s">
        <v>1249</v>
      </c>
      <c r="I4786" s="71">
        <v>1</v>
      </c>
      <c r="J4786" s="70">
        <v>45.46</v>
      </c>
      <c r="K4786" s="70">
        <v>45.46</v>
      </c>
      <c r="O4786" s="4"/>
      <c r="P4786" s="4"/>
      <c r="Q4786" s="4"/>
      <c r="R4786" s="4"/>
      <c r="S4786" s="4"/>
      <c r="T4786" s="4"/>
      <c r="U4786" s="4"/>
      <c r="V4786" s="4"/>
      <c r="W4786" s="4"/>
      <c r="X4786" s="4"/>
      <c r="Y4786" s="4"/>
    </row>
    <row r="4787" spans="1:25" ht="15" customHeight="1">
      <c r="A4787" s="4"/>
      <c r="B4787" s="59" t="s">
        <v>1245</v>
      </c>
      <c r="C4787" s="74" t="s">
        <v>2892</v>
      </c>
      <c r="D4787" s="59" t="s">
        <v>47</v>
      </c>
      <c r="E4787" s="59" t="s">
        <v>2893</v>
      </c>
      <c r="F4787" s="308" t="s">
        <v>1248</v>
      </c>
      <c r="G4787" s="308"/>
      <c r="H4787" s="73" t="s">
        <v>1249</v>
      </c>
      <c r="I4787" s="76">
        <v>1</v>
      </c>
      <c r="J4787" s="75">
        <v>1.1599999999999999</v>
      </c>
      <c r="K4787" s="75">
        <v>1.1599999999999999</v>
      </c>
      <c r="O4787" s="4"/>
      <c r="P4787" s="4"/>
      <c r="Q4787" s="4"/>
      <c r="R4787" s="4"/>
      <c r="S4787" s="4"/>
      <c r="T4787" s="4"/>
      <c r="U4787" s="4"/>
      <c r="V4787" s="4"/>
      <c r="W4787" s="4"/>
      <c r="X4787" s="4"/>
      <c r="Y4787" s="4"/>
    </row>
    <row r="4788" spans="1:25" ht="15" customHeight="1">
      <c r="A4788" s="4"/>
      <c r="B4788" s="57" t="s">
        <v>1254</v>
      </c>
      <c r="C4788" s="78" t="s">
        <v>2689</v>
      </c>
      <c r="D4788" s="57" t="s">
        <v>47</v>
      </c>
      <c r="E4788" s="57" t="s">
        <v>2690</v>
      </c>
      <c r="F4788" s="305" t="s">
        <v>1258</v>
      </c>
      <c r="G4788" s="305"/>
      <c r="H4788" s="77" t="s">
        <v>1249</v>
      </c>
      <c r="I4788" s="80">
        <v>1</v>
      </c>
      <c r="J4788" s="79">
        <v>1.43</v>
      </c>
      <c r="K4788" s="79">
        <v>1.43</v>
      </c>
      <c r="O4788" s="4"/>
      <c r="P4788" s="4"/>
      <c r="Q4788" s="4"/>
      <c r="R4788" s="4"/>
      <c r="S4788" s="4"/>
      <c r="T4788" s="4"/>
      <c r="U4788" s="4"/>
      <c r="V4788" s="4"/>
      <c r="W4788" s="4"/>
      <c r="X4788" s="4"/>
      <c r="Y4788" s="4"/>
    </row>
    <row r="4789" spans="1:25" ht="15" customHeight="1">
      <c r="A4789" s="4"/>
      <c r="B4789" s="57" t="s">
        <v>1254</v>
      </c>
      <c r="C4789" s="78" t="s">
        <v>2697</v>
      </c>
      <c r="D4789" s="57" t="s">
        <v>47</v>
      </c>
      <c r="E4789" s="57" t="s">
        <v>2698</v>
      </c>
      <c r="F4789" s="305" t="s">
        <v>1258</v>
      </c>
      <c r="G4789" s="305"/>
      <c r="H4789" s="77" t="s">
        <v>1249</v>
      </c>
      <c r="I4789" s="80">
        <v>1</v>
      </c>
      <c r="J4789" s="79">
        <v>2.12</v>
      </c>
      <c r="K4789" s="79">
        <v>2.12</v>
      </c>
      <c r="O4789" s="4"/>
      <c r="P4789" s="4"/>
      <c r="Q4789" s="4"/>
      <c r="R4789" s="4"/>
      <c r="S4789" s="4"/>
      <c r="T4789" s="4"/>
      <c r="U4789" s="4"/>
      <c r="V4789" s="4"/>
      <c r="W4789" s="4"/>
      <c r="X4789" s="4"/>
      <c r="Y4789" s="4"/>
    </row>
    <row r="4790" spans="1:25" ht="15" customHeight="1">
      <c r="A4790" s="4"/>
      <c r="B4790" s="57" t="s">
        <v>1254</v>
      </c>
      <c r="C4790" s="78" t="s">
        <v>2767</v>
      </c>
      <c r="D4790" s="57" t="s">
        <v>47</v>
      </c>
      <c r="E4790" s="57" t="s">
        <v>2768</v>
      </c>
      <c r="F4790" s="305" t="s">
        <v>1258</v>
      </c>
      <c r="G4790" s="305"/>
      <c r="H4790" s="77" t="s">
        <v>1249</v>
      </c>
      <c r="I4790" s="80">
        <v>1</v>
      </c>
      <c r="J4790" s="79">
        <v>1.26</v>
      </c>
      <c r="K4790" s="79">
        <v>1.26</v>
      </c>
      <c r="O4790" s="4"/>
      <c r="P4790" s="4"/>
      <c r="Q4790" s="4"/>
      <c r="R4790" s="4"/>
      <c r="S4790" s="4"/>
      <c r="T4790" s="4"/>
      <c r="U4790" s="4"/>
      <c r="V4790" s="4"/>
      <c r="W4790" s="4"/>
      <c r="X4790" s="4"/>
      <c r="Y4790" s="4"/>
    </row>
    <row r="4791" spans="1:25" ht="15" customHeight="1">
      <c r="A4791" s="4"/>
      <c r="B4791" s="57" t="s">
        <v>1254</v>
      </c>
      <c r="C4791" s="78" t="s">
        <v>2894</v>
      </c>
      <c r="D4791" s="57" t="s">
        <v>47</v>
      </c>
      <c r="E4791" s="57" t="s">
        <v>2895</v>
      </c>
      <c r="F4791" s="305" t="s">
        <v>1402</v>
      </c>
      <c r="G4791" s="305"/>
      <c r="H4791" s="77" t="s">
        <v>1249</v>
      </c>
      <c r="I4791" s="80">
        <v>1</v>
      </c>
      <c r="J4791" s="79">
        <v>37.69</v>
      </c>
      <c r="K4791" s="79">
        <v>37.69</v>
      </c>
      <c r="O4791" s="4"/>
      <c r="P4791" s="4"/>
      <c r="Q4791" s="4"/>
      <c r="R4791" s="4"/>
      <c r="S4791" s="4"/>
      <c r="T4791" s="4"/>
      <c r="U4791" s="4"/>
      <c r="V4791" s="4"/>
      <c r="W4791" s="4"/>
      <c r="X4791" s="4"/>
      <c r="Y4791" s="4"/>
    </row>
    <row r="4792" spans="1:25" ht="15" customHeight="1">
      <c r="A4792" s="4"/>
      <c r="B4792" s="57" t="s">
        <v>1254</v>
      </c>
      <c r="C4792" s="78" t="s">
        <v>2693</v>
      </c>
      <c r="D4792" s="57" t="s">
        <v>47</v>
      </c>
      <c r="E4792" s="57" t="s">
        <v>2694</v>
      </c>
      <c r="F4792" s="305" t="s">
        <v>1258</v>
      </c>
      <c r="G4792" s="305"/>
      <c r="H4792" s="77" t="s">
        <v>1249</v>
      </c>
      <c r="I4792" s="80">
        <v>1</v>
      </c>
      <c r="J4792" s="79">
        <v>0.86</v>
      </c>
      <c r="K4792" s="79">
        <v>0.86</v>
      </c>
      <c r="O4792" s="4"/>
      <c r="P4792" s="4"/>
      <c r="Q4792" s="4"/>
      <c r="R4792" s="4"/>
      <c r="S4792" s="4"/>
      <c r="T4792" s="4"/>
      <c r="U4792" s="4"/>
      <c r="V4792" s="4"/>
      <c r="W4792" s="4"/>
      <c r="X4792" s="4"/>
      <c r="Y4792" s="4"/>
    </row>
    <row r="4793" spans="1:25" ht="15" customHeight="1">
      <c r="A4793" s="4"/>
      <c r="B4793" s="57" t="s">
        <v>1254</v>
      </c>
      <c r="C4793" s="78" t="s">
        <v>2691</v>
      </c>
      <c r="D4793" s="57" t="s">
        <v>47</v>
      </c>
      <c r="E4793" s="57" t="s">
        <v>2692</v>
      </c>
      <c r="F4793" s="305" t="s">
        <v>1258</v>
      </c>
      <c r="G4793" s="305"/>
      <c r="H4793" s="77" t="s">
        <v>1249</v>
      </c>
      <c r="I4793" s="80">
        <v>1</v>
      </c>
      <c r="J4793" s="79">
        <v>0.08</v>
      </c>
      <c r="K4793" s="79">
        <v>0.08</v>
      </c>
      <c r="O4793" s="4"/>
      <c r="P4793" s="4"/>
      <c r="Q4793" s="4"/>
      <c r="R4793" s="4"/>
      <c r="S4793" s="4"/>
      <c r="T4793" s="4"/>
      <c r="U4793" s="4"/>
      <c r="V4793" s="4"/>
      <c r="W4793" s="4"/>
      <c r="X4793" s="4"/>
      <c r="Y4793" s="4"/>
    </row>
    <row r="4794" spans="1:25" ht="15" customHeight="1">
      <c r="A4794" s="4"/>
      <c r="B4794" s="57" t="s">
        <v>1254</v>
      </c>
      <c r="C4794" s="78" t="s">
        <v>2765</v>
      </c>
      <c r="D4794" s="57" t="s">
        <v>47</v>
      </c>
      <c r="E4794" s="57" t="s">
        <v>2766</v>
      </c>
      <c r="F4794" s="305" t="s">
        <v>1258</v>
      </c>
      <c r="G4794" s="305"/>
      <c r="H4794" s="77" t="s">
        <v>1249</v>
      </c>
      <c r="I4794" s="80">
        <v>1</v>
      </c>
      <c r="J4794" s="79">
        <v>0.86</v>
      </c>
      <c r="K4794" s="79">
        <v>0.86</v>
      </c>
      <c r="O4794" s="4"/>
      <c r="P4794" s="4"/>
      <c r="Q4794" s="4"/>
      <c r="R4794" s="4"/>
      <c r="S4794" s="4"/>
      <c r="T4794" s="4"/>
      <c r="U4794" s="4"/>
      <c r="V4794" s="4"/>
      <c r="W4794" s="4"/>
      <c r="X4794" s="4"/>
      <c r="Y4794" s="4"/>
    </row>
    <row r="4795" spans="1:25" ht="15" customHeight="1">
      <c r="A4795" s="4"/>
      <c r="B4795" s="60"/>
      <c r="C4795" s="60"/>
      <c r="D4795" s="60"/>
      <c r="E4795" s="60"/>
      <c r="F4795" s="60" t="s">
        <v>1260</v>
      </c>
      <c r="G4795" s="82">
        <v>38.85</v>
      </c>
      <c r="H4795" s="60" t="s">
        <v>1261</v>
      </c>
      <c r="I4795" s="82">
        <v>0</v>
      </c>
      <c r="J4795" s="60" t="s">
        <v>1262</v>
      </c>
      <c r="K4795" s="82">
        <v>38.85</v>
      </c>
      <c r="O4795" s="4"/>
      <c r="P4795" s="4"/>
      <c r="Q4795" s="4"/>
      <c r="R4795" s="4"/>
      <c r="S4795" s="4"/>
      <c r="T4795" s="4"/>
      <c r="U4795" s="4"/>
      <c r="V4795" s="4"/>
      <c r="W4795" s="4"/>
      <c r="X4795" s="4"/>
      <c r="Y4795" s="4"/>
    </row>
    <row r="4796" spans="1:25" ht="15" customHeight="1" thickBot="1">
      <c r="A4796" s="4"/>
      <c r="B4796" s="60"/>
      <c r="C4796" s="60"/>
      <c r="D4796" s="60"/>
      <c r="E4796" s="60"/>
      <c r="F4796" s="60" t="s">
        <v>1263</v>
      </c>
      <c r="G4796" s="82">
        <v>8.6</v>
      </c>
      <c r="H4796" s="60"/>
      <c r="I4796" s="306" t="s">
        <v>1264</v>
      </c>
      <c r="J4796" s="306"/>
      <c r="K4796" s="82">
        <v>54.06</v>
      </c>
      <c r="O4796" s="4"/>
      <c r="P4796" s="4"/>
      <c r="Q4796" s="4"/>
      <c r="R4796" s="4"/>
      <c r="S4796" s="4"/>
      <c r="T4796" s="4"/>
      <c r="U4796" s="4"/>
      <c r="V4796" s="4"/>
      <c r="W4796" s="4"/>
      <c r="X4796" s="4"/>
      <c r="Y4796" s="4"/>
    </row>
    <row r="4797" spans="1:25" ht="15" customHeight="1" thickTop="1">
      <c r="A4797" s="4"/>
      <c r="B4797" s="72"/>
      <c r="C4797" s="72"/>
      <c r="D4797" s="72"/>
      <c r="E4797" s="72"/>
      <c r="F4797" s="72"/>
      <c r="G4797" s="72"/>
      <c r="H4797" s="72"/>
      <c r="I4797" s="72"/>
      <c r="J4797" s="72"/>
      <c r="K4797" s="72"/>
      <c r="O4797" s="4"/>
      <c r="P4797" s="4"/>
      <c r="Q4797" s="4"/>
      <c r="R4797" s="4"/>
      <c r="S4797" s="4"/>
      <c r="T4797" s="4"/>
      <c r="U4797" s="4"/>
      <c r="V4797" s="4"/>
      <c r="W4797" s="4"/>
      <c r="X4797" s="4"/>
      <c r="Y4797" s="4"/>
    </row>
    <row r="4798" spans="1:25" ht="15" customHeight="1">
      <c r="A4798" s="4"/>
      <c r="B4798" s="61"/>
      <c r="C4798" s="62" t="s">
        <v>19</v>
      </c>
      <c r="D4798" s="61" t="s">
        <v>20</v>
      </c>
      <c r="E4798" s="61" t="s">
        <v>21</v>
      </c>
      <c r="F4798" s="303" t="s">
        <v>1242</v>
      </c>
      <c r="G4798" s="303"/>
      <c r="H4798" s="67" t="s">
        <v>22</v>
      </c>
      <c r="I4798" s="62" t="s">
        <v>23</v>
      </c>
      <c r="J4798" s="62" t="s">
        <v>24</v>
      </c>
      <c r="K4798" s="62" t="s">
        <v>17</v>
      </c>
      <c r="O4798" s="4"/>
      <c r="P4798" s="4"/>
      <c r="Q4798" s="4"/>
      <c r="R4798" s="4"/>
      <c r="S4798" s="4"/>
      <c r="T4798" s="4"/>
      <c r="U4798" s="4"/>
      <c r="V4798" s="4"/>
      <c r="W4798" s="4"/>
      <c r="X4798" s="4"/>
      <c r="Y4798" s="4"/>
    </row>
    <row r="4799" spans="1:25" ht="15" customHeight="1">
      <c r="A4799" s="4"/>
      <c r="B4799" s="58" t="s">
        <v>1243</v>
      </c>
      <c r="C4799" s="69" t="s">
        <v>1301</v>
      </c>
      <c r="D4799" s="58" t="s">
        <v>47</v>
      </c>
      <c r="E4799" s="58" t="s">
        <v>1302</v>
      </c>
      <c r="F4799" s="304" t="s">
        <v>1248</v>
      </c>
      <c r="G4799" s="304"/>
      <c r="H4799" s="68" t="s">
        <v>1249</v>
      </c>
      <c r="I4799" s="71">
        <v>1</v>
      </c>
      <c r="J4799" s="70">
        <v>30.48</v>
      </c>
      <c r="K4799" s="70">
        <v>30.48</v>
      </c>
      <c r="O4799" s="4"/>
      <c r="P4799" s="4"/>
      <c r="Q4799" s="4"/>
      <c r="R4799" s="4"/>
      <c r="S4799" s="4"/>
      <c r="T4799" s="4"/>
      <c r="U4799" s="4"/>
      <c r="V4799" s="4"/>
      <c r="W4799" s="4"/>
      <c r="X4799" s="4"/>
      <c r="Y4799" s="4"/>
    </row>
    <row r="4800" spans="1:25" ht="15" customHeight="1">
      <c r="A4800" s="4"/>
      <c r="B4800" s="59" t="s">
        <v>1245</v>
      </c>
      <c r="C4800" s="74" t="s">
        <v>2896</v>
      </c>
      <c r="D4800" s="59" t="s">
        <v>47</v>
      </c>
      <c r="E4800" s="59" t="s">
        <v>2897</v>
      </c>
      <c r="F4800" s="308" t="s">
        <v>1248</v>
      </c>
      <c r="G4800" s="308"/>
      <c r="H4800" s="73" t="s">
        <v>1249</v>
      </c>
      <c r="I4800" s="76">
        <v>1</v>
      </c>
      <c r="J4800" s="75">
        <v>0.43</v>
      </c>
      <c r="K4800" s="75">
        <v>0.43</v>
      </c>
      <c r="O4800" s="4"/>
      <c r="P4800" s="4"/>
      <c r="Q4800" s="4"/>
      <c r="R4800" s="4"/>
      <c r="S4800" s="4"/>
      <c r="T4800" s="4"/>
      <c r="U4800" s="4"/>
      <c r="V4800" s="4"/>
      <c r="W4800" s="4"/>
      <c r="X4800" s="4"/>
      <c r="Y4800" s="4"/>
    </row>
    <row r="4801" spans="1:25" ht="15" customHeight="1">
      <c r="A4801" s="4"/>
      <c r="B4801" s="57" t="s">
        <v>1254</v>
      </c>
      <c r="C4801" s="78" t="s">
        <v>2775</v>
      </c>
      <c r="D4801" s="57" t="s">
        <v>47</v>
      </c>
      <c r="E4801" s="57" t="s">
        <v>2776</v>
      </c>
      <c r="F4801" s="305" t="s">
        <v>1258</v>
      </c>
      <c r="G4801" s="305"/>
      <c r="H4801" s="77" t="s">
        <v>1249</v>
      </c>
      <c r="I4801" s="80">
        <v>1</v>
      </c>
      <c r="J4801" s="79">
        <v>0.31</v>
      </c>
      <c r="K4801" s="79">
        <v>0.31</v>
      </c>
      <c r="O4801" s="4"/>
      <c r="P4801" s="4"/>
      <c r="Q4801" s="4"/>
      <c r="R4801" s="4"/>
      <c r="S4801" s="4"/>
      <c r="T4801" s="4"/>
      <c r="U4801" s="4"/>
      <c r="V4801" s="4"/>
      <c r="W4801" s="4"/>
      <c r="X4801" s="4"/>
      <c r="Y4801" s="4"/>
    </row>
    <row r="4802" spans="1:25" ht="15" customHeight="1">
      <c r="A4802" s="4"/>
      <c r="B4802" s="57" t="s">
        <v>1254</v>
      </c>
      <c r="C4802" s="78" t="s">
        <v>2691</v>
      </c>
      <c r="D4802" s="57" t="s">
        <v>47</v>
      </c>
      <c r="E4802" s="57" t="s">
        <v>2692</v>
      </c>
      <c r="F4802" s="305" t="s">
        <v>1258</v>
      </c>
      <c r="G4802" s="305"/>
      <c r="H4802" s="77" t="s">
        <v>1249</v>
      </c>
      <c r="I4802" s="80">
        <v>1</v>
      </c>
      <c r="J4802" s="79">
        <v>0.08</v>
      </c>
      <c r="K4802" s="79">
        <v>0.08</v>
      </c>
      <c r="O4802" s="4"/>
      <c r="P4802" s="4"/>
      <c r="Q4802" s="4"/>
      <c r="R4802" s="4"/>
      <c r="S4802" s="4"/>
      <c r="T4802" s="4"/>
      <c r="U4802" s="4"/>
      <c r="V4802" s="4"/>
      <c r="W4802" s="4"/>
      <c r="X4802" s="4"/>
      <c r="Y4802" s="4"/>
    </row>
    <row r="4803" spans="1:25" ht="15" customHeight="1">
      <c r="A4803" s="4"/>
      <c r="B4803" s="57" t="s">
        <v>1254</v>
      </c>
      <c r="C4803" s="78" t="s">
        <v>2693</v>
      </c>
      <c r="D4803" s="57" t="s">
        <v>47</v>
      </c>
      <c r="E4803" s="57" t="s">
        <v>2694</v>
      </c>
      <c r="F4803" s="305" t="s">
        <v>1258</v>
      </c>
      <c r="G4803" s="305"/>
      <c r="H4803" s="77" t="s">
        <v>1249</v>
      </c>
      <c r="I4803" s="80">
        <v>1</v>
      </c>
      <c r="J4803" s="79">
        <v>0.86</v>
      </c>
      <c r="K4803" s="79">
        <v>0.86</v>
      </c>
      <c r="O4803" s="4"/>
      <c r="P4803" s="4"/>
      <c r="Q4803" s="4"/>
      <c r="R4803" s="4"/>
      <c r="S4803" s="4"/>
      <c r="T4803" s="4"/>
      <c r="U4803" s="4"/>
      <c r="V4803" s="4"/>
      <c r="W4803" s="4"/>
      <c r="X4803" s="4"/>
      <c r="Y4803" s="4"/>
    </row>
    <row r="4804" spans="1:25" ht="15" customHeight="1">
      <c r="A4804" s="4"/>
      <c r="B4804" s="57" t="s">
        <v>1254</v>
      </c>
      <c r="C4804" s="78" t="s">
        <v>2771</v>
      </c>
      <c r="D4804" s="57" t="s">
        <v>47</v>
      </c>
      <c r="E4804" s="57" t="s">
        <v>2772</v>
      </c>
      <c r="F4804" s="305" t="s">
        <v>1258</v>
      </c>
      <c r="G4804" s="305"/>
      <c r="H4804" s="77" t="s">
        <v>1249</v>
      </c>
      <c r="I4804" s="80">
        <v>1</v>
      </c>
      <c r="J4804" s="79">
        <v>1.1299999999999999</v>
      </c>
      <c r="K4804" s="79">
        <v>1.1299999999999999</v>
      </c>
      <c r="O4804" s="4"/>
      <c r="P4804" s="4"/>
      <c r="Q4804" s="4"/>
      <c r="R4804" s="4"/>
      <c r="S4804" s="4"/>
      <c r="T4804" s="4"/>
      <c r="U4804" s="4"/>
      <c r="V4804" s="4"/>
      <c r="W4804" s="4"/>
      <c r="X4804" s="4"/>
      <c r="Y4804" s="4"/>
    </row>
    <row r="4805" spans="1:25" ht="15" customHeight="1">
      <c r="A4805" s="4"/>
      <c r="B4805" s="57" t="s">
        <v>1254</v>
      </c>
      <c r="C4805" s="78" t="s">
        <v>2898</v>
      </c>
      <c r="D4805" s="57" t="s">
        <v>47</v>
      </c>
      <c r="E4805" s="57" t="s">
        <v>2899</v>
      </c>
      <c r="F4805" s="305" t="s">
        <v>1402</v>
      </c>
      <c r="G4805" s="305"/>
      <c r="H4805" s="77" t="s">
        <v>1249</v>
      </c>
      <c r="I4805" s="80">
        <v>1</v>
      </c>
      <c r="J4805" s="79">
        <v>24.12</v>
      </c>
      <c r="K4805" s="79">
        <v>24.12</v>
      </c>
      <c r="O4805" s="4"/>
      <c r="P4805" s="4"/>
      <c r="Q4805" s="4"/>
      <c r="R4805" s="4"/>
      <c r="S4805" s="4"/>
      <c r="T4805" s="4"/>
      <c r="U4805" s="4"/>
      <c r="V4805" s="4"/>
      <c r="W4805" s="4"/>
      <c r="X4805" s="4"/>
      <c r="Y4805" s="4"/>
    </row>
    <row r="4806" spans="1:25" ht="15" customHeight="1">
      <c r="A4806" s="4"/>
      <c r="B4806" s="57" t="s">
        <v>1254</v>
      </c>
      <c r="C4806" s="78" t="s">
        <v>2689</v>
      </c>
      <c r="D4806" s="57" t="s">
        <v>47</v>
      </c>
      <c r="E4806" s="57" t="s">
        <v>2690</v>
      </c>
      <c r="F4806" s="305" t="s">
        <v>1258</v>
      </c>
      <c r="G4806" s="305"/>
      <c r="H4806" s="77" t="s">
        <v>1249</v>
      </c>
      <c r="I4806" s="80">
        <v>1</v>
      </c>
      <c r="J4806" s="79">
        <v>1.43</v>
      </c>
      <c r="K4806" s="79">
        <v>1.43</v>
      </c>
      <c r="O4806" s="4"/>
      <c r="P4806" s="4"/>
      <c r="Q4806" s="4"/>
      <c r="R4806" s="4"/>
      <c r="S4806" s="4"/>
      <c r="T4806" s="4"/>
      <c r="U4806" s="4"/>
      <c r="V4806" s="4"/>
      <c r="W4806" s="4"/>
      <c r="X4806" s="4"/>
      <c r="Y4806" s="4"/>
    </row>
    <row r="4807" spans="1:25" ht="15" customHeight="1">
      <c r="A4807" s="4"/>
      <c r="B4807" s="57" t="s">
        <v>1254</v>
      </c>
      <c r="C4807" s="78" t="s">
        <v>2697</v>
      </c>
      <c r="D4807" s="57" t="s">
        <v>47</v>
      </c>
      <c r="E4807" s="57" t="s">
        <v>2698</v>
      </c>
      <c r="F4807" s="305" t="s">
        <v>1258</v>
      </c>
      <c r="G4807" s="305"/>
      <c r="H4807" s="77" t="s">
        <v>1249</v>
      </c>
      <c r="I4807" s="80">
        <v>1</v>
      </c>
      <c r="J4807" s="79">
        <v>2.12</v>
      </c>
      <c r="K4807" s="79">
        <v>2.12</v>
      </c>
      <c r="O4807" s="4"/>
      <c r="P4807" s="4"/>
      <c r="Q4807" s="4"/>
      <c r="R4807" s="4"/>
      <c r="S4807" s="4"/>
      <c r="T4807" s="4"/>
      <c r="U4807" s="4"/>
      <c r="V4807" s="4"/>
      <c r="W4807" s="4"/>
      <c r="X4807" s="4"/>
      <c r="Y4807" s="4"/>
    </row>
    <row r="4808" spans="1:25" ht="15" customHeight="1">
      <c r="A4808" s="4"/>
      <c r="B4808" s="60"/>
      <c r="C4808" s="60"/>
      <c r="D4808" s="60"/>
      <c r="E4808" s="60"/>
      <c r="F4808" s="60" t="s">
        <v>1260</v>
      </c>
      <c r="G4808" s="82">
        <v>24.55</v>
      </c>
      <c r="H4808" s="60" t="s">
        <v>1261</v>
      </c>
      <c r="I4808" s="82">
        <v>0</v>
      </c>
      <c r="J4808" s="60" t="s">
        <v>1262</v>
      </c>
      <c r="K4808" s="82">
        <v>24.55</v>
      </c>
      <c r="O4808" s="4"/>
      <c r="P4808" s="4"/>
      <c r="Q4808" s="4"/>
      <c r="R4808" s="4"/>
      <c r="S4808" s="4"/>
      <c r="T4808" s="4"/>
      <c r="U4808" s="4"/>
      <c r="V4808" s="4"/>
      <c r="W4808" s="4"/>
      <c r="X4808" s="4"/>
      <c r="Y4808" s="4"/>
    </row>
    <row r="4809" spans="1:25" ht="15" customHeight="1" thickBot="1">
      <c r="A4809" s="4"/>
      <c r="B4809" s="60"/>
      <c r="C4809" s="60"/>
      <c r="D4809" s="60"/>
      <c r="E4809" s="60"/>
      <c r="F4809" s="60" t="s">
        <v>1263</v>
      </c>
      <c r="G4809" s="82">
        <v>5.76</v>
      </c>
      <c r="H4809" s="60"/>
      <c r="I4809" s="306" t="s">
        <v>1264</v>
      </c>
      <c r="J4809" s="306"/>
      <c r="K4809" s="82">
        <v>36.24</v>
      </c>
      <c r="O4809" s="4"/>
      <c r="P4809" s="4"/>
      <c r="Q4809" s="4"/>
      <c r="R4809" s="4"/>
      <c r="S4809" s="4"/>
      <c r="T4809" s="4"/>
      <c r="U4809" s="4"/>
      <c r="V4809" s="4"/>
      <c r="W4809" s="4"/>
      <c r="X4809" s="4"/>
      <c r="Y4809" s="4"/>
    </row>
    <row r="4810" spans="1:25" ht="15" customHeight="1" thickTop="1">
      <c r="A4810" s="4"/>
      <c r="B4810" s="72"/>
      <c r="C4810" s="72"/>
      <c r="D4810" s="72"/>
      <c r="E4810" s="72"/>
      <c r="F4810" s="72"/>
      <c r="G4810" s="72"/>
      <c r="H4810" s="72"/>
      <c r="I4810" s="72"/>
      <c r="J4810" s="72"/>
      <c r="K4810" s="72"/>
      <c r="O4810" s="4"/>
      <c r="P4810" s="4"/>
      <c r="Q4810" s="4"/>
      <c r="R4810" s="4"/>
      <c r="S4810" s="4"/>
      <c r="T4810" s="4"/>
      <c r="U4810" s="4"/>
      <c r="V4810" s="4"/>
      <c r="W4810" s="4"/>
      <c r="X4810" s="4"/>
      <c r="Y4810" s="4"/>
    </row>
    <row r="4811" spans="1:25" ht="15" customHeight="1">
      <c r="A4811" s="4"/>
      <c r="B4811" s="61"/>
      <c r="C4811" s="62" t="s">
        <v>19</v>
      </c>
      <c r="D4811" s="61" t="s">
        <v>20</v>
      </c>
      <c r="E4811" s="61" t="s">
        <v>21</v>
      </c>
      <c r="F4811" s="303" t="s">
        <v>1242</v>
      </c>
      <c r="G4811" s="303"/>
      <c r="H4811" s="67" t="s">
        <v>22</v>
      </c>
      <c r="I4811" s="62" t="s">
        <v>23</v>
      </c>
      <c r="J4811" s="62" t="s">
        <v>24</v>
      </c>
      <c r="K4811" s="62" t="s">
        <v>17</v>
      </c>
      <c r="O4811" s="4"/>
      <c r="P4811" s="4"/>
      <c r="Q4811" s="4"/>
      <c r="R4811" s="4"/>
      <c r="S4811" s="4"/>
      <c r="T4811" s="4"/>
      <c r="U4811" s="4"/>
      <c r="V4811" s="4"/>
      <c r="W4811" s="4"/>
      <c r="X4811" s="4"/>
      <c r="Y4811" s="4"/>
    </row>
    <row r="4812" spans="1:25" ht="15" customHeight="1">
      <c r="A4812" s="4"/>
      <c r="B4812" s="58" t="s">
        <v>1243</v>
      </c>
      <c r="C4812" s="69" t="s">
        <v>1509</v>
      </c>
      <c r="D4812" s="58" t="s">
        <v>47</v>
      </c>
      <c r="E4812" s="58" t="s">
        <v>1510</v>
      </c>
      <c r="F4812" s="304" t="s">
        <v>1248</v>
      </c>
      <c r="G4812" s="304"/>
      <c r="H4812" s="68" t="s">
        <v>1249</v>
      </c>
      <c r="I4812" s="71">
        <v>1</v>
      </c>
      <c r="J4812" s="70">
        <v>67.930000000000007</v>
      </c>
      <c r="K4812" s="70">
        <v>67.930000000000007</v>
      </c>
      <c r="O4812" s="4"/>
      <c r="P4812" s="4"/>
      <c r="Q4812" s="4"/>
      <c r="R4812" s="4"/>
      <c r="S4812" s="4"/>
      <c r="T4812" s="4"/>
      <c r="U4812" s="4"/>
      <c r="V4812" s="4"/>
      <c r="W4812" s="4"/>
      <c r="X4812" s="4"/>
      <c r="Y4812" s="4"/>
    </row>
    <row r="4813" spans="1:25" ht="15" customHeight="1">
      <c r="A4813" s="4"/>
      <c r="B4813" s="59" t="s">
        <v>1245</v>
      </c>
      <c r="C4813" s="74" t="s">
        <v>2900</v>
      </c>
      <c r="D4813" s="59" t="s">
        <v>47</v>
      </c>
      <c r="E4813" s="59" t="s">
        <v>2901</v>
      </c>
      <c r="F4813" s="308" t="s">
        <v>1248</v>
      </c>
      <c r="G4813" s="308"/>
      <c r="H4813" s="73" t="s">
        <v>1249</v>
      </c>
      <c r="I4813" s="76">
        <v>1</v>
      </c>
      <c r="J4813" s="75">
        <v>1.35</v>
      </c>
      <c r="K4813" s="75">
        <v>1.35</v>
      </c>
      <c r="O4813" s="4"/>
      <c r="P4813" s="4"/>
      <c r="Q4813" s="4"/>
      <c r="R4813" s="4"/>
      <c r="S4813" s="4"/>
      <c r="T4813" s="4"/>
      <c r="U4813" s="4"/>
      <c r="V4813" s="4"/>
      <c r="W4813" s="4"/>
      <c r="X4813" s="4"/>
      <c r="Y4813" s="4"/>
    </row>
    <row r="4814" spans="1:25" ht="15" customHeight="1">
      <c r="A4814" s="4"/>
      <c r="B4814" s="57" t="s">
        <v>1254</v>
      </c>
      <c r="C4814" s="78" t="s">
        <v>3024</v>
      </c>
      <c r="D4814" s="57" t="s">
        <v>47</v>
      </c>
      <c r="E4814" s="57" t="s">
        <v>3025</v>
      </c>
      <c r="F4814" s="305" t="s">
        <v>1258</v>
      </c>
      <c r="G4814" s="305"/>
      <c r="H4814" s="77" t="s">
        <v>1249</v>
      </c>
      <c r="I4814" s="80">
        <v>1</v>
      </c>
      <c r="J4814" s="79">
        <v>0.08</v>
      </c>
      <c r="K4814" s="79">
        <v>0.08</v>
      </c>
      <c r="O4814" s="4"/>
      <c r="P4814" s="4"/>
      <c r="Q4814" s="4"/>
      <c r="R4814" s="4"/>
      <c r="S4814" s="4"/>
      <c r="T4814" s="4"/>
      <c r="U4814" s="4"/>
      <c r="V4814" s="4"/>
      <c r="W4814" s="4"/>
      <c r="X4814" s="4"/>
      <c r="Y4814" s="4"/>
    </row>
    <row r="4815" spans="1:25" ht="15" customHeight="1">
      <c r="A4815" s="4"/>
      <c r="B4815" s="57" t="s">
        <v>1254</v>
      </c>
      <c r="C4815" s="78" t="s">
        <v>2902</v>
      </c>
      <c r="D4815" s="57" t="s">
        <v>47</v>
      </c>
      <c r="E4815" s="57" t="s">
        <v>2903</v>
      </c>
      <c r="F4815" s="305" t="s">
        <v>1402</v>
      </c>
      <c r="G4815" s="305"/>
      <c r="H4815" s="77" t="s">
        <v>1249</v>
      </c>
      <c r="I4815" s="80">
        <v>1</v>
      </c>
      <c r="J4815" s="79">
        <v>63.71</v>
      </c>
      <c r="K4815" s="79">
        <v>63.71</v>
      </c>
      <c r="O4815" s="4"/>
      <c r="P4815" s="4"/>
      <c r="Q4815" s="4"/>
      <c r="R4815" s="4"/>
      <c r="S4815" s="4"/>
      <c r="T4815" s="4"/>
      <c r="U4815" s="4"/>
      <c r="V4815" s="4"/>
      <c r="W4815" s="4"/>
      <c r="X4815" s="4"/>
      <c r="Y4815" s="4"/>
    </row>
    <row r="4816" spans="1:25" ht="15" customHeight="1">
      <c r="A4816" s="4"/>
      <c r="B4816" s="57" t="s">
        <v>1254</v>
      </c>
      <c r="C4816" s="78" t="s">
        <v>2691</v>
      </c>
      <c r="D4816" s="57" t="s">
        <v>47</v>
      </c>
      <c r="E4816" s="57" t="s">
        <v>2692</v>
      </c>
      <c r="F4816" s="305" t="s">
        <v>1258</v>
      </c>
      <c r="G4816" s="305"/>
      <c r="H4816" s="77" t="s">
        <v>1249</v>
      </c>
      <c r="I4816" s="80">
        <v>1</v>
      </c>
      <c r="J4816" s="79">
        <v>0.08</v>
      </c>
      <c r="K4816" s="79">
        <v>0.08</v>
      </c>
      <c r="O4816" s="4"/>
      <c r="P4816" s="4"/>
      <c r="Q4816" s="4"/>
      <c r="R4816" s="4"/>
      <c r="S4816" s="4"/>
      <c r="T4816" s="4"/>
      <c r="U4816" s="4"/>
      <c r="V4816" s="4"/>
      <c r="W4816" s="4"/>
      <c r="X4816" s="4"/>
      <c r="Y4816" s="4"/>
    </row>
    <row r="4817" spans="1:25" ht="15" customHeight="1">
      <c r="A4817" s="4"/>
      <c r="B4817" s="57" t="s">
        <v>1254</v>
      </c>
      <c r="C4817" s="78" t="s">
        <v>3026</v>
      </c>
      <c r="D4817" s="57" t="s">
        <v>47</v>
      </c>
      <c r="E4817" s="57" t="s">
        <v>3027</v>
      </c>
      <c r="F4817" s="305" t="s">
        <v>1258</v>
      </c>
      <c r="G4817" s="305"/>
      <c r="H4817" s="77" t="s">
        <v>1249</v>
      </c>
      <c r="I4817" s="80">
        <v>1</v>
      </c>
      <c r="J4817" s="79">
        <v>1.28</v>
      </c>
      <c r="K4817" s="79">
        <v>1.28</v>
      </c>
      <c r="O4817" s="4"/>
      <c r="P4817" s="4"/>
      <c r="Q4817" s="4"/>
      <c r="R4817" s="4"/>
      <c r="S4817" s="4"/>
      <c r="T4817" s="4"/>
      <c r="U4817" s="4"/>
      <c r="V4817" s="4"/>
      <c r="W4817" s="4"/>
      <c r="X4817" s="4"/>
      <c r="Y4817" s="4"/>
    </row>
    <row r="4818" spans="1:25" ht="15" customHeight="1">
      <c r="A4818" s="4"/>
      <c r="B4818" s="57" t="s">
        <v>1254</v>
      </c>
      <c r="C4818" s="78" t="s">
        <v>2689</v>
      </c>
      <c r="D4818" s="57" t="s">
        <v>47</v>
      </c>
      <c r="E4818" s="57" t="s">
        <v>2690</v>
      </c>
      <c r="F4818" s="305" t="s">
        <v>1258</v>
      </c>
      <c r="G4818" s="305"/>
      <c r="H4818" s="77" t="s">
        <v>1249</v>
      </c>
      <c r="I4818" s="80">
        <v>1</v>
      </c>
      <c r="J4818" s="79">
        <v>1.43</v>
      </c>
      <c r="K4818" s="79">
        <v>1.43</v>
      </c>
      <c r="O4818" s="4"/>
      <c r="P4818" s="4"/>
      <c r="Q4818" s="4"/>
      <c r="R4818" s="4"/>
      <c r="S4818" s="4"/>
      <c r="T4818" s="4"/>
      <c r="U4818" s="4"/>
      <c r="V4818" s="4"/>
      <c r="W4818" s="4"/>
      <c r="X4818" s="4"/>
      <c r="Y4818" s="4"/>
    </row>
    <row r="4819" spans="1:25" ht="15" customHeight="1">
      <c r="A4819" s="4"/>
      <c r="B4819" s="60"/>
      <c r="C4819" s="60"/>
      <c r="D4819" s="60"/>
      <c r="E4819" s="60"/>
      <c r="F4819" s="60" t="s">
        <v>1260</v>
      </c>
      <c r="G4819" s="82">
        <v>65.06</v>
      </c>
      <c r="H4819" s="60" t="s">
        <v>1261</v>
      </c>
      <c r="I4819" s="82">
        <v>0</v>
      </c>
      <c r="J4819" s="60" t="s">
        <v>1262</v>
      </c>
      <c r="K4819" s="82">
        <v>65.06</v>
      </c>
      <c r="O4819" s="4"/>
      <c r="P4819" s="4"/>
      <c r="Q4819" s="4"/>
      <c r="R4819" s="4"/>
      <c r="S4819" s="4"/>
      <c r="T4819" s="4"/>
      <c r="U4819" s="4"/>
      <c r="V4819" s="4"/>
      <c r="W4819" s="4"/>
      <c r="X4819" s="4"/>
      <c r="Y4819" s="4"/>
    </row>
    <row r="4820" spans="1:25" ht="15" customHeight="1" thickBot="1">
      <c r="A4820" s="4"/>
      <c r="B4820" s="60"/>
      <c r="C4820" s="60"/>
      <c r="D4820" s="60"/>
      <c r="E4820" s="60"/>
      <c r="F4820" s="60" t="s">
        <v>1263</v>
      </c>
      <c r="G4820" s="82">
        <v>12.85</v>
      </c>
      <c r="H4820" s="60"/>
      <c r="I4820" s="306" t="s">
        <v>1264</v>
      </c>
      <c r="J4820" s="306"/>
      <c r="K4820" s="82">
        <v>80.78</v>
      </c>
      <c r="O4820" s="4"/>
      <c r="P4820" s="4"/>
      <c r="Q4820" s="4"/>
      <c r="R4820" s="4"/>
      <c r="S4820" s="4"/>
      <c r="T4820" s="4"/>
      <c r="U4820" s="4"/>
      <c r="V4820" s="4"/>
      <c r="W4820" s="4"/>
      <c r="X4820" s="4"/>
      <c r="Y4820" s="4"/>
    </row>
    <row r="4821" spans="1:25" ht="15" customHeight="1" thickTop="1">
      <c r="A4821" s="4"/>
      <c r="B4821" s="72"/>
      <c r="C4821" s="72"/>
      <c r="D4821" s="72"/>
      <c r="E4821" s="72"/>
      <c r="F4821" s="72"/>
      <c r="G4821" s="72"/>
      <c r="H4821" s="72"/>
      <c r="I4821" s="72"/>
      <c r="J4821" s="72"/>
      <c r="K4821" s="72"/>
      <c r="O4821" s="4"/>
      <c r="P4821" s="4"/>
      <c r="Q4821" s="4"/>
      <c r="R4821" s="4"/>
      <c r="S4821" s="4"/>
      <c r="T4821" s="4"/>
      <c r="U4821" s="4"/>
      <c r="V4821" s="4"/>
      <c r="W4821" s="4"/>
      <c r="X4821" s="4"/>
      <c r="Y4821" s="4"/>
    </row>
    <row r="4822" spans="1:25" ht="15" customHeight="1">
      <c r="A4822" s="4"/>
      <c r="B4822" s="61"/>
      <c r="C4822" s="62" t="s">
        <v>19</v>
      </c>
      <c r="D4822" s="61" t="s">
        <v>20</v>
      </c>
      <c r="E4822" s="61" t="s">
        <v>21</v>
      </c>
      <c r="F4822" s="303" t="s">
        <v>1242</v>
      </c>
      <c r="G4822" s="303"/>
      <c r="H4822" s="67" t="s">
        <v>22</v>
      </c>
      <c r="I4822" s="62" t="s">
        <v>23</v>
      </c>
      <c r="J4822" s="62" t="s">
        <v>24</v>
      </c>
      <c r="K4822" s="62" t="s">
        <v>17</v>
      </c>
      <c r="O4822" s="4"/>
      <c r="P4822" s="4"/>
      <c r="Q4822" s="4"/>
      <c r="R4822" s="4"/>
      <c r="S4822" s="4"/>
      <c r="T4822" s="4"/>
      <c r="U4822" s="4"/>
      <c r="V4822" s="4"/>
      <c r="W4822" s="4"/>
      <c r="X4822" s="4"/>
      <c r="Y4822" s="4"/>
    </row>
    <row r="4823" spans="1:25" ht="15" customHeight="1">
      <c r="A4823" s="4"/>
      <c r="B4823" s="58" t="s">
        <v>1243</v>
      </c>
      <c r="C4823" s="69" t="s">
        <v>1831</v>
      </c>
      <c r="D4823" s="58" t="s">
        <v>47</v>
      </c>
      <c r="E4823" s="58" t="s">
        <v>1832</v>
      </c>
      <c r="F4823" s="304" t="s">
        <v>1824</v>
      </c>
      <c r="G4823" s="304"/>
      <c r="H4823" s="68" t="s">
        <v>49</v>
      </c>
      <c r="I4823" s="71">
        <v>1</v>
      </c>
      <c r="J4823" s="70">
        <v>67.010000000000005</v>
      </c>
      <c r="K4823" s="70">
        <v>67.010000000000005</v>
      </c>
      <c r="O4823" s="4"/>
      <c r="P4823" s="4"/>
      <c r="Q4823" s="4"/>
      <c r="R4823" s="4"/>
      <c r="S4823" s="4"/>
      <c r="T4823" s="4"/>
      <c r="U4823" s="4"/>
      <c r="V4823" s="4"/>
      <c r="W4823" s="4"/>
      <c r="X4823" s="4"/>
      <c r="Y4823" s="4"/>
    </row>
    <row r="4824" spans="1:25" ht="15" customHeight="1">
      <c r="A4824" s="4"/>
      <c r="B4824" s="59" t="s">
        <v>1245</v>
      </c>
      <c r="C4824" s="74" t="s">
        <v>1246</v>
      </c>
      <c r="D4824" s="59" t="s">
        <v>47</v>
      </c>
      <c r="E4824" s="59" t="s">
        <v>1247</v>
      </c>
      <c r="F4824" s="308" t="s">
        <v>1248</v>
      </c>
      <c r="G4824" s="308"/>
      <c r="H4824" s="73" t="s">
        <v>1249</v>
      </c>
      <c r="I4824" s="76">
        <v>4.8099999999999997E-2</v>
      </c>
      <c r="J4824" s="75">
        <v>22.64</v>
      </c>
      <c r="K4824" s="75">
        <v>1.08</v>
      </c>
      <c r="O4824" s="4"/>
      <c r="P4824" s="4"/>
      <c r="Q4824" s="4"/>
      <c r="R4824" s="4"/>
      <c r="S4824" s="4"/>
      <c r="T4824" s="4"/>
      <c r="U4824" s="4"/>
      <c r="V4824" s="4"/>
      <c r="W4824" s="4"/>
      <c r="X4824" s="4"/>
      <c r="Y4824" s="4"/>
    </row>
    <row r="4825" spans="1:25" ht="15" customHeight="1">
      <c r="A4825" s="4"/>
      <c r="B4825" s="59" t="s">
        <v>1245</v>
      </c>
      <c r="C4825" s="74" t="s">
        <v>1301</v>
      </c>
      <c r="D4825" s="59" t="s">
        <v>47</v>
      </c>
      <c r="E4825" s="59" t="s">
        <v>1302</v>
      </c>
      <c r="F4825" s="308" t="s">
        <v>1248</v>
      </c>
      <c r="G4825" s="308"/>
      <c r="H4825" s="73" t="s">
        <v>1249</v>
      </c>
      <c r="I4825" s="76">
        <v>0.1525</v>
      </c>
      <c r="J4825" s="75">
        <v>30.48</v>
      </c>
      <c r="K4825" s="75">
        <v>4.6399999999999997</v>
      </c>
      <c r="O4825" s="4"/>
      <c r="P4825" s="4"/>
      <c r="Q4825" s="4"/>
      <c r="R4825" s="4"/>
      <c r="S4825" s="4"/>
      <c r="T4825" s="4"/>
      <c r="U4825" s="4"/>
      <c r="V4825" s="4"/>
      <c r="W4825" s="4"/>
      <c r="X4825" s="4"/>
      <c r="Y4825" s="4"/>
    </row>
    <row r="4826" spans="1:25" ht="15" customHeight="1">
      <c r="A4826" s="4"/>
      <c r="B4826" s="57" t="s">
        <v>1254</v>
      </c>
      <c r="C4826" s="78" t="s">
        <v>3028</v>
      </c>
      <c r="D4826" s="57" t="s">
        <v>47</v>
      </c>
      <c r="E4826" s="57" t="s">
        <v>3029</v>
      </c>
      <c r="F4826" s="305" t="s">
        <v>1258</v>
      </c>
      <c r="G4826" s="305"/>
      <c r="H4826" s="77" t="s">
        <v>49</v>
      </c>
      <c r="I4826" s="80">
        <v>1</v>
      </c>
      <c r="J4826" s="79">
        <v>61.21</v>
      </c>
      <c r="K4826" s="79">
        <v>61.21</v>
      </c>
      <c r="O4826" s="4"/>
      <c r="P4826" s="4"/>
      <c r="Q4826" s="4"/>
      <c r="R4826" s="4"/>
      <c r="S4826" s="4"/>
      <c r="T4826" s="4"/>
      <c r="U4826" s="4"/>
      <c r="V4826" s="4"/>
      <c r="W4826" s="4"/>
      <c r="X4826" s="4"/>
      <c r="Y4826" s="4"/>
    </row>
    <row r="4827" spans="1:25" ht="15" customHeight="1">
      <c r="A4827" s="4"/>
      <c r="B4827" s="57" t="s">
        <v>1254</v>
      </c>
      <c r="C4827" s="78" t="s">
        <v>1825</v>
      </c>
      <c r="D4827" s="57" t="s">
        <v>47</v>
      </c>
      <c r="E4827" s="57" t="s">
        <v>1826</v>
      </c>
      <c r="F4827" s="305" t="s">
        <v>1258</v>
      </c>
      <c r="G4827" s="305"/>
      <c r="H4827" s="77" t="s">
        <v>49</v>
      </c>
      <c r="I4827" s="80">
        <v>2.1000000000000001E-2</v>
      </c>
      <c r="J4827" s="79">
        <v>3.99</v>
      </c>
      <c r="K4827" s="79">
        <v>0.08</v>
      </c>
      <c r="O4827" s="4"/>
      <c r="P4827" s="4"/>
      <c r="Q4827" s="4"/>
      <c r="R4827" s="4"/>
      <c r="S4827" s="4"/>
      <c r="T4827" s="4"/>
      <c r="U4827" s="4"/>
      <c r="V4827" s="4"/>
      <c r="W4827" s="4"/>
      <c r="X4827" s="4"/>
      <c r="Y4827" s="4"/>
    </row>
    <row r="4828" spans="1:25" ht="15" customHeight="1">
      <c r="A4828" s="4"/>
      <c r="B4828" s="60"/>
      <c r="C4828" s="60"/>
      <c r="D4828" s="60"/>
      <c r="E4828" s="60"/>
      <c r="F4828" s="60" t="s">
        <v>1260</v>
      </c>
      <c r="G4828" s="82">
        <v>4.51</v>
      </c>
      <c r="H4828" s="60" t="s">
        <v>1261</v>
      </c>
      <c r="I4828" s="82">
        <v>0</v>
      </c>
      <c r="J4828" s="60" t="s">
        <v>1262</v>
      </c>
      <c r="K4828" s="82">
        <v>4.51</v>
      </c>
      <c r="O4828" s="4"/>
      <c r="P4828" s="4"/>
      <c r="Q4828" s="4"/>
      <c r="R4828" s="4"/>
      <c r="S4828" s="4"/>
      <c r="T4828" s="4"/>
      <c r="U4828" s="4"/>
      <c r="V4828" s="4"/>
      <c r="W4828" s="4"/>
      <c r="X4828" s="4"/>
      <c r="Y4828" s="4"/>
    </row>
    <row r="4829" spans="1:25" ht="15" customHeight="1" thickBot="1">
      <c r="A4829" s="4"/>
      <c r="B4829" s="60"/>
      <c r="C4829" s="60"/>
      <c r="D4829" s="60"/>
      <c r="E4829" s="60"/>
      <c r="F4829" s="60" t="s">
        <v>1263</v>
      </c>
      <c r="G4829" s="82">
        <v>12.67</v>
      </c>
      <c r="H4829" s="60"/>
      <c r="I4829" s="306" t="s">
        <v>1264</v>
      </c>
      <c r="J4829" s="306"/>
      <c r="K4829" s="82">
        <v>79.680000000000007</v>
      </c>
      <c r="O4829" s="4"/>
      <c r="P4829" s="4"/>
      <c r="Q4829" s="4"/>
      <c r="R4829" s="4"/>
      <c r="S4829" s="4"/>
      <c r="T4829" s="4"/>
      <c r="U4829" s="4"/>
      <c r="V4829" s="4"/>
      <c r="W4829" s="4"/>
      <c r="X4829" s="4"/>
      <c r="Y4829" s="4"/>
    </row>
    <row r="4830" spans="1:25" ht="15" customHeight="1" thickTop="1">
      <c r="A4830" s="4"/>
      <c r="B4830" s="72"/>
      <c r="C4830" s="72"/>
      <c r="D4830" s="72"/>
      <c r="E4830" s="72"/>
      <c r="F4830" s="72"/>
      <c r="G4830" s="72"/>
      <c r="H4830" s="72"/>
      <c r="I4830" s="72"/>
      <c r="J4830" s="72"/>
      <c r="K4830" s="72"/>
      <c r="O4830" s="4"/>
      <c r="P4830" s="4"/>
      <c r="Q4830" s="4"/>
      <c r="R4830" s="4"/>
      <c r="S4830" s="4"/>
      <c r="T4830" s="4"/>
      <c r="U4830" s="4"/>
      <c r="V4830" s="4"/>
      <c r="W4830" s="4"/>
      <c r="X4830" s="4"/>
      <c r="Y4830" s="4"/>
    </row>
    <row r="4831" spans="1:25" ht="15" customHeight="1">
      <c r="A4831" s="4"/>
      <c r="B4831" s="61"/>
      <c r="C4831" s="62" t="s">
        <v>19</v>
      </c>
      <c r="D4831" s="61" t="s">
        <v>20</v>
      </c>
      <c r="E4831" s="61" t="s">
        <v>21</v>
      </c>
      <c r="F4831" s="303" t="s">
        <v>1242</v>
      </c>
      <c r="G4831" s="303"/>
      <c r="H4831" s="67" t="s">
        <v>22</v>
      </c>
      <c r="I4831" s="62" t="s">
        <v>23</v>
      </c>
      <c r="J4831" s="62" t="s">
        <v>24</v>
      </c>
      <c r="K4831" s="62" t="s">
        <v>17</v>
      </c>
      <c r="O4831" s="4"/>
      <c r="P4831" s="4"/>
      <c r="Q4831" s="4"/>
      <c r="R4831" s="4"/>
      <c r="S4831" s="4"/>
      <c r="T4831" s="4"/>
      <c r="U4831" s="4"/>
      <c r="V4831" s="4"/>
      <c r="W4831" s="4"/>
      <c r="X4831" s="4"/>
      <c r="Y4831" s="4"/>
    </row>
    <row r="4832" spans="1:25" ht="15" customHeight="1">
      <c r="A4832" s="4"/>
      <c r="B4832" s="58" t="s">
        <v>1243</v>
      </c>
      <c r="C4832" s="69" t="s">
        <v>1849</v>
      </c>
      <c r="D4832" s="58" t="s">
        <v>47</v>
      </c>
      <c r="E4832" s="58" t="s">
        <v>1850</v>
      </c>
      <c r="F4832" s="304" t="s">
        <v>1824</v>
      </c>
      <c r="G4832" s="304"/>
      <c r="H4832" s="68" t="s">
        <v>49</v>
      </c>
      <c r="I4832" s="71">
        <v>1</v>
      </c>
      <c r="J4832" s="70">
        <v>11.97</v>
      </c>
      <c r="K4832" s="70">
        <v>11.97</v>
      </c>
      <c r="O4832" s="4"/>
      <c r="P4832" s="4"/>
      <c r="Q4832" s="4"/>
      <c r="R4832" s="4"/>
      <c r="S4832" s="4"/>
      <c r="T4832" s="4"/>
      <c r="U4832" s="4"/>
      <c r="V4832" s="4"/>
      <c r="W4832" s="4"/>
      <c r="X4832" s="4"/>
      <c r="Y4832" s="4"/>
    </row>
    <row r="4833" spans="1:25" ht="15" customHeight="1">
      <c r="A4833" s="4"/>
      <c r="B4833" s="59" t="s">
        <v>1245</v>
      </c>
      <c r="C4833" s="74" t="s">
        <v>1246</v>
      </c>
      <c r="D4833" s="59" t="s">
        <v>47</v>
      </c>
      <c r="E4833" s="59" t="s">
        <v>1247</v>
      </c>
      <c r="F4833" s="308" t="s">
        <v>1248</v>
      </c>
      <c r="G4833" s="308"/>
      <c r="H4833" s="73" t="s">
        <v>1249</v>
      </c>
      <c r="I4833" s="76">
        <v>4.8099999999999997E-2</v>
      </c>
      <c r="J4833" s="75">
        <v>22.64</v>
      </c>
      <c r="K4833" s="75">
        <v>1.08</v>
      </c>
      <c r="O4833" s="4"/>
      <c r="P4833" s="4"/>
      <c r="Q4833" s="4"/>
      <c r="R4833" s="4"/>
      <c r="S4833" s="4"/>
      <c r="T4833" s="4"/>
      <c r="U4833" s="4"/>
      <c r="V4833" s="4"/>
      <c r="W4833" s="4"/>
      <c r="X4833" s="4"/>
      <c r="Y4833" s="4"/>
    </row>
    <row r="4834" spans="1:25" ht="15" customHeight="1">
      <c r="A4834" s="4"/>
      <c r="B4834" s="59" t="s">
        <v>1245</v>
      </c>
      <c r="C4834" s="74" t="s">
        <v>1301</v>
      </c>
      <c r="D4834" s="59" t="s">
        <v>47</v>
      </c>
      <c r="E4834" s="59" t="s">
        <v>1302</v>
      </c>
      <c r="F4834" s="308" t="s">
        <v>1248</v>
      </c>
      <c r="G4834" s="308"/>
      <c r="H4834" s="73" t="s">
        <v>1249</v>
      </c>
      <c r="I4834" s="76">
        <v>0.1525</v>
      </c>
      <c r="J4834" s="75">
        <v>30.48</v>
      </c>
      <c r="K4834" s="75">
        <v>4.6399999999999997</v>
      </c>
      <c r="O4834" s="4"/>
      <c r="P4834" s="4"/>
      <c r="Q4834" s="4"/>
      <c r="R4834" s="4"/>
      <c r="S4834" s="4"/>
      <c r="T4834" s="4"/>
      <c r="U4834" s="4"/>
      <c r="V4834" s="4"/>
      <c r="W4834" s="4"/>
      <c r="X4834" s="4"/>
      <c r="Y4834" s="4"/>
    </row>
    <row r="4835" spans="1:25" ht="15" customHeight="1">
      <c r="A4835" s="4"/>
      <c r="B4835" s="57" t="s">
        <v>1254</v>
      </c>
      <c r="C4835" s="78" t="s">
        <v>1825</v>
      </c>
      <c r="D4835" s="57" t="s">
        <v>47</v>
      </c>
      <c r="E4835" s="57" t="s">
        <v>1826</v>
      </c>
      <c r="F4835" s="305" t="s">
        <v>1258</v>
      </c>
      <c r="G4835" s="305"/>
      <c r="H4835" s="77" t="s">
        <v>49</v>
      </c>
      <c r="I4835" s="80">
        <v>2.1000000000000001E-2</v>
      </c>
      <c r="J4835" s="79">
        <v>3.99</v>
      </c>
      <c r="K4835" s="79">
        <v>0.08</v>
      </c>
      <c r="O4835" s="4"/>
      <c r="P4835" s="4"/>
      <c r="Q4835" s="4"/>
      <c r="R4835" s="4"/>
      <c r="S4835" s="4"/>
      <c r="T4835" s="4"/>
      <c r="U4835" s="4"/>
      <c r="V4835" s="4"/>
      <c r="W4835" s="4"/>
      <c r="X4835" s="4"/>
      <c r="Y4835" s="4"/>
    </row>
    <row r="4836" spans="1:25" ht="15" customHeight="1">
      <c r="A4836" s="4"/>
      <c r="B4836" s="57" t="s">
        <v>1254</v>
      </c>
      <c r="C4836" s="78" t="s">
        <v>3030</v>
      </c>
      <c r="D4836" s="57" t="s">
        <v>47</v>
      </c>
      <c r="E4836" s="57" t="s">
        <v>3031</v>
      </c>
      <c r="F4836" s="305" t="s">
        <v>1258</v>
      </c>
      <c r="G4836" s="305"/>
      <c r="H4836" s="77" t="s">
        <v>49</v>
      </c>
      <c r="I4836" s="80">
        <v>1</v>
      </c>
      <c r="J4836" s="79">
        <v>6.17</v>
      </c>
      <c r="K4836" s="79">
        <v>6.17</v>
      </c>
      <c r="O4836" s="4"/>
      <c r="P4836" s="4"/>
      <c r="Q4836" s="4"/>
      <c r="R4836" s="4"/>
      <c r="S4836" s="4"/>
      <c r="T4836" s="4"/>
      <c r="U4836" s="4"/>
      <c r="V4836" s="4"/>
      <c r="W4836" s="4"/>
      <c r="X4836" s="4"/>
      <c r="Y4836" s="4"/>
    </row>
    <row r="4837" spans="1:25" ht="15" customHeight="1">
      <c r="A4837" s="4"/>
      <c r="B4837" s="60"/>
      <c r="C4837" s="60"/>
      <c r="D4837" s="60"/>
      <c r="E4837" s="60"/>
      <c r="F4837" s="60" t="s">
        <v>1260</v>
      </c>
      <c r="G4837" s="82">
        <v>4.51</v>
      </c>
      <c r="H4837" s="60" t="s">
        <v>1261</v>
      </c>
      <c r="I4837" s="82">
        <v>0</v>
      </c>
      <c r="J4837" s="60" t="s">
        <v>1262</v>
      </c>
      <c r="K4837" s="82">
        <v>4.51</v>
      </c>
      <c r="O4837" s="4"/>
      <c r="P4837" s="4"/>
      <c r="Q4837" s="4"/>
      <c r="R4837" s="4"/>
      <c r="S4837" s="4"/>
      <c r="T4837" s="4"/>
      <c r="U4837" s="4"/>
      <c r="V4837" s="4"/>
      <c r="W4837" s="4"/>
      <c r="X4837" s="4"/>
      <c r="Y4837" s="4"/>
    </row>
    <row r="4838" spans="1:25" ht="15" customHeight="1" thickBot="1">
      <c r="A4838" s="4"/>
      <c r="B4838" s="60"/>
      <c r="C4838" s="60"/>
      <c r="D4838" s="60"/>
      <c r="E4838" s="60"/>
      <c r="F4838" s="60" t="s">
        <v>1263</v>
      </c>
      <c r="G4838" s="82">
        <v>2.2599999999999998</v>
      </c>
      <c r="H4838" s="60"/>
      <c r="I4838" s="306" t="s">
        <v>1264</v>
      </c>
      <c r="J4838" s="306"/>
      <c r="K4838" s="82">
        <v>14.23</v>
      </c>
      <c r="O4838" s="4"/>
      <c r="P4838" s="4"/>
      <c r="Q4838" s="4"/>
      <c r="R4838" s="4"/>
      <c r="S4838" s="4"/>
      <c r="T4838" s="4"/>
      <c r="U4838" s="4"/>
      <c r="V4838" s="4"/>
      <c r="W4838" s="4"/>
      <c r="X4838" s="4"/>
      <c r="Y4838" s="4"/>
    </row>
    <row r="4839" spans="1:25" ht="15" customHeight="1" thickTop="1">
      <c r="A4839" s="4"/>
      <c r="B4839" s="72"/>
      <c r="C4839" s="72"/>
      <c r="D4839" s="72"/>
      <c r="E4839" s="72"/>
      <c r="F4839" s="72"/>
      <c r="G4839" s="72"/>
      <c r="H4839" s="72"/>
      <c r="I4839" s="72"/>
      <c r="J4839" s="72"/>
      <c r="K4839" s="72"/>
      <c r="O4839" s="4"/>
      <c r="P4839" s="4"/>
      <c r="Q4839" s="4"/>
      <c r="R4839" s="4"/>
      <c r="S4839" s="4"/>
      <c r="T4839" s="4"/>
      <c r="U4839" s="4"/>
      <c r="V4839" s="4"/>
      <c r="W4839" s="4"/>
      <c r="X4839" s="4"/>
      <c r="Y4839" s="4"/>
    </row>
    <row r="4840" spans="1:25" ht="15" customHeight="1">
      <c r="A4840" s="4"/>
      <c r="B4840" s="61"/>
      <c r="C4840" s="62" t="s">
        <v>19</v>
      </c>
      <c r="D4840" s="61" t="s">
        <v>20</v>
      </c>
      <c r="E4840" s="61" t="s">
        <v>21</v>
      </c>
      <c r="F4840" s="303" t="s">
        <v>1242</v>
      </c>
      <c r="G4840" s="303"/>
      <c r="H4840" s="67" t="s">
        <v>22</v>
      </c>
      <c r="I4840" s="62" t="s">
        <v>23</v>
      </c>
      <c r="J4840" s="62" t="s">
        <v>24</v>
      </c>
      <c r="K4840" s="62" t="s">
        <v>17</v>
      </c>
      <c r="O4840" s="4"/>
      <c r="P4840" s="4"/>
      <c r="Q4840" s="4"/>
      <c r="R4840" s="4"/>
      <c r="S4840" s="4"/>
      <c r="T4840" s="4"/>
      <c r="U4840" s="4"/>
      <c r="V4840" s="4"/>
      <c r="W4840" s="4"/>
      <c r="X4840" s="4"/>
      <c r="Y4840" s="4"/>
    </row>
    <row r="4841" spans="1:25" ht="15" customHeight="1">
      <c r="A4841" s="4"/>
      <c r="B4841" s="58" t="s">
        <v>1243</v>
      </c>
      <c r="C4841" s="69" t="s">
        <v>1511</v>
      </c>
      <c r="D4841" s="58" t="s">
        <v>47</v>
      </c>
      <c r="E4841" s="58" t="s">
        <v>1512</v>
      </c>
      <c r="F4841" s="304" t="s">
        <v>1513</v>
      </c>
      <c r="G4841" s="304"/>
      <c r="H4841" s="68" t="s">
        <v>1249</v>
      </c>
      <c r="I4841" s="71">
        <v>1</v>
      </c>
      <c r="J4841" s="70">
        <v>129.44999999999999</v>
      </c>
      <c r="K4841" s="70">
        <v>129.44999999999999</v>
      </c>
      <c r="O4841" s="4"/>
      <c r="P4841" s="4"/>
      <c r="Q4841" s="4"/>
      <c r="R4841" s="4"/>
      <c r="S4841" s="4"/>
      <c r="T4841" s="4"/>
      <c r="U4841" s="4"/>
      <c r="V4841" s="4"/>
      <c r="W4841" s="4"/>
      <c r="X4841" s="4"/>
      <c r="Y4841" s="4"/>
    </row>
    <row r="4842" spans="1:25" ht="15" customHeight="1">
      <c r="A4842" s="4"/>
      <c r="B4842" s="59" t="s">
        <v>1245</v>
      </c>
      <c r="C4842" s="74" t="s">
        <v>2904</v>
      </c>
      <c r="D4842" s="59" t="s">
        <v>47</v>
      </c>
      <c r="E4842" s="59" t="s">
        <v>2905</v>
      </c>
      <c r="F4842" s="308" t="s">
        <v>1513</v>
      </c>
      <c r="G4842" s="308"/>
      <c r="H4842" s="73" t="s">
        <v>1249</v>
      </c>
      <c r="I4842" s="76">
        <v>1</v>
      </c>
      <c r="J4842" s="75">
        <v>1.52</v>
      </c>
      <c r="K4842" s="75">
        <v>1.52</v>
      </c>
      <c r="O4842" s="4"/>
      <c r="P4842" s="4"/>
      <c r="Q4842" s="4"/>
      <c r="R4842" s="4"/>
      <c r="S4842" s="4"/>
      <c r="T4842" s="4"/>
      <c r="U4842" s="4"/>
      <c r="V4842" s="4"/>
      <c r="W4842" s="4"/>
      <c r="X4842" s="4"/>
      <c r="Y4842" s="4"/>
    </row>
    <row r="4843" spans="1:25" ht="15" customHeight="1">
      <c r="A4843" s="4"/>
      <c r="B4843" s="57" t="s">
        <v>1254</v>
      </c>
      <c r="C4843" s="78" t="s">
        <v>3032</v>
      </c>
      <c r="D4843" s="57" t="s">
        <v>47</v>
      </c>
      <c r="E4843" s="57" t="s">
        <v>3033</v>
      </c>
      <c r="F4843" s="305" t="s">
        <v>1258</v>
      </c>
      <c r="G4843" s="305"/>
      <c r="H4843" s="77" t="s">
        <v>1249</v>
      </c>
      <c r="I4843" s="80">
        <v>1</v>
      </c>
      <c r="J4843" s="79">
        <v>0.01</v>
      </c>
      <c r="K4843" s="79">
        <v>0.01</v>
      </c>
      <c r="O4843" s="4"/>
      <c r="P4843" s="4"/>
      <c r="Q4843" s="4"/>
      <c r="R4843" s="4"/>
      <c r="S4843" s="4"/>
      <c r="T4843" s="4"/>
      <c r="U4843" s="4"/>
      <c r="V4843" s="4"/>
      <c r="W4843" s="4"/>
      <c r="X4843" s="4"/>
      <c r="Y4843" s="4"/>
    </row>
    <row r="4844" spans="1:25" ht="15" customHeight="1">
      <c r="A4844" s="4"/>
      <c r="B4844" s="57" t="s">
        <v>1254</v>
      </c>
      <c r="C4844" s="78" t="s">
        <v>2906</v>
      </c>
      <c r="D4844" s="57" t="s">
        <v>47</v>
      </c>
      <c r="E4844" s="57" t="s">
        <v>2907</v>
      </c>
      <c r="F4844" s="305" t="s">
        <v>1402</v>
      </c>
      <c r="G4844" s="305"/>
      <c r="H4844" s="77" t="s">
        <v>1249</v>
      </c>
      <c r="I4844" s="80">
        <v>1</v>
      </c>
      <c r="J4844" s="79">
        <v>125.64</v>
      </c>
      <c r="K4844" s="79">
        <v>125.64</v>
      </c>
      <c r="O4844" s="4"/>
      <c r="P4844" s="4"/>
      <c r="Q4844" s="4"/>
      <c r="R4844" s="4"/>
      <c r="S4844" s="4"/>
      <c r="T4844" s="4"/>
      <c r="U4844" s="4"/>
      <c r="V4844" s="4"/>
      <c r="W4844" s="4"/>
      <c r="X4844" s="4"/>
      <c r="Y4844" s="4"/>
    </row>
    <row r="4845" spans="1:25" ht="15" customHeight="1">
      <c r="A4845" s="4"/>
      <c r="B4845" s="57" t="s">
        <v>1254</v>
      </c>
      <c r="C4845" s="78" t="s">
        <v>2689</v>
      </c>
      <c r="D4845" s="57" t="s">
        <v>47</v>
      </c>
      <c r="E4845" s="57" t="s">
        <v>2690</v>
      </c>
      <c r="F4845" s="305" t="s">
        <v>1258</v>
      </c>
      <c r="G4845" s="305"/>
      <c r="H4845" s="77" t="s">
        <v>1249</v>
      </c>
      <c r="I4845" s="80">
        <v>1</v>
      </c>
      <c r="J4845" s="79">
        <v>1.43</v>
      </c>
      <c r="K4845" s="79">
        <v>1.43</v>
      </c>
      <c r="O4845" s="4"/>
      <c r="P4845" s="4"/>
      <c r="Q4845" s="4"/>
      <c r="R4845" s="4"/>
      <c r="S4845" s="4"/>
      <c r="T4845" s="4"/>
      <c r="U4845" s="4"/>
      <c r="V4845" s="4"/>
      <c r="W4845" s="4"/>
      <c r="X4845" s="4"/>
      <c r="Y4845" s="4"/>
    </row>
    <row r="4846" spans="1:25" ht="15" customHeight="1">
      <c r="A4846" s="4"/>
      <c r="B4846" s="57" t="s">
        <v>1254</v>
      </c>
      <c r="C4846" s="78" t="s">
        <v>3034</v>
      </c>
      <c r="D4846" s="57" t="s">
        <v>47</v>
      </c>
      <c r="E4846" s="57" t="s">
        <v>3035</v>
      </c>
      <c r="F4846" s="305" t="s">
        <v>1258</v>
      </c>
      <c r="G4846" s="305"/>
      <c r="H4846" s="77" t="s">
        <v>1249</v>
      </c>
      <c r="I4846" s="80">
        <v>1</v>
      </c>
      <c r="J4846" s="79">
        <v>0.77</v>
      </c>
      <c r="K4846" s="79">
        <v>0.77</v>
      </c>
      <c r="O4846" s="4"/>
      <c r="P4846" s="4"/>
      <c r="Q4846" s="4"/>
      <c r="R4846" s="4"/>
      <c r="S4846" s="4"/>
      <c r="T4846" s="4"/>
      <c r="U4846" s="4"/>
      <c r="V4846" s="4"/>
      <c r="W4846" s="4"/>
      <c r="X4846" s="4"/>
      <c r="Y4846" s="4"/>
    </row>
    <row r="4847" spans="1:25" ht="15" customHeight="1">
      <c r="A4847" s="4"/>
      <c r="B4847" s="57" t="s">
        <v>1254</v>
      </c>
      <c r="C4847" s="78" t="s">
        <v>2691</v>
      </c>
      <c r="D4847" s="57" t="s">
        <v>47</v>
      </c>
      <c r="E4847" s="57" t="s">
        <v>2692</v>
      </c>
      <c r="F4847" s="305" t="s">
        <v>1258</v>
      </c>
      <c r="G4847" s="305"/>
      <c r="H4847" s="77" t="s">
        <v>1249</v>
      </c>
      <c r="I4847" s="80">
        <v>1</v>
      </c>
      <c r="J4847" s="79">
        <v>0.08</v>
      </c>
      <c r="K4847" s="79">
        <v>0.08</v>
      </c>
      <c r="O4847" s="4"/>
      <c r="P4847" s="4"/>
      <c r="Q4847" s="4"/>
      <c r="R4847" s="4"/>
      <c r="S4847" s="4"/>
      <c r="T4847" s="4"/>
      <c r="U4847" s="4"/>
      <c r="V4847" s="4"/>
      <c r="W4847" s="4"/>
      <c r="X4847" s="4"/>
      <c r="Y4847" s="4"/>
    </row>
    <row r="4848" spans="1:25" ht="15" customHeight="1">
      <c r="A4848" s="4"/>
      <c r="B4848" s="60"/>
      <c r="C4848" s="60"/>
      <c r="D4848" s="60"/>
      <c r="E4848" s="60"/>
      <c r="F4848" s="60" t="s">
        <v>1260</v>
      </c>
      <c r="G4848" s="82">
        <v>127.16</v>
      </c>
      <c r="H4848" s="60" t="s">
        <v>1261</v>
      </c>
      <c r="I4848" s="82">
        <v>0</v>
      </c>
      <c r="J4848" s="60" t="s">
        <v>1262</v>
      </c>
      <c r="K4848" s="82">
        <v>127.16</v>
      </c>
      <c r="O4848" s="4"/>
      <c r="P4848" s="4"/>
      <c r="Q4848" s="4"/>
      <c r="R4848" s="4"/>
      <c r="S4848" s="4"/>
      <c r="T4848" s="4"/>
      <c r="U4848" s="4"/>
      <c r="V4848" s="4"/>
      <c r="W4848" s="4"/>
      <c r="X4848" s="4"/>
      <c r="Y4848" s="4"/>
    </row>
    <row r="4849" spans="1:25" ht="15" customHeight="1" thickBot="1">
      <c r="A4849" s="4"/>
      <c r="B4849" s="60"/>
      <c r="C4849" s="60"/>
      <c r="D4849" s="60"/>
      <c r="E4849" s="60"/>
      <c r="F4849" s="60" t="s">
        <v>1263</v>
      </c>
      <c r="G4849" s="82">
        <v>24.49</v>
      </c>
      <c r="H4849" s="60"/>
      <c r="I4849" s="306" t="s">
        <v>1264</v>
      </c>
      <c r="J4849" s="306"/>
      <c r="K4849" s="82">
        <v>153.94</v>
      </c>
      <c r="O4849" s="4"/>
      <c r="P4849" s="4"/>
      <c r="Q4849" s="4"/>
      <c r="R4849" s="4"/>
      <c r="S4849" s="4"/>
      <c r="T4849" s="4"/>
      <c r="U4849" s="4"/>
      <c r="V4849" s="4"/>
      <c r="W4849" s="4"/>
      <c r="X4849" s="4"/>
      <c r="Y4849" s="4"/>
    </row>
    <row r="4850" spans="1:25" ht="15" customHeight="1" thickTop="1">
      <c r="A4850" s="4"/>
      <c r="B4850" s="72"/>
      <c r="C4850" s="72"/>
      <c r="D4850" s="72"/>
      <c r="E4850" s="72"/>
      <c r="F4850" s="72"/>
      <c r="G4850" s="72"/>
      <c r="H4850" s="72"/>
      <c r="I4850" s="72"/>
      <c r="J4850" s="72"/>
      <c r="K4850" s="72"/>
      <c r="O4850" s="4"/>
      <c r="P4850" s="4"/>
      <c r="Q4850" s="4"/>
      <c r="R4850" s="4"/>
      <c r="S4850" s="4"/>
      <c r="T4850" s="4"/>
      <c r="U4850" s="4"/>
      <c r="V4850" s="4"/>
      <c r="W4850" s="4"/>
      <c r="X4850" s="4"/>
      <c r="Y4850" s="4"/>
    </row>
    <row r="4851" spans="1:25" ht="15" customHeight="1">
      <c r="A4851" s="4"/>
      <c r="B4851" s="61"/>
      <c r="C4851" s="62" t="s">
        <v>19</v>
      </c>
      <c r="D4851" s="61" t="s">
        <v>20</v>
      </c>
      <c r="E4851" s="61" t="s">
        <v>21</v>
      </c>
      <c r="F4851" s="303" t="s">
        <v>1242</v>
      </c>
      <c r="G4851" s="303"/>
      <c r="H4851" s="67" t="s">
        <v>22</v>
      </c>
      <c r="I4851" s="62" t="s">
        <v>23</v>
      </c>
      <c r="J4851" s="62" t="s">
        <v>24</v>
      </c>
      <c r="K4851" s="62" t="s">
        <v>17</v>
      </c>
      <c r="O4851" s="4"/>
      <c r="P4851" s="4"/>
      <c r="Q4851" s="4"/>
      <c r="R4851" s="4"/>
      <c r="S4851" s="4"/>
      <c r="T4851" s="4"/>
      <c r="U4851" s="4"/>
      <c r="V4851" s="4"/>
      <c r="W4851" s="4"/>
      <c r="X4851" s="4"/>
      <c r="Y4851" s="4"/>
    </row>
    <row r="4852" spans="1:25" ht="15" customHeight="1">
      <c r="A4852" s="4"/>
      <c r="B4852" s="58" t="s">
        <v>1243</v>
      </c>
      <c r="C4852" s="69" t="s">
        <v>1527</v>
      </c>
      <c r="D4852" s="58" t="s">
        <v>47</v>
      </c>
      <c r="E4852" s="58" t="s">
        <v>1528</v>
      </c>
      <c r="F4852" s="304" t="s">
        <v>1517</v>
      </c>
      <c r="G4852" s="304"/>
      <c r="H4852" s="68" t="s">
        <v>87</v>
      </c>
      <c r="I4852" s="71">
        <v>1</v>
      </c>
      <c r="J4852" s="70">
        <v>39.19</v>
      </c>
      <c r="K4852" s="70">
        <v>39.19</v>
      </c>
      <c r="O4852" s="4"/>
      <c r="P4852" s="4"/>
      <c r="Q4852" s="4"/>
      <c r="R4852" s="4"/>
      <c r="S4852" s="4"/>
      <c r="T4852" s="4"/>
      <c r="U4852" s="4"/>
      <c r="V4852" s="4"/>
      <c r="W4852" s="4"/>
      <c r="X4852" s="4"/>
      <c r="Y4852" s="4"/>
    </row>
    <row r="4853" spans="1:25" ht="15" customHeight="1">
      <c r="A4853" s="4"/>
      <c r="B4853" s="59" t="s">
        <v>1245</v>
      </c>
      <c r="C4853" s="74" t="s">
        <v>1389</v>
      </c>
      <c r="D4853" s="59" t="s">
        <v>47</v>
      </c>
      <c r="E4853" s="59" t="s">
        <v>1390</v>
      </c>
      <c r="F4853" s="308" t="s">
        <v>1387</v>
      </c>
      <c r="G4853" s="308"/>
      <c r="H4853" s="73" t="s">
        <v>1391</v>
      </c>
      <c r="I4853" s="76">
        <v>2.1999999999999999E-2</v>
      </c>
      <c r="J4853" s="75">
        <v>38.36</v>
      </c>
      <c r="K4853" s="75">
        <v>0.84</v>
      </c>
      <c r="O4853" s="4"/>
      <c r="P4853" s="4"/>
      <c r="Q4853" s="4"/>
      <c r="R4853" s="4"/>
      <c r="S4853" s="4"/>
      <c r="T4853" s="4"/>
      <c r="U4853" s="4"/>
      <c r="V4853" s="4"/>
      <c r="W4853" s="4"/>
      <c r="X4853" s="4"/>
      <c r="Y4853" s="4"/>
    </row>
    <row r="4854" spans="1:25" ht="15" customHeight="1">
      <c r="A4854" s="4"/>
      <c r="B4854" s="59" t="s">
        <v>1245</v>
      </c>
      <c r="C4854" s="74" t="s">
        <v>1280</v>
      </c>
      <c r="D4854" s="59" t="s">
        <v>47</v>
      </c>
      <c r="E4854" s="59" t="s">
        <v>1281</v>
      </c>
      <c r="F4854" s="308" t="s">
        <v>1248</v>
      </c>
      <c r="G4854" s="308"/>
      <c r="H4854" s="73" t="s">
        <v>1249</v>
      </c>
      <c r="I4854" s="76">
        <v>8.3000000000000004E-2</v>
      </c>
      <c r="J4854" s="75">
        <v>30.75</v>
      </c>
      <c r="K4854" s="75">
        <v>2.5499999999999998</v>
      </c>
      <c r="O4854" s="4"/>
      <c r="P4854" s="4"/>
      <c r="Q4854" s="4"/>
      <c r="R4854" s="4"/>
      <c r="S4854" s="4"/>
      <c r="T4854" s="4"/>
      <c r="U4854" s="4"/>
      <c r="V4854" s="4"/>
      <c r="W4854" s="4"/>
      <c r="X4854" s="4"/>
      <c r="Y4854" s="4"/>
    </row>
    <row r="4855" spans="1:25" ht="15" customHeight="1">
      <c r="A4855" s="4"/>
      <c r="B4855" s="59" t="s">
        <v>1245</v>
      </c>
      <c r="C4855" s="74" t="s">
        <v>1282</v>
      </c>
      <c r="D4855" s="59" t="s">
        <v>47</v>
      </c>
      <c r="E4855" s="59" t="s">
        <v>1283</v>
      </c>
      <c r="F4855" s="308" t="s">
        <v>1248</v>
      </c>
      <c r="G4855" s="308"/>
      <c r="H4855" s="73" t="s">
        <v>1249</v>
      </c>
      <c r="I4855" s="76">
        <v>3.2000000000000001E-2</v>
      </c>
      <c r="J4855" s="75">
        <v>24.85</v>
      </c>
      <c r="K4855" s="75">
        <v>0.79</v>
      </c>
      <c r="O4855" s="4"/>
      <c r="P4855" s="4"/>
      <c r="Q4855" s="4"/>
      <c r="R4855" s="4"/>
      <c r="S4855" s="4"/>
      <c r="T4855" s="4"/>
      <c r="U4855" s="4"/>
      <c r="V4855" s="4"/>
      <c r="W4855" s="4"/>
      <c r="X4855" s="4"/>
      <c r="Y4855" s="4"/>
    </row>
    <row r="4856" spans="1:25" ht="15" customHeight="1">
      <c r="A4856" s="4"/>
      <c r="B4856" s="59" t="s">
        <v>1245</v>
      </c>
      <c r="C4856" s="74" t="s">
        <v>1385</v>
      </c>
      <c r="D4856" s="59" t="s">
        <v>47</v>
      </c>
      <c r="E4856" s="59" t="s">
        <v>1386</v>
      </c>
      <c r="F4856" s="308" t="s">
        <v>1387</v>
      </c>
      <c r="G4856" s="308"/>
      <c r="H4856" s="73" t="s">
        <v>1388</v>
      </c>
      <c r="I4856" s="76">
        <v>8.7999999999999995E-2</v>
      </c>
      <c r="J4856" s="75">
        <v>36.770000000000003</v>
      </c>
      <c r="K4856" s="75">
        <v>3.23</v>
      </c>
      <c r="O4856" s="4"/>
      <c r="P4856" s="4"/>
      <c r="Q4856" s="4"/>
      <c r="R4856" s="4"/>
      <c r="S4856" s="4"/>
      <c r="T4856" s="4"/>
      <c r="U4856" s="4"/>
      <c r="V4856" s="4"/>
      <c r="W4856" s="4"/>
      <c r="X4856" s="4"/>
      <c r="Y4856" s="4"/>
    </row>
    <row r="4857" spans="1:25" ht="15" customHeight="1">
      <c r="A4857" s="4"/>
      <c r="B4857" s="57" t="s">
        <v>1254</v>
      </c>
      <c r="C4857" s="78" t="s">
        <v>1296</v>
      </c>
      <c r="D4857" s="57" t="s">
        <v>47</v>
      </c>
      <c r="E4857" s="57" t="s">
        <v>1297</v>
      </c>
      <c r="F4857" s="305" t="s">
        <v>1258</v>
      </c>
      <c r="G4857" s="305"/>
      <c r="H4857" s="77" t="s">
        <v>103</v>
      </c>
      <c r="I4857" s="80">
        <v>1.2E-2</v>
      </c>
      <c r="J4857" s="79">
        <v>17.57</v>
      </c>
      <c r="K4857" s="79">
        <v>0.21</v>
      </c>
      <c r="O4857" s="4"/>
      <c r="P4857" s="4"/>
      <c r="Q4857" s="4"/>
      <c r="R4857" s="4"/>
      <c r="S4857" s="4"/>
      <c r="T4857" s="4"/>
      <c r="U4857" s="4"/>
      <c r="V4857" s="4"/>
      <c r="W4857" s="4"/>
      <c r="X4857" s="4"/>
      <c r="Y4857" s="4"/>
    </row>
    <row r="4858" spans="1:25" ht="15" customHeight="1">
      <c r="A4858" s="4"/>
      <c r="B4858" s="57" t="s">
        <v>1254</v>
      </c>
      <c r="C4858" s="78" t="s">
        <v>3036</v>
      </c>
      <c r="D4858" s="57" t="s">
        <v>47</v>
      </c>
      <c r="E4858" s="57" t="s">
        <v>3037</v>
      </c>
      <c r="F4858" s="305" t="s">
        <v>1258</v>
      </c>
      <c r="G4858" s="305"/>
      <c r="H4858" s="77" t="s">
        <v>37</v>
      </c>
      <c r="I4858" s="80">
        <v>0.13600000000000001</v>
      </c>
      <c r="J4858" s="79">
        <v>88.3</v>
      </c>
      <c r="K4858" s="79">
        <v>12</v>
      </c>
      <c r="O4858" s="4"/>
      <c r="P4858" s="4"/>
      <c r="Q4858" s="4"/>
      <c r="R4858" s="4"/>
      <c r="S4858" s="4"/>
      <c r="T4858" s="4"/>
      <c r="U4858" s="4"/>
      <c r="V4858" s="4"/>
      <c r="W4858" s="4"/>
      <c r="X4858" s="4"/>
      <c r="Y4858" s="4"/>
    </row>
    <row r="4859" spans="1:25" ht="15" customHeight="1">
      <c r="A4859" s="4"/>
      <c r="B4859" s="57" t="s">
        <v>1254</v>
      </c>
      <c r="C4859" s="78" t="s">
        <v>1288</v>
      </c>
      <c r="D4859" s="57" t="s">
        <v>47</v>
      </c>
      <c r="E4859" s="57" t="s">
        <v>1289</v>
      </c>
      <c r="F4859" s="305" t="s">
        <v>1258</v>
      </c>
      <c r="G4859" s="305"/>
      <c r="H4859" s="77" t="s">
        <v>87</v>
      </c>
      <c r="I4859" s="80">
        <v>2.3420000000000001</v>
      </c>
      <c r="J4859" s="79">
        <v>8.36</v>
      </c>
      <c r="K4859" s="79">
        <v>19.57</v>
      </c>
      <c r="O4859" s="4"/>
      <c r="P4859" s="4"/>
      <c r="Q4859" s="4"/>
      <c r="R4859" s="4"/>
      <c r="S4859" s="4"/>
      <c r="T4859" s="4"/>
      <c r="U4859" s="4"/>
      <c r="V4859" s="4"/>
      <c r="W4859" s="4"/>
      <c r="X4859" s="4"/>
      <c r="Y4859" s="4"/>
    </row>
    <row r="4860" spans="1:25" ht="15" customHeight="1">
      <c r="A4860" s="4"/>
      <c r="B4860" s="60"/>
      <c r="C4860" s="60"/>
      <c r="D4860" s="60"/>
      <c r="E4860" s="60"/>
      <c r="F4860" s="60" t="s">
        <v>1260</v>
      </c>
      <c r="G4860" s="82">
        <v>6.04</v>
      </c>
      <c r="H4860" s="60" t="s">
        <v>1261</v>
      </c>
      <c r="I4860" s="82">
        <v>0</v>
      </c>
      <c r="J4860" s="60" t="s">
        <v>1262</v>
      </c>
      <c r="K4860" s="82">
        <v>6.04</v>
      </c>
      <c r="O4860" s="4"/>
      <c r="P4860" s="4"/>
      <c r="Q4860" s="4"/>
      <c r="R4860" s="4"/>
      <c r="S4860" s="4"/>
      <c r="T4860" s="4"/>
      <c r="U4860" s="4"/>
      <c r="V4860" s="4"/>
      <c r="W4860" s="4"/>
      <c r="X4860" s="4"/>
      <c r="Y4860" s="4"/>
    </row>
    <row r="4861" spans="1:25" ht="15" customHeight="1" thickBot="1">
      <c r="A4861" s="4"/>
      <c r="B4861" s="60"/>
      <c r="C4861" s="60"/>
      <c r="D4861" s="60"/>
      <c r="E4861" s="60"/>
      <c r="F4861" s="60" t="s">
        <v>1263</v>
      </c>
      <c r="G4861" s="82">
        <v>7.41</v>
      </c>
      <c r="H4861" s="60"/>
      <c r="I4861" s="306" t="s">
        <v>1264</v>
      </c>
      <c r="J4861" s="306"/>
      <c r="K4861" s="82">
        <v>46.6</v>
      </c>
      <c r="O4861" s="4"/>
      <c r="P4861" s="4"/>
      <c r="Q4861" s="4"/>
      <c r="R4861" s="4"/>
      <c r="S4861" s="4"/>
      <c r="T4861" s="4"/>
      <c r="U4861" s="4"/>
      <c r="V4861" s="4"/>
      <c r="W4861" s="4"/>
      <c r="X4861" s="4"/>
      <c r="Y4861" s="4"/>
    </row>
    <row r="4862" spans="1:25" ht="15" customHeight="1" thickTop="1">
      <c r="A4862" s="4"/>
      <c r="B4862" s="72"/>
      <c r="C4862" s="72"/>
      <c r="D4862" s="72"/>
      <c r="E4862" s="72"/>
      <c r="F4862" s="72"/>
      <c r="G4862" s="72"/>
      <c r="H4862" s="72"/>
      <c r="I4862" s="72"/>
      <c r="J4862" s="72"/>
      <c r="K4862" s="72"/>
      <c r="O4862" s="4"/>
      <c r="P4862" s="4"/>
      <c r="Q4862" s="4"/>
      <c r="R4862" s="4"/>
      <c r="S4862" s="4"/>
      <c r="T4862" s="4"/>
      <c r="U4862" s="4"/>
      <c r="V4862" s="4"/>
      <c r="W4862" s="4"/>
      <c r="X4862" s="4"/>
      <c r="Y4862" s="4"/>
    </row>
    <row r="4863" spans="1:25" ht="15" customHeight="1">
      <c r="A4863" s="4"/>
      <c r="B4863" s="61"/>
      <c r="C4863" s="62" t="s">
        <v>19</v>
      </c>
      <c r="D4863" s="61" t="s">
        <v>20</v>
      </c>
      <c r="E4863" s="61" t="s">
        <v>21</v>
      </c>
      <c r="F4863" s="303" t="s">
        <v>1242</v>
      </c>
      <c r="G4863" s="303"/>
      <c r="H4863" s="67" t="s">
        <v>22</v>
      </c>
      <c r="I4863" s="62" t="s">
        <v>23</v>
      </c>
      <c r="J4863" s="62" t="s">
        <v>24</v>
      </c>
      <c r="K4863" s="62" t="s">
        <v>17</v>
      </c>
      <c r="O4863" s="4"/>
      <c r="P4863" s="4"/>
      <c r="Q4863" s="4"/>
      <c r="R4863" s="4"/>
      <c r="S4863" s="4"/>
      <c r="T4863" s="4"/>
      <c r="U4863" s="4"/>
      <c r="V4863" s="4"/>
      <c r="W4863" s="4"/>
      <c r="X4863" s="4"/>
      <c r="Y4863" s="4"/>
    </row>
    <row r="4864" spans="1:25" ht="15" customHeight="1">
      <c r="A4864" s="4"/>
      <c r="B4864" s="58" t="s">
        <v>1243</v>
      </c>
      <c r="C4864" s="69" t="s">
        <v>1548</v>
      </c>
      <c r="D4864" s="58" t="s">
        <v>47</v>
      </c>
      <c r="E4864" s="58" t="s">
        <v>1549</v>
      </c>
      <c r="F4864" s="304" t="s">
        <v>1517</v>
      </c>
      <c r="G4864" s="304"/>
      <c r="H4864" s="68" t="s">
        <v>87</v>
      </c>
      <c r="I4864" s="71">
        <v>1</v>
      </c>
      <c r="J4864" s="70">
        <v>26.74</v>
      </c>
      <c r="K4864" s="70">
        <v>26.74</v>
      </c>
      <c r="O4864" s="4"/>
      <c r="P4864" s="4"/>
      <c r="Q4864" s="4"/>
      <c r="R4864" s="4"/>
      <c r="S4864" s="4"/>
      <c r="T4864" s="4"/>
      <c r="U4864" s="4"/>
      <c r="V4864" s="4"/>
      <c r="W4864" s="4"/>
      <c r="X4864" s="4"/>
      <c r="Y4864" s="4"/>
    </row>
    <row r="4865" spans="1:25" ht="15" customHeight="1">
      <c r="A4865" s="4"/>
      <c r="B4865" s="59" t="s">
        <v>1245</v>
      </c>
      <c r="C4865" s="74" t="s">
        <v>1385</v>
      </c>
      <c r="D4865" s="59" t="s">
        <v>47</v>
      </c>
      <c r="E4865" s="59" t="s">
        <v>1386</v>
      </c>
      <c r="F4865" s="308" t="s">
        <v>1387</v>
      </c>
      <c r="G4865" s="308"/>
      <c r="H4865" s="73" t="s">
        <v>1388</v>
      </c>
      <c r="I4865" s="76">
        <v>1.7999999999999999E-2</v>
      </c>
      <c r="J4865" s="75">
        <v>36.770000000000003</v>
      </c>
      <c r="K4865" s="75">
        <v>0.66</v>
      </c>
      <c r="O4865" s="4"/>
      <c r="P4865" s="4"/>
      <c r="Q4865" s="4"/>
      <c r="R4865" s="4"/>
      <c r="S4865" s="4"/>
      <c r="T4865" s="4"/>
      <c r="U4865" s="4"/>
      <c r="V4865" s="4"/>
      <c r="W4865" s="4"/>
      <c r="X4865" s="4"/>
      <c r="Y4865" s="4"/>
    </row>
    <row r="4866" spans="1:25" ht="15" customHeight="1">
      <c r="A4866" s="4"/>
      <c r="B4866" s="59" t="s">
        <v>1245</v>
      </c>
      <c r="C4866" s="74" t="s">
        <v>1282</v>
      </c>
      <c r="D4866" s="59" t="s">
        <v>47</v>
      </c>
      <c r="E4866" s="59" t="s">
        <v>1283</v>
      </c>
      <c r="F4866" s="308" t="s">
        <v>1248</v>
      </c>
      <c r="G4866" s="308"/>
      <c r="H4866" s="73" t="s">
        <v>1249</v>
      </c>
      <c r="I4866" s="76">
        <v>1.2E-2</v>
      </c>
      <c r="J4866" s="75">
        <v>24.85</v>
      </c>
      <c r="K4866" s="75">
        <v>0.28999999999999998</v>
      </c>
      <c r="O4866" s="4"/>
      <c r="P4866" s="4"/>
      <c r="Q4866" s="4"/>
      <c r="R4866" s="4"/>
      <c r="S4866" s="4"/>
      <c r="T4866" s="4"/>
      <c r="U4866" s="4"/>
      <c r="V4866" s="4"/>
      <c r="W4866" s="4"/>
      <c r="X4866" s="4"/>
      <c r="Y4866" s="4"/>
    </row>
    <row r="4867" spans="1:25" ht="15" customHeight="1">
      <c r="A4867" s="4"/>
      <c r="B4867" s="59" t="s">
        <v>1245</v>
      </c>
      <c r="C4867" s="74" t="s">
        <v>1280</v>
      </c>
      <c r="D4867" s="59" t="s">
        <v>47</v>
      </c>
      <c r="E4867" s="59" t="s">
        <v>1281</v>
      </c>
      <c r="F4867" s="308" t="s">
        <v>1248</v>
      </c>
      <c r="G4867" s="308"/>
      <c r="H4867" s="73" t="s">
        <v>1249</v>
      </c>
      <c r="I4867" s="76">
        <v>0.05</v>
      </c>
      <c r="J4867" s="75">
        <v>30.75</v>
      </c>
      <c r="K4867" s="75">
        <v>1.53</v>
      </c>
      <c r="O4867" s="4"/>
      <c r="P4867" s="4"/>
      <c r="Q4867" s="4"/>
      <c r="R4867" s="4"/>
      <c r="S4867" s="4"/>
      <c r="T4867" s="4"/>
      <c r="U4867" s="4"/>
      <c r="V4867" s="4"/>
      <c r="W4867" s="4"/>
      <c r="X4867" s="4"/>
      <c r="Y4867" s="4"/>
    </row>
    <row r="4868" spans="1:25" ht="15" customHeight="1">
      <c r="A4868" s="4"/>
      <c r="B4868" s="59" t="s">
        <v>1245</v>
      </c>
      <c r="C4868" s="74" t="s">
        <v>1389</v>
      </c>
      <c r="D4868" s="59" t="s">
        <v>47</v>
      </c>
      <c r="E4868" s="59" t="s">
        <v>1390</v>
      </c>
      <c r="F4868" s="308" t="s">
        <v>1387</v>
      </c>
      <c r="G4868" s="308"/>
      <c r="H4868" s="73" t="s">
        <v>1391</v>
      </c>
      <c r="I4868" s="76">
        <v>4.0000000000000001E-3</v>
      </c>
      <c r="J4868" s="75">
        <v>38.36</v>
      </c>
      <c r="K4868" s="75">
        <v>0.15</v>
      </c>
      <c r="O4868" s="4"/>
      <c r="P4868" s="4"/>
      <c r="Q4868" s="4"/>
      <c r="R4868" s="4"/>
      <c r="S4868" s="4"/>
      <c r="T4868" s="4"/>
      <c r="U4868" s="4"/>
      <c r="V4868" s="4"/>
      <c r="W4868" s="4"/>
      <c r="X4868" s="4"/>
      <c r="Y4868" s="4"/>
    </row>
    <row r="4869" spans="1:25" ht="15" customHeight="1">
      <c r="A4869" s="4"/>
      <c r="B4869" s="57" t="s">
        <v>1254</v>
      </c>
      <c r="C4869" s="78" t="s">
        <v>1296</v>
      </c>
      <c r="D4869" s="57" t="s">
        <v>47</v>
      </c>
      <c r="E4869" s="57" t="s">
        <v>1297</v>
      </c>
      <c r="F4869" s="305" t="s">
        <v>1258</v>
      </c>
      <c r="G4869" s="305"/>
      <c r="H4869" s="77" t="s">
        <v>103</v>
      </c>
      <c r="I4869" s="80">
        <v>1.2999999999999999E-2</v>
      </c>
      <c r="J4869" s="79">
        <v>17.57</v>
      </c>
      <c r="K4869" s="79">
        <v>0.22</v>
      </c>
      <c r="O4869" s="4"/>
      <c r="P4869" s="4"/>
      <c r="Q4869" s="4"/>
      <c r="R4869" s="4"/>
      <c r="S4869" s="4"/>
      <c r="T4869" s="4"/>
      <c r="U4869" s="4"/>
      <c r="V4869" s="4"/>
      <c r="W4869" s="4"/>
      <c r="X4869" s="4"/>
      <c r="Y4869" s="4"/>
    </row>
    <row r="4870" spans="1:25" ht="15" customHeight="1">
      <c r="A4870" s="4"/>
      <c r="B4870" s="57" t="s">
        <v>1254</v>
      </c>
      <c r="C4870" s="78" t="s">
        <v>1288</v>
      </c>
      <c r="D4870" s="57" t="s">
        <v>47</v>
      </c>
      <c r="E4870" s="57" t="s">
        <v>1289</v>
      </c>
      <c r="F4870" s="305" t="s">
        <v>1258</v>
      </c>
      <c r="G4870" s="305"/>
      <c r="H4870" s="77" t="s">
        <v>87</v>
      </c>
      <c r="I4870" s="80">
        <v>0.19600000000000001</v>
      </c>
      <c r="J4870" s="79">
        <v>8.36</v>
      </c>
      <c r="K4870" s="79">
        <v>1.63</v>
      </c>
      <c r="O4870" s="4"/>
      <c r="P4870" s="4"/>
      <c r="Q4870" s="4"/>
      <c r="R4870" s="4"/>
      <c r="S4870" s="4"/>
      <c r="T4870" s="4"/>
      <c r="U4870" s="4"/>
      <c r="V4870" s="4"/>
      <c r="W4870" s="4"/>
      <c r="X4870" s="4"/>
      <c r="Y4870" s="4"/>
    </row>
    <row r="4871" spans="1:25" ht="15" customHeight="1">
      <c r="A4871" s="4"/>
      <c r="B4871" s="57" t="s">
        <v>1254</v>
      </c>
      <c r="C4871" s="78" t="s">
        <v>3038</v>
      </c>
      <c r="D4871" s="57" t="s">
        <v>47</v>
      </c>
      <c r="E4871" s="57" t="s">
        <v>3039</v>
      </c>
      <c r="F4871" s="305" t="s">
        <v>1258</v>
      </c>
      <c r="G4871" s="305"/>
      <c r="H4871" s="77" t="s">
        <v>87</v>
      </c>
      <c r="I4871" s="80">
        <v>1.006</v>
      </c>
      <c r="J4871" s="79">
        <v>22.13</v>
      </c>
      <c r="K4871" s="79">
        <v>22.26</v>
      </c>
      <c r="O4871" s="4"/>
      <c r="P4871" s="4"/>
      <c r="Q4871" s="4"/>
      <c r="R4871" s="4"/>
      <c r="S4871" s="4"/>
      <c r="T4871" s="4"/>
      <c r="U4871" s="4"/>
      <c r="V4871" s="4"/>
      <c r="W4871" s="4"/>
      <c r="X4871" s="4"/>
      <c r="Y4871" s="4"/>
    </row>
    <row r="4872" spans="1:25" ht="15" customHeight="1">
      <c r="A4872" s="4"/>
      <c r="B4872" s="60"/>
      <c r="C4872" s="60"/>
      <c r="D4872" s="60"/>
      <c r="E4872" s="60"/>
      <c r="F4872" s="60" t="s">
        <v>1260</v>
      </c>
      <c r="G4872" s="82">
        <v>2.11</v>
      </c>
      <c r="H4872" s="60" t="s">
        <v>1261</v>
      </c>
      <c r="I4872" s="82">
        <v>0</v>
      </c>
      <c r="J4872" s="60" t="s">
        <v>1262</v>
      </c>
      <c r="K4872" s="82">
        <v>2.11</v>
      </c>
      <c r="O4872" s="4"/>
      <c r="P4872" s="4"/>
      <c r="Q4872" s="4"/>
      <c r="R4872" s="4"/>
      <c r="S4872" s="4"/>
      <c r="T4872" s="4"/>
      <c r="U4872" s="4"/>
      <c r="V4872" s="4"/>
      <c r="W4872" s="4"/>
      <c r="X4872" s="4"/>
      <c r="Y4872" s="4"/>
    </row>
    <row r="4873" spans="1:25" ht="15" customHeight="1" thickBot="1">
      <c r="A4873" s="4"/>
      <c r="B4873" s="60"/>
      <c r="C4873" s="60"/>
      <c r="D4873" s="60"/>
      <c r="E4873" s="60"/>
      <c r="F4873" s="60" t="s">
        <v>1263</v>
      </c>
      <c r="G4873" s="82">
        <v>5.05</v>
      </c>
      <c r="H4873" s="60"/>
      <c r="I4873" s="306" t="s">
        <v>1264</v>
      </c>
      <c r="J4873" s="306"/>
      <c r="K4873" s="82">
        <v>31.79</v>
      </c>
      <c r="O4873" s="4"/>
      <c r="P4873" s="4"/>
      <c r="Q4873" s="4"/>
      <c r="R4873" s="4"/>
      <c r="S4873" s="4"/>
      <c r="T4873" s="4"/>
      <c r="U4873" s="4"/>
      <c r="V4873" s="4"/>
      <c r="W4873" s="4"/>
      <c r="X4873" s="4"/>
      <c r="Y4873" s="4"/>
    </row>
    <row r="4874" spans="1:25" ht="15" customHeight="1" thickTop="1">
      <c r="A4874" s="4"/>
      <c r="B4874" s="72"/>
      <c r="C4874" s="72"/>
      <c r="D4874" s="72"/>
      <c r="E4874" s="72"/>
      <c r="F4874" s="72"/>
      <c r="G4874" s="72"/>
      <c r="H4874" s="72"/>
      <c r="I4874" s="72"/>
      <c r="J4874" s="72"/>
      <c r="K4874" s="72"/>
      <c r="O4874" s="4"/>
      <c r="P4874" s="4"/>
      <c r="Q4874" s="4"/>
      <c r="R4874" s="4"/>
      <c r="S4874" s="4"/>
      <c r="T4874" s="4"/>
      <c r="U4874" s="4"/>
      <c r="V4874" s="4"/>
      <c r="W4874" s="4"/>
      <c r="X4874" s="4"/>
      <c r="Y4874" s="4"/>
    </row>
    <row r="4875" spans="1:25" ht="15" customHeight="1">
      <c r="A4875" s="4"/>
      <c r="B4875" s="61"/>
      <c r="C4875" s="62" t="s">
        <v>19</v>
      </c>
      <c r="D4875" s="61" t="s">
        <v>20</v>
      </c>
      <c r="E4875" s="61" t="s">
        <v>21</v>
      </c>
      <c r="F4875" s="303" t="s">
        <v>1242</v>
      </c>
      <c r="G4875" s="303"/>
      <c r="H4875" s="67" t="s">
        <v>22</v>
      </c>
      <c r="I4875" s="62" t="s">
        <v>23</v>
      </c>
      <c r="J4875" s="62" t="s">
        <v>24</v>
      </c>
      <c r="K4875" s="62" t="s">
        <v>17</v>
      </c>
      <c r="O4875" s="4"/>
      <c r="P4875" s="4"/>
      <c r="Q4875" s="4"/>
      <c r="R4875" s="4"/>
      <c r="S4875" s="4"/>
      <c r="T4875" s="4"/>
      <c r="U4875" s="4"/>
      <c r="V4875" s="4"/>
      <c r="W4875" s="4"/>
      <c r="X4875" s="4"/>
      <c r="Y4875" s="4"/>
    </row>
    <row r="4876" spans="1:25" ht="15" customHeight="1">
      <c r="A4876" s="4"/>
      <c r="B4876" s="58" t="s">
        <v>1243</v>
      </c>
      <c r="C4876" s="69" t="s">
        <v>1533</v>
      </c>
      <c r="D4876" s="58" t="s">
        <v>47</v>
      </c>
      <c r="E4876" s="58" t="s">
        <v>1534</v>
      </c>
      <c r="F4876" s="304" t="s">
        <v>1517</v>
      </c>
      <c r="G4876" s="304"/>
      <c r="H4876" s="68" t="s">
        <v>37</v>
      </c>
      <c r="I4876" s="71">
        <v>1</v>
      </c>
      <c r="J4876" s="70">
        <v>56</v>
      </c>
      <c r="K4876" s="70">
        <v>56</v>
      </c>
      <c r="O4876" s="4"/>
      <c r="P4876" s="4"/>
      <c r="Q4876" s="4"/>
      <c r="R4876" s="4"/>
      <c r="S4876" s="4"/>
      <c r="T4876" s="4"/>
      <c r="U4876" s="4"/>
      <c r="V4876" s="4"/>
      <c r="W4876" s="4"/>
      <c r="X4876" s="4"/>
      <c r="Y4876" s="4"/>
    </row>
    <row r="4877" spans="1:25" ht="15" customHeight="1">
      <c r="A4877" s="4"/>
      <c r="B4877" s="59" t="s">
        <v>1245</v>
      </c>
      <c r="C4877" s="74" t="s">
        <v>1282</v>
      </c>
      <c r="D4877" s="59" t="s">
        <v>47</v>
      </c>
      <c r="E4877" s="59" t="s">
        <v>1283</v>
      </c>
      <c r="F4877" s="308" t="s">
        <v>1248</v>
      </c>
      <c r="G4877" s="308"/>
      <c r="H4877" s="73" t="s">
        <v>1249</v>
      </c>
      <c r="I4877" s="76">
        <v>5.0000000000000001E-3</v>
      </c>
      <c r="J4877" s="75">
        <v>24.85</v>
      </c>
      <c r="K4877" s="75">
        <v>0.12</v>
      </c>
      <c r="O4877" s="4"/>
      <c r="P4877" s="4"/>
      <c r="Q4877" s="4"/>
      <c r="R4877" s="4"/>
      <c r="S4877" s="4"/>
      <c r="T4877" s="4"/>
      <c r="U4877" s="4"/>
      <c r="V4877" s="4"/>
      <c r="W4877" s="4"/>
      <c r="X4877" s="4"/>
      <c r="Y4877" s="4"/>
    </row>
    <row r="4878" spans="1:25" ht="15" customHeight="1">
      <c r="A4878" s="4"/>
      <c r="B4878" s="59" t="s">
        <v>1245</v>
      </c>
      <c r="C4878" s="74" t="s">
        <v>1280</v>
      </c>
      <c r="D4878" s="59" t="s">
        <v>47</v>
      </c>
      <c r="E4878" s="59" t="s">
        <v>1281</v>
      </c>
      <c r="F4878" s="308" t="s">
        <v>1248</v>
      </c>
      <c r="G4878" s="308"/>
      <c r="H4878" s="73" t="s">
        <v>1249</v>
      </c>
      <c r="I4878" s="76">
        <v>5.0000000000000001E-3</v>
      </c>
      <c r="J4878" s="75">
        <v>30.75</v>
      </c>
      <c r="K4878" s="75">
        <v>0.15</v>
      </c>
      <c r="O4878" s="4"/>
      <c r="P4878" s="4"/>
      <c r="Q4878" s="4"/>
      <c r="R4878" s="4"/>
      <c r="S4878" s="4"/>
      <c r="T4878" s="4"/>
      <c r="U4878" s="4"/>
      <c r="V4878" s="4"/>
      <c r="W4878" s="4"/>
      <c r="X4878" s="4"/>
      <c r="Y4878" s="4"/>
    </row>
    <row r="4879" spans="1:25" ht="15" customHeight="1">
      <c r="A4879" s="4"/>
      <c r="B4879" s="59" t="s">
        <v>1245</v>
      </c>
      <c r="C4879" s="74" t="s">
        <v>1385</v>
      </c>
      <c r="D4879" s="59" t="s">
        <v>47</v>
      </c>
      <c r="E4879" s="59" t="s">
        <v>1386</v>
      </c>
      <c r="F4879" s="308" t="s">
        <v>1387</v>
      </c>
      <c r="G4879" s="308"/>
      <c r="H4879" s="73" t="s">
        <v>1388</v>
      </c>
      <c r="I4879" s="76">
        <v>2.1999999999999999E-2</v>
      </c>
      <c r="J4879" s="75">
        <v>36.770000000000003</v>
      </c>
      <c r="K4879" s="75">
        <v>0.8</v>
      </c>
      <c r="O4879" s="4"/>
      <c r="P4879" s="4"/>
      <c r="Q4879" s="4"/>
      <c r="R4879" s="4"/>
      <c r="S4879" s="4"/>
      <c r="T4879" s="4"/>
      <c r="U4879" s="4"/>
      <c r="V4879" s="4"/>
      <c r="W4879" s="4"/>
      <c r="X4879" s="4"/>
      <c r="Y4879" s="4"/>
    </row>
    <row r="4880" spans="1:25" ht="15" customHeight="1">
      <c r="A4880" s="4"/>
      <c r="B4880" s="59" t="s">
        <v>1245</v>
      </c>
      <c r="C4880" s="74" t="s">
        <v>1389</v>
      </c>
      <c r="D4880" s="59" t="s">
        <v>47</v>
      </c>
      <c r="E4880" s="59" t="s">
        <v>1390</v>
      </c>
      <c r="F4880" s="308" t="s">
        <v>1387</v>
      </c>
      <c r="G4880" s="308"/>
      <c r="H4880" s="73" t="s">
        <v>1391</v>
      </c>
      <c r="I4880" s="76">
        <v>5.0000000000000001E-3</v>
      </c>
      <c r="J4880" s="75">
        <v>38.36</v>
      </c>
      <c r="K4880" s="75">
        <v>0.19</v>
      </c>
      <c r="O4880" s="4"/>
      <c r="P4880" s="4"/>
      <c r="Q4880" s="4"/>
      <c r="R4880" s="4"/>
      <c r="S4880" s="4"/>
      <c r="T4880" s="4"/>
      <c r="U4880" s="4"/>
      <c r="V4880" s="4"/>
      <c r="W4880" s="4"/>
      <c r="X4880" s="4"/>
      <c r="Y4880" s="4"/>
    </row>
    <row r="4881" spans="1:25" ht="15" customHeight="1">
      <c r="A4881" s="4"/>
      <c r="B4881" s="57" t="s">
        <v>1254</v>
      </c>
      <c r="C4881" s="78" t="s">
        <v>3040</v>
      </c>
      <c r="D4881" s="57" t="s">
        <v>47</v>
      </c>
      <c r="E4881" s="57" t="s">
        <v>3041</v>
      </c>
      <c r="F4881" s="305" t="s">
        <v>1258</v>
      </c>
      <c r="G4881" s="305"/>
      <c r="H4881" s="77" t="s">
        <v>37</v>
      </c>
      <c r="I4881" s="80">
        <v>1.05</v>
      </c>
      <c r="J4881" s="79">
        <v>52.14</v>
      </c>
      <c r="K4881" s="79">
        <v>54.74</v>
      </c>
      <c r="O4881" s="4"/>
      <c r="P4881" s="4"/>
      <c r="Q4881" s="4"/>
      <c r="R4881" s="4"/>
      <c r="S4881" s="4"/>
      <c r="T4881" s="4"/>
      <c r="U4881" s="4"/>
      <c r="V4881" s="4"/>
      <c r="W4881" s="4"/>
      <c r="X4881" s="4"/>
      <c r="Y4881" s="4"/>
    </row>
    <row r="4882" spans="1:25" ht="15" customHeight="1">
      <c r="A4882" s="4"/>
      <c r="B4882" s="60"/>
      <c r="C4882" s="60"/>
      <c r="D4882" s="60"/>
      <c r="E4882" s="60"/>
      <c r="F4882" s="60" t="s">
        <v>1260</v>
      </c>
      <c r="G4882" s="82">
        <v>1.04</v>
      </c>
      <c r="H4882" s="60" t="s">
        <v>1261</v>
      </c>
      <c r="I4882" s="82">
        <v>0</v>
      </c>
      <c r="J4882" s="60" t="s">
        <v>1262</v>
      </c>
      <c r="K4882" s="82">
        <v>1.04</v>
      </c>
      <c r="O4882" s="4"/>
      <c r="P4882" s="4"/>
      <c r="Q4882" s="4"/>
      <c r="R4882" s="4"/>
      <c r="S4882" s="4"/>
      <c r="T4882" s="4"/>
      <c r="U4882" s="4"/>
      <c r="V4882" s="4"/>
      <c r="W4882" s="4"/>
      <c r="X4882" s="4"/>
      <c r="Y4882" s="4"/>
    </row>
    <row r="4883" spans="1:25" ht="15" customHeight="1" thickBot="1">
      <c r="A4883" s="4"/>
      <c r="B4883" s="60"/>
      <c r="C4883" s="60"/>
      <c r="D4883" s="60"/>
      <c r="E4883" s="60"/>
      <c r="F4883" s="60" t="s">
        <v>1263</v>
      </c>
      <c r="G4883" s="82">
        <v>10.59</v>
      </c>
      <c r="H4883" s="60"/>
      <c r="I4883" s="306" t="s">
        <v>1264</v>
      </c>
      <c r="J4883" s="306"/>
      <c r="K4883" s="82">
        <v>66.59</v>
      </c>
      <c r="O4883" s="4"/>
      <c r="P4883" s="4"/>
      <c r="Q4883" s="4"/>
      <c r="R4883" s="4"/>
      <c r="S4883" s="4"/>
      <c r="T4883" s="4"/>
      <c r="U4883" s="4"/>
      <c r="V4883" s="4"/>
      <c r="W4883" s="4"/>
      <c r="X4883" s="4"/>
      <c r="Y4883" s="4"/>
    </row>
    <row r="4884" spans="1:25" ht="15" customHeight="1" thickTop="1">
      <c r="A4884" s="4"/>
      <c r="B4884" s="72"/>
      <c r="C4884" s="72"/>
      <c r="D4884" s="72"/>
      <c r="E4884" s="72"/>
      <c r="F4884" s="72"/>
      <c r="G4884" s="72"/>
      <c r="H4884" s="72"/>
      <c r="I4884" s="72"/>
      <c r="J4884" s="72"/>
      <c r="K4884" s="72"/>
      <c r="O4884" s="4"/>
      <c r="P4884" s="4"/>
      <c r="Q4884" s="4"/>
      <c r="R4884" s="4"/>
      <c r="S4884" s="4"/>
      <c r="T4884" s="4"/>
      <c r="U4884" s="4"/>
      <c r="V4884" s="4"/>
      <c r="W4884" s="4"/>
      <c r="X4884" s="4"/>
      <c r="Y4884" s="4"/>
    </row>
    <row r="4885" spans="1:25" ht="15" customHeight="1">
      <c r="A4885" s="4"/>
      <c r="B4885" s="61"/>
      <c r="C4885" s="62" t="s">
        <v>19</v>
      </c>
      <c r="D4885" s="61" t="s">
        <v>20</v>
      </c>
      <c r="E4885" s="61" t="s">
        <v>21</v>
      </c>
      <c r="F4885" s="303" t="s">
        <v>1242</v>
      </c>
      <c r="G4885" s="303"/>
      <c r="H4885" s="67" t="s">
        <v>22</v>
      </c>
      <c r="I4885" s="62" t="s">
        <v>23</v>
      </c>
      <c r="J4885" s="62" t="s">
        <v>24</v>
      </c>
      <c r="K4885" s="62" t="s">
        <v>17</v>
      </c>
      <c r="O4885" s="4"/>
      <c r="P4885" s="4"/>
      <c r="Q4885" s="4"/>
      <c r="R4885" s="4"/>
      <c r="S4885" s="4"/>
      <c r="T4885" s="4"/>
      <c r="U4885" s="4"/>
      <c r="V4885" s="4"/>
      <c r="W4885" s="4"/>
      <c r="X4885" s="4"/>
      <c r="Y4885" s="4"/>
    </row>
    <row r="4886" spans="1:25" ht="15" customHeight="1">
      <c r="A4886" s="4"/>
      <c r="B4886" s="58" t="s">
        <v>1243</v>
      </c>
      <c r="C4886" s="69" t="s">
        <v>1518</v>
      </c>
      <c r="D4886" s="58" t="s">
        <v>47</v>
      </c>
      <c r="E4886" s="58" t="s">
        <v>1519</v>
      </c>
      <c r="F4886" s="304" t="s">
        <v>1517</v>
      </c>
      <c r="G4886" s="304"/>
      <c r="H4886" s="68" t="s">
        <v>37</v>
      </c>
      <c r="I4886" s="71">
        <v>1</v>
      </c>
      <c r="J4886" s="70">
        <v>173.83</v>
      </c>
      <c r="K4886" s="70">
        <v>173.83</v>
      </c>
      <c r="O4886" s="4"/>
      <c r="P4886" s="4"/>
      <c r="Q4886" s="4"/>
      <c r="R4886" s="4"/>
      <c r="S4886" s="4"/>
      <c r="T4886" s="4"/>
      <c r="U4886" s="4"/>
      <c r="V4886" s="4"/>
      <c r="W4886" s="4"/>
      <c r="X4886" s="4"/>
      <c r="Y4886" s="4"/>
    </row>
    <row r="4887" spans="1:25" ht="15" customHeight="1">
      <c r="A4887" s="4"/>
      <c r="B4887" s="59" t="s">
        <v>1245</v>
      </c>
      <c r="C4887" s="74" t="s">
        <v>1389</v>
      </c>
      <c r="D4887" s="59" t="s">
        <v>47</v>
      </c>
      <c r="E4887" s="59" t="s">
        <v>1390</v>
      </c>
      <c r="F4887" s="308" t="s">
        <v>1387</v>
      </c>
      <c r="G4887" s="308"/>
      <c r="H4887" s="73" t="s">
        <v>1391</v>
      </c>
      <c r="I4887" s="76">
        <v>6.3E-2</v>
      </c>
      <c r="J4887" s="75">
        <v>38.36</v>
      </c>
      <c r="K4887" s="75">
        <v>2.41</v>
      </c>
      <c r="O4887" s="4"/>
      <c r="P4887" s="4"/>
      <c r="Q4887" s="4"/>
      <c r="R4887" s="4"/>
      <c r="S4887" s="4"/>
      <c r="T4887" s="4"/>
      <c r="U4887" s="4"/>
      <c r="V4887" s="4"/>
      <c r="W4887" s="4"/>
      <c r="X4887" s="4"/>
      <c r="Y4887" s="4"/>
    </row>
    <row r="4888" spans="1:25" ht="15" customHeight="1">
      <c r="A4888" s="4"/>
      <c r="B4888" s="59" t="s">
        <v>1245</v>
      </c>
      <c r="C4888" s="74" t="s">
        <v>1280</v>
      </c>
      <c r="D4888" s="59" t="s">
        <v>47</v>
      </c>
      <c r="E4888" s="59" t="s">
        <v>1281</v>
      </c>
      <c r="F4888" s="308" t="s">
        <v>1248</v>
      </c>
      <c r="G4888" s="308"/>
      <c r="H4888" s="73" t="s">
        <v>1249</v>
      </c>
      <c r="I4888" s="76">
        <v>1.18</v>
      </c>
      <c r="J4888" s="75">
        <v>30.75</v>
      </c>
      <c r="K4888" s="75">
        <v>36.28</v>
      </c>
      <c r="O4888" s="4"/>
      <c r="P4888" s="4"/>
      <c r="Q4888" s="4"/>
      <c r="R4888" s="4"/>
      <c r="S4888" s="4"/>
      <c r="T4888" s="4"/>
      <c r="U4888" s="4"/>
      <c r="V4888" s="4"/>
      <c r="W4888" s="4"/>
      <c r="X4888" s="4"/>
      <c r="Y4888" s="4"/>
    </row>
    <row r="4889" spans="1:25" ht="15" customHeight="1">
      <c r="A4889" s="4"/>
      <c r="B4889" s="59" t="s">
        <v>1245</v>
      </c>
      <c r="C4889" s="74" t="s">
        <v>1385</v>
      </c>
      <c r="D4889" s="59" t="s">
        <v>47</v>
      </c>
      <c r="E4889" s="59" t="s">
        <v>1386</v>
      </c>
      <c r="F4889" s="308" t="s">
        <v>1387</v>
      </c>
      <c r="G4889" s="308"/>
      <c r="H4889" s="73" t="s">
        <v>1388</v>
      </c>
      <c r="I4889" s="76">
        <v>0.255</v>
      </c>
      <c r="J4889" s="75">
        <v>36.770000000000003</v>
      </c>
      <c r="K4889" s="75">
        <v>9.3699999999999992</v>
      </c>
      <c r="O4889" s="4"/>
      <c r="P4889" s="4"/>
      <c r="Q4889" s="4"/>
      <c r="R4889" s="4"/>
      <c r="S4889" s="4"/>
      <c r="T4889" s="4"/>
      <c r="U4889" s="4"/>
      <c r="V4889" s="4"/>
      <c r="W4889" s="4"/>
      <c r="X4889" s="4"/>
      <c r="Y4889" s="4"/>
    </row>
    <row r="4890" spans="1:25" ht="15" customHeight="1">
      <c r="A4890" s="4"/>
      <c r="B4890" s="59" t="s">
        <v>1245</v>
      </c>
      <c r="C4890" s="74" t="s">
        <v>1282</v>
      </c>
      <c r="D4890" s="59" t="s">
        <v>47</v>
      </c>
      <c r="E4890" s="59" t="s">
        <v>1283</v>
      </c>
      <c r="F4890" s="308" t="s">
        <v>1248</v>
      </c>
      <c r="G4890" s="308"/>
      <c r="H4890" s="73" t="s">
        <v>1249</v>
      </c>
      <c r="I4890" s="76">
        <v>0.25</v>
      </c>
      <c r="J4890" s="75">
        <v>24.85</v>
      </c>
      <c r="K4890" s="75">
        <v>6.21</v>
      </c>
      <c r="O4890" s="4"/>
      <c r="P4890" s="4"/>
      <c r="Q4890" s="4"/>
      <c r="R4890" s="4"/>
      <c r="S4890" s="4"/>
      <c r="T4890" s="4"/>
      <c r="U4890" s="4"/>
      <c r="V4890" s="4"/>
      <c r="W4890" s="4"/>
      <c r="X4890" s="4"/>
      <c r="Y4890" s="4"/>
    </row>
    <row r="4891" spans="1:25" ht="15" customHeight="1">
      <c r="A4891" s="4"/>
      <c r="B4891" s="57" t="s">
        <v>1254</v>
      </c>
      <c r="C4891" s="78" t="s">
        <v>3040</v>
      </c>
      <c r="D4891" s="57" t="s">
        <v>47</v>
      </c>
      <c r="E4891" s="57" t="s">
        <v>3041</v>
      </c>
      <c r="F4891" s="305" t="s">
        <v>1258</v>
      </c>
      <c r="G4891" s="305"/>
      <c r="H4891" s="77" t="s">
        <v>37</v>
      </c>
      <c r="I4891" s="80">
        <v>1.3360000000000001</v>
      </c>
      <c r="J4891" s="79">
        <v>52.14</v>
      </c>
      <c r="K4891" s="79">
        <v>69.650000000000006</v>
      </c>
      <c r="O4891" s="4"/>
      <c r="P4891" s="4"/>
      <c r="Q4891" s="4"/>
      <c r="R4891" s="4"/>
      <c r="S4891" s="4"/>
      <c r="T4891" s="4"/>
      <c r="U4891" s="4"/>
      <c r="V4891" s="4"/>
      <c r="W4891" s="4"/>
      <c r="X4891" s="4"/>
      <c r="Y4891" s="4"/>
    </row>
    <row r="4892" spans="1:25" ht="15" customHeight="1">
      <c r="A4892" s="4"/>
      <c r="B4892" s="57" t="s">
        <v>1254</v>
      </c>
      <c r="C4892" s="78" t="s">
        <v>1288</v>
      </c>
      <c r="D4892" s="57" t="s">
        <v>47</v>
      </c>
      <c r="E4892" s="57" t="s">
        <v>1289</v>
      </c>
      <c r="F4892" s="305" t="s">
        <v>1258</v>
      </c>
      <c r="G4892" s="305"/>
      <c r="H4892" s="77" t="s">
        <v>87</v>
      </c>
      <c r="I4892" s="80">
        <v>2.3079999999999998</v>
      </c>
      <c r="J4892" s="79">
        <v>8.36</v>
      </c>
      <c r="K4892" s="79">
        <v>19.29</v>
      </c>
      <c r="O4892" s="4"/>
      <c r="P4892" s="4"/>
      <c r="Q4892" s="4"/>
      <c r="R4892" s="4"/>
      <c r="S4892" s="4"/>
      <c r="T4892" s="4"/>
      <c r="U4892" s="4"/>
      <c r="V4892" s="4"/>
      <c r="W4892" s="4"/>
      <c r="X4892" s="4"/>
      <c r="Y4892" s="4"/>
    </row>
    <row r="4893" spans="1:25" ht="15" customHeight="1">
      <c r="A4893" s="4"/>
      <c r="B4893" s="57" t="s">
        <v>1254</v>
      </c>
      <c r="C4893" s="78" t="s">
        <v>1296</v>
      </c>
      <c r="D4893" s="57" t="s">
        <v>47</v>
      </c>
      <c r="E4893" s="57" t="s">
        <v>1297</v>
      </c>
      <c r="F4893" s="305" t="s">
        <v>1258</v>
      </c>
      <c r="G4893" s="305"/>
      <c r="H4893" s="77" t="s">
        <v>103</v>
      </c>
      <c r="I4893" s="80">
        <v>0.20799999999999999</v>
      </c>
      <c r="J4893" s="79">
        <v>17.57</v>
      </c>
      <c r="K4893" s="79">
        <v>3.65</v>
      </c>
      <c r="O4893" s="4"/>
      <c r="P4893" s="4"/>
      <c r="Q4893" s="4"/>
      <c r="R4893" s="4"/>
      <c r="S4893" s="4"/>
      <c r="T4893" s="4"/>
      <c r="U4893" s="4"/>
      <c r="V4893" s="4"/>
      <c r="W4893" s="4"/>
      <c r="X4893" s="4"/>
      <c r="Y4893" s="4"/>
    </row>
    <row r="4894" spans="1:25" ht="15" customHeight="1">
      <c r="A4894" s="4"/>
      <c r="B4894" s="57" t="s">
        <v>1254</v>
      </c>
      <c r="C4894" s="78" t="s">
        <v>1458</v>
      </c>
      <c r="D4894" s="57" t="s">
        <v>47</v>
      </c>
      <c r="E4894" s="57" t="s">
        <v>1459</v>
      </c>
      <c r="F4894" s="305" t="s">
        <v>1258</v>
      </c>
      <c r="G4894" s="305"/>
      <c r="H4894" s="77" t="s">
        <v>87</v>
      </c>
      <c r="I4894" s="80">
        <v>9.2370000000000001</v>
      </c>
      <c r="J4894" s="79">
        <v>2.92</v>
      </c>
      <c r="K4894" s="79">
        <v>26.97</v>
      </c>
      <c r="O4894" s="4"/>
      <c r="P4894" s="4"/>
      <c r="Q4894" s="4"/>
      <c r="R4894" s="4"/>
      <c r="S4894" s="4"/>
      <c r="T4894" s="4"/>
      <c r="U4894" s="4"/>
      <c r="V4894" s="4"/>
      <c r="W4894" s="4"/>
      <c r="X4894" s="4"/>
      <c r="Y4894" s="4"/>
    </row>
    <row r="4895" spans="1:25" ht="15" customHeight="1">
      <c r="A4895" s="4"/>
      <c r="B4895" s="60"/>
      <c r="C4895" s="60"/>
      <c r="D4895" s="60"/>
      <c r="E4895" s="60"/>
      <c r="F4895" s="60" t="s">
        <v>1260</v>
      </c>
      <c r="G4895" s="82">
        <v>43.33</v>
      </c>
      <c r="H4895" s="60" t="s">
        <v>1261</v>
      </c>
      <c r="I4895" s="82">
        <v>0</v>
      </c>
      <c r="J4895" s="60" t="s">
        <v>1262</v>
      </c>
      <c r="K4895" s="82">
        <v>43.33</v>
      </c>
      <c r="O4895" s="4"/>
      <c r="P4895" s="4"/>
      <c r="Q4895" s="4"/>
      <c r="R4895" s="4"/>
      <c r="S4895" s="4"/>
      <c r="T4895" s="4"/>
      <c r="U4895" s="4"/>
      <c r="V4895" s="4"/>
      <c r="W4895" s="4"/>
      <c r="X4895" s="4"/>
      <c r="Y4895" s="4"/>
    </row>
    <row r="4896" spans="1:25" ht="15" customHeight="1" thickBot="1">
      <c r="A4896" s="4"/>
      <c r="B4896" s="60"/>
      <c r="C4896" s="60"/>
      <c r="D4896" s="60"/>
      <c r="E4896" s="60"/>
      <c r="F4896" s="60" t="s">
        <v>1263</v>
      </c>
      <c r="G4896" s="82">
        <v>32.880000000000003</v>
      </c>
      <c r="H4896" s="60"/>
      <c r="I4896" s="306" t="s">
        <v>1264</v>
      </c>
      <c r="J4896" s="306"/>
      <c r="K4896" s="82">
        <v>206.71</v>
      </c>
      <c r="O4896" s="4"/>
      <c r="P4896" s="4"/>
      <c r="Q4896" s="4"/>
      <c r="R4896" s="4"/>
      <c r="S4896" s="4"/>
      <c r="T4896" s="4"/>
      <c r="U4896" s="4"/>
      <c r="V4896" s="4"/>
      <c r="W4896" s="4"/>
      <c r="X4896" s="4"/>
      <c r="Y4896" s="4"/>
    </row>
    <row r="4897" spans="1:25" ht="15" customHeight="1" thickTop="1">
      <c r="A4897" s="4"/>
      <c r="B4897" s="72"/>
      <c r="C4897" s="72"/>
      <c r="D4897" s="72"/>
      <c r="E4897" s="72"/>
      <c r="F4897" s="72"/>
      <c r="G4897" s="72"/>
      <c r="H4897" s="72"/>
      <c r="I4897" s="72"/>
      <c r="J4897" s="72"/>
      <c r="K4897" s="72"/>
      <c r="O4897" s="4"/>
      <c r="P4897" s="4"/>
      <c r="Q4897" s="4"/>
      <c r="R4897" s="4"/>
      <c r="S4897" s="4"/>
      <c r="T4897" s="4"/>
      <c r="U4897" s="4"/>
      <c r="V4897" s="4"/>
      <c r="W4897" s="4"/>
      <c r="X4897" s="4"/>
      <c r="Y4897" s="4"/>
    </row>
    <row r="4898" spans="1:25" ht="15" customHeight="1">
      <c r="A4898" s="4"/>
      <c r="B4898" s="61"/>
      <c r="C4898" s="62" t="s">
        <v>19</v>
      </c>
      <c r="D4898" s="61" t="s">
        <v>20</v>
      </c>
      <c r="E4898" s="61" t="s">
        <v>21</v>
      </c>
      <c r="F4898" s="303" t="s">
        <v>1242</v>
      </c>
      <c r="G4898" s="303"/>
      <c r="H4898" s="67" t="s">
        <v>22</v>
      </c>
      <c r="I4898" s="62" t="s">
        <v>23</v>
      </c>
      <c r="J4898" s="62" t="s">
        <v>24</v>
      </c>
      <c r="K4898" s="62" t="s">
        <v>17</v>
      </c>
      <c r="O4898" s="4"/>
      <c r="P4898" s="4"/>
      <c r="Q4898" s="4"/>
      <c r="R4898" s="4"/>
      <c r="S4898" s="4"/>
      <c r="T4898" s="4"/>
      <c r="U4898" s="4"/>
      <c r="V4898" s="4"/>
      <c r="W4898" s="4"/>
      <c r="X4898" s="4"/>
      <c r="Y4898" s="4"/>
    </row>
    <row r="4899" spans="1:25" ht="15" customHeight="1">
      <c r="A4899" s="4"/>
      <c r="B4899" s="58" t="s">
        <v>1243</v>
      </c>
      <c r="C4899" s="69" t="s">
        <v>1529</v>
      </c>
      <c r="D4899" s="58" t="s">
        <v>47</v>
      </c>
      <c r="E4899" s="58" t="s">
        <v>1530</v>
      </c>
      <c r="F4899" s="304" t="s">
        <v>1517</v>
      </c>
      <c r="G4899" s="304"/>
      <c r="H4899" s="68" t="s">
        <v>37</v>
      </c>
      <c r="I4899" s="71">
        <v>1</v>
      </c>
      <c r="J4899" s="70">
        <v>127.85</v>
      </c>
      <c r="K4899" s="70">
        <v>127.85</v>
      </c>
      <c r="O4899" s="4"/>
      <c r="P4899" s="4"/>
      <c r="Q4899" s="4"/>
      <c r="R4899" s="4"/>
      <c r="S4899" s="4"/>
      <c r="T4899" s="4"/>
      <c r="U4899" s="4"/>
      <c r="V4899" s="4"/>
      <c r="W4899" s="4"/>
      <c r="X4899" s="4"/>
      <c r="Y4899" s="4"/>
    </row>
    <row r="4900" spans="1:25" ht="15" customHeight="1">
      <c r="A4900" s="4"/>
      <c r="B4900" s="59" t="s">
        <v>1245</v>
      </c>
      <c r="C4900" s="74" t="s">
        <v>1282</v>
      </c>
      <c r="D4900" s="59" t="s">
        <v>47</v>
      </c>
      <c r="E4900" s="59" t="s">
        <v>1283</v>
      </c>
      <c r="F4900" s="308" t="s">
        <v>1248</v>
      </c>
      <c r="G4900" s="308"/>
      <c r="H4900" s="73" t="s">
        <v>1249</v>
      </c>
      <c r="I4900" s="76">
        <v>0.20200000000000001</v>
      </c>
      <c r="J4900" s="75">
        <v>24.85</v>
      </c>
      <c r="K4900" s="75">
        <v>5.01</v>
      </c>
      <c r="O4900" s="4"/>
      <c r="P4900" s="4"/>
      <c r="Q4900" s="4"/>
      <c r="R4900" s="4"/>
      <c r="S4900" s="4"/>
      <c r="T4900" s="4"/>
      <c r="U4900" s="4"/>
      <c r="V4900" s="4"/>
      <c r="W4900" s="4"/>
      <c r="X4900" s="4"/>
      <c r="Y4900" s="4"/>
    </row>
    <row r="4901" spans="1:25" ht="15" customHeight="1">
      <c r="A4901" s="4"/>
      <c r="B4901" s="59" t="s">
        <v>1245</v>
      </c>
      <c r="C4901" s="74" t="s">
        <v>1385</v>
      </c>
      <c r="D4901" s="59" t="s">
        <v>47</v>
      </c>
      <c r="E4901" s="59" t="s">
        <v>1386</v>
      </c>
      <c r="F4901" s="308" t="s">
        <v>1387</v>
      </c>
      <c r="G4901" s="308"/>
      <c r="H4901" s="73" t="s">
        <v>1388</v>
      </c>
      <c r="I4901" s="76">
        <v>0.23699999999999999</v>
      </c>
      <c r="J4901" s="75">
        <v>36.770000000000003</v>
      </c>
      <c r="K4901" s="75">
        <v>8.7100000000000009</v>
      </c>
      <c r="O4901" s="4"/>
      <c r="P4901" s="4"/>
      <c r="Q4901" s="4"/>
      <c r="R4901" s="4"/>
      <c r="S4901" s="4"/>
      <c r="T4901" s="4"/>
      <c r="U4901" s="4"/>
      <c r="V4901" s="4"/>
      <c r="W4901" s="4"/>
      <c r="X4901" s="4"/>
      <c r="Y4901" s="4"/>
    </row>
    <row r="4902" spans="1:25" ht="15" customHeight="1">
      <c r="A4902" s="4"/>
      <c r="B4902" s="59" t="s">
        <v>1245</v>
      </c>
      <c r="C4902" s="74" t="s">
        <v>1280</v>
      </c>
      <c r="D4902" s="59" t="s">
        <v>47</v>
      </c>
      <c r="E4902" s="59" t="s">
        <v>1281</v>
      </c>
      <c r="F4902" s="308" t="s">
        <v>1248</v>
      </c>
      <c r="G4902" s="308"/>
      <c r="H4902" s="73" t="s">
        <v>1249</v>
      </c>
      <c r="I4902" s="76">
        <v>0.91100000000000003</v>
      </c>
      <c r="J4902" s="75">
        <v>30.75</v>
      </c>
      <c r="K4902" s="75">
        <v>28.01</v>
      </c>
      <c r="O4902" s="4"/>
      <c r="P4902" s="4"/>
      <c r="Q4902" s="4"/>
      <c r="R4902" s="4"/>
      <c r="S4902" s="4"/>
      <c r="T4902" s="4"/>
      <c r="U4902" s="4"/>
      <c r="V4902" s="4"/>
      <c r="W4902" s="4"/>
      <c r="X4902" s="4"/>
      <c r="Y4902" s="4"/>
    </row>
    <row r="4903" spans="1:25" ht="15" customHeight="1">
      <c r="A4903" s="4"/>
      <c r="B4903" s="59" t="s">
        <v>1245</v>
      </c>
      <c r="C4903" s="74" t="s">
        <v>1389</v>
      </c>
      <c r="D4903" s="59" t="s">
        <v>47</v>
      </c>
      <c r="E4903" s="59" t="s">
        <v>1390</v>
      </c>
      <c r="F4903" s="308" t="s">
        <v>1387</v>
      </c>
      <c r="G4903" s="308"/>
      <c r="H4903" s="73" t="s">
        <v>1391</v>
      </c>
      <c r="I4903" s="76">
        <v>0.05</v>
      </c>
      <c r="J4903" s="75">
        <v>38.36</v>
      </c>
      <c r="K4903" s="75">
        <v>1.91</v>
      </c>
      <c r="O4903" s="4"/>
      <c r="P4903" s="4"/>
      <c r="Q4903" s="4"/>
      <c r="R4903" s="4"/>
      <c r="S4903" s="4"/>
      <c r="T4903" s="4"/>
      <c r="U4903" s="4"/>
      <c r="V4903" s="4"/>
      <c r="W4903" s="4"/>
      <c r="X4903" s="4"/>
      <c r="Y4903" s="4"/>
    </row>
    <row r="4904" spans="1:25" ht="15" customHeight="1">
      <c r="A4904" s="4"/>
      <c r="B4904" s="57" t="s">
        <v>1254</v>
      </c>
      <c r="C4904" s="78" t="s">
        <v>3040</v>
      </c>
      <c r="D4904" s="57" t="s">
        <v>47</v>
      </c>
      <c r="E4904" s="57" t="s">
        <v>3041</v>
      </c>
      <c r="F4904" s="305" t="s">
        <v>1258</v>
      </c>
      <c r="G4904" s="305"/>
      <c r="H4904" s="77" t="s">
        <v>37</v>
      </c>
      <c r="I4904" s="80">
        <v>1.1459999999999999</v>
      </c>
      <c r="J4904" s="79">
        <v>52.14</v>
      </c>
      <c r="K4904" s="79">
        <v>59.75</v>
      </c>
      <c r="O4904" s="4"/>
      <c r="P4904" s="4"/>
      <c r="Q4904" s="4"/>
      <c r="R4904" s="4"/>
      <c r="S4904" s="4"/>
      <c r="T4904" s="4"/>
      <c r="U4904" s="4"/>
      <c r="V4904" s="4"/>
      <c r="W4904" s="4"/>
      <c r="X4904" s="4"/>
      <c r="Y4904" s="4"/>
    </row>
    <row r="4905" spans="1:25" ht="15" customHeight="1">
      <c r="A4905" s="4"/>
      <c r="B4905" s="57" t="s">
        <v>1254</v>
      </c>
      <c r="C4905" s="78" t="s">
        <v>1288</v>
      </c>
      <c r="D4905" s="57" t="s">
        <v>47</v>
      </c>
      <c r="E4905" s="57" t="s">
        <v>1289</v>
      </c>
      <c r="F4905" s="305" t="s">
        <v>1258</v>
      </c>
      <c r="G4905" s="305"/>
      <c r="H4905" s="77" t="s">
        <v>87</v>
      </c>
      <c r="I4905" s="80">
        <v>0.16600000000000001</v>
      </c>
      <c r="J4905" s="79">
        <v>8.36</v>
      </c>
      <c r="K4905" s="79">
        <v>1.38</v>
      </c>
      <c r="O4905" s="4"/>
      <c r="P4905" s="4"/>
      <c r="Q4905" s="4"/>
      <c r="R4905" s="4"/>
      <c r="S4905" s="4"/>
      <c r="T4905" s="4"/>
      <c r="U4905" s="4"/>
      <c r="V4905" s="4"/>
      <c r="W4905" s="4"/>
      <c r="X4905" s="4"/>
      <c r="Y4905" s="4"/>
    </row>
    <row r="4906" spans="1:25" ht="15" customHeight="1">
      <c r="A4906" s="4"/>
      <c r="B4906" s="57" t="s">
        <v>1254</v>
      </c>
      <c r="C4906" s="78" t="s">
        <v>1458</v>
      </c>
      <c r="D4906" s="57" t="s">
        <v>47</v>
      </c>
      <c r="E4906" s="57" t="s">
        <v>1459</v>
      </c>
      <c r="F4906" s="305" t="s">
        <v>1258</v>
      </c>
      <c r="G4906" s="305"/>
      <c r="H4906" s="77" t="s">
        <v>87</v>
      </c>
      <c r="I4906" s="80">
        <v>6.952</v>
      </c>
      <c r="J4906" s="79">
        <v>2.92</v>
      </c>
      <c r="K4906" s="79">
        <v>20.29</v>
      </c>
      <c r="O4906" s="4"/>
      <c r="P4906" s="4"/>
      <c r="Q4906" s="4"/>
      <c r="R4906" s="4"/>
      <c r="S4906" s="4"/>
      <c r="T4906" s="4"/>
      <c r="U4906" s="4"/>
      <c r="V4906" s="4"/>
      <c r="W4906" s="4"/>
      <c r="X4906" s="4"/>
      <c r="Y4906" s="4"/>
    </row>
    <row r="4907" spans="1:25" ht="15" customHeight="1">
      <c r="A4907" s="4"/>
      <c r="B4907" s="57" t="s">
        <v>1254</v>
      </c>
      <c r="C4907" s="78" t="s">
        <v>1296</v>
      </c>
      <c r="D4907" s="57" t="s">
        <v>47</v>
      </c>
      <c r="E4907" s="57" t="s">
        <v>1297</v>
      </c>
      <c r="F4907" s="305" t="s">
        <v>1258</v>
      </c>
      <c r="G4907" s="305"/>
      <c r="H4907" s="77" t="s">
        <v>103</v>
      </c>
      <c r="I4907" s="80">
        <v>0.159</v>
      </c>
      <c r="J4907" s="79">
        <v>17.57</v>
      </c>
      <c r="K4907" s="79">
        <v>2.79</v>
      </c>
      <c r="O4907" s="4"/>
      <c r="P4907" s="4"/>
      <c r="Q4907" s="4"/>
      <c r="R4907" s="4"/>
      <c r="S4907" s="4"/>
      <c r="T4907" s="4"/>
      <c r="U4907" s="4"/>
      <c r="V4907" s="4"/>
      <c r="W4907" s="4"/>
      <c r="X4907" s="4"/>
      <c r="Y4907" s="4"/>
    </row>
    <row r="4908" spans="1:25" ht="15" customHeight="1">
      <c r="A4908" s="4"/>
      <c r="B4908" s="60"/>
      <c r="C4908" s="60"/>
      <c r="D4908" s="60"/>
      <c r="E4908" s="60"/>
      <c r="F4908" s="60" t="s">
        <v>1260</v>
      </c>
      <c r="G4908" s="82">
        <v>34.9</v>
      </c>
      <c r="H4908" s="60" t="s">
        <v>1261</v>
      </c>
      <c r="I4908" s="82">
        <v>0</v>
      </c>
      <c r="J4908" s="60" t="s">
        <v>1262</v>
      </c>
      <c r="K4908" s="82">
        <v>34.9</v>
      </c>
      <c r="O4908" s="4"/>
      <c r="P4908" s="4"/>
      <c r="Q4908" s="4"/>
      <c r="R4908" s="4"/>
      <c r="S4908" s="4"/>
      <c r="T4908" s="4"/>
      <c r="U4908" s="4"/>
      <c r="V4908" s="4"/>
      <c r="W4908" s="4"/>
      <c r="X4908" s="4"/>
      <c r="Y4908" s="4"/>
    </row>
    <row r="4909" spans="1:25" ht="15" customHeight="1" thickBot="1">
      <c r="A4909" s="4"/>
      <c r="B4909" s="60"/>
      <c r="C4909" s="60"/>
      <c r="D4909" s="60"/>
      <c r="E4909" s="60"/>
      <c r="F4909" s="60" t="s">
        <v>1263</v>
      </c>
      <c r="G4909" s="82">
        <v>24.18</v>
      </c>
      <c r="H4909" s="60"/>
      <c r="I4909" s="306" t="s">
        <v>1264</v>
      </c>
      <c r="J4909" s="306"/>
      <c r="K4909" s="82">
        <v>152.03</v>
      </c>
      <c r="O4909" s="4"/>
      <c r="P4909" s="4"/>
      <c r="Q4909" s="4"/>
      <c r="R4909" s="4"/>
      <c r="S4909" s="4"/>
      <c r="T4909" s="4"/>
      <c r="U4909" s="4"/>
      <c r="V4909" s="4"/>
      <c r="W4909" s="4"/>
      <c r="X4909" s="4"/>
      <c r="Y4909" s="4"/>
    </row>
    <row r="4910" spans="1:25" ht="15" customHeight="1" thickTop="1">
      <c r="A4910" s="4"/>
      <c r="B4910" s="72"/>
      <c r="C4910" s="72"/>
      <c r="D4910" s="72"/>
      <c r="E4910" s="72"/>
      <c r="F4910" s="72"/>
      <c r="G4910" s="72"/>
      <c r="H4910" s="72"/>
      <c r="I4910" s="72"/>
      <c r="J4910" s="72"/>
      <c r="K4910" s="72"/>
      <c r="O4910" s="4"/>
      <c r="P4910" s="4"/>
      <c r="Q4910" s="4"/>
      <c r="R4910" s="4"/>
      <c r="S4910" s="4"/>
      <c r="T4910" s="4"/>
      <c r="U4910" s="4"/>
      <c r="V4910" s="4"/>
      <c r="W4910" s="4"/>
      <c r="X4910" s="4"/>
      <c r="Y4910" s="4"/>
    </row>
    <row r="4911" spans="1:25" ht="15" customHeight="1">
      <c r="A4911" s="4"/>
      <c r="B4911" s="61"/>
      <c r="C4911" s="62" t="s">
        <v>19</v>
      </c>
      <c r="D4911" s="61" t="s">
        <v>20</v>
      </c>
      <c r="E4911" s="61" t="s">
        <v>21</v>
      </c>
      <c r="F4911" s="303" t="s">
        <v>1242</v>
      </c>
      <c r="G4911" s="303"/>
      <c r="H4911" s="67" t="s">
        <v>22</v>
      </c>
      <c r="I4911" s="62" t="s">
        <v>23</v>
      </c>
      <c r="J4911" s="62" t="s">
        <v>24</v>
      </c>
      <c r="K4911" s="62" t="s">
        <v>17</v>
      </c>
      <c r="O4911" s="4"/>
      <c r="P4911" s="4"/>
      <c r="Q4911" s="4"/>
      <c r="R4911" s="4"/>
      <c r="S4911" s="4"/>
      <c r="T4911" s="4"/>
      <c r="U4911" s="4"/>
      <c r="V4911" s="4"/>
      <c r="W4911" s="4"/>
      <c r="X4911" s="4"/>
      <c r="Y4911" s="4"/>
    </row>
    <row r="4912" spans="1:25" ht="15" customHeight="1">
      <c r="A4912" s="4"/>
      <c r="B4912" s="58" t="s">
        <v>1243</v>
      </c>
      <c r="C4912" s="69" t="s">
        <v>1266</v>
      </c>
      <c r="D4912" s="58" t="s">
        <v>47</v>
      </c>
      <c r="E4912" s="58" t="s">
        <v>1267</v>
      </c>
      <c r="F4912" s="304" t="s">
        <v>1268</v>
      </c>
      <c r="G4912" s="304"/>
      <c r="H4912" s="68" t="s">
        <v>37</v>
      </c>
      <c r="I4912" s="71">
        <v>1</v>
      </c>
      <c r="J4912" s="70">
        <v>29.85</v>
      </c>
      <c r="K4912" s="70">
        <v>29.85</v>
      </c>
      <c r="O4912" s="4"/>
      <c r="P4912" s="4"/>
      <c r="Q4912" s="4"/>
      <c r="R4912" s="4"/>
      <c r="S4912" s="4"/>
      <c r="T4912" s="4"/>
      <c r="U4912" s="4"/>
      <c r="V4912" s="4"/>
      <c r="W4912" s="4"/>
      <c r="X4912" s="4"/>
      <c r="Y4912" s="4"/>
    </row>
    <row r="4913" spans="1:25" ht="15" customHeight="1">
      <c r="A4913" s="4"/>
      <c r="B4913" s="59" t="s">
        <v>1245</v>
      </c>
      <c r="C4913" s="74" t="s">
        <v>1282</v>
      </c>
      <c r="D4913" s="59" t="s">
        <v>47</v>
      </c>
      <c r="E4913" s="59" t="s">
        <v>1283</v>
      </c>
      <c r="F4913" s="308" t="s">
        <v>1248</v>
      </c>
      <c r="G4913" s="308"/>
      <c r="H4913" s="73" t="s">
        <v>1249</v>
      </c>
      <c r="I4913" s="76">
        <v>7.2999999999999995E-2</v>
      </c>
      <c r="J4913" s="75">
        <v>24.85</v>
      </c>
      <c r="K4913" s="75">
        <v>1.81</v>
      </c>
      <c r="O4913" s="4"/>
      <c r="P4913" s="4"/>
      <c r="Q4913" s="4"/>
      <c r="R4913" s="4"/>
      <c r="S4913" s="4"/>
      <c r="T4913" s="4"/>
      <c r="U4913" s="4"/>
      <c r="V4913" s="4"/>
      <c r="W4913" s="4"/>
      <c r="X4913" s="4"/>
      <c r="Y4913" s="4"/>
    </row>
    <row r="4914" spans="1:25" ht="15" customHeight="1">
      <c r="A4914" s="4"/>
      <c r="B4914" s="59" t="s">
        <v>1245</v>
      </c>
      <c r="C4914" s="74" t="s">
        <v>1651</v>
      </c>
      <c r="D4914" s="59" t="s">
        <v>47</v>
      </c>
      <c r="E4914" s="59" t="s">
        <v>1652</v>
      </c>
      <c r="F4914" s="308" t="s">
        <v>1387</v>
      </c>
      <c r="G4914" s="308"/>
      <c r="H4914" s="73" t="s">
        <v>1391</v>
      </c>
      <c r="I4914" s="76">
        <v>6.1999999999999998E-3</v>
      </c>
      <c r="J4914" s="75">
        <v>28.84</v>
      </c>
      <c r="K4914" s="75">
        <v>0.17</v>
      </c>
      <c r="O4914" s="4"/>
      <c r="P4914" s="4"/>
      <c r="Q4914" s="4"/>
      <c r="R4914" s="4"/>
      <c r="S4914" s="4"/>
      <c r="T4914" s="4"/>
      <c r="U4914" s="4"/>
      <c r="V4914" s="4"/>
      <c r="W4914" s="4"/>
      <c r="X4914" s="4"/>
      <c r="Y4914" s="4"/>
    </row>
    <row r="4915" spans="1:25" ht="15" customHeight="1">
      <c r="A4915" s="4"/>
      <c r="B4915" s="59" t="s">
        <v>1245</v>
      </c>
      <c r="C4915" s="74" t="s">
        <v>1280</v>
      </c>
      <c r="D4915" s="59" t="s">
        <v>47</v>
      </c>
      <c r="E4915" s="59" t="s">
        <v>1281</v>
      </c>
      <c r="F4915" s="308" t="s">
        <v>1248</v>
      </c>
      <c r="G4915" s="308"/>
      <c r="H4915" s="73" t="s">
        <v>1249</v>
      </c>
      <c r="I4915" s="76">
        <v>0.11600000000000001</v>
      </c>
      <c r="J4915" s="75">
        <v>30.75</v>
      </c>
      <c r="K4915" s="75">
        <v>3.56</v>
      </c>
      <c r="O4915" s="4"/>
      <c r="P4915" s="4"/>
      <c r="Q4915" s="4"/>
      <c r="R4915" s="4"/>
      <c r="S4915" s="4"/>
      <c r="T4915" s="4"/>
      <c r="U4915" s="4"/>
      <c r="V4915" s="4"/>
      <c r="W4915" s="4"/>
      <c r="X4915" s="4"/>
      <c r="Y4915" s="4"/>
    </row>
    <row r="4916" spans="1:25" ht="15" customHeight="1">
      <c r="A4916" s="4"/>
      <c r="B4916" s="59" t="s">
        <v>1245</v>
      </c>
      <c r="C4916" s="74" t="s">
        <v>1649</v>
      </c>
      <c r="D4916" s="59" t="s">
        <v>47</v>
      </c>
      <c r="E4916" s="59" t="s">
        <v>1650</v>
      </c>
      <c r="F4916" s="308" t="s">
        <v>1387</v>
      </c>
      <c r="G4916" s="308"/>
      <c r="H4916" s="73" t="s">
        <v>1388</v>
      </c>
      <c r="I4916" s="76">
        <v>9.1000000000000004E-3</v>
      </c>
      <c r="J4916" s="75">
        <v>27.76</v>
      </c>
      <c r="K4916" s="75">
        <v>0.25</v>
      </c>
      <c r="O4916" s="4"/>
      <c r="P4916" s="4"/>
      <c r="Q4916" s="4"/>
      <c r="R4916" s="4"/>
      <c r="S4916" s="4"/>
      <c r="T4916" s="4"/>
      <c r="U4916" s="4"/>
      <c r="V4916" s="4"/>
      <c r="W4916" s="4"/>
      <c r="X4916" s="4"/>
      <c r="Y4916" s="4"/>
    </row>
    <row r="4917" spans="1:25" ht="15" customHeight="1">
      <c r="A4917" s="4"/>
      <c r="B4917" s="57" t="s">
        <v>1254</v>
      </c>
      <c r="C4917" s="78" t="s">
        <v>1643</v>
      </c>
      <c r="D4917" s="57" t="s">
        <v>47</v>
      </c>
      <c r="E4917" s="57" t="s">
        <v>1644</v>
      </c>
      <c r="F4917" s="305" t="s">
        <v>1258</v>
      </c>
      <c r="G4917" s="305"/>
      <c r="H4917" s="77" t="s">
        <v>87</v>
      </c>
      <c r="I4917" s="80">
        <v>0.222</v>
      </c>
      <c r="J4917" s="79">
        <v>38.07</v>
      </c>
      <c r="K4917" s="79">
        <v>8.4499999999999993</v>
      </c>
      <c r="O4917" s="4"/>
      <c r="P4917" s="4"/>
      <c r="Q4917" s="4"/>
      <c r="R4917" s="4"/>
      <c r="S4917" s="4"/>
      <c r="T4917" s="4"/>
      <c r="U4917" s="4"/>
      <c r="V4917" s="4"/>
      <c r="W4917" s="4"/>
      <c r="X4917" s="4"/>
      <c r="Y4917" s="4"/>
    </row>
    <row r="4918" spans="1:25" ht="15" customHeight="1">
      <c r="A4918" s="4"/>
      <c r="B4918" s="57" t="s">
        <v>1254</v>
      </c>
      <c r="C4918" s="78" t="s">
        <v>1647</v>
      </c>
      <c r="D4918" s="57" t="s">
        <v>47</v>
      </c>
      <c r="E4918" s="57" t="s">
        <v>1648</v>
      </c>
      <c r="F4918" s="305" t="s">
        <v>1258</v>
      </c>
      <c r="G4918" s="305"/>
      <c r="H4918" s="77" t="s">
        <v>103</v>
      </c>
      <c r="I4918" s="80">
        <v>0.12</v>
      </c>
      <c r="J4918" s="79">
        <v>17.57</v>
      </c>
      <c r="K4918" s="79">
        <v>2.1</v>
      </c>
      <c r="O4918" s="4"/>
      <c r="P4918" s="4"/>
      <c r="Q4918" s="4"/>
      <c r="R4918" s="4"/>
      <c r="S4918" s="4"/>
      <c r="T4918" s="4"/>
      <c r="U4918" s="4"/>
      <c r="V4918" s="4"/>
      <c r="W4918" s="4"/>
      <c r="X4918" s="4"/>
      <c r="Y4918" s="4"/>
    </row>
    <row r="4919" spans="1:25" ht="15" customHeight="1">
      <c r="A4919" s="4"/>
      <c r="B4919" s="57" t="s">
        <v>1254</v>
      </c>
      <c r="C4919" s="78" t="s">
        <v>1641</v>
      </c>
      <c r="D4919" s="57" t="s">
        <v>47</v>
      </c>
      <c r="E4919" s="57" t="s">
        <v>1642</v>
      </c>
      <c r="F4919" s="305" t="s">
        <v>1258</v>
      </c>
      <c r="G4919" s="305"/>
      <c r="H4919" s="77" t="s">
        <v>87</v>
      </c>
      <c r="I4919" s="80">
        <v>0.55600000000000005</v>
      </c>
      <c r="J4919" s="79">
        <v>18</v>
      </c>
      <c r="K4919" s="79">
        <v>10</v>
      </c>
      <c r="O4919" s="4"/>
      <c r="P4919" s="4"/>
      <c r="Q4919" s="4"/>
      <c r="R4919" s="4"/>
      <c r="S4919" s="4"/>
      <c r="T4919" s="4"/>
      <c r="U4919" s="4"/>
      <c r="V4919" s="4"/>
      <c r="W4919" s="4"/>
      <c r="X4919" s="4"/>
      <c r="Y4919" s="4"/>
    </row>
    <row r="4920" spans="1:25" ht="15" customHeight="1">
      <c r="A4920" s="4"/>
      <c r="B4920" s="57" t="s">
        <v>1254</v>
      </c>
      <c r="C4920" s="78" t="s">
        <v>1645</v>
      </c>
      <c r="D4920" s="57" t="s">
        <v>47</v>
      </c>
      <c r="E4920" s="57" t="s">
        <v>1646</v>
      </c>
      <c r="F4920" s="305" t="s">
        <v>1258</v>
      </c>
      <c r="G4920" s="305"/>
      <c r="H4920" s="77" t="s">
        <v>87</v>
      </c>
      <c r="I4920" s="80">
        <v>7.3999999999999996E-2</v>
      </c>
      <c r="J4920" s="79">
        <v>47.56</v>
      </c>
      <c r="K4920" s="79">
        <v>3.51</v>
      </c>
      <c r="O4920" s="4"/>
      <c r="P4920" s="4"/>
      <c r="Q4920" s="4"/>
      <c r="R4920" s="4"/>
      <c r="S4920" s="4"/>
      <c r="T4920" s="4"/>
      <c r="U4920" s="4"/>
      <c r="V4920" s="4"/>
      <c r="W4920" s="4"/>
      <c r="X4920" s="4"/>
      <c r="Y4920" s="4"/>
    </row>
    <row r="4921" spans="1:25" ht="15" customHeight="1">
      <c r="A4921" s="4"/>
      <c r="B4921" s="60"/>
      <c r="C4921" s="60"/>
      <c r="D4921" s="60"/>
      <c r="E4921" s="60"/>
      <c r="F4921" s="60" t="s">
        <v>1260</v>
      </c>
      <c r="G4921" s="82">
        <v>4.49</v>
      </c>
      <c r="H4921" s="60" t="s">
        <v>1261</v>
      </c>
      <c r="I4921" s="82">
        <v>0</v>
      </c>
      <c r="J4921" s="60" t="s">
        <v>1262</v>
      </c>
      <c r="K4921" s="82">
        <v>4.49</v>
      </c>
      <c r="O4921" s="4"/>
      <c r="P4921" s="4"/>
      <c r="Q4921" s="4"/>
      <c r="R4921" s="4"/>
      <c r="S4921" s="4"/>
      <c r="T4921" s="4"/>
      <c r="U4921" s="4"/>
      <c r="V4921" s="4"/>
      <c r="W4921" s="4"/>
      <c r="X4921" s="4"/>
      <c r="Y4921" s="4"/>
    </row>
    <row r="4922" spans="1:25" ht="15" customHeight="1" thickBot="1">
      <c r="A4922" s="4"/>
      <c r="B4922" s="60"/>
      <c r="C4922" s="60"/>
      <c r="D4922" s="60"/>
      <c r="E4922" s="60"/>
      <c r="F4922" s="60" t="s">
        <v>1263</v>
      </c>
      <c r="G4922" s="82">
        <v>5.64</v>
      </c>
      <c r="H4922" s="60"/>
      <c r="I4922" s="306" t="s">
        <v>1264</v>
      </c>
      <c r="J4922" s="306"/>
      <c r="K4922" s="82">
        <v>35.49</v>
      </c>
      <c r="O4922" s="4"/>
      <c r="P4922" s="4"/>
      <c r="Q4922" s="4"/>
      <c r="R4922" s="4"/>
      <c r="S4922" s="4"/>
      <c r="T4922" s="4"/>
      <c r="U4922" s="4"/>
      <c r="V4922" s="4"/>
      <c r="W4922" s="4"/>
      <c r="X4922" s="4"/>
      <c r="Y4922" s="4"/>
    </row>
    <row r="4923" spans="1:25" ht="15" customHeight="1" thickTop="1">
      <c r="A4923" s="4"/>
      <c r="B4923" s="72"/>
      <c r="C4923" s="72"/>
      <c r="D4923" s="72"/>
      <c r="E4923" s="72"/>
      <c r="F4923" s="72"/>
      <c r="G4923" s="72"/>
      <c r="H4923" s="72"/>
      <c r="I4923" s="72"/>
      <c r="J4923" s="72"/>
      <c r="K4923" s="72"/>
      <c r="O4923" s="4"/>
      <c r="P4923" s="4"/>
      <c r="Q4923" s="4"/>
      <c r="R4923" s="4"/>
      <c r="S4923" s="4"/>
      <c r="T4923" s="4"/>
      <c r="U4923" s="4"/>
      <c r="V4923" s="4"/>
      <c r="W4923" s="4"/>
      <c r="X4923" s="4"/>
      <c r="Y4923" s="4"/>
    </row>
    <row r="4924" spans="1:25" ht="15" customHeight="1">
      <c r="A4924" s="4"/>
      <c r="B4924" s="61"/>
      <c r="C4924" s="62" t="s">
        <v>19</v>
      </c>
      <c r="D4924" s="61" t="s">
        <v>20</v>
      </c>
      <c r="E4924" s="61" t="s">
        <v>21</v>
      </c>
      <c r="F4924" s="303" t="s">
        <v>1242</v>
      </c>
      <c r="G4924" s="303"/>
      <c r="H4924" s="67" t="s">
        <v>22</v>
      </c>
      <c r="I4924" s="62" t="s">
        <v>23</v>
      </c>
      <c r="J4924" s="62" t="s">
        <v>24</v>
      </c>
      <c r="K4924" s="62" t="s">
        <v>17</v>
      </c>
      <c r="O4924" s="4"/>
      <c r="P4924" s="4"/>
      <c r="Q4924" s="4"/>
      <c r="R4924" s="4"/>
      <c r="S4924" s="4"/>
      <c r="T4924" s="4"/>
      <c r="U4924" s="4"/>
      <c r="V4924" s="4"/>
      <c r="W4924" s="4"/>
      <c r="X4924" s="4"/>
      <c r="Y4924" s="4"/>
    </row>
    <row r="4925" spans="1:25" ht="15" customHeight="1">
      <c r="A4925" s="4"/>
      <c r="B4925" s="58" t="s">
        <v>1243</v>
      </c>
      <c r="C4925" s="69" t="s">
        <v>1272</v>
      </c>
      <c r="D4925" s="58" t="s">
        <v>47</v>
      </c>
      <c r="E4925" s="58" t="s">
        <v>1273</v>
      </c>
      <c r="F4925" s="304" t="s">
        <v>1268</v>
      </c>
      <c r="G4925" s="304"/>
      <c r="H4925" s="68" t="s">
        <v>49</v>
      </c>
      <c r="I4925" s="71">
        <v>1</v>
      </c>
      <c r="J4925" s="70">
        <v>3089.43</v>
      </c>
      <c r="K4925" s="70">
        <v>3089.43</v>
      </c>
      <c r="O4925" s="4"/>
      <c r="P4925" s="4"/>
      <c r="Q4925" s="4"/>
      <c r="R4925" s="4"/>
      <c r="S4925" s="4"/>
      <c r="T4925" s="4"/>
      <c r="U4925" s="4"/>
      <c r="V4925" s="4"/>
      <c r="W4925" s="4"/>
      <c r="X4925" s="4"/>
      <c r="Y4925" s="4"/>
    </row>
    <row r="4926" spans="1:25" ht="15" customHeight="1">
      <c r="A4926" s="4"/>
      <c r="B4926" s="59" t="s">
        <v>1245</v>
      </c>
      <c r="C4926" s="74" t="s">
        <v>1280</v>
      </c>
      <c r="D4926" s="59" t="s">
        <v>47</v>
      </c>
      <c r="E4926" s="59" t="s">
        <v>1281</v>
      </c>
      <c r="F4926" s="308" t="s">
        <v>1248</v>
      </c>
      <c r="G4926" s="308"/>
      <c r="H4926" s="73" t="s">
        <v>1249</v>
      </c>
      <c r="I4926" s="76">
        <v>18.734999999999999</v>
      </c>
      <c r="J4926" s="75">
        <v>30.75</v>
      </c>
      <c r="K4926" s="75">
        <v>576.1</v>
      </c>
      <c r="O4926" s="4"/>
      <c r="P4926" s="4"/>
      <c r="Q4926" s="4"/>
      <c r="R4926" s="4"/>
      <c r="S4926" s="4"/>
      <c r="T4926" s="4"/>
      <c r="U4926" s="4"/>
      <c r="V4926" s="4"/>
      <c r="W4926" s="4"/>
      <c r="X4926" s="4"/>
      <c r="Y4926" s="4"/>
    </row>
    <row r="4927" spans="1:25" ht="15" customHeight="1">
      <c r="A4927" s="4"/>
      <c r="B4927" s="59" t="s">
        <v>1245</v>
      </c>
      <c r="C4927" s="74" t="s">
        <v>3042</v>
      </c>
      <c r="D4927" s="59" t="s">
        <v>47</v>
      </c>
      <c r="E4927" s="59" t="s">
        <v>3043</v>
      </c>
      <c r="F4927" s="308" t="s">
        <v>1268</v>
      </c>
      <c r="G4927" s="308"/>
      <c r="H4927" s="73" t="s">
        <v>49</v>
      </c>
      <c r="I4927" s="76">
        <v>1</v>
      </c>
      <c r="J4927" s="75">
        <v>834.85</v>
      </c>
      <c r="K4927" s="75">
        <v>834.85</v>
      </c>
      <c r="O4927" s="4"/>
      <c r="P4927" s="4"/>
      <c r="Q4927" s="4"/>
      <c r="R4927" s="4"/>
      <c r="S4927" s="4"/>
      <c r="T4927" s="4"/>
      <c r="U4927" s="4"/>
      <c r="V4927" s="4"/>
      <c r="W4927" s="4"/>
      <c r="X4927" s="4"/>
      <c r="Y4927" s="4"/>
    </row>
    <row r="4928" spans="1:25" ht="15" customHeight="1">
      <c r="A4928" s="4"/>
      <c r="B4928" s="59" t="s">
        <v>1245</v>
      </c>
      <c r="C4928" s="74" t="s">
        <v>1282</v>
      </c>
      <c r="D4928" s="59" t="s">
        <v>47</v>
      </c>
      <c r="E4928" s="59" t="s">
        <v>1283</v>
      </c>
      <c r="F4928" s="308" t="s">
        <v>1248</v>
      </c>
      <c r="G4928" s="308"/>
      <c r="H4928" s="73" t="s">
        <v>1249</v>
      </c>
      <c r="I4928" s="76">
        <v>4.3230000000000004</v>
      </c>
      <c r="J4928" s="75">
        <v>24.85</v>
      </c>
      <c r="K4928" s="75">
        <v>107.42</v>
      </c>
      <c r="O4928" s="4"/>
      <c r="P4928" s="4"/>
      <c r="Q4928" s="4"/>
      <c r="R4928" s="4"/>
      <c r="S4928" s="4"/>
      <c r="T4928" s="4"/>
      <c r="U4928" s="4"/>
      <c r="V4928" s="4"/>
      <c r="W4928" s="4"/>
      <c r="X4928" s="4"/>
      <c r="Y4928" s="4"/>
    </row>
    <row r="4929" spans="1:25" ht="15" customHeight="1">
      <c r="A4929" s="4"/>
      <c r="B4929" s="57" t="s">
        <v>1254</v>
      </c>
      <c r="C4929" s="78" t="s">
        <v>3044</v>
      </c>
      <c r="D4929" s="57" t="s">
        <v>47</v>
      </c>
      <c r="E4929" s="57" t="s">
        <v>3045</v>
      </c>
      <c r="F4929" s="305" t="s">
        <v>1258</v>
      </c>
      <c r="G4929" s="305"/>
      <c r="H4929" s="77" t="s">
        <v>87</v>
      </c>
      <c r="I4929" s="80">
        <v>7</v>
      </c>
      <c r="J4929" s="79">
        <v>28.65</v>
      </c>
      <c r="K4929" s="79">
        <v>200.55</v>
      </c>
      <c r="O4929" s="4"/>
      <c r="P4929" s="4"/>
      <c r="Q4929" s="4"/>
      <c r="R4929" s="4"/>
      <c r="S4929" s="4"/>
      <c r="T4929" s="4"/>
      <c r="U4929" s="4"/>
      <c r="V4929" s="4"/>
      <c r="W4929" s="4"/>
      <c r="X4929" s="4"/>
      <c r="Y4929" s="4"/>
    </row>
    <row r="4930" spans="1:25" ht="15" customHeight="1">
      <c r="A4930" s="4"/>
      <c r="B4930" s="57" t="s">
        <v>1254</v>
      </c>
      <c r="C4930" s="78" t="s">
        <v>1889</v>
      </c>
      <c r="D4930" s="57" t="s">
        <v>47</v>
      </c>
      <c r="E4930" s="57" t="s">
        <v>1890</v>
      </c>
      <c r="F4930" s="305" t="s">
        <v>1258</v>
      </c>
      <c r="G4930" s="305"/>
      <c r="H4930" s="77" t="s">
        <v>87</v>
      </c>
      <c r="I4930" s="80">
        <v>3</v>
      </c>
      <c r="J4930" s="79">
        <v>6.8</v>
      </c>
      <c r="K4930" s="79">
        <v>20.399999999999999</v>
      </c>
      <c r="O4930" s="4"/>
      <c r="P4930" s="4"/>
      <c r="Q4930" s="4"/>
      <c r="R4930" s="4"/>
      <c r="S4930" s="4"/>
      <c r="T4930" s="4"/>
      <c r="U4930" s="4"/>
      <c r="V4930" s="4"/>
      <c r="W4930" s="4"/>
      <c r="X4930" s="4"/>
      <c r="Y4930" s="4"/>
    </row>
    <row r="4931" spans="1:25" ht="15" customHeight="1">
      <c r="A4931" s="4"/>
      <c r="B4931" s="57" t="s">
        <v>1254</v>
      </c>
      <c r="C4931" s="78" t="s">
        <v>3046</v>
      </c>
      <c r="D4931" s="57" t="s">
        <v>47</v>
      </c>
      <c r="E4931" s="57" t="s">
        <v>3047</v>
      </c>
      <c r="F4931" s="305" t="s">
        <v>1258</v>
      </c>
      <c r="G4931" s="305"/>
      <c r="H4931" s="77" t="s">
        <v>49</v>
      </c>
      <c r="I4931" s="80">
        <v>1</v>
      </c>
      <c r="J4931" s="79">
        <v>43.6</v>
      </c>
      <c r="K4931" s="79">
        <v>43.6</v>
      </c>
      <c r="O4931" s="4"/>
      <c r="P4931" s="4"/>
      <c r="Q4931" s="4"/>
      <c r="R4931" s="4"/>
      <c r="S4931" s="4"/>
      <c r="T4931" s="4"/>
      <c r="U4931" s="4"/>
      <c r="V4931" s="4"/>
      <c r="W4931" s="4"/>
      <c r="X4931" s="4"/>
      <c r="Y4931" s="4"/>
    </row>
    <row r="4932" spans="1:25" ht="15" customHeight="1">
      <c r="A4932" s="4"/>
      <c r="B4932" s="57" t="s">
        <v>1254</v>
      </c>
      <c r="C4932" s="78" t="s">
        <v>1531</v>
      </c>
      <c r="D4932" s="57" t="s">
        <v>47</v>
      </c>
      <c r="E4932" s="57" t="s">
        <v>1532</v>
      </c>
      <c r="F4932" s="305" t="s">
        <v>1258</v>
      </c>
      <c r="G4932" s="305"/>
      <c r="H4932" s="77" t="s">
        <v>87</v>
      </c>
      <c r="I4932" s="80">
        <v>3</v>
      </c>
      <c r="J4932" s="79">
        <v>25.43</v>
      </c>
      <c r="K4932" s="79">
        <v>76.290000000000006</v>
      </c>
      <c r="O4932" s="4"/>
      <c r="P4932" s="4"/>
      <c r="Q4932" s="4"/>
      <c r="R4932" s="4"/>
      <c r="S4932" s="4"/>
      <c r="T4932" s="4"/>
      <c r="U4932" s="4"/>
      <c r="V4932" s="4"/>
      <c r="W4932" s="4"/>
      <c r="X4932" s="4"/>
      <c r="Y4932" s="4"/>
    </row>
    <row r="4933" spans="1:25" ht="15" customHeight="1">
      <c r="A4933" s="4"/>
      <c r="B4933" s="57" t="s">
        <v>1254</v>
      </c>
      <c r="C4933" s="78" t="s">
        <v>3048</v>
      </c>
      <c r="D4933" s="57" t="s">
        <v>47</v>
      </c>
      <c r="E4933" s="57" t="s">
        <v>3049</v>
      </c>
      <c r="F4933" s="305" t="s">
        <v>1258</v>
      </c>
      <c r="G4933" s="305"/>
      <c r="H4933" s="77" t="s">
        <v>3050</v>
      </c>
      <c r="I4933" s="80">
        <v>1</v>
      </c>
      <c r="J4933" s="79">
        <v>108.57</v>
      </c>
      <c r="K4933" s="79">
        <v>108.57</v>
      </c>
      <c r="O4933" s="4"/>
      <c r="P4933" s="4"/>
      <c r="Q4933" s="4"/>
      <c r="R4933" s="4"/>
      <c r="S4933" s="4"/>
      <c r="T4933" s="4"/>
      <c r="U4933" s="4"/>
      <c r="V4933" s="4"/>
      <c r="W4933" s="4"/>
      <c r="X4933" s="4"/>
      <c r="Y4933" s="4"/>
    </row>
    <row r="4934" spans="1:25" ht="15" customHeight="1">
      <c r="A4934" s="4"/>
      <c r="B4934" s="57" t="s">
        <v>1254</v>
      </c>
      <c r="C4934" s="78" t="s">
        <v>1645</v>
      </c>
      <c r="D4934" s="57" t="s">
        <v>47</v>
      </c>
      <c r="E4934" s="57" t="s">
        <v>1646</v>
      </c>
      <c r="F4934" s="305" t="s">
        <v>1258</v>
      </c>
      <c r="G4934" s="305"/>
      <c r="H4934" s="77" t="s">
        <v>87</v>
      </c>
      <c r="I4934" s="80">
        <v>11</v>
      </c>
      <c r="J4934" s="79">
        <v>47.56</v>
      </c>
      <c r="K4934" s="79">
        <v>523.16</v>
      </c>
      <c r="O4934" s="4"/>
      <c r="P4934" s="4"/>
      <c r="Q4934" s="4"/>
      <c r="R4934" s="4"/>
      <c r="S4934" s="4"/>
      <c r="T4934" s="4"/>
      <c r="U4934" s="4"/>
      <c r="V4934" s="4"/>
      <c r="W4934" s="4"/>
      <c r="X4934" s="4"/>
      <c r="Y4934" s="4"/>
    </row>
    <row r="4935" spans="1:25" ht="15" customHeight="1">
      <c r="A4935" s="4"/>
      <c r="B4935" s="57" t="s">
        <v>1254</v>
      </c>
      <c r="C4935" s="78" t="s">
        <v>1643</v>
      </c>
      <c r="D4935" s="57" t="s">
        <v>47</v>
      </c>
      <c r="E4935" s="57" t="s">
        <v>1644</v>
      </c>
      <c r="F4935" s="305" t="s">
        <v>1258</v>
      </c>
      <c r="G4935" s="305"/>
      <c r="H4935" s="77" t="s">
        <v>87</v>
      </c>
      <c r="I4935" s="80">
        <v>11.5</v>
      </c>
      <c r="J4935" s="79">
        <v>38.07</v>
      </c>
      <c r="K4935" s="79">
        <v>437.8</v>
      </c>
      <c r="O4935" s="4"/>
      <c r="P4935" s="4"/>
      <c r="Q4935" s="4"/>
      <c r="R4935" s="4"/>
      <c r="S4935" s="4"/>
      <c r="T4935" s="4"/>
      <c r="U4935" s="4"/>
      <c r="V4935" s="4"/>
      <c r="W4935" s="4"/>
      <c r="X4935" s="4"/>
      <c r="Y4935" s="4"/>
    </row>
    <row r="4936" spans="1:25" ht="15" customHeight="1">
      <c r="A4936" s="4"/>
      <c r="B4936" s="57" t="s">
        <v>1254</v>
      </c>
      <c r="C4936" s="78" t="s">
        <v>1292</v>
      </c>
      <c r="D4936" s="57" t="s">
        <v>47</v>
      </c>
      <c r="E4936" s="57" t="s">
        <v>1293</v>
      </c>
      <c r="F4936" s="305" t="s">
        <v>1258</v>
      </c>
      <c r="G4936" s="305"/>
      <c r="H4936" s="77" t="s">
        <v>103</v>
      </c>
      <c r="I4936" s="80">
        <v>3</v>
      </c>
      <c r="J4936" s="79">
        <v>17.55</v>
      </c>
      <c r="K4936" s="79">
        <v>52.65</v>
      </c>
      <c r="O4936" s="4"/>
      <c r="P4936" s="4"/>
      <c r="Q4936" s="4"/>
      <c r="R4936" s="4"/>
      <c r="S4936" s="4"/>
      <c r="T4936" s="4"/>
      <c r="U4936" s="4"/>
      <c r="V4936" s="4"/>
      <c r="W4936" s="4"/>
      <c r="X4936" s="4"/>
      <c r="Y4936" s="4"/>
    </row>
    <row r="4937" spans="1:25" ht="15" customHeight="1">
      <c r="A4937" s="4"/>
      <c r="B4937" s="57" t="s">
        <v>1254</v>
      </c>
      <c r="C4937" s="78" t="s">
        <v>3051</v>
      </c>
      <c r="D4937" s="57" t="s">
        <v>47</v>
      </c>
      <c r="E4937" s="57" t="s">
        <v>3052</v>
      </c>
      <c r="F4937" s="305" t="s">
        <v>1258</v>
      </c>
      <c r="G4937" s="305"/>
      <c r="H4937" s="77" t="s">
        <v>49</v>
      </c>
      <c r="I4937" s="80">
        <v>4</v>
      </c>
      <c r="J4937" s="79">
        <v>27.01</v>
      </c>
      <c r="K4937" s="79">
        <v>108.04</v>
      </c>
      <c r="O4937" s="4"/>
      <c r="P4937" s="4"/>
      <c r="Q4937" s="4"/>
      <c r="R4937" s="4"/>
      <c r="S4937" s="4"/>
      <c r="T4937" s="4"/>
      <c r="U4937" s="4"/>
      <c r="V4937" s="4"/>
      <c r="W4937" s="4"/>
      <c r="X4937" s="4"/>
      <c r="Y4937" s="4"/>
    </row>
    <row r="4938" spans="1:25" ht="15" customHeight="1">
      <c r="A4938" s="4"/>
      <c r="B4938" s="60"/>
      <c r="C4938" s="60"/>
      <c r="D4938" s="60"/>
      <c r="E4938" s="60"/>
      <c r="F4938" s="60" t="s">
        <v>1260</v>
      </c>
      <c r="G4938" s="82">
        <v>858.78</v>
      </c>
      <c r="H4938" s="60" t="s">
        <v>1261</v>
      </c>
      <c r="I4938" s="82">
        <v>0</v>
      </c>
      <c r="J4938" s="60" t="s">
        <v>1262</v>
      </c>
      <c r="K4938" s="82">
        <v>858.78</v>
      </c>
      <c r="O4938" s="4"/>
      <c r="P4938" s="4"/>
      <c r="Q4938" s="4"/>
      <c r="R4938" s="4"/>
      <c r="S4938" s="4"/>
      <c r="T4938" s="4"/>
      <c r="U4938" s="4"/>
      <c r="V4938" s="4"/>
      <c r="W4938" s="4"/>
      <c r="X4938" s="4"/>
      <c r="Y4938" s="4"/>
    </row>
    <row r="4939" spans="1:25" ht="15" customHeight="1" thickBot="1">
      <c r="A4939" s="4"/>
      <c r="B4939" s="60"/>
      <c r="C4939" s="60"/>
      <c r="D4939" s="60"/>
      <c r="E4939" s="60"/>
      <c r="F4939" s="60" t="s">
        <v>1263</v>
      </c>
      <c r="G4939" s="82">
        <v>584.52</v>
      </c>
      <c r="H4939" s="60"/>
      <c r="I4939" s="306" t="s">
        <v>1264</v>
      </c>
      <c r="J4939" s="306"/>
      <c r="K4939" s="82">
        <v>3673.95</v>
      </c>
      <c r="O4939" s="4"/>
      <c r="P4939" s="4"/>
      <c r="Q4939" s="4"/>
      <c r="R4939" s="4"/>
      <c r="S4939" s="4"/>
      <c r="T4939" s="4"/>
      <c r="U4939" s="4"/>
      <c r="V4939" s="4"/>
      <c r="W4939" s="4"/>
      <c r="X4939" s="4"/>
      <c r="Y4939" s="4"/>
    </row>
    <row r="4940" spans="1:25" ht="15" customHeight="1" thickTop="1">
      <c r="A4940" s="4"/>
      <c r="B4940" s="72"/>
      <c r="C4940" s="72"/>
      <c r="D4940" s="72"/>
      <c r="E4940" s="72"/>
      <c r="F4940" s="72"/>
      <c r="G4940" s="72"/>
      <c r="H4940" s="72"/>
      <c r="I4940" s="72"/>
      <c r="J4940" s="72"/>
      <c r="K4940" s="72"/>
      <c r="O4940" s="4"/>
      <c r="P4940" s="4"/>
      <c r="Q4940" s="4"/>
      <c r="R4940" s="4"/>
      <c r="S4940" s="4"/>
      <c r="T4940" s="4"/>
      <c r="U4940" s="4"/>
      <c r="V4940" s="4"/>
      <c r="W4940" s="4"/>
      <c r="X4940" s="4"/>
      <c r="Y4940" s="4"/>
    </row>
    <row r="4941" spans="1:25" ht="15" customHeight="1">
      <c r="A4941" s="4"/>
      <c r="B4941" s="61"/>
      <c r="C4941" s="62" t="s">
        <v>19</v>
      </c>
      <c r="D4941" s="61" t="s">
        <v>20</v>
      </c>
      <c r="E4941" s="61" t="s">
        <v>21</v>
      </c>
      <c r="F4941" s="303" t="s">
        <v>1242</v>
      </c>
      <c r="G4941" s="303"/>
      <c r="H4941" s="67" t="s">
        <v>22</v>
      </c>
      <c r="I4941" s="62" t="s">
        <v>23</v>
      </c>
      <c r="J4941" s="62" t="s">
        <v>24</v>
      </c>
      <c r="K4941" s="62" t="s">
        <v>17</v>
      </c>
      <c r="O4941" s="4"/>
      <c r="P4941" s="4"/>
      <c r="Q4941" s="4"/>
      <c r="R4941" s="4"/>
      <c r="S4941" s="4"/>
      <c r="T4941" s="4"/>
      <c r="U4941" s="4"/>
      <c r="V4941" s="4"/>
      <c r="W4941" s="4"/>
      <c r="X4941" s="4"/>
      <c r="Y4941" s="4"/>
    </row>
    <row r="4942" spans="1:25" ht="15" customHeight="1">
      <c r="A4942" s="4"/>
      <c r="B4942" s="58" t="s">
        <v>1243</v>
      </c>
      <c r="C4942" s="69" t="s">
        <v>2162</v>
      </c>
      <c r="D4942" s="58" t="s">
        <v>47</v>
      </c>
      <c r="E4942" s="58" t="s">
        <v>2163</v>
      </c>
      <c r="F4942" s="304" t="s">
        <v>1451</v>
      </c>
      <c r="G4942" s="304"/>
      <c r="H4942" s="68" t="s">
        <v>37</v>
      </c>
      <c r="I4942" s="71">
        <v>1</v>
      </c>
      <c r="J4942" s="70">
        <v>71.78</v>
      </c>
      <c r="K4942" s="70">
        <v>71.78</v>
      </c>
      <c r="O4942" s="4"/>
      <c r="P4942" s="4"/>
      <c r="Q4942" s="4"/>
      <c r="R4942" s="4"/>
      <c r="S4942" s="4"/>
      <c r="T4942" s="4"/>
      <c r="U4942" s="4"/>
      <c r="V4942" s="4"/>
      <c r="W4942" s="4"/>
      <c r="X4942" s="4"/>
      <c r="Y4942" s="4"/>
    </row>
    <row r="4943" spans="1:25" ht="15" customHeight="1">
      <c r="A4943" s="4"/>
      <c r="B4943" s="59" t="s">
        <v>1245</v>
      </c>
      <c r="C4943" s="74" t="s">
        <v>1389</v>
      </c>
      <c r="D4943" s="59" t="s">
        <v>47</v>
      </c>
      <c r="E4943" s="59" t="s">
        <v>1390</v>
      </c>
      <c r="F4943" s="308" t="s">
        <v>1387</v>
      </c>
      <c r="G4943" s="308"/>
      <c r="H4943" s="73" t="s">
        <v>1391</v>
      </c>
      <c r="I4943" s="76">
        <v>1.2999999999999999E-2</v>
      </c>
      <c r="J4943" s="75">
        <v>38.36</v>
      </c>
      <c r="K4943" s="75">
        <v>0.49</v>
      </c>
      <c r="O4943" s="4"/>
      <c r="P4943" s="4"/>
      <c r="Q4943" s="4"/>
      <c r="R4943" s="4"/>
      <c r="S4943" s="4"/>
      <c r="T4943" s="4"/>
      <c r="U4943" s="4"/>
      <c r="V4943" s="4"/>
      <c r="W4943" s="4"/>
      <c r="X4943" s="4"/>
      <c r="Y4943" s="4"/>
    </row>
    <row r="4944" spans="1:25" ht="15" customHeight="1">
      <c r="A4944" s="4"/>
      <c r="B4944" s="59" t="s">
        <v>1245</v>
      </c>
      <c r="C4944" s="74" t="s">
        <v>1385</v>
      </c>
      <c r="D4944" s="59" t="s">
        <v>47</v>
      </c>
      <c r="E4944" s="59" t="s">
        <v>1386</v>
      </c>
      <c r="F4944" s="308" t="s">
        <v>1387</v>
      </c>
      <c r="G4944" s="308"/>
      <c r="H4944" s="73" t="s">
        <v>1388</v>
      </c>
      <c r="I4944" s="76">
        <v>5.2999999999999999E-2</v>
      </c>
      <c r="J4944" s="75">
        <v>36.770000000000003</v>
      </c>
      <c r="K4944" s="75">
        <v>1.94</v>
      </c>
      <c r="O4944" s="4"/>
      <c r="P4944" s="4"/>
      <c r="Q4944" s="4"/>
      <c r="R4944" s="4"/>
      <c r="S4944" s="4"/>
      <c r="T4944" s="4"/>
      <c r="U4944" s="4"/>
      <c r="V4944" s="4"/>
      <c r="W4944" s="4"/>
      <c r="X4944" s="4"/>
      <c r="Y4944" s="4"/>
    </row>
    <row r="4945" spans="1:25" ht="15" customHeight="1">
      <c r="A4945" s="4"/>
      <c r="B4945" s="59" t="s">
        <v>1245</v>
      </c>
      <c r="C4945" s="74" t="s">
        <v>1280</v>
      </c>
      <c r="D4945" s="59" t="s">
        <v>47</v>
      </c>
      <c r="E4945" s="59" t="s">
        <v>1281</v>
      </c>
      <c r="F4945" s="308" t="s">
        <v>1248</v>
      </c>
      <c r="G4945" s="308"/>
      <c r="H4945" s="73" t="s">
        <v>1249</v>
      </c>
      <c r="I4945" s="76">
        <v>1.0880000000000001</v>
      </c>
      <c r="J4945" s="75">
        <v>30.75</v>
      </c>
      <c r="K4945" s="75">
        <v>33.450000000000003</v>
      </c>
      <c r="O4945" s="4"/>
      <c r="P4945" s="4"/>
      <c r="Q4945" s="4"/>
      <c r="R4945" s="4"/>
      <c r="S4945" s="4"/>
      <c r="T4945" s="4"/>
      <c r="U4945" s="4"/>
      <c r="V4945" s="4"/>
      <c r="W4945" s="4"/>
      <c r="X4945" s="4"/>
      <c r="Y4945" s="4"/>
    </row>
    <row r="4946" spans="1:25" ht="15" customHeight="1">
      <c r="A4946" s="4"/>
      <c r="B4946" s="59" t="s">
        <v>1245</v>
      </c>
      <c r="C4946" s="74" t="s">
        <v>1282</v>
      </c>
      <c r="D4946" s="59" t="s">
        <v>47</v>
      </c>
      <c r="E4946" s="59" t="s">
        <v>1283</v>
      </c>
      <c r="F4946" s="308" t="s">
        <v>1248</v>
      </c>
      <c r="G4946" s="308"/>
      <c r="H4946" s="73" t="s">
        <v>1249</v>
      </c>
      <c r="I4946" s="76">
        <v>0.47699999999999998</v>
      </c>
      <c r="J4946" s="75">
        <v>24.85</v>
      </c>
      <c r="K4946" s="75">
        <v>11.85</v>
      </c>
      <c r="O4946" s="4"/>
      <c r="P4946" s="4"/>
      <c r="Q4946" s="4"/>
      <c r="R4946" s="4"/>
      <c r="S4946" s="4"/>
      <c r="T4946" s="4"/>
      <c r="U4946" s="4"/>
      <c r="V4946" s="4"/>
      <c r="W4946" s="4"/>
      <c r="X4946" s="4"/>
      <c r="Y4946" s="4"/>
    </row>
    <row r="4947" spans="1:25" ht="15" customHeight="1">
      <c r="A4947" s="4"/>
      <c r="B4947" s="57" t="s">
        <v>1254</v>
      </c>
      <c r="C4947" s="78" t="s">
        <v>1454</v>
      </c>
      <c r="D4947" s="57" t="s">
        <v>47</v>
      </c>
      <c r="E4947" s="57" t="s">
        <v>1455</v>
      </c>
      <c r="F4947" s="305" t="s">
        <v>1258</v>
      </c>
      <c r="G4947" s="305"/>
      <c r="H4947" s="77" t="s">
        <v>103</v>
      </c>
      <c r="I4947" s="80">
        <v>5.2999999999999999E-2</v>
      </c>
      <c r="J4947" s="79">
        <v>21.68</v>
      </c>
      <c r="K4947" s="79">
        <v>1.1399999999999999</v>
      </c>
      <c r="O4947" s="4"/>
      <c r="P4947" s="4"/>
      <c r="Q4947" s="4"/>
      <c r="R4947" s="4"/>
      <c r="S4947" s="4"/>
      <c r="T4947" s="4"/>
      <c r="U4947" s="4"/>
      <c r="V4947" s="4"/>
      <c r="W4947" s="4"/>
      <c r="X4947" s="4"/>
      <c r="Y4947" s="4"/>
    </row>
    <row r="4948" spans="1:25" ht="15" customHeight="1">
      <c r="A4948" s="4"/>
      <c r="B4948" s="57" t="s">
        <v>1254</v>
      </c>
      <c r="C4948" s="78" t="s">
        <v>1458</v>
      </c>
      <c r="D4948" s="57" t="s">
        <v>47</v>
      </c>
      <c r="E4948" s="57" t="s">
        <v>1459</v>
      </c>
      <c r="F4948" s="305" t="s">
        <v>1258</v>
      </c>
      <c r="G4948" s="305"/>
      <c r="H4948" s="77" t="s">
        <v>87</v>
      </c>
      <c r="I4948" s="80">
        <v>0.54700000000000004</v>
      </c>
      <c r="J4948" s="79">
        <v>2.92</v>
      </c>
      <c r="K4948" s="79">
        <v>1.59</v>
      </c>
      <c r="O4948" s="4"/>
      <c r="P4948" s="4"/>
      <c r="Q4948" s="4"/>
      <c r="R4948" s="4"/>
      <c r="S4948" s="4"/>
      <c r="T4948" s="4"/>
      <c r="U4948" s="4"/>
      <c r="V4948" s="4"/>
      <c r="W4948" s="4"/>
      <c r="X4948" s="4"/>
      <c r="Y4948" s="4"/>
    </row>
    <row r="4949" spans="1:25" ht="15" customHeight="1">
      <c r="A4949" s="4"/>
      <c r="B4949" s="57" t="s">
        <v>1254</v>
      </c>
      <c r="C4949" s="78" t="s">
        <v>3053</v>
      </c>
      <c r="D4949" s="57" t="s">
        <v>47</v>
      </c>
      <c r="E4949" s="57" t="s">
        <v>3054</v>
      </c>
      <c r="F4949" s="305" t="s">
        <v>1258</v>
      </c>
      <c r="G4949" s="305"/>
      <c r="H4949" s="77" t="s">
        <v>103</v>
      </c>
      <c r="I4949" s="80">
        <v>2.5999999999999999E-2</v>
      </c>
      <c r="J4949" s="79">
        <v>17.899999999999999</v>
      </c>
      <c r="K4949" s="79">
        <v>0.46</v>
      </c>
      <c r="O4949" s="4"/>
      <c r="P4949" s="4"/>
      <c r="Q4949" s="4"/>
      <c r="R4949" s="4"/>
      <c r="S4949" s="4"/>
      <c r="T4949" s="4"/>
      <c r="U4949" s="4"/>
      <c r="V4949" s="4"/>
      <c r="W4949" s="4"/>
      <c r="X4949" s="4"/>
      <c r="Y4949" s="4"/>
    </row>
    <row r="4950" spans="1:25" ht="15" customHeight="1">
      <c r="A4950" s="4"/>
      <c r="B4950" s="57" t="s">
        <v>1254</v>
      </c>
      <c r="C4950" s="78" t="s">
        <v>1456</v>
      </c>
      <c r="D4950" s="57" t="s">
        <v>47</v>
      </c>
      <c r="E4950" s="57" t="s">
        <v>1457</v>
      </c>
      <c r="F4950" s="305" t="s">
        <v>1258</v>
      </c>
      <c r="G4950" s="305"/>
      <c r="H4950" s="77" t="s">
        <v>87</v>
      </c>
      <c r="I4950" s="80">
        <v>1.1339999999999999</v>
      </c>
      <c r="J4950" s="79">
        <v>13.86</v>
      </c>
      <c r="K4950" s="79">
        <v>15.71</v>
      </c>
      <c r="O4950" s="4"/>
      <c r="P4950" s="4"/>
      <c r="Q4950" s="4"/>
      <c r="R4950" s="4"/>
      <c r="S4950" s="4"/>
      <c r="T4950" s="4"/>
      <c r="U4950" s="4"/>
      <c r="V4950" s="4"/>
      <c r="W4950" s="4"/>
      <c r="X4950" s="4"/>
      <c r="Y4950" s="4"/>
    </row>
    <row r="4951" spans="1:25" ht="15" customHeight="1">
      <c r="A4951" s="4"/>
      <c r="B4951" s="57" t="s">
        <v>1254</v>
      </c>
      <c r="C4951" s="78" t="s">
        <v>1288</v>
      </c>
      <c r="D4951" s="57" t="s">
        <v>47</v>
      </c>
      <c r="E4951" s="57" t="s">
        <v>1289</v>
      </c>
      <c r="F4951" s="305" t="s">
        <v>1258</v>
      </c>
      <c r="G4951" s="305"/>
      <c r="H4951" s="77" t="s">
        <v>87</v>
      </c>
      <c r="I4951" s="80">
        <v>0.60499999999999998</v>
      </c>
      <c r="J4951" s="79">
        <v>8.36</v>
      </c>
      <c r="K4951" s="79">
        <v>5.05</v>
      </c>
      <c r="O4951" s="4"/>
      <c r="P4951" s="4"/>
      <c r="Q4951" s="4"/>
      <c r="R4951" s="4"/>
      <c r="S4951" s="4"/>
      <c r="T4951" s="4"/>
      <c r="U4951" s="4"/>
      <c r="V4951" s="4"/>
      <c r="W4951" s="4"/>
      <c r="X4951" s="4"/>
      <c r="Y4951" s="4"/>
    </row>
    <row r="4952" spans="1:25" ht="15" customHeight="1">
      <c r="A4952" s="4"/>
      <c r="B4952" s="57" t="s">
        <v>1254</v>
      </c>
      <c r="C4952" s="78" t="s">
        <v>1460</v>
      </c>
      <c r="D4952" s="57" t="s">
        <v>47</v>
      </c>
      <c r="E4952" s="57" t="s">
        <v>1461</v>
      </c>
      <c r="F4952" s="305" t="s">
        <v>1258</v>
      </c>
      <c r="G4952" s="305"/>
      <c r="H4952" s="77" t="s">
        <v>15</v>
      </c>
      <c r="I4952" s="80">
        <v>1.67E-2</v>
      </c>
      <c r="J4952" s="79">
        <v>6.17</v>
      </c>
      <c r="K4952" s="79">
        <v>0.1</v>
      </c>
      <c r="O4952" s="4"/>
      <c r="P4952" s="4"/>
      <c r="Q4952" s="4"/>
      <c r="R4952" s="4"/>
      <c r="S4952" s="4"/>
      <c r="T4952" s="4"/>
      <c r="U4952" s="4"/>
      <c r="V4952" s="4"/>
      <c r="W4952" s="4"/>
      <c r="X4952" s="4"/>
      <c r="Y4952" s="4"/>
    </row>
    <row r="4953" spans="1:25" ht="15" customHeight="1">
      <c r="A4953" s="4"/>
      <c r="B4953" s="60"/>
      <c r="C4953" s="60"/>
      <c r="D4953" s="60"/>
      <c r="E4953" s="60"/>
      <c r="F4953" s="60" t="s">
        <v>1260</v>
      </c>
      <c r="G4953" s="82">
        <v>37.39</v>
      </c>
      <c r="H4953" s="60" t="s">
        <v>1261</v>
      </c>
      <c r="I4953" s="82">
        <v>0</v>
      </c>
      <c r="J4953" s="60" t="s">
        <v>1262</v>
      </c>
      <c r="K4953" s="82">
        <v>37.39</v>
      </c>
      <c r="O4953" s="4"/>
      <c r="P4953" s="4"/>
      <c r="Q4953" s="4"/>
      <c r="R4953" s="4"/>
      <c r="S4953" s="4"/>
      <c r="T4953" s="4"/>
      <c r="U4953" s="4"/>
      <c r="V4953" s="4"/>
      <c r="W4953" s="4"/>
      <c r="X4953" s="4"/>
      <c r="Y4953" s="4"/>
    </row>
    <row r="4954" spans="1:25" ht="15" customHeight="1" thickBot="1">
      <c r="A4954" s="4"/>
      <c r="B4954" s="60"/>
      <c r="C4954" s="60"/>
      <c r="D4954" s="60"/>
      <c r="E4954" s="60"/>
      <c r="F4954" s="60" t="s">
        <v>1263</v>
      </c>
      <c r="G4954" s="82">
        <v>13.58</v>
      </c>
      <c r="H4954" s="60"/>
      <c r="I4954" s="306" t="s">
        <v>1264</v>
      </c>
      <c r="J4954" s="306"/>
      <c r="K4954" s="82">
        <v>85.36</v>
      </c>
      <c r="O4954" s="4"/>
      <c r="P4954" s="4"/>
      <c r="Q4954" s="4"/>
      <c r="R4954" s="4"/>
      <c r="S4954" s="4"/>
      <c r="T4954" s="4"/>
      <c r="U4954" s="4"/>
      <c r="V4954" s="4"/>
      <c r="W4954" s="4"/>
      <c r="X4954" s="4"/>
      <c r="Y4954" s="4"/>
    </row>
    <row r="4955" spans="1:25" ht="15" customHeight="1" thickTop="1">
      <c r="A4955" s="4"/>
      <c r="B4955" s="72"/>
      <c r="C4955" s="72"/>
      <c r="D4955" s="72"/>
      <c r="E4955" s="72"/>
      <c r="F4955" s="72"/>
      <c r="G4955" s="72"/>
      <c r="H4955" s="72"/>
      <c r="I4955" s="72"/>
      <c r="J4955" s="72"/>
      <c r="K4955" s="72"/>
      <c r="O4955" s="4"/>
      <c r="P4955" s="4"/>
      <c r="Q4955" s="4"/>
      <c r="R4955" s="4"/>
      <c r="S4955" s="4"/>
      <c r="T4955" s="4"/>
      <c r="U4955" s="4"/>
      <c r="V4955" s="4"/>
      <c r="W4955" s="4"/>
      <c r="X4955" s="4"/>
      <c r="Y4955" s="4"/>
    </row>
    <row r="4956" spans="1:25" ht="15" customHeight="1">
      <c r="A4956" s="4"/>
      <c r="B4956" s="61"/>
      <c r="C4956" s="62" t="s">
        <v>19</v>
      </c>
      <c r="D4956" s="61" t="s">
        <v>20</v>
      </c>
      <c r="E4956" s="61" t="s">
        <v>21</v>
      </c>
      <c r="F4956" s="303" t="s">
        <v>1242</v>
      </c>
      <c r="G4956" s="303"/>
      <c r="H4956" s="67" t="s">
        <v>22</v>
      </c>
      <c r="I4956" s="62" t="s">
        <v>23</v>
      </c>
      <c r="J4956" s="62" t="s">
        <v>24</v>
      </c>
      <c r="K4956" s="62" t="s">
        <v>17</v>
      </c>
      <c r="O4956" s="4"/>
      <c r="P4956" s="4"/>
      <c r="Q4956" s="4"/>
      <c r="R4956" s="4"/>
      <c r="S4956" s="4"/>
      <c r="T4956" s="4"/>
      <c r="U4956" s="4"/>
      <c r="V4956" s="4"/>
      <c r="W4956" s="4"/>
      <c r="X4956" s="4"/>
      <c r="Y4956" s="4"/>
    </row>
    <row r="4957" spans="1:25" ht="15" customHeight="1">
      <c r="A4957" s="4"/>
      <c r="B4957" s="58" t="s">
        <v>1243</v>
      </c>
      <c r="C4957" s="69" t="s">
        <v>1688</v>
      </c>
      <c r="D4957" s="58" t="s">
        <v>47</v>
      </c>
      <c r="E4957" s="58" t="s">
        <v>1689</v>
      </c>
      <c r="F4957" s="304" t="s">
        <v>1683</v>
      </c>
      <c r="G4957" s="304"/>
      <c r="H4957" s="68" t="s">
        <v>49</v>
      </c>
      <c r="I4957" s="71">
        <v>1</v>
      </c>
      <c r="J4957" s="70">
        <v>184.62</v>
      </c>
      <c r="K4957" s="70">
        <v>184.62</v>
      </c>
      <c r="O4957" s="4"/>
      <c r="P4957" s="4"/>
      <c r="Q4957" s="4"/>
      <c r="R4957" s="4"/>
      <c r="S4957" s="4"/>
      <c r="T4957" s="4"/>
      <c r="U4957" s="4"/>
      <c r="V4957" s="4"/>
      <c r="W4957" s="4"/>
      <c r="X4957" s="4"/>
      <c r="Y4957" s="4"/>
    </row>
    <row r="4958" spans="1:25" ht="15" customHeight="1">
      <c r="A4958" s="4"/>
      <c r="B4958" s="59" t="s">
        <v>1245</v>
      </c>
      <c r="C4958" s="74" t="s">
        <v>1246</v>
      </c>
      <c r="D4958" s="59" t="s">
        <v>47</v>
      </c>
      <c r="E4958" s="59" t="s">
        <v>1247</v>
      </c>
      <c r="F4958" s="308" t="s">
        <v>1248</v>
      </c>
      <c r="G4958" s="308"/>
      <c r="H4958" s="73" t="s">
        <v>1249</v>
      </c>
      <c r="I4958" s="76">
        <v>0.501</v>
      </c>
      <c r="J4958" s="75">
        <v>22.64</v>
      </c>
      <c r="K4958" s="75">
        <v>11.34</v>
      </c>
      <c r="O4958" s="4"/>
      <c r="P4958" s="4"/>
      <c r="Q4958" s="4"/>
      <c r="R4958" s="4"/>
      <c r="S4958" s="4"/>
      <c r="T4958" s="4"/>
      <c r="U4958" s="4"/>
      <c r="V4958" s="4"/>
      <c r="W4958" s="4"/>
      <c r="X4958" s="4"/>
      <c r="Y4958" s="4"/>
    </row>
    <row r="4959" spans="1:25" ht="15" customHeight="1">
      <c r="A4959" s="4"/>
      <c r="B4959" s="59" t="s">
        <v>1245</v>
      </c>
      <c r="C4959" s="74" t="s">
        <v>1413</v>
      </c>
      <c r="D4959" s="59" t="s">
        <v>47</v>
      </c>
      <c r="E4959" s="59" t="s">
        <v>1414</v>
      </c>
      <c r="F4959" s="308" t="s">
        <v>1248</v>
      </c>
      <c r="G4959" s="308"/>
      <c r="H4959" s="73" t="s">
        <v>1249</v>
      </c>
      <c r="I4959" s="76">
        <v>1.002</v>
      </c>
      <c r="J4959" s="75">
        <v>34.729999999999997</v>
      </c>
      <c r="K4959" s="75">
        <v>34.79</v>
      </c>
      <c r="O4959" s="4"/>
      <c r="P4959" s="4"/>
      <c r="Q4959" s="4"/>
      <c r="R4959" s="4"/>
      <c r="S4959" s="4"/>
      <c r="T4959" s="4"/>
      <c r="U4959" s="4"/>
      <c r="V4959" s="4"/>
      <c r="W4959" s="4"/>
      <c r="X4959" s="4"/>
      <c r="Y4959" s="4"/>
    </row>
    <row r="4960" spans="1:25" ht="15" customHeight="1">
      <c r="A4960" s="4"/>
      <c r="B4960" s="57" t="s">
        <v>1254</v>
      </c>
      <c r="C4960" s="78" t="s">
        <v>3055</v>
      </c>
      <c r="D4960" s="57" t="s">
        <v>47</v>
      </c>
      <c r="E4960" s="57" t="s">
        <v>3056</v>
      </c>
      <c r="F4960" s="305" t="s">
        <v>1258</v>
      </c>
      <c r="G4960" s="305"/>
      <c r="H4960" s="77" t="s">
        <v>651</v>
      </c>
      <c r="I4960" s="80">
        <v>1</v>
      </c>
      <c r="J4960" s="79">
        <v>138.49</v>
      </c>
      <c r="K4960" s="79">
        <v>138.49</v>
      </c>
      <c r="O4960" s="4"/>
      <c r="P4960" s="4"/>
      <c r="Q4960" s="4"/>
      <c r="R4960" s="4"/>
      <c r="S4960" s="4"/>
      <c r="T4960" s="4"/>
      <c r="U4960" s="4"/>
      <c r="V4960" s="4"/>
      <c r="W4960" s="4"/>
      <c r="X4960" s="4"/>
      <c r="Y4960" s="4"/>
    </row>
    <row r="4961" spans="1:25" ht="15" customHeight="1">
      <c r="A4961" s="4"/>
      <c r="B4961" s="60"/>
      <c r="C4961" s="60"/>
      <c r="D4961" s="60"/>
      <c r="E4961" s="60"/>
      <c r="F4961" s="60" t="s">
        <v>1260</v>
      </c>
      <c r="G4961" s="82">
        <v>36.51</v>
      </c>
      <c r="H4961" s="60" t="s">
        <v>1261</v>
      </c>
      <c r="I4961" s="82">
        <v>0</v>
      </c>
      <c r="J4961" s="60" t="s">
        <v>1262</v>
      </c>
      <c r="K4961" s="82">
        <v>36.51</v>
      </c>
      <c r="O4961" s="4"/>
      <c r="P4961" s="4"/>
      <c r="Q4961" s="4"/>
      <c r="R4961" s="4"/>
      <c r="S4961" s="4"/>
      <c r="T4961" s="4"/>
      <c r="U4961" s="4"/>
      <c r="V4961" s="4"/>
      <c r="W4961" s="4"/>
      <c r="X4961" s="4"/>
      <c r="Y4961" s="4"/>
    </row>
    <row r="4962" spans="1:25" ht="15" customHeight="1" thickBot="1">
      <c r="A4962" s="4"/>
      <c r="B4962" s="60"/>
      <c r="C4962" s="60"/>
      <c r="D4962" s="60"/>
      <c r="E4962" s="60"/>
      <c r="F4962" s="60" t="s">
        <v>1263</v>
      </c>
      <c r="G4962" s="82">
        <v>34.93</v>
      </c>
      <c r="H4962" s="60"/>
      <c r="I4962" s="306" t="s">
        <v>1264</v>
      </c>
      <c r="J4962" s="306"/>
      <c r="K4962" s="82">
        <v>219.55</v>
      </c>
      <c r="O4962" s="4"/>
      <c r="P4962" s="4"/>
      <c r="Q4962" s="4"/>
      <c r="R4962" s="4"/>
      <c r="S4962" s="4"/>
      <c r="T4962" s="4"/>
      <c r="U4962" s="4"/>
      <c r="V4962" s="4"/>
      <c r="W4962" s="4"/>
      <c r="X4962" s="4"/>
      <c r="Y4962" s="4"/>
    </row>
    <row r="4963" spans="1:25" ht="15" customHeight="1" thickTop="1">
      <c r="A4963" s="4"/>
      <c r="B4963" s="72"/>
      <c r="C4963" s="72"/>
      <c r="D4963" s="72"/>
      <c r="E4963" s="72"/>
      <c r="F4963" s="72"/>
      <c r="G4963" s="72"/>
      <c r="H4963" s="72"/>
      <c r="I4963" s="72"/>
      <c r="J4963" s="72"/>
      <c r="K4963" s="72"/>
      <c r="O4963" s="4"/>
      <c r="P4963" s="4"/>
      <c r="Q4963" s="4"/>
      <c r="R4963" s="4"/>
      <c r="S4963" s="4"/>
      <c r="T4963" s="4"/>
      <c r="U4963" s="4"/>
      <c r="V4963" s="4"/>
      <c r="W4963" s="4"/>
      <c r="X4963" s="4"/>
      <c r="Y4963" s="4"/>
    </row>
    <row r="4964" spans="1:25" ht="15" customHeight="1">
      <c r="A4964" s="4"/>
      <c r="B4964" s="61"/>
      <c r="C4964" s="62" t="s">
        <v>19</v>
      </c>
      <c r="D4964" s="61" t="s">
        <v>20</v>
      </c>
      <c r="E4964" s="61" t="s">
        <v>21</v>
      </c>
      <c r="F4964" s="303" t="s">
        <v>1242</v>
      </c>
      <c r="G4964" s="303"/>
      <c r="H4964" s="67" t="s">
        <v>22</v>
      </c>
      <c r="I4964" s="62" t="s">
        <v>23</v>
      </c>
      <c r="J4964" s="62" t="s">
        <v>24</v>
      </c>
      <c r="K4964" s="62" t="s">
        <v>17</v>
      </c>
      <c r="O4964" s="4"/>
      <c r="P4964" s="4"/>
      <c r="Q4964" s="4"/>
      <c r="R4964" s="4"/>
      <c r="S4964" s="4"/>
      <c r="T4964" s="4"/>
      <c r="U4964" s="4"/>
      <c r="V4964" s="4"/>
      <c r="W4964" s="4"/>
      <c r="X4964" s="4"/>
      <c r="Y4964" s="4"/>
    </row>
    <row r="4965" spans="1:25" ht="15" customHeight="1">
      <c r="A4965" s="4"/>
      <c r="B4965" s="58" t="s">
        <v>1243</v>
      </c>
      <c r="C4965" s="69" t="s">
        <v>2450</v>
      </c>
      <c r="D4965" s="58" t="s">
        <v>47</v>
      </c>
      <c r="E4965" s="58" t="s">
        <v>2451</v>
      </c>
      <c r="F4965" s="304" t="s">
        <v>2369</v>
      </c>
      <c r="G4965" s="304"/>
      <c r="H4965" s="68" t="s">
        <v>87</v>
      </c>
      <c r="I4965" s="71">
        <v>1</v>
      </c>
      <c r="J4965" s="70">
        <v>4.59</v>
      </c>
      <c r="K4965" s="70">
        <v>4.59</v>
      </c>
      <c r="O4965" s="4"/>
      <c r="P4965" s="4"/>
      <c r="Q4965" s="4"/>
      <c r="R4965" s="4"/>
      <c r="S4965" s="4"/>
      <c r="T4965" s="4"/>
      <c r="U4965" s="4"/>
      <c r="V4965" s="4"/>
      <c r="W4965" s="4"/>
      <c r="X4965" s="4"/>
      <c r="Y4965" s="4"/>
    </row>
    <row r="4966" spans="1:25" ht="15" customHeight="1">
      <c r="A4966" s="4"/>
      <c r="B4966" s="59" t="s">
        <v>1245</v>
      </c>
      <c r="C4966" s="74" t="s">
        <v>1299</v>
      </c>
      <c r="D4966" s="59" t="s">
        <v>47</v>
      </c>
      <c r="E4966" s="59" t="s">
        <v>1300</v>
      </c>
      <c r="F4966" s="308" t="s">
        <v>1248</v>
      </c>
      <c r="G4966" s="308"/>
      <c r="H4966" s="73" t="s">
        <v>1249</v>
      </c>
      <c r="I4966" s="76">
        <v>1.29E-2</v>
      </c>
      <c r="J4966" s="75">
        <v>24.48</v>
      </c>
      <c r="K4966" s="75">
        <v>0.31</v>
      </c>
      <c r="O4966" s="4"/>
      <c r="P4966" s="4"/>
      <c r="Q4966" s="4"/>
      <c r="R4966" s="4"/>
      <c r="S4966" s="4"/>
      <c r="T4966" s="4"/>
      <c r="U4966" s="4"/>
      <c r="V4966" s="4"/>
      <c r="W4966" s="4"/>
      <c r="X4966" s="4"/>
      <c r="Y4966" s="4"/>
    </row>
    <row r="4967" spans="1:25" ht="15" customHeight="1">
      <c r="A4967" s="4"/>
      <c r="B4967" s="59" t="s">
        <v>1245</v>
      </c>
      <c r="C4967" s="74" t="s">
        <v>1301</v>
      </c>
      <c r="D4967" s="59" t="s">
        <v>47</v>
      </c>
      <c r="E4967" s="59" t="s">
        <v>1302</v>
      </c>
      <c r="F4967" s="308" t="s">
        <v>1248</v>
      </c>
      <c r="G4967" s="308"/>
      <c r="H4967" s="73" t="s">
        <v>1249</v>
      </c>
      <c r="I4967" s="76">
        <v>5.6899999999999999E-2</v>
      </c>
      <c r="J4967" s="75">
        <v>30.48</v>
      </c>
      <c r="K4967" s="75">
        <v>1.73</v>
      </c>
      <c r="O4967" s="4"/>
      <c r="P4967" s="4"/>
      <c r="Q4967" s="4"/>
      <c r="R4967" s="4"/>
      <c r="S4967" s="4"/>
      <c r="T4967" s="4"/>
      <c r="U4967" s="4"/>
      <c r="V4967" s="4"/>
      <c r="W4967" s="4"/>
      <c r="X4967" s="4"/>
      <c r="Y4967" s="4"/>
    </row>
    <row r="4968" spans="1:25" ht="15" customHeight="1">
      <c r="A4968" s="4"/>
      <c r="B4968" s="57" t="s">
        <v>1254</v>
      </c>
      <c r="C4968" s="78" t="s">
        <v>3057</v>
      </c>
      <c r="D4968" s="57" t="s">
        <v>47</v>
      </c>
      <c r="E4968" s="57" t="s">
        <v>3058</v>
      </c>
      <c r="F4968" s="305" t="s">
        <v>1258</v>
      </c>
      <c r="G4968" s="305"/>
      <c r="H4968" s="77" t="s">
        <v>49</v>
      </c>
      <c r="I4968" s="80">
        <v>1.3332999999999999</v>
      </c>
      <c r="J4968" s="79">
        <v>1.04</v>
      </c>
      <c r="K4968" s="79">
        <v>1.38</v>
      </c>
      <c r="O4968" s="4"/>
      <c r="P4968" s="4"/>
      <c r="Q4968" s="4"/>
      <c r="R4968" s="4"/>
      <c r="S4968" s="4"/>
      <c r="T4968" s="4"/>
      <c r="U4968" s="4"/>
      <c r="V4968" s="4"/>
      <c r="W4968" s="4"/>
      <c r="X4968" s="4"/>
      <c r="Y4968" s="4"/>
    </row>
    <row r="4969" spans="1:25" ht="15" customHeight="1">
      <c r="A4969" s="4"/>
      <c r="B4969" s="57" t="s">
        <v>1254</v>
      </c>
      <c r="C4969" s="78" t="s">
        <v>2215</v>
      </c>
      <c r="D4969" s="57" t="s">
        <v>47</v>
      </c>
      <c r="E4969" s="57" t="s">
        <v>2216</v>
      </c>
      <c r="F4969" s="305" t="s">
        <v>1258</v>
      </c>
      <c r="G4969" s="305"/>
      <c r="H4969" s="77" t="s">
        <v>49</v>
      </c>
      <c r="I4969" s="80">
        <v>1.4</v>
      </c>
      <c r="J4969" s="79">
        <v>0.84</v>
      </c>
      <c r="K4969" s="79">
        <v>1.17</v>
      </c>
      <c r="O4969" s="4"/>
      <c r="P4969" s="4"/>
      <c r="Q4969" s="4"/>
      <c r="R4969" s="4"/>
      <c r="S4969" s="4"/>
      <c r="T4969" s="4"/>
      <c r="U4969" s="4"/>
      <c r="V4969" s="4"/>
      <c r="W4969" s="4"/>
      <c r="X4969" s="4"/>
      <c r="Y4969" s="4"/>
    </row>
    <row r="4970" spans="1:25" ht="15" customHeight="1">
      <c r="A4970" s="4"/>
      <c r="B4970" s="60"/>
      <c r="C4970" s="60"/>
      <c r="D4970" s="60"/>
      <c r="E4970" s="60"/>
      <c r="F4970" s="60" t="s">
        <v>1260</v>
      </c>
      <c r="G4970" s="82">
        <v>1.62</v>
      </c>
      <c r="H4970" s="60" t="s">
        <v>1261</v>
      </c>
      <c r="I4970" s="82">
        <v>0</v>
      </c>
      <c r="J4970" s="60" t="s">
        <v>1262</v>
      </c>
      <c r="K4970" s="82">
        <v>1.62</v>
      </c>
      <c r="O4970" s="4"/>
      <c r="P4970" s="4"/>
      <c r="Q4970" s="4"/>
      <c r="R4970" s="4"/>
      <c r="S4970" s="4"/>
      <c r="T4970" s="4"/>
      <c r="U4970" s="4"/>
      <c r="V4970" s="4"/>
      <c r="W4970" s="4"/>
      <c r="X4970" s="4"/>
      <c r="Y4970" s="4"/>
    </row>
    <row r="4971" spans="1:25" ht="15" customHeight="1" thickBot="1">
      <c r="A4971" s="4"/>
      <c r="B4971" s="60"/>
      <c r="C4971" s="60"/>
      <c r="D4971" s="60"/>
      <c r="E4971" s="60"/>
      <c r="F4971" s="60" t="s">
        <v>1263</v>
      </c>
      <c r="G4971" s="82">
        <v>0.86</v>
      </c>
      <c r="H4971" s="60"/>
      <c r="I4971" s="306" t="s">
        <v>1264</v>
      </c>
      <c r="J4971" s="306"/>
      <c r="K4971" s="82">
        <v>5.45</v>
      </c>
      <c r="O4971" s="4"/>
      <c r="P4971" s="4"/>
      <c r="Q4971" s="4"/>
      <c r="R4971" s="4"/>
      <c r="S4971" s="4"/>
      <c r="T4971" s="4"/>
      <c r="U4971" s="4"/>
      <c r="V4971" s="4"/>
      <c r="W4971" s="4"/>
      <c r="X4971" s="4"/>
      <c r="Y4971" s="4"/>
    </row>
    <row r="4972" spans="1:25" ht="15" customHeight="1" thickTop="1">
      <c r="A4972" s="4"/>
      <c r="B4972" s="72"/>
      <c r="C4972" s="72"/>
      <c r="D4972" s="72"/>
      <c r="E4972" s="72"/>
      <c r="F4972" s="72"/>
      <c r="G4972" s="72"/>
      <c r="H4972" s="72"/>
      <c r="I4972" s="72"/>
      <c r="J4972" s="72"/>
      <c r="K4972" s="72"/>
      <c r="O4972" s="4"/>
      <c r="P4972" s="4"/>
      <c r="Q4972" s="4"/>
      <c r="R4972" s="4"/>
      <c r="S4972" s="4"/>
      <c r="T4972" s="4"/>
      <c r="U4972" s="4"/>
      <c r="V4972" s="4"/>
      <c r="W4972" s="4"/>
      <c r="X4972" s="4"/>
      <c r="Y4972" s="4"/>
    </row>
    <row r="4973" spans="1:25" ht="15" customHeight="1">
      <c r="A4973" s="4"/>
      <c r="B4973" s="61"/>
      <c r="C4973" s="62" t="s">
        <v>19</v>
      </c>
      <c r="D4973" s="61" t="s">
        <v>20</v>
      </c>
      <c r="E4973" s="61" t="s">
        <v>21</v>
      </c>
      <c r="F4973" s="303" t="s">
        <v>1242</v>
      </c>
      <c r="G4973" s="303"/>
      <c r="H4973" s="67" t="s">
        <v>22</v>
      </c>
      <c r="I4973" s="62" t="s">
        <v>23</v>
      </c>
      <c r="J4973" s="62" t="s">
        <v>24</v>
      </c>
      <c r="K4973" s="62" t="s">
        <v>17</v>
      </c>
      <c r="O4973" s="4"/>
      <c r="P4973" s="4"/>
      <c r="Q4973" s="4"/>
      <c r="R4973" s="4"/>
      <c r="S4973" s="4"/>
      <c r="T4973" s="4"/>
      <c r="U4973" s="4"/>
      <c r="V4973" s="4"/>
      <c r="W4973" s="4"/>
      <c r="X4973" s="4"/>
      <c r="Y4973" s="4"/>
    </row>
    <row r="4974" spans="1:25" ht="15" customHeight="1">
      <c r="A4974" s="4"/>
      <c r="B4974" s="58" t="s">
        <v>1243</v>
      </c>
      <c r="C4974" s="69" t="s">
        <v>2367</v>
      </c>
      <c r="D4974" s="58" t="s">
        <v>47</v>
      </c>
      <c r="E4974" s="58" t="s">
        <v>2368</v>
      </c>
      <c r="F4974" s="304" t="s">
        <v>2369</v>
      </c>
      <c r="G4974" s="304"/>
      <c r="H4974" s="68" t="s">
        <v>87</v>
      </c>
      <c r="I4974" s="71">
        <v>1</v>
      </c>
      <c r="J4974" s="70">
        <v>10.5</v>
      </c>
      <c r="K4974" s="70">
        <v>10.5</v>
      </c>
      <c r="O4974" s="4"/>
      <c r="P4974" s="4"/>
      <c r="Q4974" s="4"/>
      <c r="R4974" s="4"/>
      <c r="S4974" s="4"/>
      <c r="T4974" s="4"/>
      <c r="U4974" s="4"/>
      <c r="V4974" s="4"/>
      <c r="W4974" s="4"/>
      <c r="X4974" s="4"/>
      <c r="Y4974" s="4"/>
    </row>
    <row r="4975" spans="1:25" ht="15" customHeight="1">
      <c r="A4975" s="4"/>
      <c r="B4975" s="59" t="s">
        <v>1245</v>
      </c>
      <c r="C4975" s="74" t="s">
        <v>1301</v>
      </c>
      <c r="D4975" s="59" t="s">
        <v>47</v>
      </c>
      <c r="E4975" s="59" t="s">
        <v>1302</v>
      </c>
      <c r="F4975" s="308" t="s">
        <v>1248</v>
      </c>
      <c r="G4975" s="308"/>
      <c r="H4975" s="73" t="s">
        <v>1249</v>
      </c>
      <c r="I4975" s="76">
        <v>0.2114</v>
      </c>
      <c r="J4975" s="75">
        <v>30.48</v>
      </c>
      <c r="K4975" s="75">
        <v>6.44</v>
      </c>
      <c r="O4975" s="4"/>
      <c r="P4975" s="4"/>
      <c r="Q4975" s="4"/>
      <c r="R4975" s="4"/>
      <c r="S4975" s="4"/>
      <c r="T4975" s="4"/>
      <c r="U4975" s="4"/>
      <c r="V4975" s="4"/>
      <c r="W4975" s="4"/>
      <c r="X4975" s="4"/>
      <c r="Y4975" s="4"/>
    </row>
    <row r="4976" spans="1:25" ht="15" customHeight="1">
      <c r="A4976" s="4"/>
      <c r="B4976" s="59" t="s">
        <v>1245</v>
      </c>
      <c r="C4976" s="74" t="s">
        <v>1299</v>
      </c>
      <c r="D4976" s="59" t="s">
        <v>47</v>
      </c>
      <c r="E4976" s="59" t="s">
        <v>1300</v>
      </c>
      <c r="F4976" s="308" t="s">
        <v>1248</v>
      </c>
      <c r="G4976" s="308"/>
      <c r="H4976" s="73" t="s">
        <v>1249</v>
      </c>
      <c r="I4976" s="76">
        <v>4.8000000000000001E-2</v>
      </c>
      <c r="J4976" s="75">
        <v>24.48</v>
      </c>
      <c r="K4976" s="75">
        <v>1.17</v>
      </c>
      <c r="O4976" s="4"/>
      <c r="P4976" s="4"/>
      <c r="Q4976" s="4"/>
      <c r="R4976" s="4"/>
      <c r="S4976" s="4"/>
      <c r="T4976" s="4"/>
      <c r="U4976" s="4"/>
      <c r="V4976" s="4"/>
      <c r="W4976" s="4"/>
      <c r="X4976" s="4"/>
      <c r="Y4976" s="4"/>
    </row>
    <row r="4977" spans="1:25" ht="15" customHeight="1">
      <c r="A4977" s="4"/>
      <c r="B4977" s="57" t="s">
        <v>1254</v>
      </c>
      <c r="C4977" s="78" t="s">
        <v>3059</v>
      </c>
      <c r="D4977" s="57" t="s">
        <v>47</v>
      </c>
      <c r="E4977" s="57" t="s">
        <v>3060</v>
      </c>
      <c r="F4977" s="305" t="s">
        <v>1258</v>
      </c>
      <c r="G4977" s="305"/>
      <c r="H4977" s="77" t="s">
        <v>49</v>
      </c>
      <c r="I4977" s="80">
        <v>1.7857000000000001</v>
      </c>
      <c r="J4977" s="79">
        <v>1.62</v>
      </c>
      <c r="K4977" s="79">
        <v>2.89</v>
      </c>
      <c r="O4977" s="4"/>
      <c r="P4977" s="4"/>
      <c r="Q4977" s="4"/>
      <c r="R4977" s="4"/>
      <c r="S4977" s="4"/>
      <c r="T4977" s="4"/>
      <c r="U4977" s="4"/>
      <c r="V4977" s="4"/>
      <c r="W4977" s="4"/>
      <c r="X4977" s="4"/>
      <c r="Y4977" s="4"/>
    </row>
    <row r="4978" spans="1:25" ht="15" customHeight="1">
      <c r="A4978" s="4"/>
      <c r="B4978" s="60"/>
      <c r="C4978" s="60"/>
      <c r="D4978" s="60"/>
      <c r="E4978" s="60"/>
      <c r="F4978" s="60" t="s">
        <v>1260</v>
      </c>
      <c r="G4978" s="82">
        <v>6.07</v>
      </c>
      <c r="H4978" s="60" t="s">
        <v>1261</v>
      </c>
      <c r="I4978" s="82">
        <v>0</v>
      </c>
      <c r="J4978" s="60" t="s">
        <v>1262</v>
      </c>
      <c r="K4978" s="82">
        <v>6.07</v>
      </c>
      <c r="O4978" s="4"/>
      <c r="P4978" s="4"/>
      <c r="Q4978" s="4"/>
      <c r="R4978" s="4"/>
      <c r="S4978" s="4"/>
      <c r="T4978" s="4"/>
      <c r="U4978" s="4"/>
      <c r="V4978" s="4"/>
      <c r="W4978" s="4"/>
      <c r="X4978" s="4"/>
      <c r="Y4978" s="4"/>
    </row>
    <row r="4979" spans="1:25" ht="15" customHeight="1" thickBot="1">
      <c r="A4979" s="4"/>
      <c r="B4979" s="60"/>
      <c r="C4979" s="60"/>
      <c r="D4979" s="60"/>
      <c r="E4979" s="60"/>
      <c r="F4979" s="60" t="s">
        <v>1263</v>
      </c>
      <c r="G4979" s="82">
        <v>1.98</v>
      </c>
      <c r="H4979" s="60"/>
      <c r="I4979" s="306" t="s">
        <v>1264</v>
      </c>
      <c r="J4979" s="306"/>
      <c r="K4979" s="82">
        <v>12.48</v>
      </c>
      <c r="O4979" s="4"/>
      <c r="P4979" s="4"/>
      <c r="Q4979" s="4"/>
      <c r="R4979" s="4"/>
      <c r="S4979" s="4"/>
      <c r="T4979" s="4"/>
      <c r="U4979" s="4"/>
      <c r="V4979" s="4"/>
      <c r="W4979" s="4"/>
      <c r="X4979" s="4"/>
      <c r="Y4979" s="4"/>
    </row>
    <row r="4980" spans="1:25" ht="15" customHeight="1" thickTop="1">
      <c r="A4980" s="4"/>
      <c r="B4980" s="72"/>
      <c r="C4980" s="72"/>
      <c r="D4980" s="72"/>
      <c r="E4980" s="72"/>
      <c r="F4980" s="72"/>
      <c r="G4980" s="72"/>
      <c r="H4980" s="72"/>
      <c r="I4980" s="72"/>
      <c r="J4980" s="72"/>
      <c r="K4980" s="72"/>
      <c r="O4980" s="4"/>
      <c r="P4980" s="4"/>
      <c r="Q4980" s="4"/>
      <c r="R4980" s="4"/>
      <c r="S4980" s="4"/>
      <c r="T4980" s="4"/>
      <c r="U4980" s="4"/>
      <c r="V4980" s="4"/>
      <c r="W4980" s="4"/>
      <c r="X4980" s="4"/>
      <c r="Y4980" s="4"/>
    </row>
    <row r="4981" spans="1:25" ht="15" customHeight="1">
      <c r="A4981" s="4"/>
      <c r="B4981" s="61"/>
      <c r="C4981" s="62" t="s">
        <v>19</v>
      </c>
      <c r="D4981" s="61" t="s">
        <v>20</v>
      </c>
      <c r="E4981" s="61" t="s">
        <v>21</v>
      </c>
      <c r="F4981" s="303" t="s">
        <v>1242</v>
      </c>
      <c r="G4981" s="303"/>
      <c r="H4981" s="67" t="s">
        <v>22</v>
      </c>
      <c r="I4981" s="62" t="s">
        <v>23</v>
      </c>
      <c r="J4981" s="62" t="s">
        <v>24</v>
      </c>
      <c r="K4981" s="62" t="s">
        <v>17</v>
      </c>
      <c r="O4981" s="4"/>
      <c r="P4981" s="4"/>
      <c r="Q4981" s="4"/>
      <c r="R4981" s="4"/>
      <c r="S4981" s="4"/>
      <c r="T4981" s="4"/>
      <c r="U4981" s="4"/>
      <c r="V4981" s="4"/>
      <c r="W4981" s="4"/>
      <c r="X4981" s="4"/>
      <c r="Y4981" s="4"/>
    </row>
    <row r="4982" spans="1:25" ht="15" customHeight="1">
      <c r="A4982" s="4"/>
      <c r="B4982" s="58" t="s">
        <v>1243</v>
      </c>
      <c r="C4982" s="69" t="s">
        <v>3061</v>
      </c>
      <c r="D4982" s="58" t="s">
        <v>47</v>
      </c>
      <c r="E4982" s="58" t="s">
        <v>3062</v>
      </c>
      <c r="F4982" s="304" t="s">
        <v>1576</v>
      </c>
      <c r="G4982" s="304"/>
      <c r="H4982" s="68" t="s">
        <v>62</v>
      </c>
      <c r="I4982" s="71">
        <v>1</v>
      </c>
      <c r="J4982" s="70">
        <v>633.5</v>
      </c>
      <c r="K4982" s="70">
        <v>633.5</v>
      </c>
      <c r="O4982" s="4"/>
      <c r="P4982" s="4"/>
      <c r="Q4982" s="4"/>
      <c r="R4982" s="4"/>
      <c r="S4982" s="4"/>
      <c r="T4982" s="4"/>
      <c r="U4982" s="4"/>
      <c r="V4982" s="4"/>
      <c r="W4982" s="4"/>
      <c r="X4982" s="4"/>
      <c r="Y4982" s="4"/>
    </row>
    <row r="4983" spans="1:25" ht="15" customHeight="1">
      <c r="A4983" s="4"/>
      <c r="B4983" s="59" t="s">
        <v>1245</v>
      </c>
      <c r="C4983" s="74" t="s">
        <v>2171</v>
      </c>
      <c r="D4983" s="59" t="s">
        <v>47</v>
      </c>
      <c r="E4983" s="59" t="s">
        <v>2172</v>
      </c>
      <c r="F4983" s="308" t="s">
        <v>1387</v>
      </c>
      <c r="G4983" s="308"/>
      <c r="H4983" s="73" t="s">
        <v>1388</v>
      </c>
      <c r="I4983" s="76">
        <v>0.49309999999999998</v>
      </c>
      <c r="J4983" s="75">
        <v>0.48</v>
      </c>
      <c r="K4983" s="75">
        <v>0.23</v>
      </c>
      <c r="O4983" s="4"/>
      <c r="P4983" s="4"/>
      <c r="Q4983" s="4"/>
      <c r="R4983" s="4"/>
      <c r="S4983" s="4"/>
      <c r="T4983" s="4"/>
      <c r="U4983" s="4"/>
      <c r="V4983" s="4"/>
      <c r="W4983" s="4"/>
      <c r="X4983" s="4"/>
      <c r="Y4983" s="4"/>
    </row>
    <row r="4984" spans="1:25" ht="15" customHeight="1">
      <c r="A4984" s="4"/>
      <c r="B4984" s="59" t="s">
        <v>1245</v>
      </c>
      <c r="C4984" s="74" t="s">
        <v>1246</v>
      </c>
      <c r="D4984" s="59" t="s">
        <v>47</v>
      </c>
      <c r="E4984" s="59" t="s">
        <v>1247</v>
      </c>
      <c r="F4984" s="308" t="s">
        <v>1248</v>
      </c>
      <c r="G4984" s="308"/>
      <c r="H4984" s="73" t="s">
        <v>1249</v>
      </c>
      <c r="I4984" s="76">
        <v>2.5491999999999999</v>
      </c>
      <c r="J4984" s="75">
        <v>22.64</v>
      </c>
      <c r="K4984" s="75">
        <v>57.71</v>
      </c>
      <c r="O4984" s="4"/>
      <c r="P4984" s="4"/>
      <c r="Q4984" s="4"/>
      <c r="R4984" s="4"/>
      <c r="S4984" s="4"/>
      <c r="T4984" s="4"/>
      <c r="U4984" s="4"/>
      <c r="V4984" s="4"/>
      <c r="W4984" s="4"/>
      <c r="X4984" s="4"/>
      <c r="Y4984" s="4"/>
    </row>
    <row r="4985" spans="1:25" ht="15" customHeight="1">
      <c r="A4985" s="4"/>
      <c r="B4985" s="59" t="s">
        <v>1245</v>
      </c>
      <c r="C4985" s="74" t="s">
        <v>2167</v>
      </c>
      <c r="D4985" s="59" t="s">
        <v>47</v>
      </c>
      <c r="E4985" s="59" t="s">
        <v>2168</v>
      </c>
      <c r="F4985" s="308" t="s">
        <v>1387</v>
      </c>
      <c r="G4985" s="308"/>
      <c r="H4985" s="73" t="s">
        <v>1391</v>
      </c>
      <c r="I4985" s="76">
        <v>1.1137999999999999</v>
      </c>
      <c r="J4985" s="75">
        <v>2.2999999999999998</v>
      </c>
      <c r="K4985" s="75">
        <v>2.56</v>
      </c>
      <c r="O4985" s="4"/>
      <c r="P4985" s="4"/>
      <c r="Q4985" s="4"/>
      <c r="R4985" s="4"/>
      <c r="S4985" s="4"/>
      <c r="T4985" s="4"/>
      <c r="U4985" s="4"/>
      <c r="V4985" s="4"/>
      <c r="W4985" s="4"/>
      <c r="X4985" s="4"/>
      <c r="Y4985" s="4"/>
    </row>
    <row r="4986" spans="1:25" ht="15" customHeight="1">
      <c r="A4986" s="4"/>
      <c r="B4986" s="59" t="s">
        <v>1245</v>
      </c>
      <c r="C4986" s="74" t="s">
        <v>2169</v>
      </c>
      <c r="D4986" s="59" t="s">
        <v>47</v>
      </c>
      <c r="E4986" s="59" t="s">
        <v>2170</v>
      </c>
      <c r="F4986" s="308" t="s">
        <v>1248</v>
      </c>
      <c r="G4986" s="308"/>
      <c r="H4986" s="73" t="s">
        <v>1249</v>
      </c>
      <c r="I4986" s="76">
        <v>1.6069</v>
      </c>
      <c r="J4986" s="75">
        <v>27.31</v>
      </c>
      <c r="K4986" s="75">
        <v>43.88</v>
      </c>
      <c r="O4986" s="4"/>
      <c r="P4986" s="4"/>
      <c r="Q4986" s="4"/>
      <c r="R4986" s="4"/>
      <c r="S4986" s="4"/>
      <c r="T4986" s="4"/>
      <c r="U4986" s="4"/>
      <c r="V4986" s="4"/>
      <c r="W4986" s="4"/>
      <c r="X4986" s="4"/>
      <c r="Y4986" s="4"/>
    </row>
    <row r="4987" spans="1:25" ht="15" customHeight="1">
      <c r="A4987" s="4"/>
      <c r="B4987" s="57" t="s">
        <v>1254</v>
      </c>
      <c r="C4987" s="78" t="s">
        <v>2733</v>
      </c>
      <c r="D4987" s="57" t="s">
        <v>47</v>
      </c>
      <c r="E4987" s="57" t="s">
        <v>2734</v>
      </c>
      <c r="F4987" s="305" t="s">
        <v>1258</v>
      </c>
      <c r="G4987" s="305"/>
      <c r="H4987" s="77" t="s">
        <v>103</v>
      </c>
      <c r="I4987" s="80">
        <v>15.125500000000001</v>
      </c>
      <c r="J4987" s="79">
        <v>1.21</v>
      </c>
      <c r="K4987" s="79">
        <v>18.3</v>
      </c>
      <c r="O4987" s="4"/>
      <c r="P4987" s="4"/>
      <c r="Q4987" s="4"/>
      <c r="R4987" s="4"/>
      <c r="S4987" s="4"/>
      <c r="T4987" s="4"/>
      <c r="U4987" s="4"/>
      <c r="V4987" s="4"/>
      <c r="W4987" s="4"/>
      <c r="X4987" s="4"/>
      <c r="Y4987" s="4"/>
    </row>
    <row r="4988" spans="1:25" ht="15" customHeight="1">
      <c r="A4988" s="4"/>
      <c r="B4988" s="57" t="s">
        <v>1254</v>
      </c>
      <c r="C4988" s="78" t="s">
        <v>1565</v>
      </c>
      <c r="D4988" s="57" t="s">
        <v>47</v>
      </c>
      <c r="E4988" s="57" t="s">
        <v>1566</v>
      </c>
      <c r="F4988" s="305" t="s">
        <v>1258</v>
      </c>
      <c r="G4988" s="305"/>
      <c r="H4988" s="77" t="s">
        <v>103</v>
      </c>
      <c r="I4988" s="80">
        <v>420.15269999999998</v>
      </c>
      <c r="J4988" s="79">
        <v>0.76</v>
      </c>
      <c r="K4988" s="79">
        <v>319.31</v>
      </c>
      <c r="O4988" s="4"/>
      <c r="P4988" s="4"/>
      <c r="Q4988" s="4"/>
      <c r="R4988" s="4"/>
      <c r="S4988" s="4"/>
      <c r="T4988" s="4"/>
      <c r="U4988" s="4"/>
      <c r="V4988" s="4"/>
      <c r="W4988" s="4"/>
      <c r="X4988" s="4"/>
      <c r="Y4988" s="4"/>
    </row>
    <row r="4989" spans="1:25" ht="15" customHeight="1">
      <c r="A4989" s="4"/>
      <c r="B4989" s="57" t="s">
        <v>1254</v>
      </c>
      <c r="C4989" s="78" t="s">
        <v>3063</v>
      </c>
      <c r="D4989" s="57" t="s">
        <v>47</v>
      </c>
      <c r="E4989" s="57" t="s">
        <v>3064</v>
      </c>
      <c r="F4989" s="305" t="s">
        <v>1258</v>
      </c>
      <c r="G4989" s="305"/>
      <c r="H4989" s="77" t="s">
        <v>62</v>
      </c>
      <c r="I4989" s="80">
        <v>0.58819999999999995</v>
      </c>
      <c r="J4989" s="79">
        <v>146.53</v>
      </c>
      <c r="K4989" s="79">
        <v>86.18</v>
      </c>
      <c r="O4989" s="4"/>
      <c r="P4989" s="4"/>
      <c r="Q4989" s="4"/>
      <c r="R4989" s="4"/>
      <c r="S4989" s="4"/>
      <c r="T4989" s="4"/>
      <c r="U4989" s="4"/>
      <c r="V4989" s="4"/>
      <c r="W4989" s="4"/>
      <c r="X4989" s="4"/>
      <c r="Y4989" s="4"/>
    </row>
    <row r="4990" spans="1:25" ht="15" customHeight="1">
      <c r="A4990" s="4"/>
      <c r="B4990" s="57" t="s">
        <v>1254</v>
      </c>
      <c r="C4990" s="78" t="s">
        <v>1567</v>
      </c>
      <c r="D4990" s="57" t="s">
        <v>47</v>
      </c>
      <c r="E4990" s="57" t="s">
        <v>1568</v>
      </c>
      <c r="F4990" s="305" t="s">
        <v>1258</v>
      </c>
      <c r="G4990" s="305"/>
      <c r="H4990" s="77" t="s">
        <v>62</v>
      </c>
      <c r="I4990" s="80">
        <v>0.63019999999999998</v>
      </c>
      <c r="J4990" s="79">
        <v>167.15</v>
      </c>
      <c r="K4990" s="79">
        <v>105.33</v>
      </c>
      <c r="O4990" s="4"/>
      <c r="P4990" s="4"/>
      <c r="Q4990" s="4"/>
      <c r="R4990" s="4"/>
      <c r="S4990" s="4"/>
      <c r="T4990" s="4"/>
      <c r="U4990" s="4"/>
      <c r="V4990" s="4"/>
      <c r="W4990" s="4"/>
      <c r="X4990" s="4"/>
      <c r="Y4990" s="4"/>
    </row>
    <row r="4991" spans="1:25" ht="15" customHeight="1">
      <c r="A4991" s="4"/>
      <c r="B4991" s="60"/>
      <c r="C4991" s="60"/>
      <c r="D4991" s="60"/>
      <c r="E4991" s="60"/>
      <c r="F4991" s="60" t="s">
        <v>1260</v>
      </c>
      <c r="G4991" s="82">
        <v>76.38</v>
      </c>
      <c r="H4991" s="60" t="s">
        <v>1261</v>
      </c>
      <c r="I4991" s="82">
        <v>0</v>
      </c>
      <c r="J4991" s="60" t="s">
        <v>1262</v>
      </c>
      <c r="K4991" s="82">
        <v>76.38</v>
      </c>
      <c r="O4991" s="4"/>
      <c r="P4991" s="4"/>
      <c r="Q4991" s="4"/>
      <c r="R4991" s="4"/>
      <c r="S4991" s="4"/>
      <c r="T4991" s="4"/>
      <c r="U4991" s="4"/>
      <c r="V4991" s="4"/>
      <c r="W4991" s="4"/>
      <c r="X4991" s="4"/>
      <c r="Y4991" s="4"/>
    </row>
    <row r="4992" spans="1:25" ht="15" customHeight="1" thickBot="1">
      <c r="A4992" s="4"/>
      <c r="B4992" s="60"/>
      <c r="C4992" s="60"/>
      <c r="D4992" s="60"/>
      <c r="E4992" s="60"/>
      <c r="F4992" s="60" t="s">
        <v>1263</v>
      </c>
      <c r="G4992" s="82">
        <v>119.85</v>
      </c>
      <c r="H4992" s="60"/>
      <c r="I4992" s="306" t="s">
        <v>1264</v>
      </c>
      <c r="J4992" s="306"/>
      <c r="K4992" s="82">
        <v>753.35</v>
      </c>
      <c r="O4992" s="4"/>
      <c r="P4992" s="4"/>
      <c r="Q4992" s="4"/>
      <c r="R4992" s="4"/>
      <c r="S4992" s="4"/>
      <c r="T4992" s="4"/>
      <c r="U4992" s="4"/>
      <c r="V4992" s="4"/>
      <c r="W4992" s="4"/>
      <c r="X4992" s="4"/>
      <c r="Y4992" s="4"/>
    </row>
    <row r="4993" spans="1:25" ht="15" customHeight="1" thickTop="1">
      <c r="A4993" s="4"/>
      <c r="B4993" s="72"/>
      <c r="C4993" s="72"/>
      <c r="D4993" s="72"/>
      <c r="E4993" s="72"/>
      <c r="F4993" s="72"/>
      <c r="G4993" s="72"/>
      <c r="H4993" s="72"/>
      <c r="I4993" s="72"/>
      <c r="J4993" s="72"/>
      <c r="K4993" s="72"/>
      <c r="O4993" s="4"/>
      <c r="P4993" s="4"/>
      <c r="Q4993" s="4"/>
      <c r="R4993" s="4"/>
      <c r="S4993" s="4"/>
      <c r="T4993" s="4"/>
      <c r="U4993" s="4"/>
      <c r="V4993" s="4"/>
      <c r="W4993" s="4"/>
      <c r="X4993" s="4"/>
      <c r="Y4993" s="4"/>
    </row>
    <row r="4994" spans="1:25" ht="15" customHeight="1">
      <c r="A4994" s="4"/>
      <c r="B4994" s="61"/>
      <c r="C4994" s="62" t="s">
        <v>19</v>
      </c>
      <c r="D4994" s="61" t="s">
        <v>20</v>
      </c>
      <c r="E4994" s="61" t="s">
        <v>21</v>
      </c>
      <c r="F4994" s="303" t="s">
        <v>1242</v>
      </c>
      <c r="G4994" s="303"/>
      <c r="H4994" s="67" t="s">
        <v>22</v>
      </c>
      <c r="I4994" s="62" t="s">
        <v>23</v>
      </c>
      <c r="J4994" s="62" t="s">
        <v>24</v>
      </c>
      <c r="K4994" s="62" t="s">
        <v>17</v>
      </c>
      <c r="O4994" s="4"/>
      <c r="P4994" s="4"/>
      <c r="Q4994" s="4"/>
      <c r="R4994" s="4"/>
      <c r="S4994" s="4"/>
      <c r="T4994" s="4"/>
      <c r="U4994" s="4"/>
      <c r="V4994" s="4"/>
      <c r="W4994" s="4"/>
      <c r="X4994" s="4"/>
      <c r="Y4994" s="4"/>
    </row>
    <row r="4995" spans="1:25" ht="15" customHeight="1">
      <c r="A4995" s="4"/>
      <c r="B4995" s="58" t="s">
        <v>1243</v>
      </c>
      <c r="C4995" s="69" t="s">
        <v>1579</v>
      </c>
      <c r="D4995" s="58" t="s">
        <v>47</v>
      </c>
      <c r="E4995" s="58" t="s">
        <v>1580</v>
      </c>
      <c r="F4995" s="304" t="s">
        <v>1576</v>
      </c>
      <c r="G4995" s="304"/>
      <c r="H4995" s="68" t="s">
        <v>62</v>
      </c>
      <c r="I4995" s="71">
        <v>1</v>
      </c>
      <c r="J4995" s="70">
        <v>986.52</v>
      </c>
      <c r="K4995" s="70">
        <v>986.52</v>
      </c>
      <c r="O4995" s="4"/>
      <c r="P4995" s="4"/>
      <c r="Q4995" s="4"/>
      <c r="R4995" s="4"/>
      <c r="S4995" s="4"/>
      <c r="T4995" s="4"/>
      <c r="U4995" s="4"/>
      <c r="V4995" s="4"/>
      <c r="W4995" s="4"/>
      <c r="X4995" s="4"/>
      <c r="Y4995" s="4"/>
    </row>
    <row r="4996" spans="1:25" ht="15" customHeight="1">
      <c r="A4996" s="4"/>
      <c r="B4996" s="59" t="s">
        <v>1245</v>
      </c>
      <c r="C4996" s="74" t="s">
        <v>3061</v>
      </c>
      <c r="D4996" s="59" t="s">
        <v>47</v>
      </c>
      <c r="E4996" s="59" t="s">
        <v>3062</v>
      </c>
      <c r="F4996" s="308" t="s">
        <v>1576</v>
      </c>
      <c r="G4996" s="308"/>
      <c r="H4996" s="73" t="s">
        <v>62</v>
      </c>
      <c r="I4996" s="76">
        <v>1.2030000000000001</v>
      </c>
      <c r="J4996" s="75">
        <v>633.5</v>
      </c>
      <c r="K4996" s="75">
        <v>762.1</v>
      </c>
      <c r="O4996" s="4"/>
      <c r="P4996" s="4"/>
      <c r="Q4996" s="4"/>
      <c r="R4996" s="4"/>
      <c r="S4996" s="4"/>
      <c r="T4996" s="4"/>
      <c r="U4996" s="4"/>
      <c r="V4996" s="4"/>
      <c r="W4996" s="4"/>
      <c r="X4996" s="4"/>
      <c r="Y4996" s="4"/>
    </row>
    <row r="4997" spans="1:25" ht="15" customHeight="1">
      <c r="A4997" s="4"/>
      <c r="B4997" s="59" t="s">
        <v>1245</v>
      </c>
      <c r="C4997" s="74" t="s">
        <v>1246</v>
      </c>
      <c r="D4997" s="59" t="s">
        <v>47</v>
      </c>
      <c r="E4997" s="59" t="s">
        <v>1247</v>
      </c>
      <c r="F4997" s="308" t="s">
        <v>1248</v>
      </c>
      <c r="G4997" s="308"/>
      <c r="H4997" s="73" t="s">
        <v>1249</v>
      </c>
      <c r="I4997" s="76">
        <v>3.2313000000000001</v>
      </c>
      <c r="J4997" s="75">
        <v>22.64</v>
      </c>
      <c r="K4997" s="75">
        <v>73.150000000000006</v>
      </c>
      <c r="O4997" s="4"/>
      <c r="P4997" s="4"/>
      <c r="Q4997" s="4"/>
      <c r="R4997" s="4"/>
      <c r="S4997" s="4"/>
      <c r="T4997" s="4"/>
      <c r="U4997" s="4"/>
      <c r="V4997" s="4"/>
      <c r="W4997" s="4"/>
      <c r="X4997" s="4"/>
      <c r="Y4997" s="4"/>
    </row>
    <row r="4998" spans="1:25" ht="15" customHeight="1">
      <c r="A4998" s="4"/>
      <c r="B4998" s="59" t="s">
        <v>1245</v>
      </c>
      <c r="C4998" s="74" t="s">
        <v>1443</v>
      </c>
      <c r="D4998" s="59" t="s">
        <v>47</v>
      </c>
      <c r="E4998" s="59" t="s">
        <v>1444</v>
      </c>
      <c r="F4998" s="308" t="s">
        <v>1248</v>
      </c>
      <c r="G4998" s="308"/>
      <c r="H4998" s="73" t="s">
        <v>1249</v>
      </c>
      <c r="I4998" s="76">
        <v>4.8468999999999998</v>
      </c>
      <c r="J4998" s="75">
        <v>31.21</v>
      </c>
      <c r="K4998" s="75">
        <v>151.27000000000001</v>
      </c>
      <c r="O4998" s="4"/>
      <c r="P4998" s="4"/>
      <c r="Q4998" s="4"/>
      <c r="R4998" s="4"/>
      <c r="S4998" s="4"/>
      <c r="T4998" s="4"/>
      <c r="U4998" s="4"/>
      <c r="V4998" s="4"/>
      <c r="W4998" s="4"/>
      <c r="X4998" s="4"/>
      <c r="Y4998" s="4"/>
    </row>
    <row r="4999" spans="1:25" ht="15" customHeight="1">
      <c r="A4999" s="4"/>
      <c r="B4999" s="60"/>
      <c r="C4999" s="60"/>
      <c r="D4999" s="60"/>
      <c r="E4999" s="60"/>
      <c r="F4999" s="60" t="s">
        <v>1260</v>
      </c>
      <c r="G4999" s="82">
        <v>263.43</v>
      </c>
      <c r="H4999" s="60" t="s">
        <v>1261</v>
      </c>
      <c r="I4999" s="82">
        <v>0</v>
      </c>
      <c r="J4999" s="60" t="s">
        <v>1262</v>
      </c>
      <c r="K4999" s="82">
        <v>263.43</v>
      </c>
      <c r="O4999" s="4"/>
      <c r="P4999" s="4"/>
      <c r="Q4999" s="4"/>
      <c r="R4999" s="4"/>
      <c r="S4999" s="4"/>
      <c r="T4999" s="4"/>
      <c r="U4999" s="4"/>
      <c r="V4999" s="4"/>
      <c r="W4999" s="4"/>
      <c r="X4999" s="4"/>
      <c r="Y4999" s="4"/>
    </row>
    <row r="5000" spans="1:25" ht="15" customHeight="1" thickBot="1">
      <c r="A5000" s="4"/>
      <c r="B5000" s="60"/>
      <c r="C5000" s="60"/>
      <c r="D5000" s="60"/>
      <c r="E5000" s="60"/>
      <c r="F5000" s="60" t="s">
        <v>1263</v>
      </c>
      <c r="G5000" s="82">
        <v>186.64</v>
      </c>
      <c r="H5000" s="60"/>
      <c r="I5000" s="306" t="s">
        <v>1264</v>
      </c>
      <c r="J5000" s="306"/>
      <c r="K5000" s="82">
        <v>1173.1600000000001</v>
      </c>
      <c r="O5000" s="4"/>
      <c r="P5000" s="4"/>
      <c r="Q5000" s="4"/>
      <c r="R5000" s="4"/>
      <c r="S5000" s="4"/>
      <c r="T5000" s="4"/>
      <c r="U5000" s="4"/>
      <c r="V5000" s="4"/>
      <c r="W5000" s="4"/>
      <c r="X5000" s="4"/>
      <c r="Y5000" s="4"/>
    </row>
    <row r="5001" spans="1:25" ht="15" customHeight="1" thickTop="1">
      <c r="A5001" s="4"/>
      <c r="B5001" s="72"/>
      <c r="C5001" s="72"/>
      <c r="D5001" s="72"/>
      <c r="E5001" s="72"/>
      <c r="F5001" s="72"/>
      <c r="G5001" s="72"/>
      <c r="H5001" s="72"/>
      <c r="I5001" s="72"/>
      <c r="J5001" s="72"/>
      <c r="K5001" s="72"/>
      <c r="O5001" s="4"/>
      <c r="P5001" s="4"/>
      <c r="Q5001" s="4"/>
      <c r="R5001" s="4"/>
      <c r="S5001" s="4"/>
      <c r="T5001" s="4"/>
      <c r="U5001" s="4"/>
      <c r="V5001" s="4"/>
      <c r="W5001" s="4"/>
      <c r="X5001" s="4"/>
      <c r="Y5001" s="4"/>
    </row>
    <row r="5002" spans="1:25" ht="15" customHeight="1">
      <c r="A5002" s="4"/>
      <c r="B5002" s="61"/>
      <c r="C5002" s="62" t="s">
        <v>19</v>
      </c>
      <c r="D5002" s="61" t="s">
        <v>20</v>
      </c>
      <c r="E5002" s="61" t="s">
        <v>21</v>
      </c>
      <c r="F5002" s="303" t="s">
        <v>1242</v>
      </c>
      <c r="G5002" s="303"/>
      <c r="H5002" s="67" t="s">
        <v>22</v>
      </c>
      <c r="I5002" s="62" t="s">
        <v>23</v>
      </c>
      <c r="J5002" s="62" t="s">
        <v>24</v>
      </c>
      <c r="K5002" s="62" t="s">
        <v>17</v>
      </c>
      <c r="O5002" s="4"/>
      <c r="P5002" s="4"/>
      <c r="Q5002" s="4"/>
      <c r="R5002" s="4"/>
      <c r="S5002" s="4"/>
      <c r="T5002" s="4"/>
      <c r="U5002" s="4"/>
      <c r="V5002" s="4"/>
      <c r="W5002" s="4"/>
      <c r="X5002" s="4"/>
      <c r="Y5002" s="4"/>
    </row>
    <row r="5003" spans="1:25" ht="15" customHeight="1">
      <c r="A5003" s="4"/>
      <c r="B5003" s="58" t="s">
        <v>1243</v>
      </c>
      <c r="C5003" s="69" t="s">
        <v>1574</v>
      </c>
      <c r="D5003" s="58" t="s">
        <v>47</v>
      </c>
      <c r="E5003" s="58" t="s">
        <v>1575</v>
      </c>
      <c r="F5003" s="304" t="s">
        <v>1576</v>
      </c>
      <c r="G5003" s="304"/>
      <c r="H5003" s="68" t="s">
        <v>62</v>
      </c>
      <c r="I5003" s="71">
        <v>1</v>
      </c>
      <c r="J5003" s="70">
        <v>1105.42</v>
      </c>
      <c r="K5003" s="70">
        <v>1105.42</v>
      </c>
      <c r="O5003" s="4"/>
      <c r="P5003" s="4"/>
      <c r="Q5003" s="4"/>
      <c r="R5003" s="4"/>
      <c r="S5003" s="4"/>
      <c r="T5003" s="4"/>
      <c r="U5003" s="4"/>
      <c r="V5003" s="4"/>
      <c r="W5003" s="4"/>
      <c r="X5003" s="4"/>
      <c r="Y5003" s="4"/>
    </row>
    <row r="5004" spans="1:25" ht="15" customHeight="1">
      <c r="A5004" s="4"/>
      <c r="B5004" s="59" t="s">
        <v>1245</v>
      </c>
      <c r="C5004" s="74" t="s">
        <v>1246</v>
      </c>
      <c r="D5004" s="59" t="s">
        <v>47</v>
      </c>
      <c r="E5004" s="59" t="s">
        <v>1247</v>
      </c>
      <c r="F5004" s="308" t="s">
        <v>1248</v>
      </c>
      <c r="G5004" s="308"/>
      <c r="H5004" s="73" t="s">
        <v>1249</v>
      </c>
      <c r="I5004" s="76">
        <v>4.9432</v>
      </c>
      <c r="J5004" s="75">
        <v>22.64</v>
      </c>
      <c r="K5004" s="75">
        <v>111.91</v>
      </c>
      <c r="O5004" s="4"/>
      <c r="P5004" s="4"/>
      <c r="Q5004" s="4"/>
      <c r="R5004" s="4"/>
      <c r="S5004" s="4"/>
      <c r="T5004" s="4"/>
      <c r="U5004" s="4"/>
      <c r="V5004" s="4"/>
      <c r="W5004" s="4"/>
      <c r="X5004" s="4"/>
      <c r="Y5004" s="4"/>
    </row>
    <row r="5005" spans="1:25" ht="15" customHeight="1">
      <c r="A5005" s="4"/>
      <c r="B5005" s="59" t="s">
        <v>1245</v>
      </c>
      <c r="C5005" s="74" t="s">
        <v>1443</v>
      </c>
      <c r="D5005" s="59" t="s">
        <v>47</v>
      </c>
      <c r="E5005" s="59" t="s">
        <v>1444</v>
      </c>
      <c r="F5005" s="308" t="s">
        <v>1248</v>
      </c>
      <c r="G5005" s="308"/>
      <c r="H5005" s="73" t="s">
        <v>1249</v>
      </c>
      <c r="I5005" s="76">
        <v>7.4147999999999996</v>
      </c>
      <c r="J5005" s="75">
        <v>31.21</v>
      </c>
      <c r="K5005" s="75">
        <v>231.41</v>
      </c>
      <c r="O5005" s="4"/>
      <c r="P5005" s="4"/>
      <c r="Q5005" s="4"/>
      <c r="R5005" s="4"/>
      <c r="S5005" s="4"/>
      <c r="T5005" s="4"/>
      <c r="U5005" s="4"/>
      <c r="V5005" s="4"/>
      <c r="W5005" s="4"/>
      <c r="X5005" s="4"/>
      <c r="Y5005" s="4"/>
    </row>
    <row r="5006" spans="1:25" ht="15" customHeight="1">
      <c r="A5006" s="4"/>
      <c r="B5006" s="59" t="s">
        <v>1245</v>
      </c>
      <c r="C5006" s="74" t="s">
        <v>3061</v>
      </c>
      <c r="D5006" s="59" t="s">
        <v>47</v>
      </c>
      <c r="E5006" s="59" t="s">
        <v>3062</v>
      </c>
      <c r="F5006" s="308" t="s">
        <v>1576</v>
      </c>
      <c r="G5006" s="308"/>
      <c r="H5006" s="73" t="s">
        <v>62</v>
      </c>
      <c r="I5006" s="76">
        <v>1.2030000000000001</v>
      </c>
      <c r="J5006" s="75">
        <v>633.5</v>
      </c>
      <c r="K5006" s="75">
        <v>762.1</v>
      </c>
      <c r="O5006" s="4"/>
      <c r="P5006" s="4"/>
      <c r="Q5006" s="4"/>
      <c r="R5006" s="4"/>
      <c r="S5006" s="4"/>
      <c r="T5006" s="4"/>
      <c r="U5006" s="4"/>
      <c r="V5006" s="4"/>
      <c r="W5006" s="4"/>
      <c r="X5006" s="4"/>
      <c r="Y5006" s="4"/>
    </row>
    <row r="5007" spans="1:25" ht="15" customHeight="1">
      <c r="A5007" s="4"/>
      <c r="B5007" s="60"/>
      <c r="C5007" s="60"/>
      <c r="D5007" s="60"/>
      <c r="E5007" s="60"/>
      <c r="F5007" s="60" t="s">
        <v>1260</v>
      </c>
      <c r="G5007" s="82">
        <v>354.33</v>
      </c>
      <c r="H5007" s="60" t="s">
        <v>1261</v>
      </c>
      <c r="I5007" s="82">
        <v>0</v>
      </c>
      <c r="J5007" s="60" t="s">
        <v>1262</v>
      </c>
      <c r="K5007" s="82">
        <v>354.33</v>
      </c>
      <c r="O5007" s="4"/>
      <c r="P5007" s="4"/>
      <c r="Q5007" s="4"/>
      <c r="R5007" s="4"/>
      <c r="S5007" s="4"/>
      <c r="T5007" s="4"/>
      <c r="U5007" s="4"/>
      <c r="V5007" s="4"/>
      <c r="W5007" s="4"/>
      <c r="X5007" s="4"/>
      <c r="Y5007" s="4"/>
    </row>
    <row r="5008" spans="1:25" ht="15" customHeight="1" thickBot="1">
      <c r="A5008" s="4"/>
      <c r="B5008" s="60"/>
      <c r="C5008" s="60"/>
      <c r="D5008" s="60"/>
      <c r="E5008" s="60"/>
      <c r="F5008" s="60" t="s">
        <v>1263</v>
      </c>
      <c r="G5008" s="82">
        <v>209.14</v>
      </c>
      <c r="H5008" s="60"/>
      <c r="I5008" s="306" t="s">
        <v>1264</v>
      </c>
      <c r="J5008" s="306"/>
      <c r="K5008" s="82">
        <v>1314.56</v>
      </c>
      <c r="O5008" s="4"/>
      <c r="P5008" s="4"/>
      <c r="Q5008" s="4"/>
      <c r="R5008" s="4"/>
      <c r="S5008" s="4"/>
      <c r="T5008" s="4"/>
      <c r="U5008" s="4"/>
      <c r="V5008" s="4"/>
      <c r="W5008" s="4"/>
      <c r="X5008" s="4"/>
      <c r="Y5008" s="4"/>
    </row>
    <row r="5009" spans="1:25" ht="15" customHeight="1" thickTop="1">
      <c r="A5009" s="4"/>
      <c r="B5009" s="72"/>
      <c r="C5009" s="72"/>
      <c r="D5009" s="72"/>
      <c r="E5009" s="72"/>
      <c r="F5009" s="72"/>
      <c r="G5009" s="72"/>
      <c r="H5009" s="72"/>
      <c r="I5009" s="72"/>
      <c r="J5009" s="72"/>
      <c r="K5009" s="72"/>
      <c r="O5009" s="4"/>
      <c r="P5009" s="4"/>
      <c r="Q5009" s="4"/>
      <c r="R5009" s="4"/>
      <c r="S5009" s="4"/>
      <c r="T5009" s="4"/>
      <c r="U5009" s="4"/>
      <c r="V5009" s="4"/>
      <c r="W5009" s="4"/>
      <c r="X5009" s="4"/>
      <c r="Y5009" s="4"/>
    </row>
    <row r="5010" spans="1:25" ht="15" customHeight="1">
      <c r="A5010" s="4"/>
      <c r="B5010" s="61"/>
      <c r="C5010" s="62" t="s">
        <v>19</v>
      </c>
      <c r="D5010" s="61" t="s">
        <v>20</v>
      </c>
      <c r="E5010" s="61" t="s">
        <v>21</v>
      </c>
      <c r="F5010" s="303" t="s">
        <v>1242</v>
      </c>
      <c r="G5010" s="303"/>
      <c r="H5010" s="67" t="s">
        <v>22</v>
      </c>
      <c r="I5010" s="62" t="s">
        <v>23</v>
      </c>
      <c r="J5010" s="62" t="s">
        <v>24</v>
      </c>
      <c r="K5010" s="62" t="s">
        <v>17</v>
      </c>
      <c r="O5010" s="4"/>
      <c r="P5010" s="4"/>
      <c r="Q5010" s="4"/>
      <c r="R5010" s="4"/>
      <c r="S5010" s="4"/>
      <c r="T5010" s="4"/>
      <c r="U5010" s="4"/>
      <c r="V5010" s="4"/>
      <c r="W5010" s="4"/>
      <c r="X5010" s="4"/>
      <c r="Y5010" s="4"/>
    </row>
    <row r="5011" spans="1:25" ht="15" customHeight="1">
      <c r="A5011" s="4"/>
      <c r="B5011" s="58" t="s">
        <v>1243</v>
      </c>
      <c r="C5011" s="69" t="s">
        <v>3065</v>
      </c>
      <c r="D5011" s="58" t="s">
        <v>47</v>
      </c>
      <c r="E5011" s="58" t="s">
        <v>3066</v>
      </c>
      <c r="F5011" s="304" t="s">
        <v>2796</v>
      </c>
      <c r="G5011" s="304"/>
      <c r="H5011" s="68" t="s">
        <v>1249</v>
      </c>
      <c r="I5011" s="71">
        <v>1</v>
      </c>
      <c r="J5011" s="70">
        <v>26.66</v>
      </c>
      <c r="K5011" s="70">
        <v>26.66</v>
      </c>
      <c r="O5011" s="4"/>
      <c r="P5011" s="4"/>
      <c r="Q5011" s="4"/>
      <c r="R5011" s="4"/>
      <c r="S5011" s="4"/>
      <c r="T5011" s="4"/>
      <c r="U5011" s="4"/>
      <c r="V5011" s="4"/>
      <c r="W5011" s="4"/>
      <c r="X5011" s="4"/>
      <c r="Y5011" s="4"/>
    </row>
    <row r="5012" spans="1:25" ht="15" customHeight="1">
      <c r="A5012" s="4"/>
      <c r="B5012" s="57" t="s">
        <v>1254</v>
      </c>
      <c r="C5012" s="78" t="s">
        <v>3067</v>
      </c>
      <c r="D5012" s="57" t="s">
        <v>47</v>
      </c>
      <c r="E5012" s="57" t="s">
        <v>3068</v>
      </c>
      <c r="F5012" s="305" t="s">
        <v>2805</v>
      </c>
      <c r="G5012" s="305"/>
      <c r="H5012" s="77" t="s">
        <v>49</v>
      </c>
      <c r="I5012" s="80">
        <v>3.6000000000000001E-5</v>
      </c>
      <c r="J5012" s="79">
        <v>740761.71</v>
      </c>
      <c r="K5012" s="79">
        <v>26.66</v>
      </c>
      <c r="O5012" s="4"/>
      <c r="P5012" s="4"/>
      <c r="Q5012" s="4"/>
      <c r="R5012" s="4"/>
      <c r="S5012" s="4"/>
      <c r="T5012" s="4"/>
      <c r="U5012" s="4"/>
      <c r="V5012" s="4"/>
      <c r="W5012" s="4"/>
      <c r="X5012" s="4"/>
      <c r="Y5012" s="4"/>
    </row>
    <row r="5013" spans="1:25" ht="15" customHeight="1">
      <c r="A5013" s="4"/>
      <c r="B5013" s="60"/>
      <c r="C5013" s="60"/>
      <c r="D5013" s="60"/>
      <c r="E5013" s="60"/>
      <c r="F5013" s="60" t="s">
        <v>1260</v>
      </c>
      <c r="G5013" s="82">
        <v>0</v>
      </c>
      <c r="H5013" s="60" t="s">
        <v>1261</v>
      </c>
      <c r="I5013" s="82">
        <v>0</v>
      </c>
      <c r="J5013" s="60" t="s">
        <v>1262</v>
      </c>
      <c r="K5013" s="82">
        <v>0</v>
      </c>
      <c r="O5013" s="4"/>
      <c r="P5013" s="4"/>
      <c r="Q5013" s="4"/>
      <c r="R5013" s="4"/>
      <c r="S5013" s="4"/>
      <c r="T5013" s="4"/>
      <c r="U5013" s="4"/>
      <c r="V5013" s="4"/>
      <c r="W5013" s="4"/>
      <c r="X5013" s="4"/>
      <c r="Y5013" s="4"/>
    </row>
    <row r="5014" spans="1:25" ht="15" customHeight="1" thickBot="1">
      <c r="A5014" s="4"/>
      <c r="B5014" s="60"/>
      <c r="C5014" s="60"/>
      <c r="D5014" s="60"/>
      <c r="E5014" s="60"/>
      <c r="F5014" s="60" t="s">
        <v>1263</v>
      </c>
      <c r="G5014" s="82">
        <v>5.04</v>
      </c>
      <c r="H5014" s="60"/>
      <c r="I5014" s="306" t="s">
        <v>1264</v>
      </c>
      <c r="J5014" s="306"/>
      <c r="K5014" s="82">
        <v>31.7</v>
      </c>
      <c r="O5014" s="4"/>
      <c r="P5014" s="4"/>
      <c r="Q5014" s="4"/>
      <c r="R5014" s="4"/>
      <c r="S5014" s="4"/>
      <c r="T5014" s="4"/>
      <c r="U5014" s="4"/>
      <c r="V5014" s="4"/>
      <c r="W5014" s="4"/>
      <c r="X5014" s="4"/>
      <c r="Y5014" s="4"/>
    </row>
    <row r="5015" spans="1:25" ht="15" customHeight="1" thickTop="1">
      <c r="A5015" s="4"/>
      <c r="B5015" s="72"/>
      <c r="C5015" s="72"/>
      <c r="D5015" s="72"/>
      <c r="E5015" s="72"/>
      <c r="F5015" s="72"/>
      <c r="G5015" s="72"/>
      <c r="H5015" s="72"/>
      <c r="I5015" s="72"/>
      <c r="J5015" s="72"/>
      <c r="K5015" s="72"/>
      <c r="O5015" s="4"/>
      <c r="P5015" s="4"/>
      <c r="Q5015" s="4"/>
      <c r="R5015" s="4"/>
      <c r="S5015" s="4"/>
      <c r="T5015" s="4"/>
      <c r="U5015" s="4"/>
      <c r="V5015" s="4"/>
      <c r="W5015" s="4"/>
      <c r="X5015" s="4"/>
      <c r="Y5015" s="4"/>
    </row>
    <row r="5016" spans="1:25" ht="15" customHeight="1">
      <c r="A5016" s="4"/>
      <c r="B5016" s="61"/>
      <c r="C5016" s="62" t="s">
        <v>19</v>
      </c>
      <c r="D5016" s="61" t="s">
        <v>20</v>
      </c>
      <c r="E5016" s="61" t="s">
        <v>21</v>
      </c>
      <c r="F5016" s="303" t="s">
        <v>1242</v>
      </c>
      <c r="G5016" s="303"/>
      <c r="H5016" s="67" t="s">
        <v>22</v>
      </c>
      <c r="I5016" s="62" t="s">
        <v>23</v>
      </c>
      <c r="J5016" s="62" t="s">
        <v>24</v>
      </c>
      <c r="K5016" s="62" t="s">
        <v>17</v>
      </c>
      <c r="O5016" s="4"/>
      <c r="P5016" s="4"/>
      <c r="Q5016" s="4"/>
      <c r="R5016" s="4"/>
      <c r="S5016" s="4"/>
      <c r="T5016" s="4"/>
      <c r="U5016" s="4"/>
      <c r="V5016" s="4"/>
      <c r="W5016" s="4"/>
      <c r="X5016" s="4"/>
      <c r="Y5016" s="4"/>
    </row>
    <row r="5017" spans="1:25" ht="15" customHeight="1">
      <c r="A5017" s="4"/>
      <c r="B5017" s="58" t="s">
        <v>1243</v>
      </c>
      <c r="C5017" s="69" t="s">
        <v>3069</v>
      </c>
      <c r="D5017" s="58" t="s">
        <v>47</v>
      </c>
      <c r="E5017" s="58" t="s">
        <v>3070</v>
      </c>
      <c r="F5017" s="304" t="s">
        <v>2796</v>
      </c>
      <c r="G5017" s="304"/>
      <c r="H5017" s="68" t="s">
        <v>1249</v>
      </c>
      <c r="I5017" s="71">
        <v>1</v>
      </c>
      <c r="J5017" s="70">
        <v>10</v>
      </c>
      <c r="K5017" s="70">
        <v>10</v>
      </c>
      <c r="O5017" s="4"/>
      <c r="P5017" s="4"/>
      <c r="Q5017" s="4"/>
      <c r="R5017" s="4"/>
      <c r="S5017" s="4"/>
      <c r="T5017" s="4"/>
      <c r="U5017" s="4"/>
      <c r="V5017" s="4"/>
      <c r="W5017" s="4"/>
      <c r="X5017" s="4"/>
      <c r="Y5017" s="4"/>
    </row>
    <row r="5018" spans="1:25" ht="15" customHeight="1">
      <c r="A5018" s="4"/>
      <c r="B5018" s="57" t="s">
        <v>1254</v>
      </c>
      <c r="C5018" s="78" t="s">
        <v>3067</v>
      </c>
      <c r="D5018" s="57" t="s">
        <v>47</v>
      </c>
      <c r="E5018" s="57" t="s">
        <v>3068</v>
      </c>
      <c r="F5018" s="305" t="s">
        <v>2805</v>
      </c>
      <c r="G5018" s="305"/>
      <c r="H5018" s="77" t="s">
        <v>49</v>
      </c>
      <c r="I5018" s="80">
        <v>1.3499999999999999E-5</v>
      </c>
      <c r="J5018" s="79">
        <v>740761.71</v>
      </c>
      <c r="K5018" s="79">
        <v>10</v>
      </c>
      <c r="O5018" s="4"/>
      <c r="P5018" s="4"/>
      <c r="Q5018" s="4"/>
      <c r="R5018" s="4"/>
      <c r="S5018" s="4"/>
      <c r="T5018" s="4"/>
      <c r="U5018" s="4"/>
      <c r="V5018" s="4"/>
      <c r="W5018" s="4"/>
      <c r="X5018" s="4"/>
      <c r="Y5018" s="4"/>
    </row>
    <row r="5019" spans="1:25" ht="15" customHeight="1">
      <c r="A5019" s="4"/>
      <c r="B5019" s="60"/>
      <c r="C5019" s="60"/>
      <c r="D5019" s="60"/>
      <c r="E5019" s="60"/>
      <c r="F5019" s="60" t="s">
        <v>1260</v>
      </c>
      <c r="G5019" s="82">
        <v>0</v>
      </c>
      <c r="H5019" s="60" t="s">
        <v>1261</v>
      </c>
      <c r="I5019" s="82">
        <v>0</v>
      </c>
      <c r="J5019" s="60" t="s">
        <v>1262</v>
      </c>
      <c r="K5019" s="82">
        <v>0</v>
      </c>
      <c r="O5019" s="4"/>
      <c r="P5019" s="4"/>
      <c r="Q5019" s="4"/>
      <c r="R5019" s="4"/>
      <c r="S5019" s="4"/>
      <c r="T5019" s="4"/>
      <c r="U5019" s="4"/>
      <c r="V5019" s="4"/>
      <c r="W5019" s="4"/>
      <c r="X5019" s="4"/>
      <c r="Y5019" s="4"/>
    </row>
    <row r="5020" spans="1:25" ht="15" customHeight="1" thickBot="1">
      <c r="A5020" s="4"/>
      <c r="B5020" s="60"/>
      <c r="C5020" s="60"/>
      <c r="D5020" s="60"/>
      <c r="E5020" s="60"/>
      <c r="F5020" s="60" t="s">
        <v>1263</v>
      </c>
      <c r="G5020" s="82">
        <v>1.89</v>
      </c>
      <c r="H5020" s="60"/>
      <c r="I5020" s="306" t="s">
        <v>1264</v>
      </c>
      <c r="J5020" s="306"/>
      <c r="K5020" s="82">
        <v>11.89</v>
      </c>
      <c r="O5020" s="4"/>
      <c r="P5020" s="4"/>
      <c r="Q5020" s="4"/>
      <c r="R5020" s="4"/>
      <c r="S5020" s="4"/>
      <c r="T5020" s="4"/>
      <c r="U5020" s="4"/>
      <c r="V5020" s="4"/>
      <c r="W5020" s="4"/>
      <c r="X5020" s="4"/>
      <c r="Y5020" s="4"/>
    </row>
    <row r="5021" spans="1:25" ht="15" customHeight="1" thickTop="1">
      <c r="A5021" s="4"/>
      <c r="B5021" s="72"/>
      <c r="C5021" s="72"/>
      <c r="D5021" s="72"/>
      <c r="E5021" s="72"/>
      <c r="F5021" s="72"/>
      <c r="G5021" s="72"/>
      <c r="H5021" s="72"/>
      <c r="I5021" s="72"/>
      <c r="J5021" s="72"/>
      <c r="K5021" s="72"/>
      <c r="O5021" s="4"/>
      <c r="P5021" s="4"/>
      <c r="Q5021" s="4"/>
      <c r="R5021" s="4"/>
      <c r="S5021" s="4"/>
      <c r="T5021" s="4"/>
      <c r="U5021" s="4"/>
      <c r="V5021" s="4"/>
      <c r="W5021" s="4"/>
      <c r="X5021" s="4"/>
      <c r="Y5021" s="4"/>
    </row>
    <row r="5022" spans="1:25" ht="15" customHeight="1">
      <c r="A5022" s="4"/>
      <c r="B5022" s="61"/>
      <c r="C5022" s="62" t="s">
        <v>19</v>
      </c>
      <c r="D5022" s="61" t="s">
        <v>20</v>
      </c>
      <c r="E5022" s="61" t="s">
        <v>21</v>
      </c>
      <c r="F5022" s="303" t="s">
        <v>1242</v>
      </c>
      <c r="G5022" s="303"/>
      <c r="H5022" s="67" t="s">
        <v>22</v>
      </c>
      <c r="I5022" s="62" t="s">
        <v>23</v>
      </c>
      <c r="J5022" s="62" t="s">
        <v>24</v>
      </c>
      <c r="K5022" s="62" t="s">
        <v>17</v>
      </c>
      <c r="O5022" s="4"/>
      <c r="P5022" s="4"/>
      <c r="Q5022" s="4"/>
      <c r="R5022" s="4"/>
      <c r="S5022" s="4"/>
      <c r="T5022" s="4"/>
      <c r="U5022" s="4"/>
      <c r="V5022" s="4"/>
      <c r="W5022" s="4"/>
      <c r="X5022" s="4"/>
      <c r="Y5022" s="4"/>
    </row>
    <row r="5023" spans="1:25" ht="15" customHeight="1">
      <c r="A5023" s="4"/>
      <c r="B5023" s="58" t="s">
        <v>1243</v>
      </c>
      <c r="C5023" s="69" t="s">
        <v>3071</v>
      </c>
      <c r="D5023" s="58" t="s">
        <v>47</v>
      </c>
      <c r="E5023" s="58" t="s">
        <v>3072</v>
      </c>
      <c r="F5023" s="304" t="s">
        <v>2796</v>
      </c>
      <c r="G5023" s="304"/>
      <c r="H5023" s="68" t="s">
        <v>1249</v>
      </c>
      <c r="I5023" s="71">
        <v>1</v>
      </c>
      <c r="J5023" s="70">
        <v>25.92</v>
      </c>
      <c r="K5023" s="70">
        <v>25.92</v>
      </c>
      <c r="O5023" s="4"/>
      <c r="P5023" s="4"/>
      <c r="Q5023" s="4"/>
      <c r="R5023" s="4"/>
      <c r="S5023" s="4"/>
      <c r="T5023" s="4"/>
      <c r="U5023" s="4"/>
      <c r="V5023" s="4"/>
      <c r="W5023" s="4"/>
      <c r="X5023" s="4"/>
      <c r="Y5023" s="4"/>
    </row>
    <row r="5024" spans="1:25" ht="15" customHeight="1">
      <c r="A5024" s="4"/>
      <c r="B5024" s="57" t="s">
        <v>1254</v>
      </c>
      <c r="C5024" s="78" t="s">
        <v>3067</v>
      </c>
      <c r="D5024" s="57" t="s">
        <v>47</v>
      </c>
      <c r="E5024" s="57" t="s">
        <v>3068</v>
      </c>
      <c r="F5024" s="305" t="s">
        <v>2805</v>
      </c>
      <c r="G5024" s="305"/>
      <c r="H5024" s="77" t="s">
        <v>49</v>
      </c>
      <c r="I5024" s="80">
        <v>3.4999999999999997E-5</v>
      </c>
      <c r="J5024" s="79">
        <v>740761.71</v>
      </c>
      <c r="K5024" s="79">
        <v>25.92</v>
      </c>
      <c r="O5024" s="4"/>
      <c r="P5024" s="4"/>
      <c r="Q5024" s="4"/>
      <c r="R5024" s="4"/>
      <c r="S5024" s="4"/>
      <c r="T5024" s="4"/>
      <c r="U5024" s="4"/>
      <c r="V5024" s="4"/>
      <c r="W5024" s="4"/>
      <c r="X5024" s="4"/>
      <c r="Y5024" s="4"/>
    </row>
    <row r="5025" spans="1:25" ht="15" customHeight="1">
      <c r="A5025" s="4"/>
      <c r="B5025" s="60"/>
      <c r="C5025" s="60"/>
      <c r="D5025" s="60"/>
      <c r="E5025" s="60"/>
      <c r="F5025" s="60" t="s">
        <v>1260</v>
      </c>
      <c r="G5025" s="82">
        <v>0</v>
      </c>
      <c r="H5025" s="60" t="s">
        <v>1261</v>
      </c>
      <c r="I5025" s="82">
        <v>0</v>
      </c>
      <c r="J5025" s="60" t="s">
        <v>1262</v>
      </c>
      <c r="K5025" s="82">
        <v>0</v>
      </c>
      <c r="O5025" s="4"/>
      <c r="P5025" s="4"/>
      <c r="Q5025" s="4"/>
      <c r="R5025" s="4"/>
      <c r="S5025" s="4"/>
      <c r="T5025" s="4"/>
      <c r="U5025" s="4"/>
      <c r="V5025" s="4"/>
      <c r="W5025" s="4"/>
      <c r="X5025" s="4"/>
      <c r="Y5025" s="4"/>
    </row>
    <row r="5026" spans="1:25" ht="15" customHeight="1" thickBot="1">
      <c r="A5026" s="4"/>
      <c r="B5026" s="60"/>
      <c r="C5026" s="60"/>
      <c r="D5026" s="60"/>
      <c r="E5026" s="60"/>
      <c r="F5026" s="60" t="s">
        <v>1263</v>
      </c>
      <c r="G5026" s="82">
        <v>4.9000000000000004</v>
      </c>
      <c r="H5026" s="60"/>
      <c r="I5026" s="306" t="s">
        <v>1264</v>
      </c>
      <c r="J5026" s="306"/>
      <c r="K5026" s="82">
        <v>30.82</v>
      </c>
      <c r="O5026" s="4"/>
      <c r="P5026" s="4"/>
      <c r="Q5026" s="4"/>
      <c r="R5026" s="4"/>
      <c r="S5026" s="4"/>
      <c r="T5026" s="4"/>
      <c r="U5026" s="4"/>
      <c r="V5026" s="4"/>
      <c r="W5026" s="4"/>
      <c r="X5026" s="4"/>
      <c r="Y5026" s="4"/>
    </row>
    <row r="5027" spans="1:25" ht="15" customHeight="1" thickTop="1">
      <c r="A5027" s="4"/>
      <c r="B5027" s="72"/>
      <c r="C5027" s="72"/>
      <c r="D5027" s="72"/>
      <c r="E5027" s="72"/>
      <c r="F5027" s="72"/>
      <c r="G5027" s="72"/>
      <c r="H5027" s="72"/>
      <c r="I5027" s="72"/>
      <c r="J5027" s="72"/>
      <c r="K5027" s="72"/>
      <c r="O5027" s="4"/>
      <c r="P5027" s="4"/>
      <c r="Q5027" s="4"/>
      <c r="R5027" s="4"/>
      <c r="S5027" s="4"/>
      <c r="T5027" s="4"/>
      <c r="U5027" s="4"/>
      <c r="V5027" s="4"/>
      <c r="W5027" s="4"/>
      <c r="X5027" s="4"/>
      <c r="Y5027" s="4"/>
    </row>
    <row r="5028" spans="1:25" ht="15" customHeight="1">
      <c r="A5028" s="4"/>
      <c r="B5028" s="61"/>
      <c r="C5028" s="62" t="s">
        <v>19</v>
      </c>
      <c r="D5028" s="61" t="s">
        <v>20</v>
      </c>
      <c r="E5028" s="61" t="s">
        <v>21</v>
      </c>
      <c r="F5028" s="303" t="s">
        <v>1242</v>
      </c>
      <c r="G5028" s="303"/>
      <c r="H5028" s="67" t="s">
        <v>22</v>
      </c>
      <c r="I5028" s="62" t="s">
        <v>23</v>
      </c>
      <c r="J5028" s="62" t="s">
        <v>24</v>
      </c>
      <c r="K5028" s="62" t="s">
        <v>17</v>
      </c>
      <c r="O5028" s="4"/>
      <c r="P5028" s="4"/>
      <c r="Q5028" s="4"/>
      <c r="R5028" s="4"/>
      <c r="S5028" s="4"/>
      <c r="T5028" s="4"/>
      <c r="U5028" s="4"/>
      <c r="V5028" s="4"/>
      <c r="W5028" s="4"/>
      <c r="X5028" s="4"/>
      <c r="Y5028" s="4"/>
    </row>
    <row r="5029" spans="1:25" ht="15" customHeight="1">
      <c r="A5029" s="4"/>
      <c r="B5029" s="58" t="s">
        <v>1243</v>
      </c>
      <c r="C5029" s="69" t="s">
        <v>3073</v>
      </c>
      <c r="D5029" s="58" t="s">
        <v>47</v>
      </c>
      <c r="E5029" s="58" t="s">
        <v>3074</v>
      </c>
      <c r="F5029" s="304" t="s">
        <v>2796</v>
      </c>
      <c r="G5029" s="304"/>
      <c r="H5029" s="68" t="s">
        <v>1249</v>
      </c>
      <c r="I5029" s="71">
        <v>1</v>
      </c>
      <c r="J5029" s="70">
        <v>10.47</v>
      </c>
      <c r="K5029" s="70">
        <v>10.47</v>
      </c>
      <c r="O5029" s="4"/>
      <c r="P5029" s="4"/>
      <c r="Q5029" s="4"/>
      <c r="R5029" s="4"/>
      <c r="S5029" s="4"/>
      <c r="T5029" s="4"/>
      <c r="U5029" s="4"/>
      <c r="V5029" s="4"/>
      <c r="W5029" s="4"/>
      <c r="X5029" s="4"/>
      <c r="Y5029" s="4"/>
    </row>
    <row r="5030" spans="1:25" ht="15" customHeight="1">
      <c r="A5030" s="4"/>
      <c r="B5030" s="57" t="s">
        <v>1254</v>
      </c>
      <c r="C5030" s="78" t="s">
        <v>2806</v>
      </c>
      <c r="D5030" s="57" t="s">
        <v>47</v>
      </c>
      <c r="E5030" s="57" t="s">
        <v>2807</v>
      </c>
      <c r="F5030" s="305" t="s">
        <v>2808</v>
      </c>
      <c r="G5030" s="305"/>
      <c r="H5030" s="77" t="s">
        <v>2809</v>
      </c>
      <c r="I5030" s="80">
        <v>9.35</v>
      </c>
      <c r="J5030" s="79">
        <v>1.1200000000000001</v>
      </c>
      <c r="K5030" s="79">
        <v>10.47</v>
      </c>
      <c r="O5030" s="4"/>
      <c r="P5030" s="4"/>
      <c r="Q5030" s="4"/>
      <c r="R5030" s="4"/>
      <c r="S5030" s="4"/>
      <c r="T5030" s="4"/>
      <c r="U5030" s="4"/>
      <c r="V5030" s="4"/>
      <c r="W5030" s="4"/>
      <c r="X5030" s="4"/>
      <c r="Y5030" s="4"/>
    </row>
    <row r="5031" spans="1:25" ht="15" customHeight="1">
      <c r="A5031" s="4"/>
      <c r="B5031" s="60"/>
      <c r="C5031" s="60"/>
      <c r="D5031" s="60"/>
      <c r="E5031" s="60"/>
      <c r="F5031" s="60" t="s">
        <v>1260</v>
      </c>
      <c r="G5031" s="82">
        <v>0</v>
      </c>
      <c r="H5031" s="60" t="s">
        <v>1261</v>
      </c>
      <c r="I5031" s="82">
        <v>0</v>
      </c>
      <c r="J5031" s="60" t="s">
        <v>1262</v>
      </c>
      <c r="K5031" s="82">
        <v>0</v>
      </c>
      <c r="O5031" s="4"/>
      <c r="P5031" s="4"/>
      <c r="Q5031" s="4"/>
      <c r="R5031" s="4"/>
      <c r="S5031" s="4"/>
      <c r="T5031" s="4"/>
      <c r="U5031" s="4"/>
      <c r="V5031" s="4"/>
      <c r="W5031" s="4"/>
      <c r="X5031" s="4"/>
      <c r="Y5031" s="4"/>
    </row>
    <row r="5032" spans="1:25" ht="15" customHeight="1" thickBot="1">
      <c r="A5032" s="4"/>
      <c r="B5032" s="60"/>
      <c r="C5032" s="60"/>
      <c r="D5032" s="60"/>
      <c r="E5032" s="60"/>
      <c r="F5032" s="60" t="s">
        <v>1263</v>
      </c>
      <c r="G5032" s="82">
        <v>1.98</v>
      </c>
      <c r="H5032" s="60"/>
      <c r="I5032" s="306" t="s">
        <v>1264</v>
      </c>
      <c r="J5032" s="306"/>
      <c r="K5032" s="82">
        <v>12.45</v>
      </c>
      <c r="O5032" s="4"/>
      <c r="P5032" s="4"/>
      <c r="Q5032" s="4"/>
      <c r="R5032" s="4"/>
      <c r="S5032" s="4"/>
      <c r="T5032" s="4"/>
      <c r="U5032" s="4"/>
      <c r="V5032" s="4"/>
      <c r="W5032" s="4"/>
      <c r="X5032" s="4"/>
      <c r="Y5032" s="4"/>
    </row>
    <row r="5033" spans="1:25" ht="15" customHeight="1" thickTop="1">
      <c r="A5033" s="4"/>
      <c r="B5033" s="72"/>
      <c r="C5033" s="72"/>
      <c r="D5033" s="72"/>
      <c r="E5033" s="72"/>
      <c r="F5033" s="72"/>
      <c r="G5033" s="72"/>
      <c r="H5033" s="72"/>
      <c r="I5033" s="72"/>
      <c r="J5033" s="72"/>
      <c r="K5033" s="72"/>
      <c r="O5033" s="4"/>
      <c r="P5033" s="4"/>
      <c r="Q5033" s="4"/>
      <c r="R5033" s="4"/>
      <c r="S5033" s="4"/>
      <c r="T5033" s="4"/>
      <c r="U5033" s="4"/>
      <c r="V5033" s="4"/>
      <c r="W5033" s="4"/>
      <c r="X5033" s="4"/>
      <c r="Y5033" s="4"/>
    </row>
    <row r="5034" spans="1:25" ht="15" customHeight="1">
      <c r="A5034" s="4"/>
      <c r="B5034" s="61"/>
      <c r="C5034" s="62" t="s">
        <v>19</v>
      </c>
      <c r="D5034" s="61" t="s">
        <v>20</v>
      </c>
      <c r="E5034" s="61" t="s">
        <v>21</v>
      </c>
      <c r="F5034" s="303" t="s">
        <v>1242</v>
      </c>
      <c r="G5034" s="303"/>
      <c r="H5034" s="67" t="s">
        <v>22</v>
      </c>
      <c r="I5034" s="62" t="s">
        <v>23</v>
      </c>
      <c r="J5034" s="62" t="s">
        <v>24</v>
      </c>
      <c r="K5034" s="62" t="s">
        <v>17</v>
      </c>
      <c r="O5034" s="4"/>
      <c r="P5034" s="4"/>
      <c r="Q5034" s="4"/>
      <c r="R5034" s="4"/>
      <c r="S5034" s="4"/>
      <c r="T5034" s="4"/>
      <c r="U5034" s="4"/>
      <c r="V5034" s="4"/>
      <c r="W5034" s="4"/>
      <c r="X5034" s="4"/>
      <c r="Y5034" s="4"/>
    </row>
    <row r="5035" spans="1:25" ht="15" customHeight="1">
      <c r="A5035" s="4"/>
      <c r="B5035" s="58" t="s">
        <v>1243</v>
      </c>
      <c r="C5035" s="69" t="s">
        <v>1639</v>
      </c>
      <c r="D5035" s="58" t="s">
        <v>47</v>
      </c>
      <c r="E5035" s="58" t="s">
        <v>1640</v>
      </c>
      <c r="F5035" s="304" t="s">
        <v>1387</v>
      </c>
      <c r="G5035" s="304"/>
      <c r="H5035" s="68" t="s">
        <v>1391</v>
      </c>
      <c r="I5035" s="71">
        <v>1</v>
      </c>
      <c r="J5035" s="70">
        <v>111.26</v>
      </c>
      <c r="K5035" s="70">
        <v>111.26</v>
      </c>
      <c r="O5035" s="4"/>
      <c r="P5035" s="4"/>
      <c r="Q5035" s="4"/>
      <c r="R5035" s="4"/>
      <c r="S5035" s="4"/>
      <c r="T5035" s="4"/>
      <c r="U5035" s="4"/>
      <c r="V5035" s="4"/>
      <c r="W5035" s="4"/>
      <c r="X5035" s="4"/>
      <c r="Y5035" s="4"/>
    </row>
    <row r="5036" spans="1:25" ht="15" customHeight="1">
      <c r="A5036" s="4"/>
      <c r="B5036" s="59" t="s">
        <v>1245</v>
      </c>
      <c r="C5036" s="74" t="s">
        <v>3073</v>
      </c>
      <c r="D5036" s="59" t="s">
        <v>47</v>
      </c>
      <c r="E5036" s="59" t="s">
        <v>3074</v>
      </c>
      <c r="F5036" s="308" t="s">
        <v>2796</v>
      </c>
      <c r="G5036" s="308"/>
      <c r="H5036" s="73" t="s">
        <v>1249</v>
      </c>
      <c r="I5036" s="76">
        <v>1</v>
      </c>
      <c r="J5036" s="75">
        <v>10.47</v>
      </c>
      <c r="K5036" s="75">
        <v>10.47</v>
      </c>
      <c r="O5036" s="4"/>
      <c r="P5036" s="4"/>
      <c r="Q5036" s="4"/>
      <c r="R5036" s="4"/>
      <c r="S5036" s="4"/>
      <c r="T5036" s="4"/>
      <c r="U5036" s="4"/>
      <c r="V5036" s="4"/>
      <c r="W5036" s="4"/>
      <c r="X5036" s="4"/>
      <c r="Y5036" s="4"/>
    </row>
    <row r="5037" spans="1:25" ht="15" customHeight="1">
      <c r="A5037" s="4"/>
      <c r="B5037" s="59" t="s">
        <v>1245</v>
      </c>
      <c r="C5037" s="74" t="s">
        <v>3069</v>
      </c>
      <c r="D5037" s="59" t="s">
        <v>47</v>
      </c>
      <c r="E5037" s="59" t="s">
        <v>3070</v>
      </c>
      <c r="F5037" s="308" t="s">
        <v>2796</v>
      </c>
      <c r="G5037" s="308"/>
      <c r="H5037" s="73" t="s">
        <v>1249</v>
      </c>
      <c r="I5037" s="76">
        <v>1</v>
      </c>
      <c r="J5037" s="75">
        <v>10</v>
      </c>
      <c r="K5037" s="75">
        <v>10</v>
      </c>
      <c r="O5037" s="4"/>
      <c r="P5037" s="4"/>
      <c r="Q5037" s="4"/>
      <c r="R5037" s="4"/>
      <c r="S5037" s="4"/>
      <c r="T5037" s="4"/>
      <c r="U5037" s="4"/>
      <c r="V5037" s="4"/>
      <c r="W5037" s="4"/>
      <c r="X5037" s="4"/>
      <c r="Y5037" s="4"/>
    </row>
    <row r="5038" spans="1:25" ht="15" customHeight="1">
      <c r="A5038" s="4"/>
      <c r="B5038" s="59" t="s">
        <v>1245</v>
      </c>
      <c r="C5038" s="74" t="s">
        <v>3071</v>
      </c>
      <c r="D5038" s="59" t="s">
        <v>47</v>
      </c>
      <c r="E5038" s="59" t="s">
        <v>3072</v>
      </c>
      <c r="F5038" s="308" t="s">
        <v>2796</v>
      </c>
      <c r="G5038" s="308"/>
      <c r="H5038" s="73" t="s">
        <v>1249</v>
      </c>
      <c r="I5038" s="76">
        <v>1</v>
      </c>
      <c r="J5038" s="75">
        <v>25.92</v>
      </c>
      <c r="K5038" s="75">
        <v>25.92</v>
      </c>
      <c r="O5038" s="4"/>
      <c r="P5038" s="4"/>
      <c r="Q5038" s="4"/>
      <c r="R5038" s="4"/>
      <c r="S5038" s="4"/>
      <c r="T5038" s="4"/>
      <c r="U5038" s="4"/>
      <c r="V5038" s="4"/>
      <c r="W5038" s="4"/>
      <c r="X5038" s="4"/>
      <c r="Y5038" s="4"/>
    </row>
    <row r="5039" spans="1:25" ht="15" customHeight="1">
      <c r="A5039" s="4"/>
      <c r="B5039" s="59" t="s">
        <v>1245</v>
      </c>
      <c r="C5039" s="74" t="s">
        <v>3065</v>
      </c>
      <c r="D5039" s="59" t="s">
        <v>47</v>
      </c>
      <c r="E5039" s="59" t="s">
        <v>3066</v>
      </c>
      <c r="F5039" s="308" t="s">
        <v>2796</v>
      </c>
      <c r="G5039" s="308"/>
      <c r="H5039" s="73" t="s">
        <v>1249</v>
      </c>
      <c r="I5039" s="76">
        <v>1</v>
      </c>
      <c r="J5039" s="75">
        <v>26.66</v>
      </c>
      <c r="K5039" s="75">
        <v>26.66</v>
      </c>
      <c r="O5039" s="4"/>
      <c r="P5039" s="4"/>
      <c r="Q5039" s="4"/>
      <c r="R5039" s="4"/>
      <c r="S5039" s="4"/>
      <c r="T5039" s="4"/>
      <c r="U5039" s="4"/>
      <c r="V5039" s="4"/>
      <c r="W5039" s="4"/>
      <c r="X5039" s="4"/>
      <c r="Y5039" s="4"/>
    </row>
    <row r="5040" spans="1:25" ht="15" customHeight="1">
      <c r="A5040" s="4"/>
      <c r="B5040" s="59" t="s">
        <v>1245</v>
      </c>
      <c r="C5040" s="74" t="s">
        <v>3075</v>
      </c>
      <c r="D5040" s="59" t="s">
        <v>47</v>
      </c>
      <c r="E5040" s="59" t="s">
        <v>3076</v>
      </c>
      <c r="F5040" s="308" t="s">
        <v>1248</v>
      </c>
      <c r="G5040" s="308"/>
      <c r="H5040" s="73" t="s">
        <v>1249</v>
      </c>
      <c r="I5040" s="76">
        <v>1</v>
      </c>
      <c r="J5040" s="75">
        <v>38.21</v>
      </c>
      <c r="K5040" s="75">
        <v>38.21</v>
      </c>
      <c r="O5040" s="4"/>
      <c r="P5040" s="4"/>
      <c r="Q5040" s="4"/>
      <c r="R5040" s="4"/>
      <c r="S5040" s="4"/>
      <c r="T5040" s="4"/>
      <c r="U5040" s="4"/>
      <c r="V5040" s="4"/>
      <c r="W5040" s="4"/>
      <c r="X5040" s="4"/>
      <c r="Y5040" s="4"/>
    </row>
    <row r="5041" spans="1:25" ht="15" customHeight="1">
      <c r="A5041" s="4"/>
      <c r="B5041" s="60"/>
      <c r="C5041" s="60"/>
      <c r="D5041" s="60"/>
      <c r="E5041" s="60"/>
      <c r="F5041" s="60" t="s">
        <v>1260</v>
      </c>
      <c r="G5041" s="82">
        <v>32.82</v>
      </c>
      <c r="H5041" s="60" t="s">
        <v>1261</v>
      </c>
      <c r="I5041" s="82">
        <v>0</v>
      </c>
      <c r="J5041" s="60" t="s">
        <v>1262</v>
      </c>
      <c r="K5041" s="82">
        <v>32.82</v>
      </c>
      <c r="O5041" s="4"/>
      <c r="P5041" s="4"/>
      <c r="Q5041" s="4"/>
      <c r="R5041" s="4"/>
      <c r="S5041" s="4"/>
      <c r="T5041" s="4"/>
      <c r="U5041" s="4"/>
      <c r="V5041" s="4"/>
      <c r="W5041" s="4"/>
      <c r="X5041" s="4"/>
      <c r="Y5041" s="4"/>
    </row>
    <row r="5042" spans="1:25" ht="15" customHeight="1" thickBot="1">
      <c r="A5042" s="4"/>
      <c r="B5042" s="60"/>
      <c r="C5042" s="60"/>
      <c r="D5042" s="60"/>
      <c r="E5042" s="60"/>
      <c r="F5042" s="60" t="s">
        <v>1263</v>
      </c>
      <c r="G5042" s="82">
        <v>21.05</v>
      </c>
      <c r="H5042" s="60"/>
      <c r="I5042" s="306" t="s">
        <v>1264</v>
      </c>
      <c r="J5042" s="306"/>
      <c r="K5042" s="82">
        <v>132.31</v>
      </c>
      <c r="O5042" s="4"/>
      <c r="P5042" s="4"/>
      <c r="Q5042" s="4"/>
      <c r="R5042" s="4"/>
      <c r="S5042" s="4"/>
      <c r="T5042" s="4"/>
      <c r="U5042" s="4"/>
      <c r="V5042" s="4"/>
      <c r="W5042" s="4"/>
      <c r="X5042" s="4"/>
      <c r="Y5042" s="4"/>
    </row>
    <row r="5043" spans="1:25" ht="15" customHeight="1" thickTop="1">
      <c r="A5043" s="4"/>
      <c r="B5043" s="72"/>
      <c r="C5043" s="72"/>
      <c r="D5043" s="72"/>
      <c r="E5043" s="72"/>
      <c r="F5043" s="72"/>
      <c r="G5043" s="72"/>
      <c r="H5043" s="72"/>
      <c r="I5043" s="72"/>
      <c r="J5043" s="72"/>
      <c r="K5043" s="72"/>
      <c r="O5043" s="4"/>
      <c r="P5043" s="4"/>
      <c r="Q5043" s="4"/>
      <c r="R5043" s="4"/>
      <c r="S5043" s="4"/>
      <c r="T5043" s="4"/>
      <c r="U5043" s="4"/>
      <c r="V5043" s="4"/>
      <c r="W5043" s="4"/>
      <c r="X5043" s="4"/>
      <c r="Y5043" s="4"/>
    </row>
    <row r="5044" spans="1:25" ht="15" customHeight="1">
      <c r="A5044" s="4"/>
      <c r="B5044" s="61"/>
      <c r="C5044" s="62" t="s">
        <v>19</v>
      </c>
      <c r="D5044" s="61" t="s">
        <v>20</v>
      </c>
      <c r="E5044" s="61" t="s">
        <v>21</v>
      </c>
      <c r="F5044" s="303" t="s">
        <v>1242</v>
      </c>
      <c r="G5044" s="303"/>
      <c r="H5044" s="67" t="s">
        <v>22</v>
      </c>
      <c r="I5044" s="62" t="s">
        <v>23</v>
      </c>
      <c r="J5044" s="62" t="s">
        <v>24</v>
      </c>
      <c r="K5044" s="62" t="s">
        <v>17</v>
      </c>
      <c r="O5044" s="4"/>
      <c r="P5044" s="4"/>
      <c r="Q5044" s="4"/>
      <c r="R5044" s="4"/>
      <c r="S5044" s="4"/>
      <c r="T5044" s="4"/>
      <c r="U5044" s="4"/>
      <c r="V5044" s="4"/>
      <c r="W5044" s="4"/>
      <c r="X5044" s="4"/>
      <c r="Y5044" s="4"/>
    </row>
    <row r="5045" spans="1:25" ht="15" customHeight="1">
      <c r="A5045" s="4"/>
      <c r="B5045" s="58" t="s">
        <v>1243</v>
      </c>
      <c r="C5045" s="69" t="s">
        <v>1637</v>
      </c>
      <c r="D5045" s="58" t="s">
        <v>47</v>
      </c>
      <c r="E5045" s="58" t="s">
        <v>1638</v>
      </c>
      <c r="F5045" s="304" t="s">
        <v>1387</v>
      </c>
      <c r="G5045" s="304"/>
      <c r="H5045" s="68" t="s">
        <v>1388</v>
      </c>
      <c r="I5045" s="71">
        <v>1</v>
      </c>
      <c r="J5045" s="70">
        <v>74.87</v>
      </c>
      <c r="K5045" s="70">
        <v>74.87</v>
      </c>
      <c r="O5045" s="4"/>
      <c r="P5045" s="4"/>
      <c r="Q5045" s="4"/>
      <c r="R5045" s="4"/>
      <c r="S5045" s="4"/>
      <c r="T5045" s="4"/>
      <c r="U5045" s="4"/>
      <c r="V5045" s="4"/>
      <c r="W5045" s="4"/>
      <c r="X5045" s="4"/>
      <c r="Y5045" s="4"/>
    </row>
    <row r="5046" spans="1:25" ht="15" customHeight="1">
      <c r="A5046" s="4"/>
      <c r="B5046" s="59" t="s">
        <v>1245</v>
      </c>
      <c r="C5046" s="74" t="s">
        <v>3069</v>
      </c>
      <c r="D5046" s="59" t="s">
        <v>47</v>
      </c>
      <c r="E5046" s="59" t="s">
        <v>3070</v>
      </c>
      <c r="F5046" s="308" t="s">
        <v>2796</v>
      </c>
      <c r="G5046" s="308"/>
      <c r="H5046" s="73" t="s">
        <v>1249</v>
      </c>
      <c r="I5046" s="76">
        <v>1</v>
      </c>
      <c r="J5046" s="75">
        <v>10</v>
      </c>
      <c r="K5046" s="75">
        <v>10</v>
      </c>
      <c r="O5046" s="4"/>
      <c r="P5046" s="4"/>
      <c r="Q5046" s="4"/>
      <c r="R5046" s="4"/>
      <c r="S5046" s="4"/>
      <c r="T5046" s="4"/>
      <c r="U5046" s="4"/>
      <c r="V5046" s="4"/>
      <c r="W5046" s="4"/>
      <c r="X5046" s="4"/>
      <c r="Y5046" s="4"/>
    </row>
    <row r="5047" spans="1:25" ht="15" customHeight="1">
      <c r="A5047" s="4"/>
      <c r="B5047" s="59" t="s">
        <v>1245</v>
      </c>
      <c r="C5047" s="74" t="s">
        <v>3065</v>
      </c>
      <c r="D5047" s="59" t="s">
        <v>47</v>
      </c>
      <c r="E5047" s="59" t="s">
        <v>3066</v>
      </c>
      <c r="F5047" s="308" t="s">
        <v>2796</v>
      </c>
      <c r="G5047" s="308"/>
      <c r="H5047" s="73" t="s">
        <v>1249</v>
      </c>
      <c r="I5047" s="76">
        <v>1</v>
      </c>
      <c r="J5047" s="75">
        <v>26.66</v>
      </c>
      <c r="K5047" s="75">
        <v>26.66</v>
      </c>
      <c r="O5047" s="4"/>
      <c r="P5047" s="4"/>
      <c r="Q5047" s="4"/>
      <c r="R5047" s="4"/>
      <c r="S5047" s="4"/>
      <c r="T5047" s="4"/>
      <c r="U5047" s="4"/>
      <c r="V5047" s="4"/>
      <c r="W5047" s="4"/>
      <c r="X5047" s="4"/>
      <c r="Y5047" s="4"/>
    </row>
    <row r="5048" spans="1:25" ht="15" customHeight="1">
      <c r="A5048" s="4"/>
      <c r="B5048" s="59" t="s">
        <v>1245</v>
      </c>
      <c r="C5048" s="74" t="s">
        <v>3075</v>
      </c>
      <c r="D5048" s="59" t="s">
        <v>47</v>
      </c>
      <c r="E5048" s="59" t="s">
        <v>3076</v>
      </c>
      <c r="F5048" s="308" t="s">
        <v>1248</v>
      </c>
      <c r="G5048" s="308"/>
      <c r="H5048" s="73" t="s">
        <v>1249</v>
      </c>
      <c r="I5048" s="76">
        <v>1</v>
      </c>
      <c r="J5048" s="75">
        <v>38.21</v>
      </c>
      <c r="K5048" s="75">
        <v>38.21</v>
      </c>
      <c r="O5048" s="4"/>
      <c r="P5048" s="4"/>
      <c r="Q5048" s="4"/>
      <c r="R5048" s="4"/>
      <c r="S5048" s="4"/>
      <c r="T5048" s="4"/>
      <c r="U5048" s="4"/>
      <c r="V5048" s="4"/>
      <c r="W5048" s="4"/>
      <c r="X5048" s="4"/>
      <c r="Y5048" s="4"/>
    </row>
    <row r="5049" spans="1:25" ht="15" customHeight="1">
      <c r="A5049" s="4"/>
      <c r="B5049" s="60"/>
      <c r="C5049" s="60"/>
      <c r="D5049" s="60"/>
      <c r="E5049" s="60"/>
      <c r="F5049" s="60" t="s">
        <v>1260</v>
      </c>
      <c r="G5049" s="82">
        <v>32.82</v>
      </c>
      <c r="H5049" s="60" t="s">
        <v>1261</v>
      </c>
      <c r="I5049" s="82">
        <v>0</v>
      </c>
      <c r="J5049" s="60" t="s">
        <v>1262</v>
      </c>
      <c r="K5049" s="82">
        <v>32.82</v>
      </c>
      <c r="O5049" s="4"/>
      <c r="P5049" s="4"/>
      <c r="Q5049" s="4"/>
      <c r="R5049" s="4"/>
      <c r="S5049" s="4"/>
      <c r="T5049" s="4"/>
      <c r="U5049" s="4"/>
      <c r="V5049" s="4"/>
      <c r="W5049" s="4"/>
      <c r="X5049" s="4"/>
      <c r="Y5049" s="4"/>
    </row>
    <row r="5050" spans="1:25" ht="15" customHeight="1" thickBot="1">
      <c r="A5050" s="4"/>
      <c r="B5050" s="60"/>
      <c r="C5050" s="60"/>
      <c r="D5050" s="60"/>
      <c r="E5050" s="60"/>
      <c r="F5050" s="60" t="s">
        <v>1263</v>
      </c>
      <c r="G5050" s="82">
        <v>14.16</v>
      </c>
      <c r="H5050" s="60"/>
      <c r="I5050" s="306" t="s">
        <v>1264</v>
      </c>
      <c r="J5050" s="306"/>
      <c r="K5050" s="82">
        <v>89.03</v>
      </c>
      <c r="O5050" s="4"/>
      <c r="P5050" s="4"/>
      <c r="Q5050" s="4"/>
      <c r="R5050" s="4"/>
      <c r="S5050" s="4"/>
      <c r="T5050" s="4"/>
      <c r="U5050" s="4"/>
      <c r="V5050" s="4"/>
      <c r="W5050" s="4"/>
      <c r="X5050" s="4"/>
      <c r="Y5050" s="4"/>
    </row>
    <row r="5051" spans="1:25" ht="15" customHeight="1" thickTop="1">
      <c r="A5051" s="4"/>
      <c r="B5051" s="72"/>
      <c r="C5051" s="72"/>
      <c r="D5051" s="72"/>
      <c r="E5051" s="72"/>
      <c r="F5051" s="72"/>
      <c r="G5051" s="72"/>
      <c r="H5051" s="72"/>
      <c r="I5051" s="72"/>
      <c r="J5051" s="72"/>
      <c r="K5051" s="72"/>
      <c r="O5051" s="4"/>
      <c r="P5051" s="4"/>
      <c r="Q5051" s="4"/>
      <c r="R5051" s="4"/>
      <c r="S5051" s="4"/>
      <c r="T5051" s="4"/>
      <c r="U5051" s="4"/>
      <c r="V5051" s="4"/>
      <c r="W5051" s="4"/>
      <c r="X5051" s="4"/>
      <c r="Y5051" s="4"/>
    </row>
    <row r="5052" spans="1:25" ht="15" customHeight="1">
      <c r="A5052" s="4"/>
      <c r="B5052" s="61"/>
      <c r="C5052" s="62" t="s">
        <v>19</v>
      </c>
      <c r="D5052" s="61" t="s">
        <v>20</v>
      </c>
      <c r="E5052" s="61" t="s">
        <v>21</v>
      </c>
      <c r="F5052" s="303" t="s">
        <v>1242</v>
      </c>
      <c r="G5052" s="303"/>
      <c r="H5052" s="67" t="s">
        <v>22</v>
      </c>
      <c r="I5052" s="62" t="s">
        <v>23</v>
      </c>
      <c r="J5052" s="62" t="s">
        <v>24</v>
      </c>
      <c r="K5052" s="62" t="s">
        <v>17</v>
      </c>
      <c r="O5052" s="4"/>
      <c r="P5052" s="4"/>
      <c r="Q5052" s="4"/>
      <c r="R5052" s="4"/>
      <c r="S5052" s="4"/>
      <c r="T5052" s="4"/>
      <c r="U5052" s="4"/>
      <c r="V5052" s="4"/>
      <c r="W5052" s="4"/>
      <c r="X5052" s="4"/>
      <c r="Y5052" s="4"/>
    </row>
    <row r="5053" spans="1:25" ht="15" customHeight="1">
      <c r="A5053" s="4"/>
      <c r="B5053" s="58" t="s">
        <v>1243</v>
      </c>
      <c r="C5053" s="69" t="s">
        <v>1649</v>
      </c>
      <c r="D5053" s="58" t="s">
        <v>47</v>
      </c>
      <c r="E5053" s="58" t="s">
        <v>1650</v>
      </c>
      <c r="F5053" s="304" t="s">
        <v>1387</v>
      </c>
      <c r="G5053" s="304"/>
      <c r="H5053" s="68" t="s">
        <v>1388</v>
      </c>
      <c r="I5053" s="71">
        <v>1</v>
      </c>
      <c r="J5053" s="70">
        <v>27.76</v>
      </c>
      <c r="K5053" s="70">
        <v>27.76</v>
      </c>
      <c r="O5053" s="4"/>
      <c r="P5053" s="4"/>
      <c r="Q5053" s="4"/>
      <c r="R5053" s="4"/>
      <c r="S5053" s="4"/>
      <c r="T5053" s="4"/>
      <c r="U5053" s="4"/>
      <c r="V5053" s="4"/>
      <c r="W5053" s="4"/>
      <c r="X5053" s="4"/>
      <c r="Y5053" s="4"/>
    </row>
    <row r="5054" spans="1:25" ht="15" customHeight="1">
      <c r="A5054" s="4"/>
      <c r="B5054" s="59" t="s">
        <v>1245</v>
      </c>
      <c r="C5054" s="74" t="s">
        <v>3077</v>
      </c>
      <c r="D5054" s="59" t="s">
        <v>47</v>
      </c>
      <c r="E5054" s="59" t="s">
        <v>3078</v>
      </c>
      <c r="F5054" s="308" t="s">
        <v>1248</v>
      </c>
      <c r="G5054" s="308"/>
      <c r="H5054" s="73" t="s">
        <v>1249</v>
      </c>
      <c r="I5054" s="76">
        <v>1</v>
      </c>
      <c r="J5054" s="75">
        <v>27.48</v>
      </c>
      <c r="K5054" s="75">
        <v>27.48</v>
      </c>
      <c r="O5054" s="4"/>
      <c r="P5054" s="4"/>
      <c r="Q5054" s="4"/>
      <c r="R5054" s="4"/>
      <c r="S5054" s="4"/>
      <c r="T5054" s="4"/>
      <c r="U5054" s="4"/>
      <c r="V5054" s="4"/>
      <c r="W5054" s="4"/>
      <c r="X5054" s="4"/>
      <c r="Y5054" s="4"/>
    </row>
    <row r="5055" spans="1:25" ht="15" customHeight="1">
      <c r="A5055" s="4"/>
      <c r="B5055" s="59" t="s">
        <v>1245</v>
      </c>
      <c r="C5055" s="74" t="s">
        <v>3079</v>
      </c>
      <c r="D5055" s="59" t="s">
        <v>47</v>
      </c>
      <c r="E5055" s="59" t="s">
        <v>3080</v>
      </c>
      <c r="F5055" s="308" t="s">
        <v>2796</v>
      </c>
      <c r="G5055" s="308"/>
      <c r="H5055" s="73" t="s">
        <v>1249</v>
      </c>
      <c r="I5055" s="76">
        <v>1</v>
      </c>
      <c r="J5055" s="75">
        <v>0.23</v>
      </c>
      <c r="K5055" s="75">
        <v>0.23</v>
      </c>
      <c r="O5055" s="4"/>
      <c r="P5055" s="4"/>
      <c r="Q5055" s="4"/>
      <c r="R5055" s="4"/>
      <c r="S5055" s="4"/>
      <c r="T5055" s="4"/>
      <c r="U5055" s="4"/>
      <c r="V5055" s="4"/>
      <c r="W5055" s="4"/>
      <c r="X5055" s="4"/>
      <c r="Y5055" s="4"/>
    </row>
    <row r="5056" spans="1:25" ht="15" customHeight="1">
      <c r="A5056" s="4"/>
      <c r="B5056" s="59" t="s">
        <v>1245</v>
      </c>
      <c r="C5056" s="74" t="s">
        <v>3081</v>
      </c>
      <c r="D5056" s="59" t="s">
        <v>47</v>
      </c>
      <c r="E5056" s="59" t="s">
        <v>3082</v>
      </c>
      <c r="F5056" s="308" t="s">
        <v>2796</v>
      </c>
      <c r="G5056" s="308"/>
      <c r="H5056" s="73" t="s">
        <v>1249</v>
      </c>
      <c r="I5056" s="76">
        <v>1</v>
      </c>
      <c r="J5056" s="75">
        <v>0.05</v>
      </c>
      <c r="K5056" s="75">
        <v>0.05</v>
      </c>
      <c r="O5056" s="4"/>
      <c r="P5056" s="4"/>
      <c r="Q5056" s="4"/>
      <c r="R5056" s="4"/>
      <c r="S5056" s="4"/>
      <c r="T5056" s="4"/>
      <c r="U5056" s="4"/>
      <c r="V5056" s="4"/>
      <c r="W5056" s="4"/>
      <c r="X5056" s="4"/>
      <c r="Y5056" s="4"/>
    </row>
    <row r="5057" spans="1:25" ht="15" customHeight="1">
      <c r="A5057" s="4"/>
      <c r="B5057" s="60"/>
      <c r="C5057" s="60"/>
      <c r="D5057" s="60"/>
      <c r="E5057" s="60"/>
      <c r="F5057" s="60" t="s">
        <v>1260</v>
      </c>
      <c r="G5057" s="82">
        <v>22.09</v>
      </c>
      <c r="H5057" s="60" t="s">
        <v>1261</v>
      </c>
      <c r="I5057" s="82">
        <v>0</v>
      </c>
      <c r="J5057" s="60" t="s">
        <v>1262</v>
      </c>
      <c r="K5057" s="82">
        <v>22.09</v>
      </c>
      <c r="O5057" s="4"/>
      <c r="P5057" s="4"/>
      <c r="Q5057" s="4"/>
      <c r="R5057" s="4"/>
      <c r="S5057" s="4"/>
      <c r="T5057" s="4"/>
      <c r="U5057" s="4"/>
      <c r="V5057" s="4"/>
      <c r="W5057" s="4"/>
      <c r="X5057" s="4"/>
      <c r="Y5057" s="4"/>
    </row>
    <row r="5058" spans="1:25" ht="15" customHeight="1" thickBot="1">
      <c r="A5058" s="4"/>
      <c r="B5058" s="60"/>
      <c r="C5058" s="60"/>
      <c r="D5058" s="60"/>
      <c r="E5058" s="60"/>
      <c r="F5058" s="60" t="s">
        <v>1263</v>
      </c>
      <c r="G5058" s="82">
        <v>5.25</v>
      </c>
      <c r="H5058" s="60"/>
      <c r="I5058" s="306" t="s">
        <v>1264</v>
      </c>
      <c r="J5058" s="306"/>
      <c r="K5058" s="82">
        <v>33.01</v>
      </c>
      <c r="O5058" s="4"/>
      <c r="P5058" s="4"/>
      <c r="Q5058" s="4"/>
      <c r="R5058" s="4"/>
      <c r="S5058" s="4"/>
      <c r="T5058" s="4"/>
      <c r="U5058" s="4"/>
      <c r="V5058" s="4"/>
      <c r="W5058" s="4"/>
      <c r="X5058" s="4"/>
      <c r="Y5058" s="4"/>
    </row>
    <row r="5059" spans="1:25" ht="15" customHeight="1" thickTop="1">
      <c r="A5059" s="4"/>
      <c r="B5059" s="72"/>
      <c r="C5059" s="72"/>
      <c r="D5059" s="72"/>
      <c r="E5059" s="72"/>
      <c r="F5059" s="72"/>
      <c r="G5059" s="72"/>
      <c r="H5059" s="72"/>
      <c r="I5059" s="72"/>
      <c r="J5059" s="72"/>
      <c r="K5059" s="72"/>
      <c r="O5059" s="4"/>
      <c r="P5059" s="4"/>
      <c r="Q5059" s="4"/>
      <c r="R5059" s="4"/>
      <c r="S5059" s="4"/>
      <c r="T5059" s="4"/>
      <c r="U5059" s="4"/>
      <c r="V5059" s="4"/>
      <c r="W5059" s="4"/>
      <c r="X5059" s="4"/>
      <c r="Y5059" s="4"/>
    </row>
    <row r="5060" spans="1:25" ht="15" customHeight="1">
      <c r="A5060" s="4"/>
      <c r="B5060" s="61"/>
      <c r="C5060" s="62" t="s">
        <v>19</v>
      </c>
      <c r="D5060" s="61" t="s">
        <v>20</v>
      </c>
      <c r="E5060" s="61" t="s">
        <v>21</v>
      </c>
      <c r="F5060" s="303" t="s">
        <v>1242</v>
      </c>
      <c r="G5060" s="303"/>
      <c r="H5060" s="67" t="s">
        <v>22</v>
      </c>
      <c r="I5060" s="62" t="s">
        <v>23</v>
      </c>
      <c r="J5060" s="62" t="s">
        <v>24</v>
      </c>
      <c r="K5060" s="62" t="s">
        <v>17</v>
      </c>
      <c r="O5060" s="4"/>
      <c r="P5060" s="4"/>
      <c r="Q5060" s="4"/>
      <c r="R5060" s="4"/>
      <c r="S5060" s="4"/>
      <c r="T5060" s="4"/>
      <c r="U5060" s="4"/>
      <c r="V5060" s="4"/>
      <c r="W5060" s="4"/>
      <c r="X5060" s="4"/>
      <c r="Y5060" s="4"/>
    </row>
    <row r="5061" spans="1:25" ht="15" customHeight="1">
      <c r="A5061" s="4"/>
      <c r="B5061" s="58" t="s">
        <v>1243</v>
      </c>
      <c r="C5061" s="69" t="s">
        <v>1651</v>
      </c>
      <c r="D5061" s="58" t="s">
        <v>47</v>
      </c>
      <c r="E5061" s="58" t="s">
        <v>1652</v>
      </c>
      <c r="F5061" s="304" t="s">
        <v>1387</v>
      </c>
      <c r="G5061" s="304"/>
      <c r="H5061" s="68" t="s">
        <v>1391</v>
      </c>
      <c r="I5061" s="71">
        <v>1</v>
      </c>
      <c r="J5061" s="70">
        <v>28.84</v>
      </c>
      <c r="K5061" s="70">
        <v>28.84</v>
      </c>
      <c r="O5061" s="4"/>
      <c r="P5061" s="4"/>
      <c r="Q5061" s="4"/>
      <c r="R5061" s="4"/>
      <c r="S5061" s="4"/>
      <c r="T5061" s="4"/>
      <c r="U5061" s="4"/>
      <c r="V5061" s="4"/>
      <c r="W5061" s="4"/>
      <c r="X5061" s="4"/>
      <c r="Y5061" s="4"/>
    </row>
    <row r="5062" spans="1:25" ht="15" customHeight="1">
      <c r="A5062" s="4"/>
      <c r="B5062" s="59" t="s">
        <v>1245</v>
      </c>
      <c r="C5062" s="74" t="s">
        <v>3083</v>
      </c>
      <c r="D5062" s="59" t="s">
        <v>47</v>
      </c>
      <c r="E5062" s="59" t="s">
        <v>3084</v>
      </c>
      <c r="F5062" s="308" t="s">
        <v>2796</v>
      </c>
      <c r="G5062" s="308"/>
      <c r="H5062" s="73" t="s">
        <v>1249</v>
      </c>
      <c r="I5062" s="76">
        <v>1</v>
      </c>
      <c r="J5062" s="75">
        <v>0.87</v>
      </c>
      <c r="K5062" s="75">
        <v>0.87</v>
      </c>
      <c r="O5062" s="4"/>
      <c r="P5062" s="4"/>
      <c r="Q5062" s="4"/>
      <c r="R5062" s="4"/>
      <c r="S5062" s="4"/>
      <c r="T5062" s="4"/>
      <c r="U5062" s="4"/>
      <c r="V5062" s="4"/>
      <c r="W5062" s="4"/>
      <c r="X5062" s="4"/>
      <c r="Y5062" s="4"/>
    </row>
    <row r="5063" spans="1:25" ht="15" customHeight="1">
      <c r="A5063" s="4"/>
      <c r="B5063" s="59" t="s">
        <v>1245</v>
      </c>
      <c r="C5063" s="74" t="s">
        <v>3079</v>
      </c>
      <c r="D5063" s="59" t="s">
        <v>47</v>
      </c>
      <c r="E5063" s="59" t="s">
        <v>3080</v>
      </c>
      <c r="F5063" s="308" t="s">
        <v>2796</v>
      </c>
      <c r="G5063" s="308"/>
      <c r="H5063" s="73" t="s">
        <v>1249</v>
      </c>
      <c r="I5063" s="76">
        <v>1</v>
      </c>
      <c r="J5063" s="75">
        <v>0.23</v>
      </c>
      <c r="K5063" s="75">
        <v>0.23</v>
      </c>
      <c r="O5063" s="4"/>
      <c r="P5063" s="4"/>
      <c r="Q5063" s="4"/>
      <c r="R5063" s="4"/>
      <c r="S5063" s="4"/>
      <c r="T5063" s="4"/>
      <c r="U5063" s="4"/>
      <c r="V5063" s="4"/>
      <c r="W5063" s="4"/>
      <c r="X5063" s="4"/>
      <c r="Y5063" s="4"/>
    </row>
    <row r="5064" spans="1:25" ht="15" customHeight="1">
      <c r="A5064" s="4"/>
      <c r="B5064" s="59" t="s">
        <v>1245</v>
      </c>
      <c r="C5064" s="74" t="s">
        <v>3077</v>
      </c>
      <c r="D5064" s="59" t="s">
        <v>47</v>
      </c>
      <c r="E5064" s="59" t="s">
        <v>3078</v>
      </c>
      <c r="F5064" s="308" t="s">
        <v>1248</v>
      </c>
      <c r="G5064" s="308"/>
      <c r="H5064" s="73" t="s">
        <v>1249</v>
      </c>
      <c r="I5064" s="76">
        <v>1</v>
      </c>
      <c r="J5064" s="75">
        <v>27.48</v>
      </c>
      <c r="K5064" s="75">
        <v>27.48</v>
      </c>
      <c r="O5064" s="4"/>
      <c r="P5064" s="4"/>
      <c r="Q5064" s="4"/>
      <c r="R5064" s="4"/>
      <c r="S5064" s="4"/>
      <c r="T5064" s="4"/>
      <c r="U5064" s="4"/>
      <c r="V5064" s="4"/>
      <c r="W5064" s="4"/>
      <c r="X5064" s="4"/>
      <c r="Y5064" s="4"/>
    </row>
    <row r="5065" spans="1:25" ht="15" customHeight="1">
      <c r="A5065" s="4"/>
      <c r="B5065" s="59" t="s">
        <v>1245</v>
      </c>
      <c r="C5065" s="74" t="s">
        <v>3085</v>
      </c>
      <c r="D5065" s="59" t="s">
        <v>47</v>
      </c>
      <c r="E5065" s="59" t="s">
        <v>3086</v>
      </c>
      <c r="F5065" s="308" t="s">
        <v>2796</v>
      </c>
      <c r="G5065" s="308"/>
      <c r="H5065" s="73" t="s">
        <v>1249</v>
      </c>
      <c r="I5065" s="76">
        <v>1</v>
      </c>
      <c r="J5065" s="75">
        <v>0.21</v>
      </c>
      <c r="K5065" s="75">
        <v>0.21</v>
      </c>
      <c r="O5065" s="4"/>
      <c r="P5065" s="4"/>
      <c r="Q5065" s="4"/>
      <c r="R5065" s="4"/>
      <c r="S5065" s="4"/>
      <c r="T5065" s="4"/>
      <c r="U5065" s="4"/>
      <c r="V5065" s="4"/>
      <c r="W5065" s="4"/>
      <c r="X5065" s="4"/>
      <c r="Y5065" s="4"/>
    </row>
    <row r="5066" spans="1:25" ht="15" customHeight="1">
      <c r="A5066" s="4"/>
      <c r="B5066" s="59" t="s">
        <v>1245</v>
      </c>
      <c r="C5066" s="74" t="s">
        <v>3081</v>
      </c>
      <c r="D5066" s="59" t="s">
        <v>47</v>
      </c>
      <c r="E5066" s="59" t="s">
        <v>3082</v>
      </c>
      <c r="F5066" s="308" t="s">
        <v>2796</v>
      </c>
      <c r="G5066" s="308"/>
      <c r="H5066" s="73" t="s">
        <v>1249</v>
      </c>
      <c r="I5066" s="76">
        <v>1</v>
      </c>
      <c r="J5066" s="75">
        <v>0.05</v>
      </c>
      <c r="K5066" s="75">
        <v>0.05</v>
      </c>
      <c r="O5066" s="4"/>
      <c r="P5066" s="4"/>
      <c r="Q5066" s="4"/>
      <c r="R5066" s="4"/>
      <c r="S5066" s="4"/>
      <c r="T5066" s="4"/>
      <c r="U5066" s="4"/>
      <c r="V5066" s="4"/>
      <c r="W5066" s="4"/>
      <c r="X5066" s="4"/>
      <c r="Y5066" s="4"/>
    </row>
    <row r="5067" spans="1:25" ht="15" customHeight="1">
      <c r="A5067" s="4"/>
      <c r="B5067" s="60"/>
      <c r="C5067" s="60"/>
      <c r="D5067" s="60"/>
      <c r="E5067" s="60"/>
      <c r="F5067" s="60" t="s">
        <v>1260</v>
      </c>
      <c r="G5067" s="82">
        <v>22.09</v>
      </c>
      <c r="H5067" s="60" t="s">
        <v>1261</v>
      </c>
      <c r="I5067" s="82">
        <v>0</v>
      </c>
      <c r="J5067" s="60" t="s">
        <v>1262</v>
      </c>
      <c r="K5067" s="82">
        <v>22.09</v>
      </c>
      <c r="O5067" s="4"/>
      <c r="P5067" s="4"/>
      <c r="Q5067" s="4"/>
      <c r="R5067" s="4"/>
      <c r="S5067" s="4"/>
      <c r="T5067" s="4"/>
      <c r="U5067" s="4"/>
      <c r="V5067" s="4"/>
      <c r="W5067" s="4"/>
      <c r="X5067" s="4"/>
      <c r="Y5067" s="4"/>
    </row>
    <row r="5068" spans="1:25" ht="15" customHeight="1" thickBot="1">
      <c r="A5068" s="4"/>
      <c r="B5068" s="60"/>
      <c r="C5068" s="60"/>
      <c r="D5068" s="60"/>
      <c r="E5068" s="60"/>
      <c r="F5068" s="60" t="s">
        <v>1263</v>
      </c>
      <c r="G5068" s="82">
        <v>5.45</v>
      </c>
      <c r="H5068" s="60"/>
      <c r="I5068" s="306" t="s">
        <v>1264</v>
      </c>
      <c r="J5068" s="306"/>
      <c r="K5068" s="82">
        <v>34.29</v>
      </c>
      <c r="O5068" s="4"/>
      <c r="P5068" s="4"/>
      <c r="Q5068" s="4"/>
      <c r="R5068" s="4"/>
      <c r="S5068" s="4"/>
      <c r="T5068" s="4"/>
      <c r="U5068" s="4"/>
      <c r="V5068" s="4"/>
      <c r="W5068" s="4"/>
      <c r="X5068" s="4"/>
      <c r="Y5068" s="4"/>
    </row>
    <row r="5069" spans="1:25" ht="15" customHeight="1" thickTop="1">
      <c r="A5069" s="4"/>
      <c r="B5069" s="72"/>
      <c r="C5069" s="72"/>
      <c r="D5069" s="72"/>
      <c r="E5069" s="72"/>
      <c r="F5069" s="72"/>
      <c r="G5069" s="72"/>
      <c r="H5069" s="72"/>
      <c r="I5069" s="72"/>
      <c r="J5069" s="72"/>
      <c r="K5069" s="72"/>
      <c r="O5069" s="4"/>
      <c r="P5069" s="4"/>
      <c r="Q5069" s="4"/>
      <c r="R5069" s="4"/>
      <c r="S5069" s="4"/>
      <c r="T5069" s="4"/>
      <c r="U5069" s="4"/>
      <c r="V5069" s="4"/>
      <c r="W5069" s="4"/>
      <c r="X5069" s="4"/>
      <c r="Y5069" s="4"/>
    </row>
    <row r="5070" spans="1:25" ht="15" customHeight="1">
      <c r="A5070" s="4"/>
      <c r="B5070" s="61"/>
      <c r="C5070" s="62" t="s">
        <v>19</v>
      </c>
      <c r="D5070" s="61" t="s">
        <v>20</v>
      </c>
      <c r="E5070" s="61" t="s">
        <v>21</v>
      </c>
      <c r="F5070" s="303" t="s">
        <v>1242</v>
      </c>
      <c r="G5070" s="303"/>
      <c r="H5070" s="67" t="s">
        <v>22</v>
      </c>
      <c r="I5070" s="62" t="s">
        <v>23</v>
      </c>
      <c r="J5070" s="62" t="s">
        <v>24</v>
      </c>
      <c r="K5070" s="62" t="s">
        <v>17</v>
      </c>
      <c r="O5070" s="4"/>
      <c r="P5070" s="4"/>
      <c r="Q5070" s="4"/>
      <c r="R5070" s="4"/>
      <c r="S5070" s="4"/>
      <c r="T5070" s="4"/>
      <c r="U5070" s="4"/>
      <c r="V5070" s="4"/>
      <c r="W5070" s="4"/>
      <c r="X5070" s="4"/>
      <c r="Y5070" s="4"/>
    </row>
    <row r="5071" spans="1:25" ht="15" customHeight="1">
      <c r="A5071" s="4"/>
      <c r="B5071" s="58" t="s">
        <v>1243</v>
      </c>
      <c r="C5071" s="69" t="s">
        <v>3079</v>
      </c>
      <c r="D5071" s="58" t="s">
        <v>47</v>
      </c>
      <c r="E5071" s="58" t="s">
        <v>3080</v>
      </c>
      <c r="F5071" s="304" t="s">
        <v>2796</v>
      </c>
      <c r="G5071" s="304"/>
      <c r="H5071" s="68" t="s">
        <v>1249</v>
      </c>
      <c r="I5071" s="71">
        <v>1</v>
      </c>
      <c r="J5071" s="70">
        <v>0.23</v>
      </c>
      <c r="K5071" s="70">
        <v>0.23</v>
      </c>
      <c r="O5071" s="4"/>
      <c r="P5071" s="4"/>
      <c r="Q5071" s="4"/>
      <c r="R5071" s="4"/>
      <c r="S5071" s="4"/>
      <c r="T5071" s="4"/>
      <c r="U5071" s="4"/>
      <c r="V5071" s="4"/>
      <c r="W5071" s="4"/>
      <c r="X5071" s="4"/>
      <c r="Y5071" s="4"/>
    </row>
    <row r="5072" spans="1:25" ht="15" customHeight="1">
      <c r="A5072" s="4"/>
      <c r="B5072" s="57" t="s">
        <v>1254</v>
      </c>
      <c r="C5072" s="78" t="s">
        <v>3087</v>
      </c>
      <c r="D5072" s="57" t="s">
        <v>47</v>
      </c>
      <c r="E5072" s="57" t="s">
        <v>3088</v>
      </c>
      <c r="F5072" s="305" t="s">
        <v>2805</v>
      </c>
      <c r="G5072" s="305"/>
      <c r="H5072" s="77" t="s">
        <v>49</v>
      </c>
      <c r="I5072" s="80">
        <v>6.3999999999999997E-5</v>
      </c>
      <c r="J5072" s="79">
        <v>3603.84</v>
      </c>
      <c r="K5072" s="79">
        <v>0.23</v>
      </c>
      <c r="O5072" s="4"/>
      <c r="P5072" s="4"/>
      <c r="Q5072" s="4"/>
      <c r="R5072" s="4"/>
      <c r="S5072" s="4"/>
      <c r="T5072" s="4"/>
      <c r="U5072" s="4"/>
      <c r="V5072" s="4"/>
      <c r="W5072" s="4"/>
      <c r="X5072" s="4"/>
      <c r="Y5072" s="4"/>
    </row>
    <row r="5073" spans="1:25" ht="15" customHeight="1">
      <c r="A5073" s="4"/>
      <c r="B5073" s="60"/>
      <c r="C5073" s="60"/>
      <c r="D5073" s="60"/>
      <c r="E5073" s="60"/>
      <c r="F5073" s="60" t="s">
        <v>1260</v>
      </c>
      <c r="G5073" s="82">
        <v>0</v>
      </c>
      <c r="H5073" s="60" t="s">
        <v>1261</v>
      </c>
      <c r="I5073" s="82">
        <v>0</v>
      </c>
      <c r="J5073" s="60" t="s">
        <v>1262</v>
      </c>
      <c r="K5073" s="82">
        <v>0</v>
      </c>
      <c r="O5073" s="4"/>
      <c r="P5073" s="4"/>
      <c r="Q5073" s="4"/>
      <c r="R5073" s="4"/>
      <c r="S5073" s="4"/>
      <c r="T5073" s="4"/>
      <c r="U5073" s="4"/>
      <c r="V5073" s="4"/>
      <c r="W5073" s="4"/>
      <c r="X5073" s="4"/>
      <c r="Y5073" s="4"/>
    </row>
    <row r="5074" spans="1:25" ht="15" customHeight="1" thickBot="1">
      <c r="A5074" s="4"/>
      <c r="B5074" s="60"/>
      <c r="C5074" s="60"/>
      <c r="D5074" s="60"/>
      <c r="E5074" s="60"/>
      <c r="F5074" s="60" t="s">
        <v>1263</v>
      </c>
      <c r="G5074" s="82">
        <v>0.04</v>
      </c>
      <c r="H5074" s="60"/>
      <c r="I5074" s="306" t="s">
        <v>1264</v>
      </c>
      <c r="J5074" s="306"/>
      <c r="K5074" s="82">
        <v>0.27</v>
      </c>
      <c r="O5074" s="4"/>
      <c r="P5074" s="4"/>
      <c r="Q5074" s="4"/>
      <c r="R5074" s="4"/>
      <c r="S5074" s="4"/>
      <c r="T5074" s="4"/>
      <c r="U5074" s="4"/>
      <c r="V5074" s="4"/>
      <c r="W5074" s="4"/>
      <c r="X5074" s="4"/>
      <c r="Y5074" s="4"/>
    </row>
    <row r="5075" spans="1:25" ht="15" customHeight="1" thickTop="1">
      <c r="A5075" s="4"/>
      <c r="B5075" s="72"/>
      <c r="C5075" s="72"/>
      <c r="D5075" s="72"/>
      <c r="E5075" s="72"/>
      <c r="F5075" s="72"/>
      <c r="G5075" s="72"/>
      <c r="H5075" s="72"/>
      <c r="I5075" s="72"/>
      <c r="J5075" s="72"/>
      <c r="K5075" s="72"/>
      <c r="O5075" s="4"/>
      <c r="P5075" s="4"/>
      <c r="Q5075" s="4"/>
      <c r="R5075" s="4"/>
      <c r="S5075" s="4"/>
      <c r="T5075" s="4"/>
      <c r="U5075" s="4"/>
      <c r="V5075" s="4"/>
      <c r="W5075" s="4"/>
      <c r="X5075" s="4"/>
      <c r="Y5075" s="4"/>
    </row>
    <row r="5076" spans="1:25" ht="15" customHeight="1">
      <c r="A5076" s="4"/>
      <c r="B5076" s="61"/>
      <c r="C5076" s="62" t="s">
        <v>19</v>
      </c>
      <c r="D5076" s="61" t="s">
        <v>20</v>
      </c>
      <c r="E5076" s="61" t="s">
        <v>21</v>
      </c>
      <c r="F5076" s="303" t="s">
        <v>1242</v>
      </c>
      <c r="G5076" s="303"/>
      <c r="H5076" s="67" t="s">
        <v>22</v>
      </c>
      <c r="I5076" s="62" t="s">
        <v>23</v>
      </c>
      <c r="J5076" s="62" t="s">
        <v>24</v>
      </c>
      <c r="K5076" s="62" t="s">
        <v>17</v>
      </c>
      <c r="O5076" s="4"/>
      <c r="P5076" s="4"/>
      <c r="Q5076" s="4"/>
      <c r="R5076" s="4"/>
      <c r="S5076" s="4"/>
      <c r="T5076" s="4"/>
      <c r="U5076" s="4"/>
      <c r="V5076" s="4"/>
      <c r="W5076" s="4"/>
      <c r="X5076" s="4"/>
      <c r="Y5076" s="4"/>
    </row>
    <row r="5077" spans="1:25" ht="15" customHeight="1">
      <c r="A5077" s="4"/>
      <c r="B5077" s="58" t="s">
        <v>1243</v>
      </c>
      <c r="C5077" s="69" t="s">
        <v>3081</v>
      </c>
      <c r="D5077" s="58" t="s">
        <v>47</v>
      </c>
      <c r="E5077" s="58" t="s">
        <v>3082</v>
      </c>
      <c r="F5077" s="304" t="s">
        <v>2796</v>
      </c>
      <c r="G5077" s="304"/>
      <c r="H5077" s="68" t="s">
        <v>1249</v>
      </c>
      <c r="I5077" s="71">
        <v>1</v>
      </c>
      <c r="J5077" s="70">
        <v>0.05</v>
      </c>
      <c r="K5077" s="70">
        <v>0.05</v>
      </c>
      <c r="O5077" s="4"/>
      <c r="P5077" s="4"/>
      <c r="Q5077" s="4"/>
      <c r="R5077" s="4"/>
      <c r="S5077" s="4"/>
      <c r="T5077" s="4"/>
      <c r="U5077" s="4"/>
      <c r="V5077" s="4"/>
      <c r="W5077" s="4"/>
      <c r="X5077" s="4"/>
      <c r="Y5077" s="4"/>
    </row>
    <row r="5078" spans="1:25" ht="15" customHeight="1">
      <c r="A5078" s="4"/>
      <c r="B5078" s="57" t="s">
        <v>1254</v>
      </c>
      <c r="C5078" s="78" t="s">
        <v>3087</v>
      </c>
      <c r="D5078" s="57" t="s">
        <v>47</v>
      </c>
      <c r="E5078" s="57" t="s">
        <v>3088</v>
      </c>
      <c r="F5078" s="305" t="s">
        <v>2805</v>
      </c>
      <c r="G5078" s="305"/>
      <c r="H5078" s="77" t="s">
        <v>49</v>
      </c>
      <c r="I5078" s="80">
        <v>1.4800000000000001E-5</v>
      </c>
      <c r="J5078" s="79">
        <v>3603.84</v>
      </c>
      <c r="K5078" s="79">
        <v>0.05</v>
      </c>
      <c r="O5078" s="4"/>
      <c r="P5078" s="4"/>
      <c r="Q5078" s="4"/>
      <c r="R5078" s="4"/>
      <c r="S5078" s="4"/>
      <c r="T5078" s="4"/>
      <c r="U5078" s="4"/>
      <c r="V5078" s="4"/>
      <c r="W5078" s="4"/>
      <c r="X5078" s="4"/>
      <c r="Y5078" s="4"/>
    </row>
    <row r="5079" spans="1:25" ht="15" customHeight="1">
      <c r="A5079" s="4"/>
      <c r="B5079" s="60"/>
      <c r="C5079" s="60"/>
      <c r="D5079" s="60"/>
      <c r="E5079" s="60"/>
      <c r="F5079" s="60" t="s">
        <v>1260</v>
      </c>
      <c r="G5079" s="82">
        <v>0</v>
      </c>
      <c r="H5079" s="60" t="s">
        <v>1261</v>
      </c>
      <c r="I5079" s="82">
        <v>0</v>
      </c>
      <c r="J5079" s="60" t="s">
        <v>1262</v>
      </c>
      <c r="K5079" s="82">
        <v>0</v>
      </c>
      <c r="O5079" s="4"/>
      <c r="P5079" s="4"/>
      <c r="Q5079" s="4"/>
      <c r="R5079" s="4"/>
      <c r="S5079" s="4"/>
      <c r="T5079" s="4"/>
      <c r="U5079" s="4"/>
      <c r="V5079" s="4"/>
      <c r="W5079" s="4"/>
      <c r="X5079" s="4"/>
      <c r="Y5079" s="4"/>
    </row>
    <row r="5080" spans="1:25" ht="15" customHeight="1" thickBot="1">
      <c r="A5080" s="4"/>
      <c r="B5080" s="60"/>
      <c r="C5080" s="60"/>
      <c r="D5080" s="60"/>
      <c r="E5080" s="60"/>
      <c r="F5080" s="60" t="s">
        <v>1263</v>
      </c>
      <c r="G5080" s="82">
        <v>0</v>
      </c>
      <c r="H5080" s="60"/>
      <c r="I5080" s="306" t="s">
        <v>1264</v>
      </c>
      <c r="J5080" s="306"/>
      <c r="K5080" s="82">
        <v>0.05</v>
      </c>
      <c r="O5080" s="4"/>
      <c r="P5080" s="4"/>
      <c r="Q5080" s="4"/>
      <c r="R5080" s="4"/>
      <c r="S5080" s="4"/>
      <c r="T5080" s="4"/>
      <c r="U5080" s="4"/>
      <c r="V5080" s="4"/>
      <c r="W5080" s="4"/>
      <c r="X5080" s="4"/>
      <c r="Y5080" s="4"/>
    </row>
    <row r="5081" spans="1:25" ht="15" customHeight="1" thickTop="1">
      <c r="A5081" s="4"/>
      <c r="B5081" s="72"/>
      <c r="C5081" s="72"/>
      <c r="D5081" s="72"/>
      <c r="E5081" s="72"/>
      <c r="F5081" s="72"/>
      <c r="G5081" s="72"/>
      <c r="H5081" s="72"/>
      <c r="I5081" s="72"/>
      <c r="J5081" s="72"/>
      <c r="K5081" s="72"/>
      <c r="O5081" s="4"/>
      <c r="P5081" s="4"/>
      <c r="Q5081" s="4"/>
      <c r="R5081" s="4"/>
      <c r="S5081" s="4"/>
      <c r="T5081" s="4"/>
      <c r="U5081" s="4"/>
      <c r="V5081" s="4"/>
      <c r="W5081" s="4"/>
      <c r="X5081" s="4"/>
      <c r="Y5081" s="4"/>
    </row>
    <row r="5082" spans="1:25" ht="15" customHeight="1">
      <c r="A5082" s="4"/>
      <c r="B5082" s="61"/>
      <c r="C5082" s="62" t="s">
        <v>19</v>
      </c>
      <c r="D5082" s="61" t="s">
        <v>20</v>
      </c>
      <c r="E5082" s="61" t="s">
        <v>21</v>
      </c>
      <c r="F5082" s="303" t="s">
        <v>1242</v>
      </c>
      <c r="G5082" s="303"/>
      <c r="H5082" s="67" t="s">
        <v>22</v>
      </c>
      <c r="I5082" s="62" t="s">
        <v>23</v>
      </c>
      <c r="J5082" s="62" t="s">
        <v>24</v>
      </c>
      <c r="K5082" s="62" t="s">
        <v>17</v>
      </c>
      <c r="O5082" s="4"/>
      <c r="P5082" s="4"/>
      <c r="Q5082" s="4"/>
      <c r="R5082" s="4"/>
      <c r="S5082" s="4"/>
      <c r="T5082" s="4"/>
      <c r="U5082" s="4"/>
      <c r="V5082" s="4"/>
      <c r="W5082" s="4"/>
      <c r="X5082" s="4"/>
      <c r="Y5082" s="4"/>
    </row>
    <row r="5083" spans="1:25" ht="15" customHeight="1">
      <c r="A5083" s="4"/>
      <c r="B5083" s="58" t="s">
        <v>1243</v>
      </c>
      <c r="C5083" s="69" t="s">
        <v>3085</v>
      </c>
      <c r="D5083" s="58" t="s">
        <v>47</v>
      </c>
      <c r="E5083" s="58" t="s">
        <v>3086</v>
      </c>
      <c r="F5083" s="304" t="s">
        <v>2796</v>
      </c>
      <c r="G5083" s="304"/>
      <c r="H5083" s="68" t="s">
        <v>1249</v>
      </c>
      <c r="I5083" s="71">
        <v>1</v>
      </c>
      <c r="J5083" s="70">
        <v>0.21</v>
      </c>
      <c r="K5083" s="70">
        <v>0.21</v>
      </c>
      <c r="O5083" s="4"/>
      <c r="P5083" s="4"/>
      <c r="Q5083" s="4"/>
      <c r="R5083" s="4"/>
      <c r="S5083" s="4"/>
      <c r="T5083" s="4"/>
      <c r="U5083" s="4"/>
      <c r="V5083" s="4"/>
      <c r="W5083" s="4"/>
      <c r="X5083" s="4"/>
      <c r="Y5083" s="4"/>
    </row>
    <row r="5084" spans="1:25" ht="15" customHeight="1">
      <c r="A5084" s="4"/>
      <c r="B5084" s="57" t="s">
        <v>1254</v>
      </c>
      <c r="C5084" s="78" t="s">
        <v>3087</v>
      </c>
      <c r="D5084" s="57" t="s">
        <v>47</v>
      </c>
      <c r="E5084" s="57" t="s">
        <v>3088</v>
      </c>
      <c r="F5084" s="305" t="s">
        <v>2805</v>
      </c>
      <c r="G5084" s="305"/>
      <c r="H5084" s="77" t="s">
        <v>49</v>
      </c>
      <c r="I5084" s="80">
        <v>6.0000000000000002E-5</v>
      </c>
      <c r="J5084" s="79">
        <v>3603.84</v>
      </c>
      <c r="K5084" s="79">
        <v>0.21</v>
      </c>
      <c r="O5084" s="4"/>
      <c r="P5084" s="4"/>
      <c r="Q5084" s="4"/>
      <c r="R5084" s="4"/>
      <c r="S5084" s="4"/>
      <c r="T5084" s="4"/>
      <c r="U5084" s="4"/>
      <c r="V5084" s="4"/>
      <c r="W5084" s="4"/>
      <c r="X5084" s="4"/>
      <c r="Y5084" s="4"/>
    </row>
    <row r="5085" spans="1:25" ht="15" customHeight="1">
      <c r="A5085" s="4"/>
      <c r="B5085" s="60"/>
      <c r="C5085" s="60"/>
      <c r="D5085" s="60"/>
      <c r="E5085" s="60"/>
      <c r="F5085" s="60" t="s">
        <v>1260</v>
      </c>
      <c r="G5085" s="82">
        <v>0</v>
      </c>
      <c r="H5085" s="60" t="s">
        <v>1261</v>
      </c>
      <c r="I5085" s="82">
        <v>0</v>
      </c>
      <c r="J5085" s="60" t="s">
        <v>1262</v>
      </c>
      <c r="K5085" s="82">
        <v>0</v>
      </c>
      <c r="O5085" s="4"/>
      <c r="P5085" s="4"/>
      <c r="Q5085" s="4"/>
      <c r="R5085" s="4"/>
      <c r="S5085" s="4"/>
      <c r="T5085" s="4"/>
      <c r="U5085" s="4"/>
      <c r="V5085" s="4"/>
      <c r="W5085" s="4"/>
      <c r="X5085" s="4"/>
      <c r="Y5085" s="4"/>
    </row>
    <row r="5086" spans="1:25" ht="15" customHeight="1" thickBot="1">
      <c r="A5086" s="4"/>
      <c r="B5086" s="60"/>
      <c r="C5086" s="60"/>
      <c r="D5086" s="60"/>
      <c r="E5086" s="60"/>
      <c r="F5086" s="60" t="s">
        <v>1263</v>
      </c>
      <c r="G5086" s="82">
        <v>0.03</v>
      </c>
      <c r="H5086" s="60"/>
      <c r="I5086" s="306" t="s">
        <v>1264</v>
      </c>
      <c r="J5086" s="306"/>
      <c r="K5086" s="82">
        <v>0.24</v>
      </c>
      <c r="O5086" s="4"/>
      <c r="P5086" s="4"/>
      <c r="Q5086" s="4"/>
      <c r="R5086" s="4"/>
      <c r="S5086" s="4"/>
      <c r="T5086" s="4"/>
      <c r="U5086" s="4"/>
      <c r="V5086" s="4"/>
      <c r="W5086" s="4"/>
      <c r="X5086" s="4"/>
      <c r="Y5086" s="4"/>
    </row>
    <row r="5087" spans="1:25" ht="15" customHeight="1" thickTop="1">
      <c r="A5087" s="4"/>
      <c r="B5087" s="72"/>
      <c r="C5087" s="72"/>
      <c r="D5087" s="72"/>
      <c r="E5087" s="72"/>
      <c r="F5087" s="72"/>
      <c r="G5087" s="72"/>
      <c r="H5087" s="72"/>
      <c r="I5087" s="72"/>
      <c r="J5087" s="72"/>
      <c r="K5087" s="72"/>
      <c r="O5087" s="4"/>
      <c r="P5087" s="4"/>
      <c r="Q5087" s="4"/>
      <c r="R5087" s="4"/>
      <c r="S5087" s="4"/>
      <c r="T5087" s="4"/>
      <c r="U5087" s="4"/>
      <c r="V5087" s="4"/>
      <c r="W5087" s="4"/>
      <c r="X5087" s="4"/>
      <c r="Y5087" s="4"/>
    </row>
    <row r="5088" spans="1:25" ht="15" customHeight="1">
      <c r="A5088" s="4"/>
      <c r="B5088" s="61"/>
      <c r="C5088" s="62" t="s">
        <v>19</v>
      </c>
      <c r="D5088" s="61" t="s">
        <v>20</v>
      </c>
      <c r="E5088" s="61" t="s">
        <v>21</v>
      </c>
      <c r="F5088" s="303" t="s">
        <v>1242</v>
      </c>
      <c r="G5088" s="303"/>
      <c r="H5088" s="67" t="s">
        <v>22</v>
      </c>
      <c r="I5088" s="62" t="s">
        <v>23</v>
      </c>
      <c r="J5088" s="62" t="s">
        <v>24</v>
      </c>
      <c r="K5088" s="62" t="s">
        <v>17</v>
      </c>
      <c r="O5088" s="4"/>
      <c r="P5088" s="4"/>
      <c r="Q5088" s="4"/>
      <c r="R5088" s="4"/>
      <c r="S5088" s="4"/>
      <c r="T5088" s="4"/>
      <c r="U5088" s="4"/>
      <c r="V5088" s="4"/>
      <c r="W5088" s="4"/>
      <c r="X5088" s="4"/>
      <c r="Y5088" s="4"/>
    </row>
    <row r="5089" spans="1:25" ht="15" customHeight="1">
      <c r="A5089" s="4"/>
      <c r="B5089" s="58" t="s">
        <v>1243</v>
      </c>
      <c r="C5089" s="69" t="s">
        <v>3083</v>
      </c>
      <c r="D5089" s="58" t="s">
        <v>47</v>
      </c>
      <c r="E5089" s="58" t="s">
        <v>3084</v>
      </c>
      <c r="F5089" s="304" t="s">
        <v>2796</v>
      </c>
      <c r="G5089" s="304"/>
      <c r="H5089" s="68" t="s">
        <v>1249</v>
      </c>
      <c r="I5089" s="71">
        <v>1</v>
      </c>
      <c r="J5089" s="70">
        <v>0.87</v>
      </c>
      <c r="K5089" s="70">
        <v>0.87</v>
      </c>
      <c r="O5089" s="4"/>
      <c r="P5089" s="4"/>
      <c r="Q5089" s="4"/>
      <c r="R5089" s="4"/>
      <c r="S5089" s="4"/>
      <c r="T5089" s="4"/>
      <c r="U5089" s="4"/>
      <c r="V5089" s="4"/>
      <c r="W5089" s="4"/>
      <c r="X5089" s="4"/>
      <c r="Y5089" s="4"/>
    </row>
    <row r="5090" spans="1:25" ht="15" customHeight="1">
      <c r="A5090" s="4"/>
      <c r="B5090" s="57" t="s">
        <v>1254</v>
      </c>
      <c r="C5090" s="78" t="s">
        <v>2806</v>
      </c>
      <c r="D5090" s="57" t="s">
        <v>47</v>
      </c>
      <c r="E5090" s="57" t="s">
        <v>2807</v>
      </c>
      <c r="F5090" s="305" t="s">
        <v>2808</v>
      </c>
      <c r="G5090" s="305"/>
      <c r="H5090" s="77" t="s">
        <v>2809</v>
      </c>
      <c r="I5090" s="80">
        <v>0.78</v>
      </c>
      <c r="J5090" s="79">
        <v>1.1200000000000001</v>
      </c>
      <c r="K5090" s="79">
        <v>0.87</v>
      </c>
      <c r="O5090" s="4"/>
      <c r="P5090" s="4"/>
      <c r="Q5090" s="4"/>
      <c r="R5090" s="4"/>
      <c r="S5090" s="4"/>
      <c r="T5090" s="4"/>
      <c r="U5090" s="4"/>
      <c r="V5090" s="4"/>
      <c r="W5090" s="4"/>
      <c r="X5090" s="4"/>
      <c r="Y5090" s="4"/>
    </row>
    <row r="5091" spans="1:25" ht="15" customHeight="1">
      <c r="A5091" s="4"/>
      <c r="B5091" s="60"/>
      <c r="C5091" s="60"/>
      <c r="D5091" s="60"/>
      <c r="E5091" s="60"/>
      <c r="F5091" s="60" t="s">
        <v>1260</v>
      </c>
      <c r="G5091" s="82">
        <v>0</v>
      </c>
      <c r="H5091" s="60" t="s">
        <v>1261</v>
      </c>
      <c r="I5091" s="82">
        <v>0</v>
      </c>
      <c r="J5091" s="60" t="s">
        <v>1262</v>
      </c>
      <c r="K5091" s="82">
        <v>0</v>
      </c>
      <c r="O5091" s="4"/>
      <c r="P5091" s="4"/>
      <c r="Q5091" s="4"/>
      <c r="R5091" s="4"/>
      <c r="S5091" s="4"/>
      <c r="T5091" s="4"/>
      <c r="U5091" s="4"/>
      <c r="V5091" s="4"/>
      <c r="W5091" s="4"/>
      <c r="X5091" s="4"/>
      <c r="Y5091" s="4"/>
    </row>
    <row r="5092" spans="1:25" ht="15" customHeight="1" thickBot="1">
      <c r="A5092" s="4"/>
      <c r="B5092" s="60"/>
      <c r="C5092" s="60"/>
      <c r="D5092" s="60"/>
      <c r="E5092" s="60"/>
      <c r="F5092" s="60" t="s">
        <v>1263</v>
      </c>
      <c r="G5092" s="82">
        <v>0.16</v>
      </c>
      <c r="H5092" s="60"/>
      <c r="I5092" s="306" t="s">
        <v>1264</v>
      </c>
      <c r="J5092" s="306"/>
      <c r="K5092" s="82">
        <v>1.03</v>
      </c>
      <c r="O5092" s="4"/>
      <c r="P5092" s="4"/>
      <c r="Q5092" s="4"/>
      <c r="R5092" s="4"/>
      <c r="S5092" s="4"/>
      <c r="T5092" s="4"/>
      <c r="U5092" s="4"/>
      <c r="V5092" s="4"/>
      <c r="W5092" s="4"/>
      <c r="X5092" s="4"/>
      <c r="Y5092" s="4"/>
    </row>
    <row r="5093" spans="1:25" ht="15" customHeight="1" thickTop="1">
      <c r="A5093" s="4"/>
      <c r="B5093" s="72"/>
      <c r="C5093" s="72"/>
      <c r="D5093" s="72"/>
      <c r="E5093" s="72"/>
      <c r="F5093" s="72"/>
      <c r="G5093" s="72"/>
      <c r="H5093" s="72"/>
      <c r="I5093" s="72"/>
      <c r="J5093" s="72"/>
      <c r="K5093" s="72"/>
      <c r="O5093" s="4"/>
      <c r="P5093" s="4"/>
      <c r="Q5093" s="4"/>
      <c r="R5093" s="4"/>
      <c r="S5093" s="4"/>
      <c r="T5093" s="4"/>
      <c r="U5093" s="4"/>
      <c r="V5093" s="4"/>
      <c r="W5093" s="4"/>
      <c r="X5093" s="4"/>
      <c r="Y5093" s="4"/>
    </row>
    <row r="5094" spans="1:25" ht="15" customHeight="1">
      <c r="A5094" s="4"/>
      <c r="B5094" s="61"/>
      <c r="C5094" s="62" t="s">
        <v>19</v>
      </c>
      <c r="D5094" s="61" t="s">
        <v>20</v>
      </c>
      <c r="E5094" s="61" t="s">
        <v>21</v>
      </c>
      <c r="F5094" s="303" t="s">
        <v>1242</v>
      </c>
      <c r="G5094" s="303"/>
      <c r="H5094" s="67" t="s">
        <v>22</v>
      </c>
      <c r="I5094" s="62" t="s">
        <v>23</v>
      </c>
      <c r="J5094" s="62" t="s">
        <v>24</v>
      </c>
      <c r="K5094" s="62" t="s">
        <v>17</v>
      </c>
      <c r="O5094" s="4"/>
      <c r="P5094" s="4"/>
      <c r="Q5094" s="4"/>
      <c r="R5094" s="4"/>
      <c r="S5094" s="4"/>
      <c r="T5094" s="4"/>
      <c r="U5094" s="4"/>
      <c r="V5094" s="4"/>
      <c r="W5094" s="4"/>
      <c r="X5094" s="4"/>
      <c r="Y5094" s="4"/>
    </row>
    <row r="5095" spans="1:25" ht="15" customHeight="1">
      <c r="A5095" s="4"/>
      <c r="B5095" s="58" t="s">
        <v>1243</v>
      </c>
      <c r="C5095" s="69" t="s">
        <v>1625</v>
      </c>
      <c r="D5095" s="58" t="s">
        <v>47</v>
      </c>
      <c r="E5095" s="58" t="s">
        <v>1626</v>
      </c>
      <c r="F5095" s="304" t="s">
        <v>1387</v>
      </c>
      <c r="G5095" s="304"/>
      <c r="H5095" s="68" t="s">
        <v>1388</v>
      </c>
      <c r="I5095" s="71">
        <v>1</v>
      </c>
      <c r="J5095" s="70">
        <v>187.16</v>
      </c>
      <c r="K5095" s="70">
        <v>187.16</v>
      </c>
      <c r="O5095" s="4"/>
      <c r="P5095" s="4"/>
      <c r="Q5095" s="4"/>
      <c r="R5095" s="4"/>
      <c r="S5095" s="4"/>
      <c r="T5095" s="4"/>
      <c r="U5095" s="4"/>
      <c r="V5095" s="4"/>
      <c r="W5095" s="4"/>
      <c r="X5095" s="4"/>
      <c r="Y5095" s="4"/>
    </row>
    <row r="5096" spans="1:25" ht="15" customHeight="1">
      <c r="A5096" s="4"/>
      <c r="B5096" s="59" t="s">
        <v>1245</v>
      </c>
      <c r="C5096" s="74" t="s">
        <v>3089</v>
      </c>
      <c r="D5096" s="59" t="s">
        <v>47</v>
      </c>
      <c r="E5096" s="59" t="s">
        <v>3090</v>
      </c>
      <c r="F5096" s="308" t="s">
        <v>2796</v>
      </c>
      <c r="G5096" s="308"/>
      <c r="H5096" s="73" t="s">
        <v>1249</v>
      </c>
      <c r="I5096" s="76">
        <v>1</v>
      </c>
      <c r="J5096" s="75">
        <v>35.119999999999997</v>
      </c>
      <c r="K5096" s="75">
        <v>35.119999999999997</v>
      </c>
      <c r="O5096" s="4"/>
      <c r="P5096" s="4"/>
      <c r="Q5096" s="4"/>
      <c r="R5096" s="4"/>
      <c r="S5096" s="4"/>
      <c r="T5096" s="4"/>
      <c r="U5096" s="4"/>
      <c r="V5096" s="4"/>
      <c r="W5096" s="4"/>
      <c r="X5096" s="4"/>
      <c r="Y5096" s="4"/>
    </row>
    <row r="5097" spans="1:25" ht="15" customHeight="1">
      <c r="A5097" s="4"/>
      <c r="B5097" s="59" t="s">
        <v>1245</v>
      </c>
      <c r="C5097" s="74" t="s">
        <v>3091</v>
      </c>
      <c r="D5097" s="59" t="s">
        <v>47</v>
      </c>
      <c r="E5097" s="59" t="s">
        <v>3092</v>
      </c>
      <c r="F5097" s="308" t="s">
        <v>2796</v>
      </c>
      <c r="G5097" s="308"/>
      <c r="H5097" s="73" t="s">
        <v>1249</v>
      </c>
      <c r="I5097" s="76">
        <v>1</v>
      </c>
      <c r="J5097" s="75">
        <v>14.19</v>
      </c>
      <c r="K5097" s="75">
        <v>14.19</v>
      </c>
      <c r="O5097" s="4"/>
      <c r="P5097" s="4"/>
      <c r="Q5097" s="4"/>
      <c r="R5097" s="4"/>
      <c r="S5097" s="4"/>
      <c r="T5097" s="4"/>
      <c r="U5097" s="4"/>
      <c r="V5097" s="4"/>
      <c r="W5097" s="4"/>
      <c r="X5097" s="4"/>
      <c r="Y5097" s="4"/>
    </row>
    <row r="5098" spans="1:25" ht="15" customHeight="1">
      <c r="A5098" s="4"/>
      <c r="B5098" s="59" t="s">
        <v>1245</v>
      </c>
      <c r="C5098" s="74" t="s">
        <v>3075</v>
      </c>
      <c r="D5098" s="59" t="s">
        <v>47</v>
      </c>
      <c r="E5098" s="59" t="s">
        <v>3076</v>
      </c>
      <c r="F5098" s="308" t="s">
        <v>1248</v>
      </c>
      <c r="G5098" s="308"/>
      <c r="H5098" s="73" t="s">
        <v>1249</v>
      </c>
      <c r="I5098" s="76">
        <v>1</v>
      </c>
      <c r="J5098" s="75">
        <v>38.21</v>
      </c>
      <c r="K5098" s="75">
        <v>38.21</v>
      </c>
      <c r="O5098" s="4"/>
      <c r="P5098" s="4"/>
      <c r="Q5098" s="4"/>
      <c r="R5098" s="4"/>
      <c r="S5098" s="4"/>
      <c r="T5098" s="4"/>
      <c r="U5098" s="4"/>
      <c r="V5098" s="4"/>
      <c r="W5098" s="4"/>
      <c r="X5098" s="4"/>
      <c r="Y5098" s="4"/>
    </row>
    <row r="5099" spans="1:25" ht="15" customHeight="1">
      <c r="A5099" s="4"/>
      <c r="B5099" s="59" t="s">
        <v>1245</v>
      </c>
      <c r="C5099" s="74" t="s">
        <v>3093</v>
      </c>
      <c r="D5099" s="59" t="s">
        <v>47</v>
      </c>
      <c r="E5099" s="59" t="s">
        <v>3094</v>
      </c>
      <c r="F5099" s="308" t="s">
        <v>2796</v>
      </c>
      <c r="G5099" s="308"/>
      <c r="H5099" s="73" t="s">
        <v>1249</v>
      </c>
      <c r="I5099" s="76">
        <v>1</v>
      </c>
      <c r="J5099" s="75">
        <v>99.64</v>
      </c>
      <c r="K5099" s="75">
        <v>99.64</v>
      </c>
      <c r="O5099" s="4"/>
      <c r="P5099" s="4"/>
      <c r="Q5099" s="4"/>
      <c r="R5099" s="4"/>
      <c r="S5099" s="4"/>
      <c r="T5099" s="4"/>
      <c r="U5099" s="4"/>
      <c r="V5099" s="4"/>
      <c r="W5099" s="4"/>
      <c r="X5099" s="4"/>
      <c r="Y5099" s="4"/>
    </row>
    <row r="5100" spans="1:25" ht="15" customHeight="1">
      <c r="A5100" s="4"/>
      <c r="B5100" s="60"/>
      <c r="C5100" s="60"/>
      <c r="D5100" s="60"/>
      <c r="E5100" s="60"/>
      <c r="F5100" s="60" t="s">
        <v>1260</v>
      </c>
      <c r="G5100" s="82">
        <v>32.82</v>
      </c>
      <c r="H5100" s="60" t="s">
        <v>1261</v>
      </c>
      <c r="I5100" s="82">
        <v>0</v>
      </c>
      <c r="J5100" s="60" t="s">
        <v>1262</v>
      </c>
      <c r="K5100" s="82">
        <v>32.82</v>
      </c>
      <c r="O5100" s="4"/>
      <c r="P5100" s="4"/>
      <c r="Q5100" s="4"/>
      <c r="R5100" s="4"/>
      <c r="S5100" s="4"/>
      <c r="T5100" s="4"/>
      <c r="U5100" s="4"/>
      <c r="V5100" s="4"/>
      <c r="W5100" s="4"/>
      <c r="X5100" s="4"/>
      <c r="Y5100" s="4"/>
    </row>
    <row r="5101" spans="1:25" ht="15" customHeight="1" thickBot="1">
      <c r="A5101" s="4"/>
      <c r="B5101" s="60"/>
      <c r="C5101" s="60"/>
      <c r="D5101" s="60"/>
      <c r="E5101" s="60"/>
      <c r="F5101" s="60" t="s">
        <v>1263</v>
      </c>
      <c r="G5101" s="82">
        <v>35.409999999999997</v>
      </c>
      <c r="H5101" s="60"/>
      <c r="I5101" s="306" t="s">
        <v>1264</v>
      </c>
      <c r="J5101" s="306"/>
      <c r="K5101" s="82">
        <v>222.57</v>
      </c>
      <c r="O5101" s="4"/>
      <c r="P5101" s="4"/>
      <c r="Q5101" s="4"/>
      <c r="R5101" s="4"/>
      <c r="S5101" s="4"/>
      <c r="T5101" s="4"/>
      <c r="U5101" s="4"/>
      <c r="V5101" s="4"/>
      <c r="W5101" s="4"/>
      <c r="X5101" s="4"/>
      <c r="Y5101" s="4"/>
    </row>
    <row r="5102" spans="1:25" ht="15" customHeight="1" thickTop="1">
      <c r="A5102" s="4"/>
      <c r="B5102" s="72"/>
      <c r="C5102" s="72"/>
      <c r="D5102" s="72"/>
      <c r="E5102" s="72"/>
      <c r="F5102" s="72"/>
      <c r="G5102" s="72"/>
      <c r="H5102" s="72"/>
      <c r="I5102" s="72"/>
      <c r="J5102" s="72"/>
      <c r="K5102" s="72"/>
      <c r="O5102" s="4"/>
      <c r="P5102" s="4"/>
      <c r="Q5102" s="4"/>
      <c r="R5102" s="4"/>
      <c r="S5102" s="4"/>
      <c r="T5102" s="4"/>
      <c r="U5102" s="4"/>
      <c r="V5102" s="4"/>
      <c r="W5102" s="4"/>
      <c r="X5102" s="4"/>
      <c r="Y5102" s="4"/>
    </row>
    <row r="5103" spans="1:25" ht="15" customHeight="1">
      <c r="A5103" s="4"/>
      <c r="B5103" s="61"/>
      <c r="C5103" s="62" t="s">
        <v>19</v>
      </c>
      <c r="D5103" s="61" t="s">
        <v>20</v>
      </c>
      <c r="E5103" s="61" t="s">
        <v>21</v>
      </c>
      <c r="F5103" s="303" t="s">
        <v>1242</v>
      </c>
      <c r="G5103" s="303"/>
      <c r="H5103" s="67" t="s">
        <v>22</v>
      </c>
      <c r="I5103" s="62" t="s">
        <v>23</v>
      </c>
      <c r="J5103" s="62" t="s">
        <v>24</v>
      </c>
      <c r="K5103" s="62" t="s">
        <v>17</v>
      </c>
      <c r="O5103" s="4"/>
      <c r="P5103" s="4"/>
      <c r="Q5103" s="4"/>
      <c r="R5103" s="4"/>
      <c r="S5103" s="4"/>
      <c r="T5103" s="4"/>
      <c r="U5103" s="4"/>
      <c r="V5103" s="4"/>
      <c r="W5103" s="4"/>
      <c r="X5103" s="4"/>
      <c r="Y5103" s="4"/>
    </row>
    <row r="5104" spans="1:25" ht="15" customHeight="1">
      <c r="A5104" s="4"/>
      <c r="B5104" s="58" t="s">
        <v>1243</v>
      </c>
      <c r="C5104" s="69" t="s">
        <v>1618</v>
      </c>
      <c r="D5104" s="58" t="s">
        <v>47</v>
      </c>
      <c r="E5104" s="58" t="s">
        <v>1619</v>
      </c>
      <c r="F5104" s="304" t="s">
        <v>1387</v>
      </c>
      <c r="G5104" s="304"/>
      <c r="H5104" s="68" t="s">
        <v>1391</v>
      </c>
      <c r="I5104" s="71">
        <v>1</v>
      </c>
      <c r="J5104" s="70">
        <v>361.89</v>
      </c>
      <c r="K5104" s="70">
        <v>361.89</v>
      </c>
      <c r="O5104" s="4"/>
      <c r="P5104" s="4"/>
      <c r="Q5104" s="4"/>
      <c r="R5104" s="4"/>
      <c r="S5104" s="4"/>
      <c r="T5104" s="4"/>
      <c r="U5104" s="4"/>
      <c r="V5104" s="4"/>
      <c r="W5104" s="4"/>
      <c r="X5104" s="4"/>
      <c r="Y5104" s="4"/>
    </row>
    <row r="5105" spans="1:25" ht="15" customHeight="1">
      <c r="A5105" s="4"/>
      <c r="B5105" s="59" t="s">
        <v>1245</v>
      </c>
      <c r="C5105" s="74" t="s">
        <v>3095</v>
      </c>
      <c r="D5105" s="59" t="s">
        <v>47</v>
      </c>
      <c r="E5105" s="59" t="s">
        <v>3096</v>
      </c>
      <c r="F5105" s="308" t="s">
        <v>2796</v>
      </c>
      <c r="G5105" s="308"/>
      <c r="H5105" s="73" t="s">
        <v>1249</v>
      </c>
      <c r="I5105" s="76">
        <v>1</v>
      </c>
      <c r="J5105" s="75">
        <v>160.16999999999999</v>
      </c>
      <c r="K5105" s="75">
        <v>160.16999999999999</v>
      </c>
      <c r="O5105" s="4"/>
      <c r="P5105" s="4"/>
      <c r="Q5105" s="4"/>
      <c r="R5105" s="4"/>
      <c r="S5105" s="4"/>
      <c r="T5105" s="4"/>
      <c r="U5105" s="4"/>
      <c r="V5105" s="4"/>
      <c r="W5105" s="4"/>
      <c r="X5105" s="4"/>
      <c r="Y5105" s="4"/>
    </row>
    <row r="5106" spans="1:25" ht="15" customHeight="1">
      <c r="A5106" s="4"/>
      <c r="B5106" s="59" t="s">
        <v>1245</v>
      </c>
      <c r="C5106" s="74" t="s">
        <v>3093</v>
      </c>
      <c r="D5106" s="59" t="s">
        <v>47</v>
      </c>
      <c r="E5106" s="59" t="s">
        <v>3094</v>
      </c>
      <c r="F5106" s="308" t="s">
        <v>2796</v>
      </c>
      <c r="G5106" s="308"/>
      <c r="H5106" s="73" t="s">
        <v>1249</v>
      </c>
      <c r="I5106" s="76">
        <v>1</v>
      </c>
      <c r="J5106" s="75">
        <v>99.64</v>
      </c>
      <c r="K5106" s="75">
        <v>99.64</v>
      </c>
      <c r="O5106" s="4"/>
      <c r="P5106" s="4"/>
      <c r="Q5106" s="4"/>
      <c r="R5106" s="4"/>
      <c r="S5106" s="4"/>
      <c r="T5106" s="4"/>
      <c r="U5106" s="4"/>
      <c r="V5106" s="4"/>
      <c r="W5106" s="4"/>
      <c r="X5106" s="4"/>
      <c r="Y5106" s="4"/>
    </row>
    <row r="5107" spans="1:25" ht="15" customHeight="1">
      <c r="A5107" s="4"/>
      <c r="B5107" s="59" t="s">
        <v>1245</v>
      </c>
      <c r="C5107" s="74" t="s">
        <v>3089</v>
      </c>
      <c r="D5107" s="59" t="s">
        <v>47</v>
      </c>
      <c r="E5107" s="59" t="s">
        <v>3090</v>
      </c>
      <c r="F5107" s="308" t="s">
        <v>2796</v>
      </c>
      <c r="G5107" s="308"/>
      <c r="H5107" s="73" t="s">
        <v>1249</v>
      </c>
      <c r="I5107" s="76">
        <v>1</v>
      </c>
      <c r="J5107" s="75">
        <v>35.119999999999997</v>
      </c>
      <c r="K5107" s="75">
        <v>35.119999999999997</v>
      </c>
      <c r="O5107" s="4"/>
      <c r="P5107" s="4"/>
      <c r="Q5107" s="4"/>
      <c r="R5107" s="4"/>
      <c r="S5107" s="4"/>
      <c r="T5107" s="4"/>
      <c r="U5107" s="4"/>
      <c r="V5107" s="4"/>
      <c r="W5107" s="4"/>
      <c r="X5107" s="4"/>
      <c r="Y5107" s="4"/>
    </row>
    <row r="5108" spans="1:25" ht="15" customHeight="1">
      <c r="A5108" s="4"/>
      <c r="B5108" s="59" t="s">
        <v>1245</v>
      </c>
      <c r="C5108" s="74" t="s">
        <v>3097</v>
      </c>
      <c r="D5108" s="59" t="s">
        <v>47</v>
      </c>
      <c r="E5108" s="59" t="s">
        <v>3098</v>
      </c>
      <c r="F5108" s="308" t="s">
        <v>2796</v>
      </c>
      <c r="G5108" s="308"/>
      <c r="H5108" s="73" t="s">
        <v>1249</v>
      </c>
      <c r="I5108" s="76">
        <v>1</v>
      </c>
      <c r="J5108" s="75">
        <v>14.56</v>
      </c>
      <c r="K5108" s="75">
        <v>14.56</v>
      </c>
      <c r="O5108" s="4"/>
      <c r="P5108" s="4"/>
      <c r="Q5108" s="4"/>
      <c r="R5108" s="4"/>
      <c r="S5108" s="4"/>
      <c r="T5108" s="4"/>
      <c r="U5108" s="4"/>
      <c r="V5108" s="4"/>
      <c r="W5108" s="4"/>
      <c r="X5108" s="4"/>
      <c r="Y5108" s="4"/>
    </row>
    <row r="5109" spans="1:25" ht="15" customHeight="1">
      <c r="A5109" s="4"/>
      <c r="B5109" s="59" t="s">
        <v>1245</v>
      </c>
      <c r="C5109" s="74" t="s">
        <v>3091</v>
      </c>
      <c r="D5109" s="59" t="s">
        <v>47</v>
      </c>
      <c r="E5109" s="59" t="s">
        <v>3092</v>
      </c>
      <c r="F5109" s="308" t="s">
        <v>2796</v>
      </c>
      <c r="G5109" s="308"/>
      <c r="H5109" s="73" t="s">
        <v>1249</v>
      </c>
      <c r="I5109" s="76">
        <v>1</v>
      </c>
      <c r="J5109" s="75">
        <v>14.19</v>
      </c>
      <c r="K5109" s="75">
        <v>14.19</v>
      </c>
      <c r="O5109" s="4"/>
      <c r="P5109" s="4"/>
      <c r="Q5109" s="4"/>
      <c r="R5109" s="4"/>
      <c r="S5109" s="4"/>
      <c r="T5109" s="4"/>
      <c r="U5109" s="4"/>
      <c r="V5109" s="4"/>
      <c r="W5109" s="4"/>
      <c r="X5109" s="4"/>
      <c r="Y5109" s="4"/>
    </row>
    <row r="5110" spans="1:25" ht="15" customHeight="1">
      <c r="A5110" s="4"/>
      <c r="B5110" s="59" t="s">
        <v>1245</v>
      </c>
      <c r="C5110" s="74" t="s">
        <v>3075</v>
      </c>
      <c r="D5110" s="59" t="s">
        <v>47</v>
      </c>
      <c r="E5110" s="59" t="s">
        <v>3076</v>
      </c>
      <c r="F5110" s="308" t="s">
        <v>1248</v>
      </c>
      <c r="G5110" s="308"/>
      <c r="H5110" s="73" t="s">
        <v>1249</v>
      </c>
      <c r="I5110" s="76">
        <v>1</v>
      </c>
      <c r="J5110" s="75">
        <v>38.21</v>
      </c>
      <c r="K5110" s="75">
        <v>38.21</v>
      </c>
      <c r="O5110" s="4"/>
      <c r="P5110" s="4"/>
      <c r="Q5110" s="4"/>
      <c r="R5110" s="4"/>
      <c r="S5110" s="4"/>
      <c r="T5110" s="4"/>
      <c r="U5110" s="4"/>
      <c r="V5110" s="4"/>
      <c r="W5110" s="4"/>
      <c r="X5110" s="4"/>
      <c r="Y5110" s="4"/>
    </row>
    <row r="5111" spans="1:25" ht="15" customHeight="1">
      <c r="A5111" s="4"/>
      <c r="B5111" s="60"/>
      <c r="C5111" s="60"/>
      <c r="D5111" s="60"/>
      <c r="E5111" s="60"/>
      <c r="F5111" s="60" t="s">
        <v>1260</v>
      </c>
      <c r="G5111" s="82">
        <v>32.82</v>
      </c>
      <c r="H5111" s="60" t="s">
        <v>1261</v>
      </c>
      <c r="I5111" s="82">
        <v>0</v>
      </c>
      <c r="J5111" s="60" t="s">
        <v>1262</v>
      </c>
      <c r="K5111" s="82">
        <v>32.82</v>
      </c>
      <c r="O5111" s="4"/>
      <c r="P5111" s="4"/>
      <c r="Q5111" s="4"/>
      <c r="R5111" s="4"/>
      <c r="S5111" s="4"/>
      <c r="T5111" s="4"/>
      <c r="U5111" s="4"/>
      <c r="V5111" s="4"/>
      <c r="W5111" s="4"/>
      <c r="X5111" s="4"/>
      <c r="Y5111" s="4"/>
    </row>
    <row r="5112" spans="1:25" ht="15" customHeight="1" thickBot="1">
      <c r="A5112" s="4"/>
      <c r="B5112" s="60"/>
      <c r="C5112" s="60"/>
      <c r="D5112" s="60"/>
      <c r="E5112" s="60"/>
      <c r="F5112" s="60" t="s">
        <v>1263</v>
      </c>
      <c r="G5112" s="82">
        <v>68.459999999999994</v>
      </c>
      <c r="H5112" s="60"/>
      <c r="I5112" s="306" t="s">
        <v>1264</v>
      </c>
      <c r="J5112" s="306"/>
      <c r="K5112" s="82">
        <v>430.35</v>
      </c>
      <c r="O5112" s="4"/>
      <c r="P5112" s="4"/>
      <c r="Q5112" s="4"/>
      <c r="R5112" s="4"/>
      <c r="S5112" s="4"/>
      <c r="T5112" s="4"/>
      <c r="U5112" s="4"/>
      <c r="V5112" s="4"/>
      <c r="W5112" s="4"/>
      <c r="X5112" s="4"/>
      <c r="Y5112" s="4"/>
    </row>
    <row r="5113" spans="1:25" ht="15" customHeight="1" thickTop="1">
      <c r="A5113" s="4"/>
      <c r="B5113" s="72"/>
      <c r="C5113" s="72"/>
      <c r="D5113" s="72"/>
      <c r="E5113" s="72"/>
      <c r="F5113" s="72"/>
      <c r="G5113" s="72"/>
      <c r="H5113" s="72"/>
      <c r="I5113" s="72"/>
      <c r="J5113" s="72"/>
      <c r="K5113" s="72"/>
      <c r="O5113" s="4"/>
      <c r="P5113" s="4"/>
      <c r="Q5113" s="4"/>
      <c r="R5113" s="4"/>
      <c r="S5113" s="4"/>
      <c r="T5113" s="4"/>
      <c r="U5113" s="4"/>
      <c r="V5113" s="4"/>
      <c r="W5113" s="4"/>
      <c r="X5113" s="4"/>
      <c r="Y5113" s="4"/>
    </row>
    <row r="5114" spans="1:25" ht="15" customHeight="1">
      <c r="A5114" s="4"/>
      <c r="B5114" s="61"/>
      <c r="C5114" s="62" t="s">
        <v>19</v>
      </c>
      <c r="D5114" s="61" t="s">
        <v>20</v>
      </c>
      <c r="E5114" s="61" t="s">
        <v>21</v>
      </c>
      <c r="F5114" s="303" t="s">
        <v>1242</v>
      </c>
      <c r="G5114" s="303"/>
      <c r="H5114" s="67" t="s">
        <v>22</v>
      </c>
      <c r="I5114" s="62" t="s">
        <v>23</v>
      </c>
      <c r="J5114" s="62" t="s">
        <v>24</v>
      </c>
      <c r="K5114" s="62" t="s">
        <v>17</v>
      </c>
      <c r="O5114" s="4"/>
      <c r="P5114" s="4"/>
      <c r="Q5114" s="4"/>
      <c r="R5114" s="4"/>
      <c r="S5114" s="4"/>
      <c r="T5114" s="4"/>
      <c r="U5114" s="4"/>
      <c r="V5114" s="4"/>
      <c r="W5114" s="4"/>
      <c r="X5114" s="4"/>
      <c r="Y5114" s="4"/>
    </row>
    <row r="5115" spans="1:25" ht="15" customHeight="1">
      <c r="A5115" s="4"/>
      <c r="B5115" s="58" t="s">
        <v>1243</v>
      </c>
      <c r="C5115" s="69" t="s">
        <v>3093</v>
      </c>
      <c r="D5115" s="58" t="s">
        <v>47</v>
      </c>
      <c r="E5115" s="58" t="s">
        <v>3094</v>
      </c>
      <c r="F5115" s="304" t="s">
        <v>2796</v>
      </c>
      <c r="G5115" s="304"/>
      <c r="H5115" s="68" t="s">
        <v>1249</v>
      </c>
      <c r="I5115" s="71">
        <v>1</v>
      </c>
      <c r="J5115" s="70">
        <v>99.64</v>
      </c>
      <c r="K5115" s="70">
        <v>99.64</v>
      </c>
      <c r="O5115" s="4"/>
      <c r="P5115" s="4"/>
      <c r="Q5115" s="4"/>
      <c r="R5115" s="4"/>
      <c r="S5115" s="4"/>
      <c r="T5115" s="4"/>
      <c r="U5115" s="4"/>
      <c r="V5115" s="4"/>
      <c r="W5115" s="4"/>
      <c r="X5115" s="4"/>
      <c r="Y5115" s="4"/>
    </row>
    <row r="5116" spans="1:25" ht="15" customHeight="1">
      <c r="A5116" s="4"/>
      <c r="B5116" s="57" t="s">
        <v>1254</v>
      </c>
      <c r="C5116" s="78" t="s">
        <v>3099</v>
      </c>
      <c r="D5116" s="57" t="s">
        <v>47</v>
      </c>
      <c r="E5116" s="57" t="s">
        <v>3100</v>
      </c>
      <c r="F5116" s="305" t="s">
        <v>2805</v>
      </c>
      <c r="G5116" s="305"/>
      <c r="H5116" s="77" t="s">
        <v>49</v>
      </c>
      <c r="I5116" s="80">
        <v>4.0000000000000003E-5</v>
      </c>
      <c r="J5116" s="79">
        <v>2491030.2799999998</v>
      </c>
      <c r="K5116" s="79">
        <v>99.64</v>
      </c>
      <c r="O5116" s="4"/>
      <c r="P5116" s="4"/>
      <c r="Q5116" s="4"/>
      <c r="R5116" s="4"/>
      <c r="S5116" s="4"/>
      <c r="T5116" s="4"/>
      <c r="U5116" s="4"/>
      <c r="V5116" s="4"/>
      <c r="W5116" s="4"/>
      <c r="X5116" s="4"/>
      <c r="Y5116" s="4"/>
    </row>
    <row r="5117" spans="1:25" ht="15" customHeight="1">
      <c r="A5117" s="4"/>
      <c r="B5117" s="60"/>
      <c r="C5117" s="60"/>
      <c r="D5117" s="60"/>
      <c r="E5117" s="60"/>
      <c r="F5117" s="60" t="s">
        <v>1260</v>
      </c>
      <c r="G5117" s="82">
        <v>0</v>
      </c>
      <c r="H5117" s="60" t="s">
        <v>1261</v>
      </c>
      <c r="I5117" s="82">
        <v>0</v>
      </c>
      <c r="J5117" s="60" t="s">
        <v>1262</v>
      </c>
      <c r="K5117" s="82">
        <v>0</v>
      </c>
      <c r="O5117" s="4"/>
      <c r="P5117" s="4"/>
      <c r="Q5117" s="4"/>
      <c r="R5117" s="4"/>
      <c r="S5117" s="4"/>
      <c r="T5117" s="4"/>
      <c r="U5117" s="4"/>
      <c r="V5117" s="4"/>
      <c r="W5117" s="4"/>
      <c r="X5117" s="4"/>
      <c r="Y5117" s="4"/>
    </row>
    <row r="5118" spans="1:25" ht="15" customHeight="1" thickBot="1">
      <c r="A5118" s="4"/>
      <c r="B5118" s="60"/>
      <c r="C5118" s="60"/>
      <c r="D5118" s="60"/>
      <c r="E5118" s="60"/>
      <c r="F5118" s="60" t="s">
        <v>1263</v>
      </c>
      <c r="G5118" s="82">
        <v>18.850000000000001</v>
      </c>
      <c r="H5118" s="60"/>
      <c r="I5118" s="306" t="s">
        <v>1264</v>
      </c>
      <c r="J5118" s="306"/>
      <c r="K5118" s="82">
        <v>118.49</v>
      </c>
      <c r="O5118" s="4"/>
      <c r="P5118" s="4"/>
      <c r="Q5118" s="4"/>
      <c r="R5118" s="4"/>
      <c r="S5118" s="4"/>
      <c r="T5118" s="4"/>
      <c r="U5118" s="4"/>
      <c r="V5118" s="4"/>
      <c r="W5118" s="4"/>
      <c r="X5118" s="4"/>
      <c r="Y5118" s="4"/>
    </row>
    <row r="5119" spans="1:25" ht="15" customHeight="1" thickTop="1">
      <c r="A5119" s="4"/>
      <c r="B5119" s="72"/>
      <c r="C5119" s="72"/>
      <c r="D5119" s="72"/>
      <c r="E5119" s="72"/>
      <c r="F5119" s="72"/>
      <c r="G5119" s="72"/>
      <c r="H5119" s="72"/>
      <c r="I5119" s="72"/>
      <c r="J5119" s="72"/>
      <c r="K5119" s="72"/>
      <c r="O5119" s="4"/>
      <c r="P5119" s="4"/>
      <c r="Q5119" s="4"/>
      <c r="R5119" s="4"/>
      <c r="S5119" s="4"/>
      <c r="T5119" s="4"/>
      <c r="U5119" s="4"/>
      <c r="V5119" s="4"/>
      <c r="W5119" s="4"/>
      <c r="X5119" s="4"/>
      <c r="Y5119" s="4"/>
    </row>
    <row r="5120" spans="1:25" ht="15" customHeight="1">
      <c r="A5120" s="4"/>
      <c r="B5120" s="61"/>
      <c r="C5120" s="62" t="s">
        <v>19</v>
      </c>
      <c r="D5120" s="61" t="s">
        <v>20</v>
      </c>
      <c r="E5120" s="61" t="s">
        <v>21</v>
      </c>
      <c r="F5120" s="303" t="s">
        <v>1242</v>
      </c>
      <c r="G5120" s="303"/>
      <c r="H5120" s="67" t="s">
        <v>22</v>
      </c>
      <c r="I5120" s="62" t="s">
        <v>23</v>
      </c>
      <c r="J5120" s="62" t="s">
        <v>24</v>
      </c>
      <c r="K5120" s="62" t="s">
        <v>17</v>
      </c>
      <c r="O5120" s="4"/>
      <c r="P5120" s="4"/>
      <c r="Q5120" s="4"/>
      <c r="R5120" s="4"/>
      <c r="S5120" s="4"/>
      <c r="T5120" s="4"/>
      <c r="U5120" s="4"/>
      <c r="V5120" s="4"/>
      <c r="W5120" s="4"/>
      <c r="X5120" s="4"/>
      <c r="Y5120" s="4"/>
    </row>
    <row r="5121" spans="1:25" ht="15" customHeight="1">
      <c r="A5121" s="4"/>
      <c r="B5121" s="58" t="s">
        <v>1243</v>
      </c>
      <c r="C5121" s="69" t="s">
        <v>3091</v>
      </c>
      <c r="D5121" s="58" t="s">
        <v>47</v>
      </c>
      <c r="E5121" s="58" t="s">
        <v>3092</v>
      </c>
      <c r="F5121" s="304" t="s">
        <v>2796</v>
      </c>
      <c r="G5121" s="304"/>
      <c r="H5121" s="68" t="s">
        <v>1249</v>
      </c>
      <c r="I5121" s="71">
        <v>1</v>
      </c>
      <c r="J5121" s="70">
        <v>14.19</v>
      </c>
      <c r="K5121" s="70">
        <v>14.19</v>
      </c>
      <c r="O5121" s="4"/>
      <c r="P5121" s="4"/>
      <c r="Q5121" s="4"/>
      <c r="R5121" s="4"/>
      <c r="S5121" s="4"/>
      <c r="T5121" s="4"/>
      <c r="U5121" s="4"/>
      <c r="V5121" s="4"/>
      <c r="W5121" s="4"/>
      <c r="X5121" s="4"/>
      <c r="Y5121" s="4"/>
    </row>
    <row r="5122" spans="1:25" ht="15" customHeight="1">
      <c r="A5122" s="4"/>
      <c r="B5122" s="57" t="s">
        <v>1254</v>
      </c>
      <c r="C5122" s="78" t="s">
        <v>3099</v>
      </c>
      <c r="D5122" s="57" t="s">
        <v>47</v>
      </c>
      <c r="E5122" s="57" t="s">
        <v>3100</v>
      </c>
      <c r="F5122" s="305" t="s">
        <v>2805</v>
      </c>
      <c r="G5122" s="305"/>
      <c r="H5122" s="77" t="s">
        <v>49</v>
      </c>
      <c r="I5122" s="80">
        <v>5.6999999999999996E-6</v>
      </c>
      <c r="J5122" s="79">
        <v>2491030.2799999998</v>
      </c>
      <c r="K5122" s="79">
        <v>14.19</v>
      </c>
      <c r="O5122" s="4"/>
      <c r="P5122" s="4"/>
      <c r="Q5122" s="4"/>
      <c r="R5122" s="4"/>
      <c r="S5122" s="4"/>
      <c r="T5122" s="4"/>
      <c r="U5122" s="4"/>
      <c r="V5122" s="4"/>
      <c r="W5122" s="4"/>
      <c r="X5122" s="4"/>
      <c r="Y5122" s="4"/>
    </row>
    <row r="5123" spans="1:25" ht="15" customHeight="1">
      <c r="A5123" s="4"/>
      <c r="B5123" s="60"/>
      <c r="C5123" s="60"/>
      <c r="D5123" s="60"/>
      <c r="E5123" s="60"/>
      <c r="F5123" s="60" t="s">
        <v>1260</v>
      </c>
      <c r="G5123" s="82">
        <v>0</v>
      </c>
      <c r="H5123" s="60" t="s">
        <v>1261</v>
      </c>
      <c r="I5123" s="82">
        <v>0</v>
      </c>
      <c r="J5123" s="60" t="s">
        <v>1262</v>
      </c>
      <c r="K5123" s="82">
        <v>0</v>
      </c>
      <c r="O5123" s="4"/>
      <c r="P5123" s="4"/>
      <c r="Q5123" s="4"/>
      <c r="R5123" s="4"/>
      <c r="S5123" s="4"/>
      <c r="T5123" s="4"/>
      <c r="U5123" s="4"/>
      <c r="V5123" s="4"/>
      <c r="W5123" s="4"/>
      <c r="X5123" s="4"/>
      <c r="Y5123" s="4"/>
    </row>
    <row r="5124" spans="1:25" ht="15" customHeight="1" thickBot="1">
      <c r="A5124" s="4"/>
      <c r="B5124" s="60"/>
      <c r="C5124" s="60"/>
      <c r="D5124" s="60"/>
      <c r="E5124" s="60"/>
      <c r="F5124" s="60" t="s">
        <v>1263</v>
      </c>
      <c r="G5124" s="82">
        <v>2.68</v>
      </c>
      <c r="H5124" s="60"/>
      <c r="I5124" s="306" t="s">
        <v>1264</v>
      </c>
      <c r="J5124" s="306"/>
      <c r="K5124" s="82">
        <v>16.87</v>
      </c>
      <c r="O5124" s="4"/>
      <c r="P5124" s="4"/>
      <c r="Q5124" s="4"/>
      <c r="R5124" s="4"/>
      <c r="S5124" s="4"/>
      <c r="T5124" s="4"/>
      <c r="U5124" s="4"/>
      <c r="V5124" s="4"/>
      <c r="W5124" s="4"/>
      <c r="X5124" s="4"/>
      <c r="Y5124" s="4"/>
    </row>
    <row r="5125" spans="1:25" ht="15" customHeight="1" thickTop="1">
      <c r="A5125" s="4"/>
      <c r="B5125" s="72"/>
      <c r="C5125" s="72"/>
      <c r="D5125" s="72"/>
      <c r="E5125" s="72"/>
      <c r="F5125" s="72"/>
      <c r="G5125" s="72"/>
      <c r="H5125" s="72"/>
      <c r="I5125" s="72"/>
      <c r="J5125" s="72"/>
      <c r="K5125" s="72"/>
      <c r="O5125" s="4"/>
      <c r="P5125" s="4"/>
      <c r="Q5125" s="4"/>
      <c r="R5125" s="4"/>
      <c r="S5125" s="4"/>
      <c r="T5125" s="4"/>
      <c r="U5125" s="4"/>
      <c r="V5125" s="4"/>
      <c r="W5125" s="4"/>
      <c r="X5125" s="4"/>
      <c r="Y5125" s="4"/>
    </row>
    <row r="5126" spans="1:25" ht="15" customHeight="1">
      <c r="A5126" s="4"/>
      <c r="B5126" s="61"/>
      <c r="C5126" s="62" t="s">
        <v>19</v>
      </c>
      <c r="D5126" s="61" t="s">
        <v>20</v>
      </c>
      <c r="E5126" s="61" t="s">
        <v>21</v>
      </c>
      <c r="F5126" s="303" t="s">
        <v>1242</v>
      </c>
      <c r="G5126" s="303"/>
      <c r="H5126" s="67" t="s">
        <v>22</v>
      </c>
      <c r="I5126" s="62" t="s">
        <v>23</v>
      </c>
      <c r="J5126" s="62" t="s">
        <v>24</v>
      </c>
      <c r="K5126" s="62" t="s">
        <v>17</v>
      </c>
      <c r="O5126" s="4"/>
      <c r="P5126" s="4"/>
      <c r="Q5126" s="4"/>
      <c r="R5126" s="4"/>
      <c r="S5126" s="4"/>
      <c r="T5126" s="4"/>
      <c r="U5126" s="4"/>
      <c r="V5126" s="4"/>
      <c r="W5126" s="4"/>
      <c r="X5126" s="4"/>
      <c r="Y5126" s="4"/>
    </row>
    <row r="5127" spans="1:25" ht="15" customHeight="1">
      <c r="A5127" s="4"/>
      <c r="B5127" s="58" t="s">
        <v>1243</v>
      </c>
      <c r="C5127" s="69" t="s">
        <v>3089</v>
      </c>
      <c r="D5127" s="58" t="s">
        <v>47</v>
      </c>
      <c r="E5127" s="58" t="s">
        <v>3090</v>
      </c>
      <c r="F5127" s="304" t="s">
        <v>2796</v>
      </c>
      <c r="G5127" s="304"/>
      <c r="H5127" s="68" t="s">
        <v>1249</v>
      </c>
      <c r="I5127" s="71">
        <v>1</v>
      </c>
      <c r="J5127" s="70">
        <v>35.119999999999997</v>
      </c>
      <c r="K5127" s="70">
        <v>35.119999999999997</v>
      </c>
      <c r="O5127" s="4"/>
      <c r="P5127" s="4"/>
      <c r="Q5127" s="4"/>
      <c r="R5127" s="4"/>
      <c r="S5127" s="4"/>
      <c r="T5127" s="4"/>
      <c r="U5127" s="4"/>
      <c r="V5127" s="4"/>
      <c r="W5127" s="4"/>
      <c r="X5127" s="4"/>
      <c r="Y5127" s="4"/>
    </row>
    <row r="5128" spans="1:25" ht="15" customHeight="1">
      <c r="A5128" s="4"/>
      <c r="B5128" s="57" t="s">
        <v>1254</v>
      </c>
      <c r="C5128" s="78" t="s">
        <v>3099</v>
      </c>
      <c r="D5128" s="57" t="s">
        <v>47</v>
      </c>
      <c r="E5128" s="57" t="s">
        <v>3100</v>
      </c>
      <c r="F5128" s="305" t="s">
        <v>2805</v>
      </c>
      <c r="G5128" s="305"/>
      <c r="H5128" s="77" t="s">
        <v>49</v>
      </c>
      <c r="I5128" s="80">
        <v>1.4100000000000001E-5</v>
      </c>
      <c r="J5128" s="79">
        <v>2491030.2799999998</v>
      </c>
      <c r="K5128" s="79">
        <v>35.119999999999997</v>
      </c>
      <c r="O5128" s="4"/>
      <c r="P5128" s="4"/>
      <c r="Q5128" s="4"/>
      <c r="R5128" s="4"/>
      <c r="S5128" s="4"/>
      <c r="T5128" s="4"/>
      <c r="U5128" s="4"/>
      <c r="V5128" s="4"/>
      <c r="W5128" s="4"/>
      <c r="X5128" s="4"/>
      <c r="Y5128" s="4"/>
    </row>
    <row r="5129" spans="1:25" ht="15" customHeight="1">
      <c r="A5129" s="4"/>
      <c r="B5129" s="60"/>
      <c r="C5129" s="60"/>
      <c r="D5129" s="60"/>
      <c r="E5129" s="60"/>
      <c r="F5129" s="60" t="s">
        <v>1260</v>
      </c>
      <c r="G5129" s="82">
        <v>0</v>
      </c>
      <c r="H5129" s="60" t="s">
        <v>1261</v>
      </c>
      <c r="I5129" s="82">
        <v>0</v>
      </c>
      <c r="J5129" s="60" t="s">
        <v>1262</v>
      </c>
      <c r="K5129" s="82">
        <v>0</v>
      </c>
      <c r="O5129" s="4"/>
      <c r="P5129" s="4"/>
      <c r="Q5129" s="4"/>
      <c r="R5129" s="4"/>
      <c r="S5129" s="4"/>
      <c r="T5129" s="4"/>
      <c r="U5129" s="4"/>
      <c r="V5129" s="4"/>
      <c r="W5129" s="4"/>
      <c r="X5129" s="4"/>
      <c r="Y5129" s="4"/>
    </row>
    <row r="5130" spans="1:25" ht="15" customHeight="1" thickBot="1">
      <c r="A5130" s="4"/>
      <c r="B5130" s="60"/>
      <c r="C5130" s="60"/>
      <c r="D5130" s="60"/>
      <c r="E5130" s="60"/>
      <c r="F5130" s="60" t="s">
        <v>1263</v>
      </c>
      <c r="G5130" s="82">
        <v>6.64</v>
      </c>
      <c r="H5130" s="60"/>
      <c r="I5130" s="306" t="s">
        <v>1264</v>
      </c>
      <c r="J5130" s="306"/>
      <c r="K5130" s="82">
        <v>41.76</v>
      </c>
      <c r="O5130" s="4"/>
      <c r="P5130" s="4"/>
      <c r="Q5130" s="4"/>
      <c r="R5130" s="4"/>
      <c r="S5130" s="4"/>
      <c r="T5130" s="4"/>
      <c r="U5130" s="4"/>
      <c r="V5130" s="4"/>
      <c r="W5130" s="4"/>
      <c r="X5130" s="4"/>
      <c r="Y5130" s="4"/>
    </row>
    <row r="5131" spans="1:25" ht="15" customHeight="1" thickTop="1">
      <c r="A5131" s="4"/>
      <c r="B5131" s="72"/>
      <c r="C5131" s="72"/>
      <c r="D5131" s="72"/>
      <c r="E5131" s="72"/>
      <c r="F5131" s="72"/>
      <c r="G5131" s="72"/>
      <c r="H5131" s="72"/>
      <c r="I5131" s="72"/>
      <c r="J5131" s="72"/>
      <c r="K5131" s="72"/>
      <c r="O5131" s="4"/>
      <c r="P5131" s="4"/>
      <c r="Q5131" s="4"/>
      <c r="R5131" s="4"/>
      <c r="S5131" s="4"/>
      <c r="T5131" s="4"/>
      <c r="U5131" s="4"/>
      <c r="V5131" s="4"/>
      <c r="W5131" s="4"/>
      <c r="X5131" s="4"/>
      <c r="Y5131" s="4"/>
    </row>
    <row r="5132" spans="1:25" ht="15" customHeight="1">
      <c r="A5132" s="4"/>
      <c r="B5132" s="61"/>
      <c r="C5132" s="62" t="s">
        <v>19</v>
      </c>
      <c r="D5132" s="61" t="s">
        <v>20</v>
      </c>
      <c r="E5132" s="61" t="s">
        <v>21</v>
      </c>
      <c r="F5132" s="303" t="s">
        <v>1242</v>
      </c>
      <c r="G5132" s="303"/>
      <c r="H5132" s="67" t="s">
        <v>22</v>
      </c>
      <c r="I5132" s="62" t="s">
        <v>23</v>
      </c>
      <c r="J5132" s="62" t="s">
        <v>24</v>
      </c>
      <c r="K5132" s="62" t="s">
        <v>17</v>
      </c>
      <c r="O5132" s="4"/>
      <c r="P5132" s="4"/>
      <c r="Q5132" s="4"/>
      <c r="R5132" s="4"/>
      <c r="S5132" s="4"/>
      <c r="T5132" s="4"/>
      <c r="U5132" s="4"/>
      <c r="V5132" s="4"/>
      <c r="W5132" s="4"/>
      <c r="X5132" s="4"/>
      <c r="Y5132" s="4"/>
    </row>
    <row r="5133" spans="1:25" ht="15" customHeight="1">
      <c r="A5133" s="4"/>
      <c r="B5133" s="58" t="s">
        <v>1243</v>
      </c>
      <c r="C5133" s="69" t="s">
        <v>3095</v>
      </c>
      <c r="D5133" s="58" t="s">
        <v>47</v>
      </c>
      <c r="E5133" s="58" t="s">
        <v>3096</v>
      </c>
      <c r="F5133" s="304" t="s">
        <v>2796</v>
      </c>
      <c r="G5133" s="304"/>
      <c r="H5133" s="68" t="s">
        <v>1249</v>
      </c>
      <c r="I5133" s="71">
        <v>1</v>
      </c>
      <c r="J5133" s="70">
        <v>160.16999999999999</v>
      </c>
      <c r="K5133" s="70">
        <v>160.16999999999999</v>
      </c>
      <c r="O5133" s="4"/>
      <c r="P5133" s="4"/>
      <c r="Q5133" s="4"/>
      <c r="R5133" s="4"/>
      <c r="S5133" s="4"/>
      <c r="T5133" s="4"/>
      <c r="U5133" s="4"/>
      <c r="V5133" s="4"/>
      <c r="W5133" s="4"/>
      <c r="X5133" s="4"/>
      <c r="Y5133" s="4"/>
    </row>
    <row r="5134" spans="1:25" ht="15" customHeight="1">
      <c r="A5134" s="4"/>
      <c r="B5134" s="57" t="s">
        <v>1254</v>
      </c>
      <c r="C5134" s="78" t="s">
        <v>3099</v>
      </c>
      <c r="D5134" s="57" t="s">
        <v>47</v>
      </c>
      <c r="E5134" s="57" t="s">
        <v>3100</v>
      </c>
      <c r="F5134" s="305" t="s">
        <v>2805</v>
      </c>
      <c r="G5134" s="305"/>
      <c r="H5134" s="77" t="s">
        <v>49</v>
      </c>
      <c r="I5134" s="80">
        <v>6.4300000000000004E-5</v>
      </c>
      <c r="J5134" s="79">
        <v>2491030.2799999998</v>
      </c>
      <c r="K5134" s="79">
        <v>160.16999999999999</v>
      </c>
      <c r="O5134" s="4"/>
      <c r="P5134" s="4"/>
      <c r="Q5134" s="4"/>
      <c r="R5134" s="4"/>
      <c r="S5134" s="4"/>
      <c r="T5134" s="4"/>
      <c r="U5134" s="4"/>
      <c r="V5134" s="4"/>
      <c r="W5134" s="4"/>
      <c r="X5134" s="4"/>
      <c r="Y5134" s="4"/>
    </row>
    <row r="5135" spans="1:25" ht="15" customHeight="1">
      <c r="A5135" s="4"/>
      <c r="B5135" s="60"/>
      <c r="C5135" s="60"/>
      <c r="D5135" s="60"/>
      <c r="E5135" s="60"/>
      <c r="F5135" s="60" t="s">
        <v>1260</v>
      </c>
      <c r="G5135" s="82">
        <v>0</v>
      </c>
      <c r="H5135" s="60" t="s">
        <v>1261</v>
      </c>
      <c r="I5135" s="82">
        <v>0</v>
      </c>
      <c r="J5135" s="60" t="s">
        <v>1262</v>
      </c>
      <c r="K5135" s="82">
        <v>0</v>
      </c>
      <c r="O5135" s="4"/>
      <c r="P5135" s="4"/>
      <c r="Q5135" s="4"/>
      <c r="R5135" s="4"/>
      <c r="S5135" s="4"/>
      <c r="T5135" s="4"/>
      <c r="U5135" s="4"/>
      <c r="V5135" s="4"/>
      <c r="W5135" s="4"/>
      <c r="X5135" s="4"/>
      <c r="Y5135" s="4"/>
    </row>
    <row r="5136" spans="1:25" ht="15" customHeight="1" thickBot="1">
      <c r="A5136" s="4"/>
      <c r="B5136" s="60"/>
      <c r="C5136" s="60"/>
      <c r="D5136" s="60"/>
      <c r="E5136" s="60"/>
      <c r="F5136" s="60" t="s">
        <v>1263</v>
      </c>
      <c r="G5136" s="82">
        <v>30.3</v>
      </c>
      <c r="H5136" s="60"/>
      <c r="I5136" s="306" t="s">
        <v>1264</v>
      </c>
      <c r="J5136" s="306"/>
      <c r="K5136" s="82">
        <v>190.47</v>
      </c>
      <c r="O5136" s="4"/>
      <c r="P5136" s="4"/>
      <c r="Q5136" s="4"/>
      <c r="R5136" s="4"/>
      <c r="S5136" s="4"/>
      <c r="T5136" s="4"/>
      <c r="U5136" s="4"/>
      <c r="V5136" s="4"/>
      <c r="W5136" s="4"/>
      <c r="X5136" s="4"/>
      <c r="Y5136" s="4"/>
    </row>
    <row r="5137" spans="1:25" ht="15" customHeight="1" thickTop="1">
      <c r="A5137" s="4"/>
      <c r="B5137" s="72"/>
      <c r="C5137" s="72"/>
      <c r="D5137" s="72"/>
      <c r="E5137" s="72"/>
      <c r="F5137" s="72"/>
      <c r="G5137" s="72"/>
      <c r="H5137" s="72"/>
      <c r="I5137" s="72"/>
      <c r="J5137" s="72"/>
      <c r="K5137" s="72"/>
      <c r="O5137" s="4"/>
      <c r="P5137" s="4"/>
      <c r="Q5137" s="4"/>
      <c r="R5137" s="4"/>
      <c r="S5137" s="4"/>
      <c r="T5137" s="4"/>
      <c r="U5137" s="4"/>
      <c r="V5137" s="4"/>
      <c r="W5137" s="4"/>
      <c r="X5137" s="4"/>
      <c r="Y5137" s="4"/>
    </row>
    <row r="5138" spans="1:25" ht="15" customHeight="1">
      <c r="A5138" s="4"/>
      <c r="B5138" s="61"/>
      <c r="C5138" s="62" t="s">
        <v>19</v>
      </c>
      <c r="D5138" s="61" t="s">
        <v>20</v>
      </c>
      <c r="E5138" s="61" t="s">
        <v>21</v>
      </c>
      <c r="F5138" s="303" t="s">
        <v>1242</v>
      </c>
      <c r="G5138" s="303"/>
      <c r="H5138" s="67" t="s">
        <v>22</v>
      </c>
      <c r="I5138" s="62" t="s">
        <v>23</v>
      </c>
      <c r="J5138" s="62" t="s">
        <v>24</v>
      </c>
      <c r="K5138" s="62" t="s">
        <v>17</v>
      </c>
      <c r="O5138" s="4"/>
      <c r="P5138" s="4"/>
      <c r="Q5138" s="4"/>
      <c r="R5138" s="4"/>
      <c r="S5138" s="4"/>
      <c r="T5138" s="4"/>
      <c r="U5138" s="4"/>
      <c r="V5138" s="4"/>
      <c r="W5138" s="4"/>
      <c r="X5138" s="4"/>
      <c r="Y5138" s="4"/>
    </row>
    <row r="5139" spans="1:25" ht="15" customHeight="1">
      <c r="A5139" s="4"/>
      <c r="B5139" s="58" t="s">
        <v>1243</v>
      </c>
      <c r="C5139" s="69" t="s">
        <v>3097</v>
      </c>
      <c r="D5139" s="58" t="s">
        <v>47</v>
      </c>
      <c r="E5139" s="58" t="s">
        <v>3098</v>
      </c>
      <c r="F5139" s="304" t="s">
        <v>2796</v>
      </c>
      <c r="G5139" s="304"/>
      <c r="H5139" s="68" t="s">
        <v>1249</v>
      </c>
      <c r="I5139" s="71">
        <v>1</v>
      </c>
      <c r="J5139" s="70">
        <v>14.56</v>
      </c>
      <c r="K5139" s="70">
        <v>14.56</v>
      </c>
      <c r="O5139" s="4"/>
      <c r="P5139" s="4"/>
      <c r="Q5139" s="4"/>
      <c r="R5139" s="4"/>
      <c r="S5139" s="4"/>
      <c r="T5139" s="4"/>
      <c r="U5139" s="4"/>
      <c r="V5139" s="4"/>
      <c r="W5139" s="4"/>
      <c r="X5139" s="4"/>
      <c r="Y5139" s="4"/>
    </row>
    <row r="5140" spans="1:25" ht="15" customHeight="1">
      <c r="A5140" s="4"/>
      <c r="B5140" s="57" t="s">
        <v>1254</v>
      </c>
      <c r="C5140" s="78" t="s">
        <v>2806</v>
      </c>
      <c r="D5140" s="57" t="s">
        <v>47</v>
      </c>
      <c r="E5140" s="57" t="s">
        <v>2807</v>
      </c>
      <c r="F5140" s="305" t="s">
        <v>2808</v>
      </c>
      <c r="G5140" s="305"/>
      <c r="H5140" s="77" t="s">
        <v>2809</v>
      </c>
      <c r="I5140" s="80">
        <v>13</v>
      </c>
      <c r="J5140" s="79">
        <v>1.1200000000000001</v>
      </c>
      <c r="K5140" s="79">
        <v>14.56</v>
      </c>
      <c r="O5140" s="4"/>
      <c r="P5140" s="4"/>
      <c r="Q5140" s="4"/>
      <c r="R5140" s="4"/>
      <c r="S5140" s="4"/>
      <c r="T5140" s="4"/>
      <c r="U5140" s="4"/>
      <c r="V5140" s="4"/>
      <c r="W5140" s="4"/>
      <c r="X5140" s="4"/>
      <c r="Y5140" s="4"/>
    </row>
    <row r="5141" spans="1:25" ht="15" customHeight="1">
      <c r="A5141" s="4"/>
      <c r="B5141" s="60"/>
      <c r="C5141" s="60"/>
      <c r="D5141" s="60"/>
      <c r="E5141" s="60"/>
      <c r="F5141" s="60" t="s">
        <v>1260</v>
      </c>
      <c r="G5141" s="82">
        <v>0</v>
      </c>
      <c r="H5141" s="60" t="s">
        <v>1261</v>
      </c>
      <c r="I5141" s="82">
        <v>0</v>
      </c>
      <c r="J5141" s="60" t="s">
        <v>1262</v>
      </c>
      <c r="K5141" s="82">
        <v>0</v>
      </c>
      <c r="O5141" s="4"/>
      <c r="P5141" s="4"/>
      <c r="Q5141" s="4"/>
      <c r="R5141" s="4"/>
      <c r="S5141" s="4"/>
      <c r="T5141" s="4"/>
      <c r="U5141" s="4"/>
      <c r="V5141" s="4"/>
      <c r="W5141" s="4"/>
      <c r="X5141" s="4"/>
      <c r="Y5141" s="4"/>
    </row>
    <row r="5142" spans="1:25" ht="15" customHeight="1" thickBot="1">
      <c r="A5142" s="4"/>
      <c r="B5142" s="60"/>
      <c r="C5142" s="60"/>
      <c r="D5142" s="60"/>
      <c r="E5142" s="60"/>
      <c r="F5142" s="60" t="s">
        <v>1263</v>
      </c>
      <c r="G5142" s="82">
        <v>2.75</v>
      </c>
      <c r="H5142" s="60"/>
      <c r="I5142" s="306" t="s">
        <v>1264</v>
      </c>
      <c r="J5142" s="306"/>
      <c r="K5142" s="82">
        <v>17.309999999999999</v>
      </c>
      <c r="O5142" s="4"/>
      <c r="P5142" s="4"/>
      <c r="Q5142" s="4"/>
      <c r="R5142" s="4"/>
      <c r="S5142" s="4"/>
      <c r="T5142" s="4"/>
      <c r="U5142" s="4"/>
      <c r="V5142" s="4"/>
      <c r="W5142" s="4"/>
      <c r="X5142" s="4"/>
      <c r="Y5142" s="4"/>
    </row>
    <row r="5143" spans="1:25" ht="15" customHeight="1" thickTop="1">
      <c r="A5143" s="4"/>
      <c r="B5143" s="72"/>
      <c r="C5143" s="72"/>
      <c r="D5143" s="72"/>
      <c r="E5143" s="72"/>
      <c r="F5143" s="72"/>
      <c r="G5143" s="72"/>
      <c r="H5143" s="72"/>
      <c r="I5143" s="72"/>
      <c r="J5143" s="72"/>
      <c r="K5143" s="72"/>
      <c r="O5143" s="4"/>
      <c r="P5143" s="4"/>
      <c r="Q5143" s="4"/>
      <c r="R5143" s="4"/>
      <c r="S5143" s="4"/>
      <c r="T5143" s="4"/>
      <c r="U5143" s="4"/>
      <c r="V5143" s="4"/>
      <c r="W5143" s="4"/>
      <c r="X5143" s="4"/>
      <c r="Y5143" s="4"/>
    </row>
    <row r="5144" spans="1:25" ht="15" customHeight="1">
      <c r="A5144" s="4"/>
      <c r="B5144" s="61"/>
      <c r="C5144" s="62" t="s">
        <v>19</v>
      </c>
      <c r="D5144" s="61" t="s">
        <v>20</v>
      </c>
      <c r="E5144" s="61" t="s">
        <v>21</v>
      </c>
      <c r="F5144" s="303" t="s">
        <v>1242</v>
      </c>
      <c r="G5144" s="303"/>
      <c r="H5144" s="67" t="s">
        <v>22</v>
      </c>
      <c r="I5144" s="62" t="s">
        <v>23</v>
      </c>
      <c r="J5144" s="62" t="s">
        <v>24</v>
      </c>
      <c r="K5144" s="62" t="s">
        <v>17</v>
      </c>
      <c r="O5144" s="4"/>
      <c r="P5144" s="4"/>
      <c r="Q5144" s="4"/>
      <c r="R5144" s="4"/>
      <c r="S5144" s="4"/>
      <c r="T5144" s="4"/>
      <c r="U5144" s="4"/>
      <c r="V5144" s="4"/>
      <c r="W5144" s="4"/>
      <c r="X5144" s="4"/>
      <c r="Y5144" s="4"/>
    </row>
    <row r="5145" spans="1:25" ht="15" customHeight="1">
      <c r="A5145" s="4"/>
      <c r="B5145" s="58" t="s">
        <v>1243</v>
      </c>
      <c r="C5145" s="69" t="s">
        <v>2755</v>
      </c>
      <c r="D5145" s="58" t="s">
        <v>47</v>
      </c>
      <c r="E5145" s="58" t="s">
        <v>2756</v>
      </c>
      <c r="F5145" s="304" t="s">
        <v>1387</v>
      </c>
      <c r="G5145" s="304"/>
      <c r="H5145" s="68" t="s">
        <v>1388</v>
      </c>
      <c r="I5145" s="71">
        <v>1</v>
      </c>
      <c r="J5145" s="70">
        <v>78.739999999999995</v>
      </c>
      <c r="K5145" s="70">
        <v>78.739999999999995</v>
      </c>
      <c r="O5145" s="4"/>
      <c r="P5145" s="4"/>
      <c r="Q5145" s="4"/>
      <c r="R5145" s="4"/>
      <c r="S5145" s="4"/>
      <c r="T5145" s="4"/>
      <c r="U5145" s="4"/>
      <c r="V5145" s="4"/>
      <c r="W5145" s="4"/>
      <c r="X5145" s="4"/>
      <c r="Y5145" s="4"/>
    </row>
    <row r="5146" spans="1:25" ht="15" customHeight="1">
      <c r="A5146" s="4"/>
      <c r="B5146" s="59" t="s">
        <v>1245</v>
      </c>
      <c r="C5146" s="74" t="s">
        <v>3101</v>
      </c>
      <c r="D5146" s="59" t="s">
        <v>47</v>
      </c>
      <c r="E5146" s="59" t="s">
        <v>3102</v>
      </c>
      <c r="F5146" s="308" t="s">
        <v>2796</v>
      </c>
      <c r="G5146" s="308"/>
      <c r="H5146" s="73" t="s">
        <v>1249</v>
      </c>
      <c r="I5146" s="76">
        <v>1</v>
      </c>
      <c r="J5146" s="75">
        <v>4.12</v>
      </c>
      <c r="K5146" s="75">
        <v>4.12</v>
      </c>
      <c r="O5146" s="4"/>
      <c r="P5146" s="4"/>
      <c r="Q5146" s="4"/>
      <c r="R5146" s="4"/>
      <c r="S5146" s="4"/>
      <c r="T5146" s="4"/>
      <c r="U5146" s="4"/>
      <c r="V5146" s="4"/>
      <c r="W5146" s="4"/>
      <c r="X5146" s="4"/>
      <c r="Y5146" s="4"/>
    </row>
    <row r="5147" spans="1:25" ht="15" customHeight="1">
      <c r="A5147" s="4"/>
      <c r="B5147" s="59" t="s">
        <v>1245</v>
      </c>
      <c r="C5147" s="74" t="s">
        <v>3103</v>
      </c>
      <c r="D5147" s="59" t="s">
        <v>47</v>
      </c>
      <c r="E5147" s="59" t="s">
        <v>3104</v>
      </c>
      <c r="F5147" s="308" t="s">
        <v>2796</v>
      </c>
      <c r="G5147" s="308"/>
      <c r="H5147" s="73" t="s">
        <v>1249</v>
      </c>
      <c r="I5147" s="76">
        <v>1</v>
      </c>
      <c r="J5147" s="75">
        <v>10.220000000000001</v>
      </c>
      <c r="K5147" s="75">
        <v>10.220000000000001</v>
      </c>
      <c r="O5147" s="4"/>
      <c r="P5147" s="4"/>
      <c r="Q5147" s="4"/>
      <c r="R5147" s="4"/>
      <c r="S5147" s="4"/>
      <c r="T5147" s="4"/>
      <c r="U5147" s="4"/>
      <c r="V5147" s="4"/>
      <c r="W5147" s="4"/>
      <c r="X5147" s="4"/>
      <c r="Y5147" s="4"/>
    </row>
    <row r="5148" spans="1:25" ht="15" customHeight="1">
      <c r="A5148" s="4"/>
      <c r="B5148" s="59" t="s">
        <v>1245</v>
      </c>
      <c r="C5148" s="74" t="s">
        <v>3105</v>
      </c>
      <c r="D5148" s="59" t="s">
        <v>47</v>
      </c>
      <c r="E5148" s="59" t="s">
        <v>3106</v>
      </c>
      <c r="F5148" s="308" t="s">
        <v>1248</v>
      </c>
      <c r="G5148" s="308"/>
      <c r="H5148" s="73" t="s">
        <v>1249</v>
      </c>
      <c r="I5148" s="76">
        <v>1</v>
      </c>
      <c r="J5148" s="75">
        <v>36.65</v>
      </c>
      <c r="K5148" s="75">
        <v>36.65</v>
      </c>
      <c r="O5148" s="4"/>
      <c r="P5148" s="4"/>
      <c r="Q5148" s="4"/>
      <c r="R5148" s="4"/>
      <c r="S5148" s="4"/>
      <c r="T5148" s="4"/>
      <c r="U5148" s="4"/>
      <c r="V5148" s="4"/>
      <c r="W5148" s="4"/>
      <c r="X5148" s="4"/>
      <c r="Y5148" s="4"/>
    </row>
    <row r="5149" spans="1:25" ht="15" customHeight="1">
      <c r="A5149" s="4"/>
      <c r="B5149" s="59" t="s">
        <v>1245</v>
      </c>
      <c r="C5149" s="74" t="s">
        <v>3107</v>
      </c>
      <c r="D5149" s="59" t="s">
        <v>47</v>
      </c>
      <c r="E5149" s="59" t="s">
        <v>3108</v>
      </c>
      <c r="F5149" s="308" t="s">
        <v>2796</v>
      </c>
      <c r="G5149" s="308"/>
      <c r="H5149" s="73" t="s">
        <v>1249</v>
      </c>
      <c r="I5149" s="76">
        <v>1</v>
      </c>
      <c r="J5149" s="75">
        <v>27.75</v>
      </c>
      <c r="K5149" s="75">
        <v>27.75</v>
      </c>
      <c r="O5149" s="4"/>
      <c r="P5149" s="4"/>
      <c r="Q5149" s="4"/>
      <c r="R5149" s="4"/>
      <c r="S5149" s="4"/>
      <c r="T5149" s="4"/>
      <c r="U5149" s="4"/>
      <c r="V5149" s="4"/>
      <c r="W5149" s="4"/>
      <c r="X5149" s="4"/>
      <c r="Y5149" s="4"/>
    </row>
    <row r="5150" spans="1:25" ht="15" customHeight="1">
      <c r="A5150" s="4"/>
      <c r="B5150" s="60"/>
      <c r="C5150" s="60"/>
      <c r="D5150" s="60"/>
      <c r="E5150" s="60"/>
      <c r="F5150" s="60" t="s">
        <v>1260</v>
      </c>
      <c r="G5150" s="82">
        <v>31.26</v>
      </c>
      <c r="H5150" s="60" t="s">
        <v>1261</v>
      </c>
      <c r="I5150" s="82">
        <v>0</v>
      </c>
      <c r="J5150" s="60" t="s">
        <v>1262</v>
      </c>
      <c r="K5150" s="82">
        <v>31.26</v>
      </c>
      <c r="O5150" s="4"/>
      <c r="P5150" s="4"/>
      <c r="Q5150" s="4"/>
      <c r="R5150" s="4"/>
      <c r="S5150" s="4"/>
      <c r="T5150" s="4"/>
      <c r="U5150" s="4"/>
      <c r="V5150" s="4"/>
      <c r="W5150" s="4"/>
      <c r="X5150" s="4"/>
      <c r="Y5150" s="4"/>
    </row>
    <row r="5151" spans="1:25" ht="15" customHeight="1" thickBot="1">
      <c r="A5151" s="4"/>
      <c r="B5151" s="60"/>
      <c r="C5151" s="60"/>
      <c r="D5151" s="60"/>
      <c r="E5151" s="60"/>
      <c r="F5151" s="60" t="s">
        <v>1263</v>
      </c>
      <c r="G5151" s="82">
        <v>14.89</v>
      </c>
      <c r="H5151" s="60"/>
      <c r="I5151" s="306" t="s">
        <v>1264</v>
      </c>
      <c r="J5151" s="306"/>
      <c r="K5151" s="82">
        <v>93.63</v>
      </c>
      <c r="O5151" s="4"/>
      <c r="P5151" s="4"/>
      <c r="Q5151" s="4"/>
      <c r="R5151" s="4"/>
      <c r="S5151" s="4"/>
      <c r="T5151" s="4"/>
      <c r="U5151" s="4"/>
      <c r="V5151" s="4"/>
      <c r="W5151" s="4"/>
      <c r="X5151" s="4"/>
      <c r="Y5151" s="4"/>
    </row>
    <row r="5152" spans="1:25" ht="15" customHeight="1" thickTop="1">
      <c r="A5152" s="4"/>
      <c r="B5152" s="72"/>
      <c r="C5152" s="72"/>
      <c r="D5152" s="72"/>
      <c r="E5152" s="72"/>
      <c r="F5152" s="72"/>
      <c r="G5152" s="72"/>
      <c r="H5152" s="72"/>
      <c r="I5152" s="72"/>
      <c r="J5152" s="72"/>
      <c r="K5152" s="72"/>
      <c r="O5152" s="4"/>
      <c r="P5152" s="4"/>
      <c r="Q5152" s="4"/>
      <c r="R5152" s="4"/>
      <c r="S5152" s="4"/>
      <c r="T5152" s="4"/>
      <c r="U5152" s="4"/>
      <c r="V5152" s="4"/>
      <c r="W5152" s="4"/>
      <c r="X5152" s="4"/>
      <c r="Y5152" s="4"/>
    </row>
    <row r="5153" spans="1:25" ht="15" customHeight="1">
      <c r="A5153" s="4"/>
      <c r="B5153" s="61"/>
      <c r="C5153" s="62" t="s">
        <v>19</v>
      </c>
      <c r="D5153" s="61" t="s">
        <v>20</v>
      </c>
      <c r="E5153" s="61" t="s">
        <v>21</v>
      </c>
      <c r="F5153" s="303" t="s">
        <v>1242</v>
      </c>
      <c r="G5153" s="303"/>
      <c r="H5153" s="67" t="s">
        <v>22</v>
      </c>
      <c r="I5153" s="62" t="s">
        <v>23</v>
      </c>
      <c r="J5153" s="62" t="s">
        <v>24</v>
      </c>
      <c r="K5153" s="62" t="s">
        <v>17</v>
      </c>
      <c r="O5153" s="4"/>
      <c r="P5153" s="4"/>
      <c r="Q5153" s="4"/>
      <c r="R5153" s="4"/>
      <c r="S5153" s="4"/>
      <c r="T5153" s="4"/>
      <c r="U5153" s="4"/>
      <c r="V5153" s="4"/>
      <c r="W5153" s="4"/>
      <c r="X5153" s="4"/>
      <c r="Y5153" s="4"/>
    </row>
    <row r="5154" spans="1:25" ht="15" customHeight="1">
      <c r="A5154" s="4"/>
      <c r="B5154" s="58" t="s">
        <v>1243</v>
      </c>
      <c r="C5154" s="69" t="s">
        <v>2757</v>
      </c>
      <c r="D5154" s="58" t="s">
        <v>47</v>
      </c>
      <c r="E5154" s="58" t="s">
        <v>2758</v>
      </c>
      <c r="F5154" s="304" t="s">
        <v>1387</v>
      </c>
      <c r="G5154" s="304"/>
      <c r="H5154" s="68" t="s">
        <v>1391</v>
      </c>
      <c r="I5154" s="71">
        <v>1</v>
      </c>
      <c r="J5154" s="70">
        <v>278.58</v>
      </c>
      <c r="K5154" s="70">
        <v>278.58</v>
      </c>
      <c r="O5154" s="4"/>
      <c r="P5154" s="4"/>
      <c r="Q5154" s="4"/>
      <c r="R5154" s="4"/>
      <c r="S5154" s="4"/>
      <c r="T5154" s="4"/>
      <c r="U5154" s="4"/>
      <c r="V5154" s="4"/>
      <c r="W5154" s="4"/>
      <c r="X5154" s="4"/>
      <c r="Y5154" s="4"/>
    </row>
    <row r="5155" spans="1:25" ht="15" customHeight="1">
      <c r="A5155" s="4"/>
      <c r="B5155" s="59" t="s">
        <v>1245</v>
      </c>
      <c r="C5155" s="74" t="s">
        <v>3101</v>
      </c>
      <c r="D5155" s="59" t="s">
        <v>47</v>
      </c>
      <c r="E5155" s="59" t="s">
        <v>3102</v>
      </c>
      <c r="F5155" s="308" t="s">
        <v>2796</v>
      </c>
      <c r="G5155" s="308"/>
      <c r="H5155" s="73" t="s">
        <v>1249</v>
      </c>
      <c r="I5155" s="76">
        <v>1</v>
      </c>
      <c r="J5155" s="75">
        <v>4.12</v>
      </c>
      <c r="K5155" s="75">
        <v>4.12</v>
      </c>
      <c r="O5155" s="4"/>
      <c r="P5155" s="4"/>
      <c r="Q5155" s="4"/>
      <c r="R5155" s="4"/>
      <c r="S5155" s="4"/>
      <c r="T5155" s="4"/>
      <c r="U5155" s="4"/>
      <c r="V5155" s="4"/>
      <c r="W5155" s="4"/>
      <c r="X5155" s="4"/>
      <c r="Y5155" s="4"/>
    </row>
    <row r="5156" spans="1:25" ht="15" customHeight="1">
      <c r="A5156" s="4"/>
      <c r="B5156" s="59" t="s">
        <v>1245</v>
      </c>
      <c r="C5156" s="74" t="s">
        <v>3107</v>
      </c>
      <c r="D5156" s="59" t="s">
        <v>47</v>
      </c>
      <c r="E5156" s="59" t="s">
        <v>3108</v>
      </c>
      <c r="F5156" s="308" t="s">
        <v>2796</v>
      </c>
      <c r="G5156" s="308"/>
      <c r="H5156" s="73" t="s">
        <v>1249</v>
      </c>
      <c r="I5156" s="76">
        <v>1</v>
      </c>
      <c r="J5156" s="75">
        <v>27.75</v>
      </c>
      <c r="K5156" s="75">
        <v>27.75</v>
      </c>
      <c r="O5156" s="4"/>
      <c r="P5156" s="4"/>
      <c r="Q5156" s="4"/>
      <c r="R5156" s="4"/>
      <c r="S5156" s="4"/>
      <c r="T5156" s="4"/>
      <c r="U5156" s="4"/>
      <c r="V5156" s="4"/>
      <c r="W5156" s="4"/>
      <c r="X5156" s="4"/>
      <c r="Y5156" s="4"/>
    </row>
    <row r="5157" spans="1:25" ht="15" customHeight="1">
      <c r="A5157" s="4"/>
      <c r="B5157" s="59" t="s">
        <v>1245</v>
      </c>
      <c r="C5157" s="74" t="s">
        <v>3105</v>
      </c>
      <c r="D5157" s="59" t="s">
        <v>47</v>
      </c>
      <c r="E5157" s="59" t="s">
        <v>3106</v>
      </c>
      <c r="F5157" s="308" t="s">
        <v>1248</v>
      </c>
      <c r="G5157" s="308"/>
      <c r="H5157" s="73" t="s">
        <v>1249</v>
      </c>
      <c r="I5157" s="76">
        <v>1</v>
      </c>
      <c r="J5157" s="75">
        <v>36.65</v>
      </c>
      <c r="K5157" s="75">
        <v>36.65</v>
      </c>
      <c r="O5157" s="4"/>
      <c r="P5157" s="4"/>
      <c r="Q5157" s="4"/>
      <c r="R5157" s="4"/>
      <c r="S5157" s="4"/>
      <c r="T5157" s="4"/>
      <c r="U5157" s="4"/>
      <c r="V5157" s="4"/>
      <c r="W5157" s="4"/>
      <c r="X5157" s="4"/>
      <c r="Y5157" s="4"/>
    </row>
    <row r="5158" spans="1:25" ht="15" customHeight="1">
      <c r="A5158" s="4"/>
      <c r="B5158" s="59" t="s">
        <v>1245</v>
      </c>
      <c r="C5158" s="74" t="s">
        <v>3109</v>
      </c>
      <c r="D5158" s="59" t="s">
        <v>47</v>
      </c>
      <c r="E5158" s="59" t="s">
        <v>3110</v>
      </c>
      <c r="F5158" s="308" t="s">
        <v>2796</v>
      </c>
      <c r="G5158" s="308"/>
      <c r="H5158" s="73" t="s">
        <v>1249</v>
      </c>
      <c r="I5158" s="76">
        <v>1</v>
      </c>
      <c r="J5158" s="75">
        <v>152.76</v>
      </c>
      <c r="K5158" s="75">
        <v>152.76</v>
      </c>
      <c r="O5158" s="4"/>
      <c r="P5158" s="4"/>
      <c r="Q5158" s="4"/>
      <c r="R5158" s="4"/>
      <c r="S5158" s="4"/>
      <c r="T5158" s="4"/>
      <c r="U5158" s="4"/>
      <c r="V5158" s="4"/>
      <c r="W5158" s="4"/>
      <c r="X5158" s="4"/>
      <c r="Y5158" s="4"/>
    </row>
    <row r="5159" spans="1:25" ht="15" customHeight="1">
      <c r="A5159" s="4"/>
      <c r="B5159" s="59" t="s">
        <v>1245</v>
      </c>
      <c r="C5159" s="74" t="s">
        <v>3103</v>
      </c>
      <c r="D5159" s="59" t="s">
        <v>47</v>
      </c>
      <c r="E5159" s="59" t="s">
        <v>3104</v>
      </c>
      <c r="F5159" s="308" t="s">
        <v>2796</v>
      </c>
      <c r="G5159" s="308"/>
      <c r="H5159" s="73" t="s">
        <v>1249</v>
      </c>
      <c r="I5159" s="76">
        <v>1</v>
      </c>
      <c r="J5159" s="75">
        <v>10.220000000000001</v>
      </c>
      <c r="K5159" s="75">
        <v>10.220000000000001</v>
      </c>
      <c r="O5159" s="4"/>
      <c r="P5159" s="4"/>
      <c r="Q5159" s="4"/>
      <c r="R5159" s="4"/>
      <c r="S5159" s="4"/>
      <c r="T5159" s="4"/>
      <c r="U5159" s="4"/>
      <c r="V5159" s="4"/>
      <c r="W5159" s="4"/>
      <c r="X5159" s="4"/>
      <c r="Y5159" s="4"/>
    </row>
    <row r="5160" spans="1:25" ht="15" customHeight="1">
      <c r="A5160" s="4"/>
      <c r="B5160" s="59" t="s">
        <v>1245</v>
      </c>
      <c r="C5160" s="74" t="s">
        <v>3111</v>
      </c>
      <c r="D5160" s="59" t="s">
        <v>47</v>
      </c>
      <c r="E5160" s="59" t="s">
        <v>3112</v>
      </c>
      <c r="F5160" s="308" t="s">
        <v>2796</v>
      </c>
      <c r="G5160" s="308"/>
      <c r="H5160" s="73" t="s">
        <v>1249</v>
      </c>
      <c r="I5160" s="76">
        <v>1</v>
      </c>
      <c r="J5160" s="75">
        <v>47.08</v>
      </c>
      <c r="K5160" s="75">
        <v>47.08</v>
      </c>
      <c r="O5160" s="4"/>
      <c r="P5160" s="4"/>
      <c r="Q5160" s="4"/>
      <c r="R5160" s="4"/>
      <c r="S5160" s="4"/>
      <c r="T5160" s="4"/>
      <c r="U5160" s="4"/>
      <c r="V5160" s="4"/>
      <c r="W5160" s="4"/>
      <c r="X5160" s="4"/>
      <c r="Y5160" s="4"/>
    </row>
    <row r="5161" spans="1:25" ht="15" customHeight="1">
      <c r="A5161" s="4"/>
      <c r="B5161" s="60"/>
      <c r="C5161" s="60"/>
      <c r="D5161" s="60"/>
      <c r="E5161" s="60"/>
      <c r="F5161" s="60" t="s">
        <v>1260</v>
      </c>
      <c r="G5161" s="82">
        <v>31.26</v>
      </c>
      <c r="H5161" s="60" t="s">
        <v>1261</v>
      </c>
      <c r="I5161" s="82">
        <v>0</v>
      </c>
      <c r="J5161" s="60" t="s">
        <v>1262</v>
      </c>
      <c r="K5161" s="82">
        <v>31.26</v>
      </c>
      <c r="O5161" s="4"/>
      <c r="P5161" s="4"/>
      <c r="Q5161" s="4"/>
      <c r="R5161" s="4"/>
      <c r="S5161" s="4"/>
      <c r="T5161" s="4"/>
      <c r="U5161" s="4"/>
      <c r="V5161" s="4"/>
      <c r="W5161" s="4"/>
      <c r="X5161" s="4"/>
      <c r="Y5161" s="4"/>
    </row>
    <row r="5162" spans="1:25" ht="15" customHeight="1" thickBot="1">
      <c r="A5162" s="4"/>
      <c r="B5162" s="60"/>
      <c r="C5162" s="60"/>
      <c r="D5162" s="60"/>
      <c r="E5162" s="60"/>
      <c r="F5162" s="60" t="s">
        <v>1263</v>
      </c>
      <c r="G5162" s="82">
        <v>52.7</v>
      </c>
      <c r="H5162" s="60"/>
      <c r="I5162" s="306" t="s">
        <v>1264</v>
      </c>
      <c r="J5162" s="306"/>
      <c r="K5162" s="82">
        <v>331.28</v>
      </c>
      <c r="O5162" s="4"/>
      <c r="P5162" s="4"/>
      <c r="Q5162" s="4"/>
      <c r="R5162" s="4"/>
      <c r="S5162" s="4"/>
      <c r="T5162" s="4"/>
      <c r="U5162" s="4"/>
      <c r="V5162" s="4"/>
      <c r="W5162" s="4"/>
      <c r="X5162" s="4"/>
      <c r="Y5162" s="4"/>
    </row>
    <row r="5163" spans="1:25" ht="15" customHeight="1" thickTop="1">
      <c r="A5163" s="4"/>
      <c r="B5163" s="72"/>
      <c r="C5163" s="72"/>
      <c r="D5163" s="72"/>
      <c r="E5163" s="72"/>
      <c r="F5163" s="72"/>
      <c r="G5163" s="72"/>
      <c r="H5163" s="72"/>
      <c r="I5163" s="72"/>
      <c r="J5163" s="72"/>
      <c r="K5163" s="72"/>
      <c r="O5163" s="4"/>
      <c r="P5163" s="4"/>
      <c r="Q5163" s="4"/>
      <c r="R5163" s="4"/>
      <c r="S5163" s="4"/>
      <c r="T5163" s="4"/>
      <c r="U5163" s="4"/>
      <c r="V5163" s="4"/>
      <c r="W5163" s="4"/>
      <c r="X5163" s="4"/>
      <c r="Y5163" s="4"/>
    </row>
    <row r="5164" spans="1:25" ht="15" customHeight="1">
      <c r="A5164" s="4"/>
      <c r="B5164" s="61"/>
      <c r="C5164" s="62" t="s">
        <v>19</v>
      </c>
      <c r="D5164" s="61" t="s">
        <v>20</v>
      </c>
      <c r="E5164" s="61" t="s">
        <v>21</v>
      </c>
      <c r="F5164" s="303" t="s">
        <v>1242</v>
      </c>
      <c r="G5164" s="303"/>
      <c r="H5164" s="67" t="s">
        <v>22</v>
      </c>
      <c r="I5164" s="62" t="s">
        <v>23</v>
      </c>
      <c r="J5164" s="62" t="s">
        <v>24</v>
      </c>
      <c r="K5164" s="62" t="s">
        <v>17</v>
      </c>
      <c r="O5164" s="4"/>
      <c r="P5164" s="4"/>
      <c r="Q5164" s="4"/>
      <c r="R5164" s="4"/>
      <c r="S5164" s="4"/>
      <c r="T5164" s="4"/>
      <c r="U5164" s="4"/>
      <c r="V5164" s="4"/>
      <c r="W5164" s="4"/>
      <c r="X5164" s="4"/>
      <c r="Y5164" s="4"/>
    </row>
    <row r="5165" spans="1:25" ht="15" customHeight="1">
      <c r="A5165" s="4"/>
      <c r="B5165" s="58" t="s">
        <v>1243</v>
      </c>
      <c r="C5165" s="69" t="s">
        <v>3107</v>
      </c>
      <c r="D5165" s="58" t="s">
        <v>47</v>
      </c>
      <c r="E5165" s="58" t="s">
        <v>3108</v>
      </c>
      <c r="F5165" s="304" t="s">
        <v>2796</v>
      </c>
      <c r="G5165" s="304"/>
      <c r="H5165" s="68" t="s">
        <v>1249</v>
      </c>
      <c r="I5165" s="71">
        <v>1</v>
      </c>
      <c r="J5165" s="70">
        <v>27.75</v>
      </c>
      <c r="K5165" s="70">
        <v>27.75</v>
      </c>
      <c r="O5165" s="4"/>
      <c r="P5165" s="4"/>
      <c r="Q5165" s="4"/>
      <c r="R5165" s="4"/>
      <c r="S5165" s="4"/>
      <c r="T5165" s="4"/>
      <c r="U5165" s="4"/>
      <c r="V5165" s="4"/>
      <c r="W5165" s="4"/>
      <c r="X5165" s="4"/>
      <c r="Y5165" s="4"/>
    </row>
    <row r="5166" spans="1:25" ht="15" customHeight="1">
      <c r="A5166" s="4"/>
      <c r="B5166" s="57" t="s">
        <v>1254</v>
      </c>
      <c r="C5166" s="78" t="s">
        <v>3113</v>
      </c>
      <c r="D5166" s="57" t="s">
        <v>47</v>
      </c>
      <c r="E5166" s="57" t="s">
        <v>3114</v>
      </c>
      <c r="F5166" s="305" t="s">
        <v>2805</v>
      </c>
      <c r="G5166" s="305"/>
      <c r="H5166" s="77" t="s">
        <v>49</v>
      </c>
      <c r="I5166" s="80">
        <v>5.5099999999999998E-5</v>
      </c>
      <c r="J5166" s="79">
        <v>143750</v>
      </c>
      <c r="K5166" s="79">
        <v>7.92</v>
      </c>
      <c r="O5166" s="4"/>
      <c r="P5166" s="4"/>
      <c r="Q5166" s="4"/>
      <c r="R5166" s="4"/>
      <c r="S5166" s="4"/>
      <c r="T5166" s="4"/>
      <c r="U5166" s="4"/>
      <c r="V5166" s="4"/>
      <c r="W5166" s="4"/>
      <c r="X5166" s="4"/>
      <c r="Y5166" s="4"/>
    </row>
    <row r="5167" spans="1:25" ht="15" customHeight="1">
      <c r="A5167" s="4"/>
      <c r="B5167" s="57" t="s">
        <v>1254</v>
      </c>
      <c r="C5167" s="78" t="s">
        <v>3115</v>
      </c>
      <c r="D5167" s="57" t="s">
        <v>47</v>
      </c>
      <c r="E5167" s="57" t="s">
        <v>3116</v>
      </c>
      <c r="F5167" s="305" t="s">
        <v>2805</v>
      </c>
      <c r="G5167" s="305"/>
      <c r="H5167" s="77" t="s">
        <v>49</v>
      </c>
      <c r="I5167" s="80">
        <v>3.43E-5</v>
      </c>
      <c r="J5167" s="79">
        <v>578291.73</v>
      </c>
      <c r="K5167" s="79">
        <v>19.829999999999998</v>
      </c>
      <c r="O5167" s="4"/>
      <c r="P5167" s="4"/>
      <c r="Q5167" s="4"/>
      <c r="R5167" s="4"/>
      <c r="S5167" s="4"/>
      <c r="T5167" s="4"/>
      <c r="U5167" s="4"/>
      <c r="V5167" s="4"/>
      <c r="W5167" s="4"/>
      <c r="X5167" s="4"/>
      <c r="Y5167" s="4"/>
    </row>
    <row r="5168" spans="1:25" ht="15" customHeight="1">
      <c r="A5168" s="4"/>
      <c r="B5168" s="60"/>
      <c r="C5168" s="60"/>
      <c r="D5168" s="60"/>
      <c r="E5168" s="60"/>
      <c r="F5168" s="60" t="s">
        <v>1260</v>
      </c>
      <c r="G5168" s="82">
        <v>0</v>
      </c>
      <c r="H5168" s="60" t="s">
        <v>1261</v>
      </c>
      <c r="I5168" s="82">
        <v>0</v>
      </c>
      <c r="J5168" s="60" t="s">
        <v>1262</v>
      </c>
      <c r="K5168" s="82">
        <v>0</v>
      </c>
      <c r="O5168" s="4"/>
      <c r="P5168" s="4"/>
      <c r="Q5168" s="4"/>
      <c r="R5168" s="4"/>
      <c r="S5168" s="4"/>
      <c r="T5168" s="4"/>
      <c r="U5168" s="4"/>
      <c r="V5168" s="4"/>
      <c r="W5168" s="4"/>
      <c r="X5168" s="4"/>
      <c r="Y5168" s="4"/>
    </row>
    <row r="5169" spans="1:25" ht="15" customHeight="1" thickBot="1">
      <c r="A5169" s="4"/>
      <c r="B5169" s="60"/>
      <c r="C5169" s="60"/>
      <c r="D5169" s="60"/>
      <c r="E5169" s="60"/>
      <c r="F5169" s="60" t="s">
        <v>1263</v>
      </c>
      <c r="G5169" s="82">
        <v>5.25</v>
      </c>
      <c r="H5169" s="60"/>
      <c r="I5169" s="306" t="s">
        <v>1264</v>
      </c>
      <c r="J5169" s="306"/>
      <c r="K5169" s="82">
        <v>33</v>
      </c>
      <c r="O5169" s="4"/>
      <c r="P5169" s="4"/>
      <c r="Q5169" s="4"/>
      <c r="R5169" s="4"/>
      <c r="S5169" s="4"/>
      <c r="T5169" s="4"/>
      <c r="U5169" s="4"/>
      <c r="V5169" s="4"/>
      <c r="W5169" s="4"/>
      <c r="X5169" s="4"/>
      <c r="Y5169" s="4"/>
    </row>
    <row r="5170" spans="1:25" ht="15" customHeight="1" thickTop="1">
      <c r="A5170" s="4"/>
      <c r="B5170" s="72"/>
      <c r="C5170" s="72"/>
      <c r="D5170" s="72"/>
      <c r="E5170" s="72"/>
      <c r="F5170" s="72"/>
      <c r="G5170" s="72"/>
      <c r="H5170" s="72"/>
      <c r="I5170" s="72"/>
      <c r="J5170" s="72"/>
      <c r="K5170" s="72"/>
      <c r="O5170" s="4"/>
      <c r="P5170" s="4"/>
      <c r="Q5170" s="4"/>
      <c r="R5170" s="4"/>
      <c r="S5170" s="4"/>
      <c r="T5170" s="4"/>
      <c r="U5170" s="4"/>
      <c r="V5170" s="4"/>
      <c r="W5170" s="4"/>
      <c r="X5170" s="4"/>
      <c r="Y5170" s="4"/>
    </row>
    <row r="5171" spans="1:25" ht="15" customHeight="1">
      <c r="A5171" s="4"/>
      <c r="B5171" s="61"/>
      <c r="C5171" s="62" t="s">
        <v>19</v>
      </c>
      <c r="D5171" s="61" t="s">
        <v>20</v>
      </c>
      <c r="E5171" s="61" t="s">
        <v>21</v>
      </c>
      <c r="F5171" s="303" t="s">
        <v>1242</v>
      </c>
      <c r="G5171" s="303"/>
      <c r="H5171" s="67" t="s">
        <v>22</v>
      </c>
      <c r="I5171" s="62" t="s">
        <v>23</v>
      </c>
      <c r="J5171" s="62" t="s">
        <v>24</v>
      </c>
      <c r="K5171" s="62" t="s">
        <v>17</v>
      </c>
      <c r="O5171" s="4"/>
      <c r="P5171" s="4"/>
      <c r="Q5171" s="4"/>
      <c r="R5171" s="4"/>
      <c r="S5171" s="4"/>
      <c r="T5171" s="4"/>
      <c r="U5171" s="4"/>
      <c r="V5171" s="4"/>
      <c r="W5171" s="4"/>
      <c r="X5171" s="4"/>
      <c r="Y5171" s="4"/>
    </row>
    <row r="5172" spans="1:25" ht="15" customHeight="1">
      <c r="A5172" s="4"/>
      <c r="B5172" s="58" t="s">
        <v>1243</v>
      </c>
      <c r="C5172" s="69" t="s">
        <v>3101</v>
      </c>
      <c r="D5172" s="58" t="s">
        <v>47</v>
      </c>
      <c r="E5172" s="58" t="s">
        <v>3102</v>
      </c>
      <c r="F5172" s="304" t="s">
        <v>2796</v>
      </c>
      <c r="G5172" s="304"/>
      <c r="H5172" s="68" t="s">
        <v>1249</v>
      </c>
      <c r="I5172" s="71">
        <v>1</v>
      </c>
      <c r="J5172" s="70">
        <v>4.12</v>
      </c>
      <c r="K5172" s="70">
        <v>4.12</v>
      </c>
      <c r="O5172" s="4"/>
      <c r="P5172" s="4"/>
      <c r="Q5172" s="4"/>
      <c r="R5172" s="4"/>
      <c r="S5172" s="4"/>
      <c r="T5172" s="4"/>
      <c r="U5172" s="4"/>
      <c r="V5172" s="4"/>
      <c r="W5172" s="4"/>
      <c r="X5172" s="4"/>
      <c r="Y5172" s="4"/>
    </row>
    <row r="5173" spans="1:25" ht="15" customHeight="1">
      <c r="A5173" s="4"/>
      <c r="B5173" s="57" t="s">
        <v>1254</v>
      </c>
      <c r="C5173" s="78" t="s">
        <v>3113</v>
      </c>
      <c r="D5173" s="57" t="s">
        <v>47</v>
      </c>
      <c r="E5173" s="57" t="s">
        <v>3114</v>
      </c>
      <c r="F5173" s="305" t="s">
        <v>2805</v>
      </c>
      <c r="G5173" s="305"/>
      <c r="H5173" s="77" t="s">
        <v>49</v>
      </c>
      <c r="I5173" s="80">
        <v>5.8000000000000004E-6</v>
      </c>
      <c r="J5173" s="79">
        <v>143750</v>
      </c>
      <c r="K5173" s="79">
        <v>0.83</v>
      </c>
      <c r="O5173" s="4"/>
      <c r="P5173" s="4"/>
      <c r="Q5173" s="4"/>
      <c r="R5173" s="4"/>
      <c r="S5173" s="4"/>
      <c r="T5173" s="4"/>
      <c r="U5173" s="4"/>
      <c r="V5173" s="4"/>
      <c r="W5173" s="4"/>
      <c r="X5173" s="4"/>
      <c r="Y5173" s="4"/>
    </row>
    <row r="5174" spans="1:25" ht="15" customHeight="1">
      <c r="A5174" s="4"/>
      <c r="B5174" s="57" t="s">
        <v>1254</v>
      </c>
      <c r="C5174" s="78" t="s">
        <v>3115</v>
      </c>
      <c r="D5174" s="57" t="s">
        <v>47</v>
      </c>
      <c r="E5174" s="57" t="s">
        <v>3116</v>
      </c>
      <c r="F5174" s="305" t="s">
        <v>2805</v>
      </c>
      <c r="G5174" s="305"/>
      <c r="H5174" s="77" t="s">
        <v>49</v>
      </c>
      <c r="I5174" s="80">
        <v>5.6999999999999996E-6</v>
      </c>
      <c r="J5174" s="79">
        <v>578291.73</v>
      </c>
      <c r="K5174" s="79">
        <v>3.29</v>
      </c>
      <c r="O5174" s="4"/>
      <c r="P5174" s="4"/>
      <c r="Q5174" s="4"/>
      <c r="R5174" s="4"/>
      <c r="S5174" s="4"/>
      <c r="T5174" s="4"/>
      <c r="U5174" s="4"/>
      <c r="V5174" s="4"/>
      <c r="W5174" s="4"/>
      <c r="X5174" s="4"/>
      <c r="Y5174" s="4"/>
    </row>
    <row r="5175" spans="1:25" ht="15" customHeight="1">
      <c r="A5175" s="4"/>
      <c r="B5175" s="60"/>
      <c r="C5175" s="60"/>
      <c r="D5175" s="60"/>
      <c r="E5175" s="60"/>
      <c r="F5175" s="60" t="s">
        <v>1260</v>
      </c>
      <c r="G5175" s="82">
        <v>0</v>
      </c>
      <c r="H5175" s="60" t="s">
        <v>1261</v>
      </c>
      <c r="I5175" s="82">
        <v>0</v>
      </c>
      <c r="J5175" s="60" t="s">
        <v>1262</v>
      </c>
      <c r="K5175" s="82">
        <v>0</v>
      </c>
      <c r="O5175" s="4"/>
      <c r="P5175" s="4"/>
      <c r="Q5175" s="4"/>
      <c r="R5175" s="4"/>
      <c r="S5175" s="4"/>
      <c r="T5175" s="4"/>
      <c r="U5175" s="4"/>
      <c r="V5175" s="4"/>
      <c r="W5175" s="4"/>
      <c r="X5175" s="4"/>
      <c r="Y5175" s="4"/>
    </row>
    <row r="5176" spans="1:25" ht="15" customHeight="1" thickBot="1">
      <c r="A5176" s="4"/>
      <c r="B5176" s="60"/>
      <c r="C5176" s="60"/>
      <c r="D5176" s="60"/>
      <c r="E5176" s="60"/>
      <c r="F5176" s="60" t="s">
        <v>1263</v>
      </c>
      <c r="G5176" s="82">
        <v>0.77</v>
      </c>
      <c r="H5176" s="60"/>
      <c r="I5176" s="306" t="s">
        <v>1264</v>
      </c>
      <c r="J5176" s="306"/>
      <c r="K5176" s="82">
        <v>4.8899999999999997</v>
      </c>
      <c r="O5176" s="4"/>
      <c r="P5176" s="4"/>
      <c r="Q5176" s="4"/>
      <c r="R5176" s="4"/>
      <c r="S5176" s="4"/>
      <c r="T5176" s="4"/>
      <c r="U5176" s="4"/>
      <c r="V5176" s="4"/>
      <c r="W5176" s="4"/>
      <c r="X5176" s="4"/>
      <c r="Y5176" s="4"/>
    </row>
    <row r="5177" spans="1:25" ht="15" customHeight="1" thickTop="1">
      <c r="A5177" s="4"/>
      <c r="B5177" s="72"/>
      <c r="C5177" s="72"/>
      <c r="D5177" s="72"/>
      <c r="E5177" s="72"/>
      <c r="F5177" s="72"/>
      <c r="G5177" s="72"/>
      <c r="H5177" s="72"/>
      <c r="I5177" s="72"/>
      <c r="J5177" s="72"/>
      <c r="K5177" s="72"/>
      <c r="O5177" s="4"/>
      <c r="P5177" s="4"/>
      <c r="Q5177" s="4"/>
      <c r="R5177" s="4"/>
      <c r="S5177" s="4"/>
      <c r="T5177" s="4"/>
      <c r="U5177" s="4"/>
      <c r="V5177" s="4"/>
      <c r="W5177" s="4"/>
      <c r="X5177" s="4"/>
      <c r="Y5177" s="4"/>
    </row>
    <row r="5178" spans="1:25" ht="15" customHeight="1">
      <c r="A5178" s="4"/>
      <c r="B5178" s="61"/>
      <c r="C5178" s="62" t="s">
        <v>19</v>
      </c>
      <c r="D5178" s="61" t="s">
        <v>20</v>
      </c>
      <c r="E5178" s="61" t="s">
        <v>21</v>
      </c>
      <c r="F5178" s="303" t="s">
        <v>1242</v>
      </c>
      <c r="G5178" s="303"/>
      <c r="H5178" s="67" t="s">
        <v>22</v>
      </c>
      <c r="I5178" s="62" t="s">
        <v>23</v>
      </c>
      <c r="J5178" s="62" t="s">
        <v>24</v>
      </c>
      <c r="K5178" s="62" t="s">
        <v>17</v>
      </c>
      <c r="O5178" s="4"/>
      <c r="P5178" s="4"/>
      <c r="Q5178" s="4"/>
      <c r="R5178" s="4"/>
      <c r="S5178" s="4"/>
      <c r="T5178" s="4"/>
      <c r="U5178" s="4"/>
      <c r="V5178" s="4"/>
      <c r="W5178" s="4"/>
      <c r="X5178" s="4"/>
      <c r="Y5178" s="4"/>
    </row>
    <row r="5179" spans="1:25" ht="15" customHeight="1">
      <c r="A5179" s="4"/>
      <c r="B5179" s="58" t="s">
        <v>1243</v>
      </c>
      <c r="C5179" s="69" t="s">
        <v>3103</v>
      </c>
      <c r="D5179" s="58" t="s">
        <v>47</v>
      </c>
      <c r="E5179" s="58" t="s">
        <v>3104</v>
      </c>
      <c r="F5179" s="304" t="s">
        <v>2796</v>
      </c>
      <c r="G5179" s="304"/>
      <c r="H5179" s="68" t="s">
        <v>1249</v>
      </c>
      <c r="I5179" s="71">
        <v>1</v>
      </c>
      <c r="J5179" s="70">
        <v>10.220000000000001</v>
      </c>
      <c r="K5179" s="70">
        <v>10.220000000000001</v>
      </c>
      <c r="O5179" s="4"/>
      <c r="P5179" s="4"/>
      <c r="Q5179" s="4"/>
      <c r="R5179" s="4"/>
      <c r="S5179" s="4"/>
      <c r="T5179" s="4"/>
      <c r="U5179" s="4"/>
      <c r="V5179" s="4"/>
      <c r="W5179" s="4"/>
      <c r="X5179" s="4"/>
      <c r="Y5179" s="4"/>
    </row>
    <row r="5180" spans="1:25" ht="15" customHeight="1">
      <c r="A5180" s="4"/>
      <c r="B5180" s="57" t="s">
        <v>1254</v>
      </c>
      <c r="C5180" s="78" t="s">
        <v>3113</v>
      </c>
      <c r="D5180" s="57" t="s">
        <v>47</v>
      </c>
      <c r="E5180" s="57" t="s">
        <v>3114</v>
      </c>
      <c r="F5180" s="305" t="s">
        <v>2805</v>
      </c>
      <c r="G5180" s="305"/>
      <c r="H5180" s="77" t="s">
        <v>49</v>
      </c>
      <c r="I5180" s="80">
        <v>1.4399999999999999E-5</v>
      </c>
      <c r="J5180" s="79">
        <v>143750</v>
      </c>
      <c r="K5180" s="79">
        <v>2.0699999999999998</v>
      </c>
      <c r="O5180" s="4"/>
      <c r="P5180" s="4"/>
      <c r="Q5180" s="4"/>
      <c r="R5180" s="4"/>
      <c r="S5180" s="4"/>
      <c r="T5180" s="4"/>
      <c r="U5180" s="4"/>
      <c r="V5180" s="4"/>
      <c r="W5180" s="4"/>
      <c r="X5180" s="4"/>
      <c r="Y5180" s="4"/>
    </row>
    <row r="5181" spans="1:25" ht="15" customHeight="1">
      <c r="A5181" s="4"/>
      <c r="B5181" s="57" t="s">
        <v>1254</v>
      </c>
      <c r="C5181" s="78" t="s">
        <v>3115</v>
      </c>
      <c r="D5181" s="57" t="s">
        <v>47</v>
      </c>
      <c r="E5181" s="57" t="s">
        <v>3116</v>
      </c>
      <c r="F5181" s="305" t="s">
        <v>2805</v>
      </c>
      <c r="G5181" s="305"/>
      <c r="H5181" s="77" t="s">
        <v>49</v>
      </c>
      <c r="I5181" s="80">
        <v>1.4100000000000001E-5</v>
      </c>
      <c r="J5181" s="79">
        <v>578291.73</v>
      </c>
      <c r="K5181" s="79">
        <v>8.15</v>
      </c>
      <c r="O5181" s="4"/>
      <c r="P5181" s="4"/>
      <c r="Q5181" s="4"/>
      <c r="R5181" s="4"/>
      <c r="S5181" s="4"/>
      <c r="T5181" s="4"/>
      <c r="U5181" s="4"/>
      <c r="V5181" s="4"/>
      <c r="W5181" s="4"/>
      <c r="X5181" s="4"/>
      <c r="Y5181" s="4"/>
    </row>
    <row r="5182" spans="1:25" ht="15" customHeight="1">
      <c r="A5182" s="4"/>
      <c r="B5182" s="60"/>
      <c r="C5182" s="60"/>
      <c r="D5182" s="60"/>
      <c r="E5182" s="60"/>
      <c r="F5182" s="60" t="s">
        <v>1260</v>
      </c>
      <c r="G5182" s="82">
        <v>0</v>
      </c>
      <c r="H5182" s="60" t="s">
        <v>1261</v>
      </c>
      <c r="I5182" s="82">
        <v>0</v>
      </c>
      <c r="J5182" s="60" t="s">
        <v>1262</v>
      </c>
      <c r="K5182" s="82">
        <v>0</v>
      </c>
      <c r="O5182" s="4"/>
      <c r="P5182" s="4"/>
      <c r="Q5182" s="4"/>
      <c r="R5182" s="4"/>
      <c r="S5182" s="4"/>
      <c r="T5182" s="4"/>
      <c r="U5182" s="4"/>
      <c r="V5182" s="4"/>
      <c r="W5182" s="4"/>
      <c r="X5182" s="4"/>
      <c r="Y5182" s="4"/>
    </row>
    <row r="5183" spans="1:25" ht="15" customHeight="1" thickBot="1">
      <c r="A5183" s="4"/>
      <c r="B5183" s="60"/>
      <c r="C5183" s="60"/>
      <c r="D5183" s="60"/>
      <c r="E5183" s="60"/>
      <c r="F5183" s="60" t="s">
        <v>1263</v>
      </c>
      <c r="G5183" s="82">
        <v>1.93</v>
      </c>
      <c r="H5183" s="60"/>
      <c r="I5183" s="306" t="s">
        <v>1264</v>
      </c>
      <c r="J5183" s="306"/>
      <c r="K5183" s="82">
        <v>12.15</v>
      </c>
      <c r="O5183" s="4"/>
      <c r="P5183" s="4"/>
      <c r="Q5183" s="4"/>
      <c r="R5183" s="4"/>
      <c r="S5183" s="4"/>
      <c r="T5183" s="4"/>
      <c r="U5183" s="4"/>
      <c r="V5183" s="4"/>
      <c r="W5183" s="4"/>
      <c r="X5183" s="4"/>
      <c r="Y5183" s="4"/>
    </row>
    <row r="5184" spans="1:25" ht="15" customHeight="1" thickTop="1">
      <c r="A5184" s="4"/>
      <c r="B5184" s="72"/>
      <c r="C5184" s="72"/>
      <c r="D5184" s="72"/>
      <c r="E5184" s="72"/>
      <c r="F5184" s="72"/>
      <c r="G5184" s="72"/>
      <c r="H5184" s="72"/>
      <c r="I5184" s="72"/>
      <c r="J5184" s="72"/>
      <c r="K5184" s="72"/>
      <c r="O5184" s="4"/>
      <c r="P5184" s="4"/>
      <c r="Q5184" s="4"/>
      <c r="R5184" s="4"/>
      <c r="S5184" s="4"/>
      <c r="T5184" s="4"/>
      <c r="U5184" s="4"/>
      <c r="V5184" s="4"/>
      <c r="W5184" s="4"/>
      <c r="X5184" s="4"/>
      <c r="Y5184" s="4"/>
    </row>
    <row r="5185" spans="1:25" ht="15" customHeight="1">
      <c r="A5185" s="4"/>
      <c r="B5185" s="61"/>
      <c r="C5185" s="62" t="s">
        <v>19</v>
      </c>
      <c r="D5185" s="61" t="s">
        <v>20</v>
      </c>
      <c r="E5185" s="61" t="s">
        <v>21</v>
      </c>
      <c r="F5185" s="303" t="s">
        <v>1242</v>
      </c>
      <c r="G5185" s="303"/>
      <c r="H5185" s="67" t="s">
        <v>22</v>
      </c>
      <c r="I5185" s="62" t="s">
        <v>23</v>
      </c>
      <c r="J5185" s="62" t="s">
        <v>24</v>
      </c>
      <c r="K5185" s="62" t="s">
        <v>17</v>
      </c>
      <c r="O5185" s="4"/>
      <c r="P5185" s="4"/>
      <c r="Q5185" s="4"/>
      <c r="R5185" s="4"/>
      <c r="S5185" s="4"/>
      <c r="T5185" s="4"/>
      <c r="U5185" s="4"/>
      <c r="V5185" s="4"/>
      <c r="W5185" s="4"/>
      <c r="X5185" s="4"/>
      <c r="Y5185" s="4"/>
    </row>
    <row r="5186" spans="1:25" ht="15" customHeight="1">
      <c r="A5186" s="4"/>
      <c r="B5186" s="58" t="s">
        <v>1243</v>
      </c>
      <c r="C5186" s="69" t="s">
        <v>3111</v>
      </c>
      <c r="D5186" s="58" t="s">
        <v>47</v>
      </c>
      <c r="E5186" s="58" t="s">
        <v>3112</v>
      </c>
      <c r="F5186" s="304" t="s">
        <v>2796</v>
      </c>
      <c r="G5186" s="304"/>
      <c r="H5186" s="68" t="s">
        <v>1249</v>
      </c>
      <c r="I5186" s="71">
        <v>1</v>
      </c>
      <c r="J5186" s="70">
        <v>47.08</v>
      </c>
      <c r="K5186" s="70">
        <v>47.08</v>
      </c>
      <c r="O5186" s="4"/>
      <c r="P5186" s="4"/>
      <c r="Q5186" s="4"/>
      <c r="R5186" s="4"/>
      <c r="S5186" s="4"/>
      <c r="T5186" s="4"/>
      <c r="U5186" s="4"/>
      <c r="V5186" s="4"/>
      <c r="W5186" s="4"/>
      <c r="X5186" s="4"/>
      <c r="Y5186" s="4"/>
    </row>
    <row r="5187" spans="1:25" ht="15" customHeight="1">
      <c r="A5187" s="4"/>
      <c r="B5187" s="57" t="s">
        <v>1254</v>
      </c>
      <c r="C5187" s="78" t="s">
        <v>3113</v>
      </c>
      <c r="D5187" s="57" t="s">
        <v>47</v>
      </c>
      <c r="E5187" s="57" t="s">
        <v>3114</v>
      </c>
      <c r="F5187" s="305" t="s">
        <v>2805</v>
      </c>
      <c r="G5187" s="305"/>
      <c r="H5187" s="77" t="s">
        <v>49</v>
      </c>
      <c r="I5187" s="80">
        <v>6.8899999999999994E-5</v>
      </c>
      <c r="J5187" s="79">
        <v>143750</v>
      </c>
      <c r="K5187" s="79">
        <v>9.9</v>
      </c>
      <c r="O5187" s="4"/>
      <c r="P5187" s="4"/>
      <c r="Q5187" s="4"/>
      <c r="R5187" s="4"/>
      <c r="S5187" s="4"/>
      <c r="T5187" s="4"/>
      <c r="U5187" s="4"/>
      <c r="V5187" s="4"/>
      <c r="W5187" s="4"/>
      <c r="X5187" s="4"/>
      <c r="Y5187" s="4"/>
    </row>
    <row r="5188" spans="1:25" ht="15" customHeight="1">
      <c r="A5188" s="4"/>
      <c r="B5188" s="57" t="s">
        <v>1254</v>
      </c>
      <c r="C5188" s="78" t="s">
        <v>3115</v>
      </c>
      <c r="D5188" s="57" t="s">
        <v>47</v>
      </c>
      <c r="E5188" s="57" t="s">
        <v>3116</v>
      </c>
      <c r="F5188" s="305" t="s">
        <v>2805</v>
      </c>
      <c r="G5188" s="305"/>
      <c r="H5188" s="77" t="s">
        <v>49</v>
      </c>
      <c r="I5188" s="80">
        <v>6.4300000000000004E-5</v>
      </c>
      <c r="J5188" s="79">
        <v>578291.73</v>
      </c>
      <c r="K5188" s="79">
        <v>37.18</v>
      </c>
      <c r="O5188" s="4"/>
      <c r="P5188" s="4"/>
      <c r="Q5188" s="4"/>
      <c r="R5188" s="4"/>
      <c r="S5188" s="4"/>
      <c r="T5188" s="4"/>
      <c r="U5188" s="4"/>
      <c r="V5188" s="4"/>
      <c r="W5188" s="4"/>
      <c r="X5188" s="4"/>
      <c r="Y5188" s="4"/>
    </row>
    <row r="5189" spans="1:25" ht="15" customHeight="1">
      <c r="A5189" s="4"/>
      <c r="B5189" s="60"/>
      <c r="C5189" s="60"/>
      <c r="D5189" s="60"/>
      <c r="E5189" s="60"/>
      <c r="F5189" s="60" t="s">
        <v>1260</v>
      </c>
      <c r="G5189" s="82">
        <v>0</v>
      </c>
      <c r="H5189" s="60" t="s">
        <v>1261</v>
      </c>
      <c r="I5189" s="82">
        <v>0</v>
      </c>
      <c r="J5189" s="60" t="s">
        <v>1262</v>
      </c>
      <c r="K5189" s="82">
        <v>0</v>
      </c>
      <c r="O5189" s="4"/>
      <c r="P5189" s="4"/>
      <c r="Q5189" s="4"/>
      <c r="R5189" s="4"/>
      <c r="S5189" s="4"/>
      <c r="T5189" s="4"/>
      <c r="U5189" s="4"/>
      <c r="V5189" s="4"/>
      <c r="W5189" s="4"/>
      <c r="X5189" s="4"/>
      <c r="Y5189" s="4"/>
    </row>
    <row r="5190" spans="1:25" ht="15" customHeight="1" thickBot="1">
      <c r="A5190" s="4"/>
      <c r="B5190" s="60"/>
      <c r="C5190" s="60"/>
      <c r="D5190" s="60"/>
      <c r="E5190" s="60"/>
      <c r="F5190" s="60" t="s">
        <v>1263</v>
      </c>
      <c r="G5190" s="82">
        <v>8.9</v>
      </c>
      <c r="H5190" s="60"/>
      <c r="I5190" s="306" t="s">
        <v>1264</v>
      </c>
      <c r="J5190" s="306"/>
      <c r="K5190" s="82">
        <v>55.98</v>
      </c>
      <c r="O5190" s="4"/>
      <c r="P5190" s="4"/>
      <c r="Q5190" s="4"/>
      <c r="R5190" s="4"/>
      <c r="S5190" s="4"/>
      <c r="T5190" s="4"/>
      <c r="U5190" s="4"/>
      <c r="V5190" s="4"/>
      <c r="W5190" s="4"/>
      <c r="X5190" s="4"/>
      <c r="Y5190" s="4"/>
    </row>
    <row r="5191" spans="1:25" ht="15" customHeight="1" thickTop="1">
      <c r="A5191" s="4"/>
      <c r="B5191" s="72"/>
      <c r="C5191" s="72"/>
      <c r="D5191" s="72"/>
      <c r="E5191" s="72"/>
      <c r="F5191" s="72"/>
      <c r="G5191" s="72"/>
      <c r="H5191" s="72"/>
      <c r="I5191" s="72"/>
      <c r="J5191" s="72"/>
      <c r="K5191" s="72"/>
      <c r="O5191" s="4"/>
      <c r="P5191" s="4"/>
      <c r="Q5191" s="4"/>
      <c r="R5191" s="4"/>
      <c r="S5191" s="4"/>
      <c r="T5191" s="4"/>
      <c r="U5191" s="4"/>
      <c r="V5191" s="4"/>
      <c r="W5191" s="4"/>
      <c r="X5191" s="4"/>
      <c r="Y5191" s="4"/>
    </row>
    <row r="5192" spans="1:25" ht="15" customHeight="1">
      <c r="A5192" s="4"/>
      <c r="B5192" s="61"/>
      <c r="C5192" s="62" t="s">
        <v>19</v>
      </c>
      <c r="D5192" s="61" t="s">
        <v>20</v>
      </c>
      <c r="E5192" s="61" t="s">
        <v>21</v>
      </c>
      <c r="F5192" s="303" t="s">
        <v>1242</v>
      </c>
      <c r="G5192" s="303"/>
      <c r="H5192" s="67" t="s">
        <v>22</v>
      </c>
      <c r="I5192" s="62" t="s">
        <v>23</v>
      </c>
      <c r="J5192" s="62" t="s">
        <v>24</v>
      </c>
      <c r="K5192" s="62" t="s">
        <v>17</v>
      </c>
      <c r="O5192" s="4"/>
      <c r="P5192" s="4"/>
      <c r="Q5192" s="4"/>
      <c r="R5192" s="4"/>
      <c r="S5192" s="4"/>
      <c r="T5192" s="4"/>
      <c r="U5192" s="4"/>
      <c r="V5192" s="4"/>
      <c r="W5192" s="4"/>
      <c r="X5192" s="4"/>
      <c r="Y5192" s="4"/>
    </row>
    <row r="5193" spans="1:25" ht="15" customHeight="1">
      <c r="A5193" s="4"/>
      <c r="B5193" s="58" t="s">
        <v>1243</v>
      </c>
      <c r="C5193" s="69" t="s">
        <v>3109</v>
      </c>
      <c r="D5193" s="58" t="s">
        <v>47</v>
      </c>
      <c r="E5193" s="58" t="s">
        <v>3110</v>
      </c>
      <c r="F5193" s="304" t="s">
        <v>2796</v>
      </c>
      <c r="G5193" s="304"/>
      <c r="H5193" s="68" t="s">
        <v>1249</v>
      </c>
      <c r="I5193" s="71">
        <v>1</v>
      </c>
      <c r="J5193" s="70">
        <v>152.76</v>
      </c>
      <c r="K5193" s="70">
        <v>152.76</v>
      </c>
      <c r="O5193" s="4"/>
      <c r="P5193" s="4"/>
      <c r="Q5193" s="4"/>
      <c r="R5193" s="4"/>
      <c r="S5193" s="4"/>
      <c r="T5193" s="4"/>
      <c r="U5193" s="4"/>
      <c r="V5193" s="4"/>
      <c r="W5193" s="4"/>
      <c r="X5193" s="4"/>
      <c r="Y5193" s="4"/>
    </row>
    <row r="5194" spans="1:25" ht="15" customHeight="1">
      <c r="A5194" s="4"/>
      <c r="B5194" s="57" t="s">
        <v>1254</v>
      </c>
      <c r="C5194" s="78" t="s">
        <v>2838</v>
      </c>
      <c r="D5194" s="57" t="s">
        <v>47</v>
      </c>
      <c r="E5194" s="57" t="s">
        <v>2839</v>
      </c>
      <c r="F5194" s="305" t="s">
        <v>1258</v>
      </c>
      <c r="G5194" s="305"/>
      <c r="H5194" s="77" t="s">
        <v>15</v>
      </c>
      <c r="I5194" s="80">
        <v>26.43</v>
      </c>
      <c r="J5194" s="79">
        <v>5.78</v>
      </c>
      <c r="K5194" s="79">
        <v>152.76</v>
      </c>
      <c r="O5194" s="4"/>
      <c r="P5194" s="4"/>
      <c r="Q5194" s="4"/>
      <c r="R5194" s="4"/>
      <c r="S5194" s="4"/>
      <c r="T5194" s="4"/>
      <c r="U5194" s="4"/>
      <c r="V5194" s="4"/>
      <c r="W5194" s="4"/>
      <c r="X5194" s="4"/>
      <c r="Y5194" s="4"/>
    </row>
    <row r="5195" spans="1:25" ht="15" customHeight="1">
      <c r="A5195" s="4"/>
      <c r="B5195" s="60"/>
      <c r="C5195" s="60"/>
      <c r="D5195" s="60"/>
      <c r="E5195" s="60"/>
      <c r="F5195" s="60" t="s">
        <v>1260</v>
      </c>
      <c r="G5195" s="82">
        <v>0</v>
      </c>
      <c r="H5195" s="60" t="s">
        <v>1261</v>
      </c>
      <c r="I5195" s="82">
        <v>0</v>
      </c>
      <c r="J5195" s="60" t="s">
        <v>1262</v>
      </c>
      <c r="K5195" s="82">
        <v>0</v>
      </c>
      <c r="O5195" s="4"/>
      <c r="P5195" s="4"/>
      <c r="Q5195" s="4"/>
      <c r="R5195" s="4"/>
      <c r="S5195" s="4"/>
      <c r="T5195" s="4"/>
      <c r="U5195" s="4"/>
      <c r="V5195" s="4"/>
      <c r="W5195" s="4"/>
      <c r="X5195" s="4"/>
      <c r="Y5195" s="4"/>
    </row>
    <row r="5196" spans="1:25" ht="15" customHeight="1" thickBot="1">
      <c r="A5196" s="4"/>
      <c r="B5196" s="60"/>
      <c r="C5196" s="60"/>
      <c r="D5196" s="60"/>
      <c r="E5196" s="60"/>
      <c r="F5196" s="60" t="s">
        <v>1263</v>
      </c>
      <c r="G5196" s="82">
        <v>28.9</v>
      </c>
      <c r="H5196" s="60"/>
      <c r="I5196" s="306" t="s">
        <v>1264</v>
      </c>
      <c r="J5196" s="306"/>
      <c r="K5196" s="82">
        <v>181.66</v>
      </c>
      <c r="O5196" s="4"/>
      <c r="P5196" s="4"/>
      <c r="Q5196" s="4"/>
      <c r="R5196" s="4"/>
      <c r="S5196" s="4"/>
      <c r="T5196" s="4"/>
      <c r="U5196" s="4"/>
      <c r="V5196" s="4"/>
      <c r="W5196" s="4"/>
      <c r="X5196" s="4"/>
      <c r="Y5196" s="4"/>
    </row>
    <row r="5197" spans="1:25" ht="15" customHeight="1" thickTop="1">
      <c r="A5197" s="4"/>
      <c r="B5197" s="72"/>
      <c r="C5197" s="72"/>
      <c r="D5197" s="72"/>
      <c r="E5197" s="72"/>
      <c r="F5197" s="72"/>
      <c r="G5197" s="72"/>
      <c r="H5197" s="72"/>
      <c r="I5197" s="72"/>
      <c r="J5197" s="72"/>
      <c r="K5197" s="72"/>
      <c r="O5197" s="4"/>
      <c r="P5197" s="4"/>
      <c r="Q5197" s="4"/>
      <c r="R5197" s="4"/>
      <c r="S5197" s="4"/>
      <c r="T5197" s="4"/>
      <c r="U5197" s="4"/>
      <c r="V5197" s="4"/>
      <c r="W5197" s="4"/>
      <c r="X5197" s="4"/>
      <c r="Y5197" s="4"/>
    </row>
    <row r="5198" spans="1:25" ht="15" customHeight="1">
      <c r="A5198" s="4"/>
      <c r="B5198" s="61"/>
      <c r="C5198" s="62" t="s">
        <v>19</v>
      </c>
      <c r="D5198" s="61" t="s">
        <v>20</v>
      </c>
      <c r="E5198" s="61" t="s">
        <v>21</v>
      </c>
      <c r="F5198" s="303" t="s">
        <v>1242</v>
      </c>
      <c r="G5198" s="303"/>
      <c r="H5198" s="67" t="s">
        <v>22</v>
      </c>
      <c r="I5198" s="62" t="s">
        <v>23</v>
      </c>
      <c r="J5198" s="62" t="s">
        <v>24</v>
      </c>
      <c r="K5198" s="62" t="s">
        <v>17</v>
      </c>
      <c r="O5198" s="4"/>
      <c r="P5198" s="4"/>
      <c r="Q5198" s="4"/>
      <c r="R5198" s="4"/>
      <c r="S5198" s="4"/>
      <c r="T5198" s="4"/>
      <c r="U5198" s="4"/>
      <c r="V5198" s="4"/>
      <c r="W5198" s="4"/>
      <c r="X5198" s="4"/>
      <c r="Y5198" s="4"/>
    </row>
    <row r="5199" spans="1:25" ht="15" customHeight="1">
      <c r="A5199" s="4"/>
      <c r="B5199" s="58" t="s">
        <v>1243</v>
      </c>
      <c r="C5199" s="69" t="s">
        <v>1504</v>
      </c>
      <c r="D5199" s="58" t="s">
        <v>47</v>
      </c>
      <c r="E5199" s="58" t="s">
        <v>1505</v>
      </c>
      <c r="F5199" s="304" t="s">
        <v>1248</v>
      </c>
      <c r="G5199" s="304"/>
      <c r="H5199" s="68" t="s">
        <v>1249</v>
      </c>
      <c r="I5199" s="71">
        <v>1</v>
      </c>
      <c r="J5199" s="70">
        <v>31.21</v>
      </c>
      <c r="K5199" s="70">
        <v>31.21</v>
      </c>
      <c r="O5199" s="4"/>
      <c r="P5199" s="4"/>
      <c r="Q5199" s="4"/>
      <c r="R5199" s="4"/>
      <c r="S5199" s="4"/>
      <c r="T5199" s="4"/>
      <c r="U5199" s="4"/>
      <c r="V5199" s="4"/>
      <c r="W5199" s="4"/>
      <c r="X5199" s="4"/>
      <c r="Y5199" s="4"/>
    </row>
    <row r="5200" spans="1:25" ht="15" customHeight="1">
      <c r="A5200" s="4"/>
      <c r="B5200" s="59" t="s">
        <v>1245</v>
      </c>
      <c r="C5200" s="74" t="s">
        <v>2908</v>
      </c>
      <c r="D5200" s="59" t="s">
        <v>47</v>
      </c>
      <c r="E5200" s="59" t="s">
        <v>2909</v>
      </c>
      <c r="F5200" s="308" t="s">
        <v>1248</v>
      </c>
      <c r="G5200" s="308"/>
      <c r="H5200" s="73" t="s">
        <v>1249</v>
      </c>
      <c r="I5200" s="76">
        <v>1</v>
      </c>
      <c r="J5200" s="75">
        <v>0.51</v>
      </c>
      <c r="K5200" s="75">
        <v>0.51</v>
      </c>
      <c r="O5200" s="4"/>
      <c r="P5200" s="4"/>
      <c r="Q5200" s="4"/>
      <c r="R5200" s="4"/>
      <c r="S5200" s="4"/>
      <c r="T5200" s="4"/>
      <c r="U5200" s="4"/>
      <c r="V5200" s="4"/>
      <c r="W5200" s="4"/>
      <c r="X5200" s="4"/>
      <c r="Y5200" s="4"/>
    </row>
    <row r="5201" spans="1:25" ht="15" customHeight="1">
      <c r="A5201" s="4"/>
      <c r="B5201" s="57" t="s">
        <v>1254</v>
      </c>
      <c r="C5201" s="78" t="s">
        <v>2689</v>
      </c>
      <c r="D5201" s="57" t="s">
        <v>47</v>
      </c>
      <c r="E5201" s="57" t="s">
        <v>2690</v>
      </c>
      <c r="F5201" s="305" t="s">
        <v>1258</v>
      </c>
      <c r="G5201" s="305"/>
      <c r="H5201" s="77" t="s">
        <v>1249</v>
      </c>
      <c r="I5201" s="80">
        <v>1</v>
      </c>
      <c r="J5201" s="79">
        <v>1.43</v>
      </c>
      <c r="K5201" s="79">
        <v>1.43</v>
      </c>
      <c r="O5201" s="4"/>
      <c r="P5201" s="4"/>
      <c r="Q5201" s="4"/>
      <c r="R5201" s="4"/>
      <c r="S5201" s="4"/>
      <c r="T5201" s="4"/>
      <c r="U5201" s="4"/>
      <c r="V5201" s="4"/>
      <c r="W5201" s="4"/>
      <c r="X5201" s="4"/>
      <c r="Y5201" s="4"/>
    </row>
    <row r="5202" spans="1:25" ht="15" customHeight="1">
      <c r="A5202" s="4"/>
      <c r="B5202" s="57" t="s">
        <v>1254</v>
      </c>
      <c r="C5202" s="78" t="s">
        <v>2687</v>
      </c>
      <c r="D5202" s="57" t="s">
        <v>47</v>
      </c>
      <c r="E5202" s="57" t="s">
        <v>2688</v>
      </c>
      <c r="F5202" s="305" t="s">
        <v>1258</v>
      </c>
      <c r="G5202" s="305"/>
      <c r="H5202" s="77" t="s">
        <v>1249</v>
      </c>
      <c r="I5202" s="80">
        <v>1</v>
      </c>
      <c r="J5202" s="79">
        <v>0.78</v>
      </c>
      <c r="K5202" s="79">
        <v>0.78</v>
      </c>
      <c r="O5202" s="4"/>
      <c r="P5202" s="4"/>
      <c r="Q5202" s="4"/>
      <c r="R5202" s="4"/>
      <c r="S5202" s="4"/>
      <c r="T5202" s="4"/>
      <c r="U5202" s="4"/>
      <c r="V5202" s="4"/>
      <c r="W5202" s="4"/>
      <c r="X5202" s="4"/>
      <c r="Y5202" s="4"/>
    </row>
    <row r="5203" spans="1:25" ht="15" customHeight="1">
      <c r="A5203" s="4"/>
      <c r="B5203" s="57" t="s">
        <v>1254</v>
      </c>
      <c r="C5203" s="78" t="s">
        <v>2691</v>
      </c>
      <c r="D5203" s="57" t="s">
        <v>47</v>
      </c>
      <c r="E5203" s="57" t="s">
        <v>2692</v>
      </c>
      <c r="F5203" s="305" t="s">
        <v>1258</v>
      </c>
      <c r="G5203" s="305"/>
      <c r="H5203" s="77" t="s">
        <v>1249</v>
      </c>
      <c r="I5203" s="80">
        <v>1</v>
      </c>
      <c r="J5203" s="79">
        <v>0.08</v>
      </c>
      <c r="K5203" s="79">
        <v>0.08</v>
      </c>
      <c r="O5203" s="4"/>
      <c r="P5203" s="4"/>
      <c r="Q5203" s="4"/>
      <c r="R5203" s="4"/>
      <c r="S5203" s="4"/>
      <c r="T5203" s="4"/>
      <c r="U5203" s="4"/>
      <c r="V5203" s="4"/>
      <c r="W5203" s="4"/>
      <c r="X5203" s="4"/>
      <c r="Y5203" s="4"/>
    </row>
    <row r="5204" spans="1:25" ht="15" customHeight="1">
      <c r="A5204" s="4"/>
      <c r="B5204" s="57" t="s">
        <v>1254</v>
      </c>
      <c r="C5204" s="78" t="s">
        <v>2699</v>
      </c>
      <c r="D5204" s="57" t="s">
        <v>47</v>
      </c>
      <c r="E5204" s="57" t="s">
        <v>2700</v>
      </c>
      <c r="F5204" s="305" t="s">
        <v>1258</v>
      </c>
      <c r="G5204" s="305"/>
      <c r="H5204" s="77" t="s">
        <v>1249</v>
      </c>
      <c r="I5204" s="80">
        <v>1</v>
      </c>
      <c r="J5204" s="79">
        <v>1.31</v>
      </c>
      <c r="K5204" s="79">
        <v>1.31</v>
      </c>
      <c r="O5204" s="4"/>
      <c r="P5204" s="4"/>
      <c r="Q5204" s="4"/>
      <c r="R5204" s="4"/>
      <c r="S5204" s="4"/>
      <c r="T5204" s="4"/>
      <c r="U5204" s="4"/>
      <c r="V5204" s="4"/>
      <c r="W5204" s="4"/>
      <c r="X5204" s="4"/>
      <c r="Y5204" s="4"/>
    </row>
    <row r="5205" spans="1:25" ht="15" customHeight="1">
      <c r="A5205" s="4"/>
      <c r="B5205" s="57" t="s">
        <v>1254</v>
      </c>
      <c r="C5205" s="78" t="s">
        <v>2693</v>
      </c>
      <c r="D5205" s="57" t="s">
        <v>47</v>
      </c>
      <c r="E5205" s="57" t="s">
        <v>2694</v>
      </c>
      <c r="F5205" s="305" t="s">
        <v>1258</v>
      </c>
      <c r="G5205" s="305"/>
      <c r="H5205" s="77" t="s">
        <v>1249</v>
      </c>
      <c r="I5205" s="80">
        <v>1</v>
      </c>
      <c r="J5205" s="79">
        <v>0.86</v>
      </c>
      <c r="K5205" s="79">
        <v>0.86</v>
      </c>
      <c r="O5205" s="4"/>
      <c r="P5205" s="4"/>
      <c r="Q5205" s="4"/>
      <c r="R5205" s="4"/>
      <c r="S5205" s="4"/>
      <c r="T5205" s="4"/>
      <c r="U5205" s="4"/>
      <c r="V5205" s="4"/>
      <c r="W5205" s="4"/>
      <c r="X5205" s="4"/>
      <c r="Y5205" s="4"/>
    </row>
    <row r="5206" spans="1:25" ht="15" customHeight="1">
      <c r="A5206" s="4"/>
      <c r="B5206" s="57" t="s">
        <v>1254</v>
      </c>
      <c r="C5206" s="78" t="s">
        <v>2697</v>
      </c>
      <c r="D5206" s="57" t="s">
        <v>47</v>
      </c>
      <c r="E5206" s="57" t="s">
        <v>2698</v>
      </c>
      <c r="F5206" s="305" t="s">
        <v>1258</v>
      </c>
      <c r="G5206" s="305"/>
      <c r="H5206" s="77" t="s">
        <v>1249</v>
      </c>
      <c r="I5206" s="80">
        <v>1</v>
      </c>
      <c r="J5206" s="79">
        <v>2.12</v>
      </c>
      <c r="K5206" s="79">
        <v>2.12</v>
      </c>
      <c r="O5206" s="4"/>
      <c r="P5206" s="4"/>
      <c r="Q5206" s="4"/>
      <c r="R5206" s="4"/>
      <c r="S5206" s="4"/>
      <c r="T5206" s="4"/>
      <c r="U5206" s="4"/>
      <c r="V5206" s="4"/>
      <c r="W5206" s="4"/>
      <c r="X5206" s="4"/>
      <c r="Y5206" s="4"/>
    </row>
    <row r="5207" spans="1:25" ht="15" customHeight="1">
      <c r="A5207" s="4"/>
      <c r="B5207" s="57" t="s">
        <v>1254</v>
      </c>
      <c r="C5207" s="78" t="s">
        <v>2910</v>
      </c>
      <c r="D5207" s="57" t="s">
        <v>47</v>
      </c>
      <c r="E5207" s="57" t="s">
        <v>2911</v>
      </c>
      <c r="F5207" s="305" t="s">
        <v>1402</v>
      </c>
      <c r="G5207" s="305"/>
      <c r="H5207" s="77" t="s">
        <v>1249</v>
      </c>
      <c r="I5207" s="80">
        <v>1</v>
      </c>
      <c r="J5207" s="79">
        <v>24.12</v>
      </c>
      <c r="K5207" s="79">
        <v>24.12</v>
      </c>
      <c r="O5207" s="4"/>
      <c r="P5207" s="4"/>
      <c r="Q5207" s="4"/>
      <c r="R5207" s="4"/>
      <c r="S5207" s="4"/>
      <c r="T5207" s="4"/>
      <c r="U5207" s="4"/>
      <c r="V5207" s="4"/>
      <c r="W5207" s="4"/>
      <c r="X5207" s="4"/>
      <c r="Y5207" s="4"/>
    </row>
    <row r="5208" spans="1:25" ht="15" customHeight="1">
      <c r="A5208" s="4"/>
      <c r="B5208" s="60"/>
      <c r="C5208" s="60"/>
      <c r="D5208" s="60"/>
      <c r="E5208" s="60"/>
      <c r="F5208" s="60" t="s">
        <v>1260</v>
      </c>
      <c r="G5208" s="82">
        <v>24.63</v>
      </c>
      <c r="H5208" s="60" t="s">
        <v>1261</v>
      </c>
      <c r="I5208" s="82">
        <v>0</v>
      </c>
      <c r="J5208" s="60" t="s">
        <v>1262</v>
      </c>
      <c r="K5208" s="82">
        <v>24.63</v>
      </c>
      <c r="O5208" s="4"/>
      <c r="P5208" s="4"/>
      <c r="Q5208" s="4"/>
      <c r="R5208" s="4"/>
      <c r="S5208" s="4"/>
      <c r="T5208" s="4"/>
      <c r="U5208" s="4"/>
      <c r="V5208" s="4"/>
      <c r="W5208" s="4"/>
      <c r="X5208" s="4"/>
      <c r="Y5208" s="4"/>
    </row>
    <row r="5209" spans="1:25" ht="15" customHeight="1" thickBot="1">
      <c r="A5209" s="4"/>
      <c r="B5209" s="60"/>
      <c r="C5209" s="60"/>
      <c r="D5209" s="60"/>
      <c r="E5209" s="60"/>
      <c r="F5209" s="60" t="s">
        <v>1263</v>
      </c>
      <c r="G5209" s="82">
        <v>5.9</v>
      </c>
      <c r="H5209" s="60"/>
      <c r="I5209" s="306" t="s">
        <v>1264</v>
      </c>
      <c r="J5209" s="306"/>
      <c r="K5209" s="82">
        <v>37.11</v>
      </c>
      <c r="O5209" s="4"/>
      <c r="P5209" s="4"/>
      <c r="Q5209" s="4"/>
      <c r="R5209" s="4"/>
      <c r="S5209" s="4"/>
      <c r="T5209" s="4"/>
      <c r="U5209" s="4"/>
      <c r="V5209" s="4"/>
      <c r="W5209" s="4"/>
      <c r="X5209" s="4"/>
      <c r="Y5209" s="4"/>
    </row>
    <row r="5210" spans="1:25" ht="15" customHeight="1" thickTop="1">
      <c r="A5210" s="4"/>
      <c r="B5210" s="72"/>
      <c r="C5210" s="72"/>
      <c r="D5210" s="72"/>
      <c r="E5210" s="72"/>
      <c r="F5210" s="72"/>
      <c r="G5210" s="72"/>
      <c r="H5210" s="72"/>
      <c r="I5210" s="72"/>
      <c r="J5210" s="72"/>
      <c r="K5210" s="72"/>
      <c r="O5210" s="4"/>
      <c r="P5210" s="4"/>
      <c r="Q5210" s="4"/>
      <c r="R5210" s="4"/>
      <c r="S5210" s="4"/>
      <c r="T5210" s="4"/>
      <c r="U5210" s="4"/>
      <c r="V5210" s="4"/>
      <c r="W5210" s="4"/>
      <c r="X5210" s="4"/>
      <c r="Y5210" s="4"/>
    </row>
    <row r="5211" spans="1:25" ht="15" customHeight="1">
      <c r="A5211" s="4"/>
      <c r="B5211" s="61"/>
      <c r="C5211" s="62" t="s">
        <v>19</v>
      </c>
      <c r="D5211" s="61" t="s">
        <v>20</v>
      </c>
      <c r="E5211" s="61" t="s">
        <v>21</v>
      </c>
      <c r="F5211" s="303" t="s">
        <v>1242</v>
      </c>
      <c r="G5211" s="303"/>
      <c r="H5211" s="67" t="s">
        <v>22</v>
      </c>
      <c r="I5211" s="62" t="s">
        <v>23</v>
      </c>
      <c r="J5211" s="62" t="s">
        <v>24</v>
      </c>
      <c r="K5211" s="62" t="s">
        <v>17</v>
      </c>
      <c r="O5211" s="4"/>
      <c r="P5211" s="4"/>
      <c r="Q5211" s="4"/>
      <c r="R5211" s="4"/>
      <c r="S5211" s="4"/>
      <c r="T5211" s="4"/>
      <c r="U5211" s="4"/>
      <c r="V5211" s="4"/>
      <c r="W5211" s="4"/>
      <c r="X5211" s="4"/>
      <c r="Y5211" s="4"/>
    </row>
    <row r="5212" spans="1:25" ht="15" customHeight="1">
      <c r="A5212" s="4"/>
      <c r="B5212" s="58" t="s">
        <v>1243</v>
      </c>
      <c r="C5212" s="69" t="s">
        <v>3042</v>
      </c>
      <c r="D5212" s="58" t="s">
        <v>47</v>
      </c>
      <c r="E5212" s="58" t="s">
        <v>3043</v>
      </c>
      <c r="F5212" s="304" t="s">
        <v>1268</v>
      </c>
      <c r="G5212" s="304"/>
      <c r="H5212" s="68" t="s">
        <v>49</v>
      </c>
      <c r="I5212" s="71">
        <v>1</v>
      </c>
      <c r="J5212" s="70">
        <v>834.85</v>
      </c>
      <c r="K5212" s="70">
        <v>834.85</v>
      </c>
      <c r="O5212" s="4"/>
      <c r="P5212" s="4"/>
      <c r="Q5212" s="4"/>
      <c r="R5212" s="4"/>
      <c r="S5212" s="4"/>
      <c r="T5212" s="4"/>
      <c r="U5212" s="4"/>
      <c r="V5212" s="4"/>
      <c r="W5212" s="4"/>
      <c r="X5212" s="4"/>
      <c r="Y5212" s="4"/>
    </row>
    <row r="5213" spans="1:25" ht="15" customHeight="1">
      <c r="A5213" s="4"/>
      <c r="B5213" s="59" t="s">
        <v>1245</v>
      </c>
      <c r="C5213" s="74" t="s">
        <v>1618</v>
      </c>
      <c r="D5213" s="59" t="s">
        <v>47</v>
      </c>
      <c r="E5213" s="59" t="s">
        <v>1619</v>
      </c>
      <c r="F5213" s="308" t="s">
        <v>1387</v>
      </c>
      <c r="G5213" s="308"/>
      <c r="H5213" s="73" t="s">
        <v>1391</v>
      </c>
      <c r="I5213" s="76">
        <v>0.1133</v>
      </c>
      <c r="J5213" s="75">
        <v>361.89</v>
      </c>
      <c r="K5213" s="75">
        <v>41</v>
      </c>
      <c r="O5213" s="4"/>
      <c r="P5213" s="4"/>
      <c r="Q5213" s="4"/>
      <c r="R5213" s="4"/>
      <c r="S5213" s="4"/>
      <c r="T5213" s="4"/>
      <c r="U5213" s="4"/>
      <c r="V5213" s="4"/>
      <c r="W5213" s="4"/>
      <c r="X5213" s="4"/>
      <c r="Y5213" s="4"/>
    </row>
    <row r="5214" spans="1:25" ht="15" customHeight="1">
      <c r="A5214" s="4"/>
      <c r="B5214" s="59" t="s">
        <v>1245</v>
      </c>
      <c r="C5214" s="74" t="s">
        <v>1280</v>
      </c>
      <c r="D5214" s="59" t="s">
        <v>47</v>
      </c>
      <c r="E5214" s="59" t="s">
        <v>1281</v>
      </c>
      <c r="F5214" s="308" t="s">
        <v>1248</v>
      </c>
      <c r="G5214" s="308"/>
      <c r="H5214" s="73" t="s">
        <v>1249</v>
      </c>
      <c r="I5214" s="76">
        <v>10.401</v>
      </c>
      <c r="J5214" s="75">
        <v>30.75</v>
      </c>
      <c r="K5214" s="75">
        <v>319.83</v>
      </c>
      <c r="O5214" s="4"/>
      <c r="P5214" s="4"/>
      <c r="Q5214" s="4"/>
      <c r="R5214" s="4"/>
      <c r="S5214" s="4"/>
      <c r="T5214" s="4"/>
      <c r="U5214" s="4"/>
      <c r="V5214" s="4"/>
      <c r="W5214" s="4"/>
      <c r="X5214" s="4"/>
      <c r="Y5214" s="4"/>
    </row>
    <row r="5215" spans="1:25" ht="15" customHeight="1">
      <c r="A5215" s="4"/>
      <c r="B5215" s="59" t="s">
        <v>1245</v>
      </c>
      <c r="C5215" s="74" t="s">
        <v>1282</v>
      </c>
      <c r="D5215" s="59" t="s">
        <v>47</v>
      </c>
      <c r="E5215" s="59" t="s">
        <v>1283</v>
      </c>
      <c r="F5215" s="308" t="s">
        <v>1248</v>
      </c>
      <c r="G5215" s="308"/>
      <c r="H5215" s="73" t="s">
        <v>1249</v>
      </c>
      <c r="I5215" s="76">
        <v>3.2109999999999999</v>
      </c>
      <c r="J5215" s="75">
        <v>24.85</v>
      </c>
      <c r="K5215" s="75">
        <v>79.790000000000006</v>
      </c>
      <c r="O5215" s="4"/>
      <c r="P5215" s="4"/>
      <c r="Q5215" s="4"/>
      <c r="R5215" s="4"/>
      <c r="S5215" s="4"/>
      <c r="T5215" s="4"/>
      <c r="U5215" s="4"/>
      <c r="V5215" s="4"/>
      <c r="W5215" s="4"/>
      <c r="X5215" s="4"/>
      <c r="Y5215" s="4"/>
    </row>
    <row r="5216" spans="1:25" ht="15" customHeight="1">
      <c r="A5216" s="4"/>
      <c r="B5216" s="59" t="s">
        <v>1245</v>
      </c>
      <c r="C5216" s="74" t="s">
        <v>1625</v>
      </c>
      <c r="D5216" s="59" t="s">
        <v>47</v>
      </c>
      <c r="E5216" s="59" t="s">
        <v>1626</v>
      </c>
      <c r="F5216" s="308" t="s">
        <v>1387</v>
      </c>
      <c r="G5216" s="308"/>
      <c r="H5216" s="73" t="s">
        <v>1388</v>
      </c>
      <c r="I5216" s="76">
        <v>0.157</v>
      </c>
      <c r="J5216" s="75">
        <v>187.16</v>
      </c>
      <c r="K5216" s="75">
        <v>29.38</v>
      </c>
      <c r="O5216" s="4"/>
      <c r="P5216" s="4"/>
      <c r="Q5216" s="4"/>
      <c r="R5216" s="4"/>
      <c r="S5216" s="4"/>
      <c r="T5216" s="4"/>
      <c r="U5216" s="4"/>
      <c r="V5216" s="4"/>
      <c r="W5216" s="4"/>
      <c r="X5216" s="4"/>
      <c r="Y5216" s="4"/>
    </row>
    <row r="5217" spans="1:25" ht="15" customHeight="1">
      <c r="A5217" s="4"/>
      <c r="B5217" s="57" t="s">
        <v>1254</v>
      </c>
      <c r="C5217" s="78" t="s">
        <v>1647</v>
      </c>
      <c r="D5217" s="57" t="s">
        <v>47</v>
      </c>
      <c r="E5217" s="57" t="s">
        <v>1648</v>
      </c>
      <c r="F5217" s="305" t="s">
        <v>1258</v>
      </c>
      <c r="G5217" s="305"/>
      <c r="H5217" s="77" t="s">
        <v>103</v>
      </c>
      <c r="I5217" s="80">
        <v>1.125</v>
      </c>
      <c r="J5217" s="79">
        <v>17.57</v>
      </c>
      <c r="K5217" s="79">
        <v>19.760000000000002</v>
      </c>
      <c r="O5217" s="4"/>
      <c r="P5217" s="4"/>
      <c r="Q5217" s="4"/>
      <c r="R5217" s="4"/>
      <c r="S5217" s="4"/>
      <c r="T5217" s="4"/>
      <c r="U5217" s="4"/>
      <c r="V5217" s="4"/>
      <c r="W5217" s="4"/>
      <c r="X5217" s="4"/>
      <c r="Y5217" s="4"/>
    </row>
    <row r="5218" spans="1:25" ht="15" customHeight="1">
      <c r="A5218" s="4"/>
      <c r="B5218" s="57" t="s">
        <v>1254</v>
      </c>
      <c r="C5218" s="78" t="s">
        <v>1643</v>
      </c>
      <c r="D5218" s="57" t="s">
        <v>47</v>
      </c>
      <c r="E5218" s="57" t="s">
        <v>1644</v>
      </c>
      <c r="F5218" s="305" t="s">
        <v>1258</v>
      </c>
      <c r="G5218" s="305"/>
      <c r="H5218" s="77" t="s">
        <v>87</v>
      </c>
      <c r="I5218" s="80">
        <v>9</v>
      </c>
      <c r="J5218" s="79">
        <v>38.07</v>
      </c>
      <c r="K5218" s="79">
        <v>342.63</v>
      </c>
      <c r="O5218" s="4"/>
      <c r="P5218" s="4"/>
      <c r="Q5218" s="4"/>
      <c r="R5218" s="4"/>
      <c r="S5218" s="4"/>
      <c r="T5218" s="4"/>
      <c r="U5218" s="4"/>
      <c r="V5218" s="4"/>
      <c r="W5218" s="4"/>
      <c r="X5218" s="4"/>
      <c r="Y5218" s="4"/>
    </row>
    <row r="5219" spans="1:25" ht="15" customHeight="1">
      <c r="A5219" s="4"/>
      <c r="B5219" s="57" t="s">
        <v>1254</v>
      </c>
      <c r="C5219" s="78" t="s">
        <v>3117</v>
      </c>
      <c r="D5219" s="57" t="s">
        <v>47</v>
      </c>
      <c r="E5219" s="57" t="s">
        <v>3118</v>
      </c>
      <c r="F5219" s="305" t="s">
        <v>1258</v>
      </c>
      <c r="G5219" s="305"/>
      <c r="H5219" s="77" t="s">
        <v>1557</v>
      </c>
      <c r="I5219" s="80">
        <v>0.04</v>
      </c>
      <c r="J5219" s="79">
        <v>61.68</v>
      </c>
      <c r="K5219" s="79">
        <v>2.46</v>
      </c>
      <c r="O5219" s="4"/>
      <c r="P5219" s="4"/>
      <c r="Q5219" s="4"/>
      <c r="R5219" s="4"/>
      <c r="S5219" s="4"/>
      <c r="T5219" s="4"/>
      <c r="U5219" s="4"/>
      <c r="V5219" s="4"/>
      <c r="W5219" s="4"/>
      <c r="X5219" s="4"/>
      <c r="Y5219" s="4"/>
    </row>
    <row r="5220" spans="1:25" ht="15" customHeight="1">
      <c r="A5220" s="4"/>
      <c r="B5220" s="60"/>
      <c r="C5220" s="60"/>
      <c r="D5220" s="60"/>
      <c r="E5220" s="60"/>
      <c r="F5220" s="60" t="s">
        <v>1260</v>
      </c>
      <c r="G5220" s="82">
        <v>321.91000000000003</v>
      </c>
      <c r="H5220" s="60" t="s">
        <v>1261</v>
      </c>
      <c r="I5220" s="82">
        <v>0</v>
      </c>
      <c r="J5220" s="60" t="s">
        <v>1262</v>
      </c>
      <c r="K5220" s="82">
        <v>321.91000000000003</v>
      </c>
      <c r="O5220" s="4"/>
      <c r="P5220" s="4"/>
      <c r="Q5220" s="4"/>
      <c r="R5220" s="4"/>
      <c r="S5220" s="4"/>
      <c r="T5220" s="4"/>
      <c r="U5220" s="4"/>
      <c r="V5220" s="4"/>
      <c r="W5220" s="4"/>
      <c r="X5220" s="4"/>
      <c r="Y5220" s="4"/>
    </row>
    <row r="5221" spans="1:25" ht="15" customHeight="1" thickBot="1">
      <c r="A5221" s="4"/>
      <c r="B5221" s="60"/>
      <c r="C5221" s="60"/>
      <c r="D5221" s="60"/>
      <c r="E5221" s="60"/>
      <c r="F5221" s="60" t="s">
        <v>1263</v>
      </c>
      <c r="G5221" s="82">
        <v>157.94999999999999</v>
      </c>
      <c r="H5221" s="60"/>
      <c r="I5221" s="306" t="s">
        <v>1264</v>
      </c>
      <c r="J5221" s="306"/>
      <c r="K5221" s="82">
        <v>992.8</v>
      </c>
      <c r="O5221" s="4"/>
      <c r="P5221" s="4"/>
      <c r="Q5221" s="4"/>
      <c r="R5221" s="4"/>
      <c r="S5221" s="4"/>
      <c r="T5221" s="4"/>
      <c r="U5221" s="4"/>
      <c r="V5221" s="4"/>
      <c r="W5221" s="4"/>
      <c r="X5221" s="4"/>
      <c r="Y5221" s="4"/>
    </row>
    <row r="5222" spans="1:25" ht="15" customHeight="1" thickTop="1">
      <c r="A5222" s="4"/>
      <c r="B5222" s="72"/>
      <c r="C5222" s="72"/>
      <c r="D5222" s="72"/>
      <c r="E5222" s="72"/>
      <c r="F5222" s="72"/>
      <c r="G5222" s="72"/>
      <c r="H5222" s="72"/>
      <c r="I5222" s="72"/>
      <c r="J5222" s="72"/>
      <c r="K5222" s="72"/>
      <c r="O5222" s="4"/>
      <c r="P5222" s="4"/>
      <c r="Q5222" s="4"/>
      <c r="R5222" s="4"/>
      <c r="S5222" s="4"/>
      <c r="T5222" s="4"/>
      <c r="U5222" s="4"/>
      <c r="V5222" s="4"/>
      <c r="W5222" s="4"/>
      <c r="X5222" s="4"/>
      <c r="Y5222" s="4"/>
    </row>
    <row r="5223" spans="1:25" ht="15" customHeight="1">
      <c r="A5223" s="4"/>
      <c r="B5223" s="61"/>
      <c r="C5223" s="62" t="s">
        <v>19</v>
      </c>
      <c r="D5223" s="61" t="s">
        <v>20</v>
      </c>
      <c r="E5223" s="61" t="s">
        <v>21</v>
      </c>
      <c r="F5223" s="303" t="s">
        <v>1242</v>
      </c>
      <c r="G5223" s="303"/>
      <c r="H5223" s="67" t="s">
        <v>22</v>
      </c>
      <c r="I5223" s="62" t="s">
        <v>23</v>
      </c>
      <c r="J5223" s="62" t="s">
        <v>24</v>
      </c>
      <c r="K5223" s="62" t="s">
        <v>17</v>
      </c>
      <c r="O5223" s="4"/>
      <c r="P5223" s="4"/>
      <c r="Q5223" s="4"/>
      <c r="R5223" s="4"/>
      <c r="S5223" s="4"/>
      <c r="T5223" s="4"/>
      <c r="U5223" s="4"/>
      <c r="V5223" s="4"/>
      <c r="W5223" s="4"/>
      <c r="X5223" s="4"/>
      <c r="Y5223" s="4"/>
    </row>
    <row r="5224" spans="1:25" ht="15" customHeight="1">
      <c r="A5224" s="4"/>
      <c r="B5224" s="58" t="s">
        <v>1243</v>
      </c>
      <c r="C5224" s="69" t="s">
        <v>2301</v>
      </c>
      <c r="D5224" s="58" t="s">
        <v>47</v>
      </c>
      <c r="E5224" s="58" t="s">
        <v>2302</v>
      </c>
      <c r="F5224" s="304" t="s">
        <v>1332</v>
      </c>
      <c r="G5224" s="304"/>
      <c r="H5224" s="68" t="s">
        <v>49</v>
      </c>
      <c r="I5224" s="71">
        <v>1</v>
      </c>
      <c r="J5224" s="70">
        <v>26.38</v>
      </c>
      <c r="K5224" s="70">
        <v>26.38</v>
      </c>
      <c r="O5224" s="4"/>
      <c r="P5224" s="4"/>
      <c r="Q5224" s="4"/>
      <c r="R5224" s="4"/>
      <c r="S5224" s="4"/>
      <c r="T5224" s="4"/>
      <c r="U5224" s="4"/>
      <c r="V5224" s="4"/>
      <c r="W5224" s="4"/>
      <c r="X5224" s="4"/>
      <c r="Y5224" s="4"/>
    </row>
    <row r="5225" spans="1:25" ht="15" customHeight="1">
      <c r="A5225" s="4"/>
      <c r="B5225" s="59" t="s">
        <v>1245</v>
      </c>
      <c r="C5225" s="74" t="s">
        <v>1250</v>
      </c>
      <c r="D5225" s="59" t="s">
        <v>47</v>
      </c>
      <c r="E5225" s="59" t="s">
        <v>1251</v>
      </c>
      <c r="F5225" s="308" t="s">
        <v>1248</v>
      </c>
      <c r="G5225" s="308"/>
      <c r="H5225" s="73" t="s">
        <v>1249</v>
      </c>
      <c r="I5225" s="76">
        <v>0.317</v>
      </c>
      <c r="J5225" s="75">
        <v>25.52</v>
      </c>
      <c r="K5225" s="75">
        <v>8.08</v>
      </c>
      <c r="O5225" s="4"/>
      <c r="P5225" s="4"/>
      <c r="Q5225" s="4"/>
      <c r="R5225" s="4"/>
      <c r="S5225" s="4"/>
      <c r="T5225" s="4"/>
      <c r="U5225" s="4"/>
      <c r="V5225" s="4"/>
      <c r="W5225" s="4"/>
      <c r="X5225" s="4"/>
      <c r="Y5225" s="4"/>
    </row>
    <row r="5226" spans="1:25" ht="15" customHeight="1">
      <c r="A5226" s="4"/>
      <c r="B5226" s="59" t="s">
        <v>1245</v>
      </c>
      <c r="C5226" s="74" t="s">
        <v>1252</v>
      </c>
      <c r="D5226" s="59" t="s">
        <v>47</v>
      </c>
      <c r="E5226" s="59" t="s">
        <v>1253</v>
      </c>
      <c r="F5226" s="308" t="s">
        <v>1248</v>
      </c>
      <c r="G5226" s="308"/>
      <c r="H5226" s="73" t="s">
        <v>1249</v>
      </c>
      <c r="I5226" s="76">
        <v>0.317</v>
      </c>
      <c r="J5226" s="75">
        <v>31.63</v>
      </c>
      <c r="K5226" s="75">
        <v>10.02</v>
      </c>
      <c r="O5226" s="4"/>
      <c r="P5226" s="4"/>
      <c r="Q5226" s="4"/>
      <c r="R5226" s="4"/>
      <c r="S5226" s="4"/>
      <c r="T5226" s="4"/>
      <c r="U5226" s="4"/>
      <c r="V5226" s="4"/>
      <c r="W5226" s="4"/>
      <c r="X5226" s="4"/>
      <c r="Y5226" s="4"/>
    </row>
    <row r="5227" spans="1:25" ht="15" customHeight="1">
      <c r="A5227" s="4"/>
      <c r="B5227" s="57" t="s">
        <v>1254</v>
      </c>
      <c r="C5227" s="78" t="s">
        <v>2315</v>
      </c>
      <c r="D5227" s="57" t="s">
        <v>47</v>
      </c>
      <c r="E5227" s="57" t="s">
        <v>2316</v>
      </c>
      <c r="F5227" s="305" t="s">
        <v>1258</v>
      </c>
      <c r="G5227" s="305"/>
      <c r="H5227" s="77" t="s">
        <v>49</v>
      </c>
      <c r="I5227" s="80">
        <v>1</v>
      </c>
      <c r="J5227" s="79">
        <v>8.2799999999999994</v>
      </c>
      <c r="K5227" s="79">
        <v>8.2799999999999994</v>
      </c>
      <c r="O5227" s="4"/>
      <c r="P5227" s="4"/>
      <c r="Q5227" s="4"/>
      <c r="R5227" s="4"/>
      <c r="S5227" s="4"/>
      <c r="T5227" s="4"/>
      <c r="U5227" s="4"/>
      <c r="V5227" s="4"/>
      <c r="W5227" s="4"/>
      <c r="X5227" s="4"/>
      <c r="Y5227" s="4"/>
    </row>
    <row r="5228" spans="1:25" ht="15" customHeight="1">
      <c r="A5228" s="4"/>
      <c r="B5228" s="60"/>
      <c r="C5228" s="60"/>
      <c r="D5228" s="60"/>
      <c r="E5228" s="60"/>
      <c r="F5228" s="60" t="s">
        <v>1260</v>
      </c>
      <c r="G5228" s="82">
        <v>13.92</v>
      </c>
      <c r="H5228" s="60" t="s">
        <v>1261</v>
      </c>
      <c r="I5228" s="82">
        <v>0</v>
      </c>
      <c r="J5228" s="60" t="s">
        <v>1262</v>
      </c>
      <c r="K5228" s="82">
        <v>13.92</v>
      </c>
      <c r="O5228" s="4"/>
      <c r="P5228" s="4"/>
      <c r="Q5228" s="4"/>
      <c r="R5228" s="4"/>
      <c r="S5228" s="4"/>
      <c r="T5228" s="4"/>
      <c r="U5228" s="4"/>
      <c r="V5228" s="4"/>
      <c r="W5228" s="4"/>
      <c r="X5228" s="4"/>
      <c r="Y5228" s="4"/>
    </row>
    <row r="5229" spans="1:25" ht="15" customHeight="1" thickBot="1">
      <c r="A5229" s="4"/>
      <c r="B5229" s="60"/>
      <c r="C5229" s="60"/>
      <c r="D5229" s="60"/>
      <c r="E5229" s="60"/>
      <c r="F5229" s="60" t="s">
        <v>1263</v>
      </c>
      <c r="G5229" s="82">
        <v>4.99</v>
      </c>
      <c r="H5229" s="60"/>
      <c r="I5229" s="306" t="s">
        <v>1264</v>
      </c>
      <c r="J5229" s="306"/>
      <c r="K5229" s="82">
        <v>31.37</v>
      </c>
      <c r="O5229" s="4"/>
      <c r="P5229" s="4"/>
      <c r="Q5229" s="4"/>
      <c r="R5229" s="4"/>
      <c r="S5229" s="4"/>
      <c r="T5229" s="4"/>
      <c r="U5229" s="4"/>
      <c r="V5229" s="4"/>
      <c r="W5229" s="4"/>
      <c r="X5229" s="4"/>
      <c r="Y5229" s="4"/>
    </row>
    <row r="5230" spans="1:25" ht="15" customHeight="1" thickTop="1">
      <c r="A5230" s="4"/>
      <c r="B5230" s="72"/>
      <c r="C5230" s="72"/>
      <c r="D5230" s="72"/>
      <c r="E5230" s="72"/>
      <c r="F5230" s="72"/>
      <c r="G5230" s="72"/>
      <c r="H5230" s="72"/>
      <c r="I5230" s="72"/>
      <c r="J5230" s="72"/>
      <c r="K5230" s="72"/>
      <c r="O5230" s="4"/>
      <c r="P5230" s="4"/>
      <c r="Q5230" s="4"/>
      <c r="R5230" s="4"/>
      <c r="S5230" s="4"/>
      <c r="T5230" s="4"/>
      <c r="U5230" s="4"/>
      <c r="V5230" s="4"/>
      <c r="W5230" s="4"/>
      <c r="X5230" s="4"/>
      <c r="Y5230" s="4"/>
    </row>
    <row r="5231" spans="1:25" ht="15" customHeight="1">
      <c r="A5231" s="4"/>
      <c r="B5231" s="61"/>
      <c r="C5231" s="62" t="s">
        <v>19</v>
      </c>
      <c r="D5231" s="61" t="s">
        <v>20</v>
      </c>
      <c r="E5231" s="61" t="s">
        <v>21</v>
      </c>
      <c r="F5231" s="303" t="s">
        <v>1242</v>
      </c>
      <c r="G5231" s="303"/>
      <c r="H5231" s="67" t="s">
        <v>22</v>
      </c>
      <c r="I5231" s="62" t="s">
        <v>23</v>
      </c>
      <c r="J5231" s="62" t="s">
        <v>24</v>
      </c>
      <c r="K5231" s="62" t="s">
        <v>17</v>
      </c>
      <c r="O5231" s="4"/>
      <c r="P5231" s="4"/>
      <c r="Q5231" s="4"/>
      <c r="R5231" s="4"/>
      <c r="S5231" s="4"/>
      <c r="T5231" s="4"/>
      <c r="U5231" s="4"/>
      <c r="V5231" s="4"/>
      <c r="W5231" s="4"/>
      <c r="X5231" s="4"/>
      <c r="Y5231" s="4"/>
    </row>
    <row r="5232" spans="1:25" ht="15" customHeight="1">
      <c r="A5232" s="4"/>
      <c r="B5232" s="58" t="s">
        <v>1243</v>
      </c>
      <c r="C5232" s="69" t="s">
        <v>2303</v>
      </c>
      <c r="D5232" s="58" t="s">
        <v>47</v>
      </c>
      <c r="E5232" s="58" t="s">
        <v>2304</v>
      </c>
      <c r="F5232" s="304" t="s">
        <v>1332</v>
      </c>
      <c r="G5232" s="304"/>
      <c r="H5232" s="68" t="s">
        <v>49</v>
      </c>
      <c r="I5232" s="71">
        <v>1</v>
      </c>
      <c r="J5232" s="70">
        <v>49.24</v>
      </c>
      <c r="K5232" s="70">
        <v>49.24</v>
      </c>
      <c r="O5232" s="4"/>
      <c r="P5232" s="4"/>
      <c r="Q5232" s="4"/>
      <c r="R5232" s="4"/>
      <c r="S5232" s="4"/>
      <c r="T5232" s="4"/>
      <c r="U5232" s="4"/>
      <c r="V5232" s="4"/>
      <c r="W5232" s="4"/>
      <c r="X5232" s="4"/>
      <c r="Y5232" s="4"/>
    </row>
    <row r="5233" spans="1:25" ht="15" customHeight="1">
      <c r="A5233" s="4"/>
      <c r="B5233" s="59" t="s">
        <v>1245</v>
      </c>
      <c r="C5233" s="74" t="s">
        <v>1250</v>
      </c>
      <c r="D5233" s="59" t="s">
        <v>47</v>
      </c>
      <c r="E5233" s="59" t="s">
        <v>1251</v>
      </c>
      <c r="F5233" s="308" t="s">
        <v>1248</v>
      </c>
      <c r="G5233" s="308"/>
      <c r="H5233" s="73" t="s">
        <v>1249</v>
      </c>
      <c r="I5233" s="76">
        <v>0.57199999999999995</v>
      </c>
      <c r="J5233" s="75">
        <v>25.52</v>
      </c>
      <c r="K5233" s="75">
        <v>14.59</v>
      </c>
      <c r="O5233" s="4"/>
      <c r="P5233" s="4"/>
      <c r="Q5233" s="4"/>
      <c r="R5233" s="4"/>
      <c r="S5233" s="4"/>
      <c r="T5233" s="4"/>
      <c r="U5233" s="4"/>
      <c r="V5233" s="4"/>
      <c r="W5233" s="4"/>
      <c r="X5233" s="4"/>
      <c r="Y5233" s="4"/>
    </row>
    <row r="5234" spans="1:25" ht="15" customHeight="1">
      <c r="A5234" s="4"/>
      <c r="B5234" s="59" t="s">
        <v>1245</v>
      </c>
      <c r="C5234" s="74" t="s">
        <v>1252</v>
      </c>
      <c r="D5234" s="59" t="s">
        <v>47</v>
      </c>
      <c r="E5234" s="59" t="s">
        <v>1253</v>
      </c>
      <c r="F5234" s="308" t="s">
        <v>1248</v>
      </c>
      <c r="G5234" s="308"/>
      <c r="H5234" s="73" t="s">
        <v>1249</v>
      </c>
      <c r="I5234" s="76">
        <v>0.57199999999999995</v>
      </c>
      <c r="J5234" s="75">
        <v>31.63</v>
      </c>
      <c r="K5234" s="75">
        <v>18.09</v>
      </c>
      <c r="O5234" s="4"/>
      <c r="P5234" s="4"/>
      <c r="Q5234" s="4"/>
      <c r="R5234" s="4"/>
      <c r="S5234" s="4"/>
      <c r="T5234" s="4"/>
      <c r="U5234" s="4"/>
      <c r="V5234" s="4"/>
      <c r="W5234" s="4"/>
      <c r="X5234" s="4"/>
      <c r="Y5234" s="4"/>
    </row>
    <row r="5235" spans="1:25" ht="15" customHeight="1">
      <c r="A5235" s="4"/>
      <c r="B5235" s="57" t="s">
        <v>1254</v>
      </c>
      <c r="C5235" s="78" t="s">
        <v>2315</v>
      </c>
      <c r="D5235" s="57" t="s">
        <v>47</v>
      </c>
      <c r="E5235" s="57" t="s">
        <v>2316</v>
      </c>
      <c r="F5235" s="305" t="s">
        <v>1258</v>
      </c>
      <c r="G5235" s="305"/>
      <c r="H5235" s="77" t="s">
        <v>49</v>
      </c>
      <c r="I5235" s="80">
        <v>2</v>
      </c>
      <c r="J5235" s="79">
        <v>8.2799999999999994</v>
      </c>
      <c r="K5235" s="79">
        <v>16.559999999999999</v>
      </c>
      <c r="O5235" s="4"/>
      <c r="P5235" s="4"/>
      <c r="Q5235" s="4"/>
      <c r="R5235" s="4"/>
      <c r="S5235" s="4"/>
      <c r="T5235" s="4"/>
      <c r="U5235" s="4"/>
      <c r="V5235" s="4"/>
      <c r="W5235" s="4"/>
      <c r="X5235" s="4"/>
      <c r="Y5235" s="4"/>
    </row>
    <row r="5236" spans="1:25" ht="15" customHeight="1">
      <c r="A5236" s="4"/>
      <c r="B5236" s="60"/>
      <c r="C5236" s="60"/>
      <c r="D5236" s="60"/>
      <c r="E5236" s="60"/>
      <c r="F5236" s="60" t="s">
        <v>1260</v>
      </c>
      <c r="G5236" s="82">
        <v>25.12</v>
      </c>
      <c r="H5236" s="60" t="s">
        <v>1261</v>
      </c>
      <c r="I5236" s="82">
        <v>0</v>
      </c>
      <c r="J5236" s="60" t="s">
        <v>1262</v>
      </c>
      <c r="K5236" s="82">
        <v>25.12</v>
      </c>
      <c r="O5236" s="4"/>
      <c r="P5236" s="4"/>
      <c r="Q5236" s="4"/>
      <c r="R5236" s="4"/>
      <c r="S5236" s="4"/>
      <c r="T5236" s="4"/>
      <c r="U5236" s="4"/>
      <c r="V5236" s="4"/>
      <c r="W5236" s="4"/>
      <c r="X5236" s="4"/>
      <c r="Y5236" s="4"/>
    </row>
    <row r="5237" spans="1:25" ht="15" customHeight="1" thickBot="1">
      <c r="A5237" s="4"/>
      <c r="B5237" s="60"/>
      <c r="C5237" s="60"/>
      <c r="D5237" s="60"/>
      <c r="E5237" s="60"/>
      <c r="F5237" s="60" t="s">
        <v>1263</v>
      </c>
      <c r="G5237" s="82">
        <v>9.31</v>
      </c>
      <c r="H5237" s="60"/>
      <c r="I5237" s="306" t="s">
        <v>1264</v>
      </c>
      <c r="J5237" s="306"/>
      <c r="K5237" s="82">
        <v>58.55</v>
      </c>
      <c r="O5237" s="4"/>
      <c r="P5237" s="4"/>
      <c r="Q5237" s="4"/>
      <c r="R5237" s="4"/>
      <c r="S5237" s="4"/>
      <c r="T5237" s="4"/>
      <c r="U5237" s="4"/>
      <c r="V5237" s="4"/>
      <c r="W5237" s="4"/>
      <c r="X5237" s="4"/>
      <c r="Y5237" s="4"/>
    </row>
    <row r="5238" spans="1:25" ht="15" customHeight="1" thickTop="1">
      <c r="A5238" s="4"/>
      <c r="B5238" s="72"/>
      <c r="C5238" s="72"/>
      <c r="D5238" s="72"/>
      <c r="E5238" s="72"/>
      <c r="F5238" s="72"/>
      <c r="G5238" s="72"/>
      <c r="H5238" s="72"/>
      <c r="I5238" s="72"/>
      <c r="J5238" s="72"/>
      <c r="K5238" s="72"/>
      <c r="O5238" s="4"/>
      <c r="P5238" s="4"/>
      <c r="Q5238" s="4"/>
      <c r="R5238" s="4"/>
      <c r="S5238" s="4"/>
      <c r="T5238" s="4"/>
      <c r="U5238" s="4"/>
      <c r="V5238" s="4"/>
      <c r="W5238" s="4"/>
      <c r="X5238" s="4"/>
      <c r="Y5238" s="4"/>
    </row>
    <row r="5239" spans="1:25" ht="15" customHeight="1">
      <c r="A5239" s="4"/>
      <c r="B5239" s="61"/>
      <c r="C5239" s="62" t="s">
        <v>19</v>
      </c>
      <c r="D5239" s="61" t="s">
        <v>20</v>
      </c>
      <c r="E5239" s="61" t="s">
        <v>21</v>
      </c>
      <c r="F5239" s="303" t="s">
        <v>1242</v>
      </c>
      <c r="G5239" s="303"/>
      <c r="H5239" s="67" t="s">
        <v>22</v>
      </c>
      <c r="I5239" s="62" t="s">
        <v>23</v>
      </c>
      <c r="J5239" s="62" t="s">
        <v>24</v>
      </c>
      <c r="K5239" s="62" t="s">
        <v>17</v>
      </c>
      <c r="O5239" s="4"/>
      <c r="P5239" s="4"/>
      <c r="Q5239" s="4"/>
      <c r="R5239" s="4"/>
      <c r="S5239" s="4"/>
      <c r="T5239" s="4"/>
      <c r="U5239" s="4"/>
      <c r="V5239" s="4"/>
      <c r="W5239" s="4"/>
      <c r="X5239" s="4"/>
      <c r="Y5239" s="4"/>
    </row>
    <row r="5240" spans="1:25" ht="15" customHeight="1">
      <c r="A5240" s="4"/>
      <c r="B5240" s="58" t="s">
        <v>1243</v>
      </c>
      <c r="C5240" s="69" t="s">
        <v>2305</v>
      </c>
      <c r="D5240" s="58" t="s">
        <v>47</v>
      </c>
      <c r="E5240" s="58" t="s">
        <v>2306</v>
      </c>
      <c r="F5240" s="304" t="s">
        <v>1332</v>
      </c>
      <c r="G5240" s="304"/>
      <c r="H5240" s="68" t="s">
        <v>49</v>
      </c>
      <c r="I5240" s="71">
        <v>1</v>
      </c>
      <c r="J5240" s="70">
        <v>42.4</v>
      </c>
      <c r="K5240" s="70">
        <v>42.4</v>
      </c>
      <c r="O5240" s="4"/>
      <c r="P5240" s="4"/>
      <c r="Q5240" s="4"/>
      <c r="R5240" s="4"/>
      <c r="S5240" s="4"/>
      <c r="T5240" s="4"/>
      <c r="U5240" s="4"/>
      <c r="V5240" s="4"/>
      <c r="W5240" s="4"/>
      <c r="X5240" s="4"/>
      <c r="Y5240" s="4"/>
    </row>
    <row r="5241" spans="1:25" ht="15" customHeight="1">
      <c r="A5241" s="4"/>
      <c r="B5241" s="59" t="s">
        <v>1245</v>
      </c>
      <c r="C5241" s="74" t="s">
        <v>1252</v>
      </c>
      <c r="D5241" s="59" t="s">
        <v>47</v>
      </c>
      <c r="E5241" s="59" t="s">
        <v>1253</v>
      </c>
      <c r="F5241" s="308" t="s">
        <v>1248</v>
      </c>
      <c r="G5241" s="308"/>
      <c r="H5241" s="73" t="s">
        <v>1249</v>
      </c>
      <c r="I5241" s="76">
        <v>0.48599999999999999</v>
      </c>
      <c r="J5241" s="75">
        <v>31.63</v>
      </c>
      <c r="K5241" s="75">
        <v>15.37</v>
      </c>
      <c r="O5241" s="4"/>
      <c r="P5241" s="4"/>
      <c r="Q5241" s="4"/>
      <c r="R5241" s="4"/>
      <c r="S5241" s="4"/>
      <c r="T5241" s="4"/>
      <c r="U5241" s="4"/>
      <c r="V5241" s="4"/>
      <c r="W5241" s="4"/>
      <c r="X5241" s="4"/>
      <c r="Y5241" s="4"/>
    </row>
    <row r="5242" spans="1:25" ht="15" customHeight="1">
      <c r="A5242" s="4"/>
      <c r="B5242" s="59" t="s">
        <v>1245</v>
      </c>
      <c r="C5242" s="74" t="s">
        <v>1250</v>
      </c>
      <c r="D5242" s="59" t="s">
        <v>47</v>
      </c>
      <c r="E5242" s="59" t="s">
        <v>1251</v>
      </c>
      <c r="F5242" s="308" t="s">
        <v>1248</v>
      </c>
      <c r="G5242" s="308"/>
      <c r="H5242" s="73" t="s">
        <v>1249</v>
      </c>
      <c r="I5242" s="76">
        <v>0.48599999999999999</v>
      </c>
      <c r="J5242" s="75">
        <v>25.52</v>
      </c>
      <c r="K5242" s="75">
        <v>12.4</v>
      </c>
      <c r="O5242" s="4"/>
      <c r="P5242" s="4"/>
      <c r="Q5242" s="4"/>
      <c r="R5242" s="4"/>
      <c r="S5242" s="4"/>
      <c r="T5242" s="4"/>
      <c r="U5242" s="4"/>
      <c r="V5242" s="4"/>
      <c r="W5242" s="4"/>
      <c r="X5242" s="4"/>
      <c r="Y5242" s="4"/>
    </row>
    <row r="5243" spans="1:25" ht="15" customHeight="1">
      <c r="A5243" s="4"/>
      <c r="B5243" s="57" t="s">
        <v>1254</v>
      </c>
      <c r="C5243" s="78" t="s">
        <v>2319</v>
      </c>
      <c r="D5243" s="57" t="s">
        <v>47</v>
      </c>
      <c r="E5243" s="57" t="s">
        <v>2320</v>
      </c>
      <c r="F5243" s="305" t="s">
        <v>1258</v>
      </c>
      <c r="G5243" s="305"/>
      <c r="H5243" s="77" t="s">
        <v>49</v>
      </c>
      <c r="I5243" s="80">
        <v>1</v>
      </c>
      <c r="J5243" s="79">
        <v>6.35</v>
      </c>
      <c r="K5243" s="79">
        <v>6.35</v>
      </c>
      <c r="O5243" s="4"/>
      <c r="P5243" s="4"/>
      <c r="Q5243" s="4"/>
      <c r="R5243" s="4"/>
      <c r="S5243" s="4"/>
      <c r="T5243" s="4"/>
      <c r="U5243" s="4"/>
      <c r="V5243" s="4"/>
      <c r="W5243" s="4"/>
      <c r="X5243" s="4"/>
      <c r="Y5243" s="4"/>
    </row>
    <row r="5244" spans="1:25" ht="15" customHeight="1">
      <c r="A5244" s="4"/>
      <c r="B5244" s="57" t="s">
        <v>1254</v>
      </c>
      <c r="C5244" s="78" t="s">
        <v>2315</v>
      </c>
      <c r="D5244" s="57" t="s">
        <v>47</v>
      </c>
      <c r="E5244" s="57" t="s">
        <v>2316</v>
      </c>
      <c r="F5244" s="305" t="s">
        <v>1258</v>
      </c>
      <c r="G5244" s="305"/>
      <c r="H5244" s="77" t="s">
        <v>49</v>
      </c>
      <c r="I5244" s="80">
        <v>1</v>
      </c>
      <c r="J5244" s="79">
        <v>8.2799999999999994</v>
      </c>
      <c r="K5244" s="79">
        <v>8.2799999999999994</v>
      </c>
      <c r="O5244" s="4"/>
      <c r="P5244" s="4"/>
      <c r="Q5244" s="4"/>
      <c r="R5244" s="4"/>
      <c r="S5244" s="4"/>
      <c r="T5244" s="4"/>
      <c r="U5244" s="4"/>
      <c r="V5244" s="4"/>
      <c r="W5244" s="4"/>
      <c r="X5244" s="4"/>
      <c r="Y5244" s="4"/>
    </row>
    <row r="5245" spans="1:25" ht="15" customHeight="1">
      <c r="A5245" s="4"/>
      <c r="B5245" s="60"/>
      <c r="C5245" s="60"/>
      <c r="D5245" s="60"/>
      <c r="E5245" s="60"/>
      <c r="F5245" s="60" t="s">
        <v>1260</v>
      </c>
      <c r="G5245" s="82">
        <v>21.34</v>
      </c>
      <c r="H5245" s="60" t="s">
        <v>1261</v>
      </c>
      <c r="I5245" s="82">
        <v>0</v>
      </c>
      <c r="J5245" s="60" t="s">
        <v>1262</v>
      </c>
      <c r="K5245" s="82">
        <v>21.34</v>
      </c>
      <c r="O5245" s="4"/>
      <c r="P5245" s="4"/>
      <c r="Q5245" s="4"/>
      <c r="R5245" s="4"/>
      <c r="S5245" s="4"/>
      <c r="T5245" s="4"/>
      <c r="U5245" s="4"/>
      <c r="V5245" s="4"/>
      <c r="W5245" s="4"/>
      <c r="X5245" s="4"/>
      <c r="Y5245" s="4"/>
    </row>
    <row r="5246" spans="1:25" ht="15" customHeight="1" thickBot="1">
      <c r="A5246" s="4"/>
      <c r="B5246" s="60"/>
      <c r="C5246" s="60"/>
      <c r="D5246" s="60"/>
      <c r="E5246" s="60"/>
      <c r="F5246" s="60" t="s">
        <v>1263</v>
      </c>
      <c r="G5246" s="82">
        <v>8.02</v>
      </c>
      <c r="H5246" s="60"/>
      <c r="I5246" s="306" t="s">
        <v>1264</v>
      </c>
      <c r="J5246" s="306"/>
      <c r="K5246" s="82">
        <v>50.42</v>
      </c>
      <c r="O5246" s="4"/>
      <c r="P5246" s="4"/>
      <c r="Q5246" s="4"/>
      <c r="R5246" s="4"/>
      <c r="S5246" s="4"/>
      <c r="T5246" s="4"/>
      <c r="U5246" s="4"/>
      <c r="V5246" s="4"/>
      <c r="W5246" s="4"/>
      <c r="X5246" s="4"/>
      <c r="Y5246" s="4"/>
    </row>
    <row r="5247" spans="1:25" ht="15" customHeight="1" thickTop="1">
      <c r="A5247" s="4"/>
      <c r="B5247" s="72"/>
      <c r="C5247" s="72"/>
      <c r="D5247" s="72"/>
      <c r="E5247" s="72"/>
      <c r="F5247" s="72"/>
      <c r="G5247" s="72"/>
      <c r="H5247" s="72"/>
      <c r="I5247" s="72"/>
      <c r="J5247" s="72"/>
      <c r="K5247" s="72"/>
      <c r="O5247" s="4"/>
      <c r="P5247" s="4"/>
      <c r="Q5247" s="4"/>
      <c r="R5247" s="4"/>
      <c r="S5247" s="4"/>
      <c r="T5247" s="4"/>
      <c r="U5247" s="4"/>
      <c r="V5247" s="4"/>
      <c r="W5247" s="4"/>
      <c r="X5247" s="4"/>
      <c r="Y5247" s="4"/>
    </row>
    <row r="5248" spans="1:25" ht="15" customHeight="1">
      <c r="A5248" s="4"/>
      <c r="B5248" s="61"/>
      <c r="C5248" s="62" t="s">
        <v>19</v>
      </c>
      <c r="D5248" s="61" t="s">
        <v>20</v>
      </c>
      <c r="E5248" s="61" t="s">
        <v>21</v>
      </c>
      <c r="F5248" s="303" t="s">
        <v>1242</v>
      </c>
      <c r="G5248" s="303"/>
      <c r="H5248" s="67" t="s">
        <v>22</v>
      </c>
      <c r="I5248" s="62" t="s">
        <v>23</v>
      </c>
      <c r="J5248" s="62" t="s">
        <v>24</v>
      </c>
      <c r="K5248" s="62" t="s">
        <v>17</v>
      </c>
      <c r="O5248" s="4"/>
      <c r="P5248" s="4"/>
      <c r="Q5248" s="4"/>
      <c r="R5248" s="4"/>
      <c r="S5248" s="4"/>
      <c r="T5248" s="4"/>
      <c r="U5248" s="4"/>
      <c r="V5248" s="4"/>
      <c r="W5248" s="4"/>
      <c r="X5248" s="4"/>
      <c r="Y5248" s="4"/>
    </row>
    <row r="5249" spans="1:25" ht="15" customHeight="1">
      <c r="A5249" s="4"/>
      <c r="B5249" s="58" t="s">
        <v>1243</v>
      </c>
      <c r="C5249" s="69" t="s">
        <v>2307</v>
      </c>
      <c r="D5249" s="58" t="s">
        <v>47</v>
      </c>
      <c r="E5249" s="58" t="s">
        <v>2308</v>
      </c>
      <c r="F5249" s="304" t="s">
        <v>1332</v>
      </c>
      <c r="G5249" s="304"/>
      <c r="H5249" s="68" t="s">
        <v>49</v>
      </c>
      <c r="I5249" s="71">
        <v>1</v>
      </c>
      <c r="J5249" s="70">
        <v>19.600000000000001</v>
      </c>
      <c r="K5249" s="70">
        <v>19.600000000000001</v>
      </c>
      <c r="O5249" s="4"/>
      <c r="P5249" s="4"/>
      <c r="Q5249" s="4"/>
      <c r="R5249" s="4"/>
      <c r="S5249" s="4"/>
      <c r="T5249" s="4"/>
      <c r="U5249" s="4"/>
      <c r="V5249" s="4"/>
      <c r="W5249" s="4"/>
      <c r="X5249" s="4"/>
      <c r="Y5249" s="4"/>
    </row>
    <row r="5250" spans="1:25" ht="15" customHeight="1">
      <c r="A5250" s="4"/>
      <c r="B5250" s="59" t="s">
        <v>1245</v>
      </c>
      <c r="C5250" s="74" t="s">
        <v>1250</v>
      </c>
      <c r="D5250" s="59" t="s">
        <v>47</v>
      </c>
      <c r="E5250" s="59" t="s">
        <v>1251</v>
      </c>
      <c r="F5250" s="308" t="s">
        <v>1248</v>
      </c>
      <c r="G5250" s="308"/>
      <c r="H5250" s="73" t="s">
        <v>1249</v>
      </c>
      <c r="I5250" s="76">
        <v>0.23200000000000001</v>
      </c>
      <c r="J5250" s="75">
        <v>25.52</v>
      </c>
      <c r="K5250" s="75">
        <v>5.92</v>
      </c>
      <c r="O5250" s="4"/>
      <c r="P5250" s="4"/>
      <c r="Q5250" s="4"/>
      <c r="R5250" s="4"/>
      <c r="S5250" s="4"/>
      <c r="T5250" s="4"/>
      <c r="U5250" s="4"/>
      <c r="V5250" s="4"/>
      <c r="W5250" s="4"/>
      <c r="X5250" s="4"/>
      <c r="Y5250" s="4"/>
    </row>
    <row r="5251" spans="1:25" ht="15" customHeight="1">
      <c r="A5251" s="4"/>
      <c r="B5251" s="59" t="s">
        <v>1245</v>
      </c>
      <c r="C5251" s="74" t="s">
        <v>1252</v>
      </c>
      <c r="D5251" s="59" t="s">
        <v>47</v>
      </c>
      <c r="E5251" s="59" t="s">
        <v>1253</v>
      </c>
      <c r="F5251" s="308" t="s">
        <v>1248</v>
      </c>
      <c r="G5251" s="308"/>
      <c r="H5251" s="73" t="s">
        <v>1249</v>
      </c>
      <c r="I5251" s="76">
        <v>0.23200000000000001</v>
      </c>
      <c r="J5251" s="75">
        <v>31.63</v>
      </c>
      <c r="K5251" s="75">
        <v>7.33</v>
      </c>
      <c r="O5251" s="4"/>
      <c r="P5251" s="4"/>
      <c r="Q5251" s="4"/>
      <c r="R5251" s="4"/>
      <c r="S5251" s="4"/>
      <c r="T5251" s="4"/>
      <c r="U5251" s="4"/>
      <c r="V5251" s="4"/>
      <c r="W5251" s="4"/>
      <c r="X5251" s="4"/>
      <c r="Y5251" s="4"/>
    </row>
    <row r="5252" spans="1:25" ht="15" customHeight="1">
      <c r="A5252" s="4"/>
      <c r="B5252" s="57" t="s">
        <v>1254</v>
      </c>
      <c r="C5252" s="78" t="s">
        <v>2319</v>
      </c>
      <c r="D5252" s="57" t="s">
        <v>47</v>
      </c>
      <c r="E5252" s="57" t="s">
        <v>2320</v>
      </c>
      <c r="F5252" s="305" t="s">
        <v>1258</v>
      </c>
      <c r="G5252" s="305"/>
      <c r="H5252" s="77" t="s">
        <v>49</v>
      </c>
      <c r="I5252" s="80">
        <v>1</v>
      </c>
      <c r="J5252" s="79">
        <v>6.35</v>
      </c>
      <c r="K5252" s="79">
        <v>6.35</v>
      </c>
      <c r="O5252" s="4"/>
      <c r="P5252" s="4"/>
      <c r="Q5252" s="4"/>
      <c r="R5252" s="4"/>
      <c r="S5252" s="4"/>
      <c r="T5252" s="4"/>
      <c r="U5252" s="4"/>
      <c r="V5252" s="4"/>
      <c r="W5252" s="4"/>
      <c r="X5252" s="4"/>
      <c r="Y5252" s="4"/>
    </row>
    <row r="5253" spans="1:25" ht="15" customHeight="1">
      <c r="A5253" s="4"/>
      <c r="B5253" s="60"/>
      <c r="C5253" s="60"/>
      <c r="D5253" s="60"/>
      <c r="E5253" s="60"/>
      <c r="F5253" s="60" t="s">
        <v>1260</v>
      </c>
      <c r="G5253" s="82">
        <v>10.18</v>
      </c>
      <c r="H5253" s="60" t="s">
        <v>1261</v>
      </c>
      <c r="I5253" s="82">
        <v>0</v>
      </c>
      <c r="J5253" s="60" t="s">
        <v>1262</v>
      </c>
      <c r="K5253" s="82">
        <v>10.18</v>
      </c>
      <c r="O5253" s="4"/>
      <c r="P5253" s="4"/>
      <c r="Q5253" s="4"/>
      <c r="R5253" s="4"/>
      <c r="S5253" s="4"/>
      <c r="T5253" s="4"/>
      <c r="U5253" s="4"/>
      <c r="V5253" s="4"/>
      <c r="W5253" s="4"/>
      <c r="X5253" s="4"/>
      <c r="Y5253" s="4"/>
    </row>
    <row r="5254" spans="1:25" ht="15" customHeight="1" thickBot="1">
      <c r="A5254" s="4"/>
      <c r="B5254" s="60"/>
      <c r="C5254" s="60"/>
      <c r="D5254" s="60"/>
      <c r="E5254" s="60"/>
      <c r="F5254" s="60" t="s">
        <v>1263</v>
      </c>
      <c r="G5254" s="82">
        <v>3.7</v>
      </c>
      <c r="H5254" s="60"/>
      <c r="I5254" s="306" t="s">
        <v>1264</v>
      </c>
      <c r="J5254" s="306"/>
      <c r="K5254" s="82">
        <v>23.3</v>
      </c>
      <c r="O5254" s="4"/>
      <c r="P5254" s="4"/>
      <c r="Q5254" s="4"/>
      <c r="R5254" s="4"/>
      <c r="S5254" s="4"/>
      <c r="T5254" s="4"/>
      <c r="U5254" s="4"/>
      <c r="V5254" s="4"/>
      <c r="W5254" s="4"/>
      <c r="X5254" s="4"/>
      <c r="Y5254" s="4"/>
    </row>
    <row r="5255" spans="1:25" ht="15" customHeight="1" thickTop="1">
      <c r="A5255" s="4"/>
      <c r="B5255" s="72"/>
      <c r="C5255" s="72"/>
      <c r="D5255" s="72"/>
      <c r="E5255" s="72"/>
      <c r="F5255" s="72"/>
      <c r="G5255" s="72"/>
      <c r="H5255" s="72"/>
      <c r="I5255" s="72"/>
      <c r="J5255" s="72"/>
      <c r="K5255" s="72"/>
      <c r="O5255" s="4"/>
      <c r="P5255" s="4"/>
      <c r="Q5255" s="4"/>
      <c r="R5255" s="4"/>
      <c r="S5255" s="4"/>
      <c r="T5255" s="4"/>
      <c r="U5255" s="4"/>
      <c r="V5255" s="4"/>
      <c r="W5255" s="4"/>
      <c r="X5255" s="4"/>
      <c r="Y5255" s="4"/>
    </row>
    <row r="5256" spans="1:25" ht="15" customHeight="1">
      <c r="A5256" s="4"/>
      <c r="B5256" s="61"/>
      <c r="C5256" s="62" t="s">
        <v>19</v>
      </c>
      <c r="D5256" s="61" t="s">
        <v>20</v>
      </c>
      <c r="E5256" s="61" t="s">
        <v>21</v>
      </c>
      <c r="F5256" s="303" t="s">
        <v>1242</v>
      </c>
      <c r="G5256" s="303"/>
      <c r="H5256" s="67" t="s">
        <v>22</v>
      </c>
      <c r="I5256" s="62" t="s">
        <v>23</v>
      </c>
      <c r="J5256" s="62" t="s">
        <v>24</v>
      </c>
      <c r="K5256" s="62" t="s">
        <v>17</v>
      </c>
      <c r="O5256" s="4"/>
      <c r="P5256" s="4"/>
      <c r="Q5256" s="4"/>
      <c r="R5256" s="4"/>
      <c r="S5256" s="4"/>
      <c r="T5256" s="4"/>
      <c r="U5256" s="4"/>
      <c r="V5256" s="4"/>
      <c r="W5256" s="4"/>
      <c r="X5256" s="4"/>
      <c r="Y5256" s="4"/>
    </row>
    <row r="5257" spans="1:25" ht="15" customHeight="1">
      <c r="A5257" s="4"/>
      <c r="B5257" s="58" t="s">
        <v>1243</v>
      </c>
      <c r="C5257" s="69" t="s">
        <v>1606</v>
      </c>
      <c r="D5257" s="58" t="s">
        <v>1546</v>
      </c>
      <c r="E5257" s="58" t="s">
        <v>1607</v>
      </c>
      <c r="F5257" s="304" t="s">
        <v>1608</v>
      </c>
      <c r="G5257" s="304"/>
      <c r="H5257" s="68" t="s">
        <v>37</v>
      </c>
      <c r="I5257" s="71">
        <v>1</v>
      </c>
      <c r="J5257" s="70">
        <v>66.790000000000006</v>
      </c>
      <c r="K5257" s="70">
        <v>66.790000000000006</v>
      </c>
      <c r="O5257" s="4"/>
      <c r="P5257" s="4"/>
      <c r="Q5257" s="4"/>
      <c r="R5257" s="4"/>
      <c r="S5257" s="4"/>
      <c r="T5257" s="4"/>
      <c r="U5257" s="4"/>
      <c r="V5257" s="4"/>
      <c r="W5257" s="4"/>
      <c r="X5257" s="4"/>
      <c r="Y5257" s="4"/>
    </row>
    <row r="5258" spans="1:25" ht="15" customHeight="1">
      <c r="A5258" s="4"/>
      <c r="B5258" s="61" t="s">
        <v>18</v>
      </c>
      <c r="C5258" s="62" t="s">
        <v>19</v>
      </c>
      <c r="D5258" s="61" t="s">
        <v>20</v>
      </c>
      <c r="E5258" s="61" t="s">
        <v>21</v>
      </c>
      <c r="F5258" s="303" t="s">
        <v>1242</v>
      </c>
      <c r="G5258" s="311"/>
      <c r="H5258" s="67" t="s">
        <v>22</v>
      </c>
      <c r="I5258" s="62" t="s">
        <v>23</v>
      </c>
      <c r="J5258" s="62" t="s">
        <v>24</v>
      </c>
      <c r="K5258" s="62" t="s">
        <v>17</v>
      </c>
      <c r="O5258" s="4"/>
      <c r="P5258" s="4"/>
      <c r="Q5258" s="4"/>
      <c r="R5258" s="4"/>
      <c r="S5258" s="4"/>
      <c r="T5258" s="4"/>
      <c r="U5258" s="4"/>
      <c r="V5258" s="4"/>
      <c r="W5258" s="4"/>
      <c r="X5258" s="4"/>
      <c r="Y5258" s="4"/>
    </row>
    <row r="5259" spans="1:25" ht="15" customHeight="1">
      <c r="A5259" s="4"/>
      <c r="B5259" s="57" t="s">
        <v>1254</v>
      </c>
      <c r="C5259" s="78" t="s">
        <v>3119</v>
      </c>
      <c r="D5259" s="57" t="s">
        <v>1546</v>
      </c>
      <c r="E5259" s="57" t="s">
        <v>3120</v>
      </c>
      <c r="F5259" s="305" t="s">
        <v>1258</v>
      </c>
      <c r="G5259" s="305"/>
      <c r="H5259" s="77" t="s">
        <v>37</v>
      </c>
      <c r="I5259" s="80">
        <v>1</v>
      </c>
      <c r="J5259" s="79" t="s">
        <v>3121</v>
      </c>
      <c r="K5259" s="83" t="s">
        <v>3121</v>
      </c>
      <c r="O5259" s="4"/>
      <c r="P5259" s="4"/>
      <c r="Q5259" s="4"/>
      <c r="R5259" s="4"/>
      <c r="S5259" s="4"/>
      <c r="T5259" s="4"/>
      <c r="U5259" s="4"/>
      <c r="V5259" s="4"/>
      <c r="W5259" s="4"/>
      <c r="X5259" s="4"/>
      <c r="Y5259" s="4"/>
    </row>
    <row r="5260" spans="1:25" ht="15" customHeight="1">
      <c r="A5260" s="4"/>
      <c r="B5260" s="312" t="s">
        <v>3122</v>
      </c>
      <c r="C5260" s="311"/>
      <c r="D5260" s="311"/>
      <c r="E5260" s="311"/>
      <c r="F5260" s="311"/>
      <c r="G5260" s="311"/>
      <c r="H5260" s="311"/>
      <c r="I5260" s="311"/>
      <c r="J5260" s="311"/>
      <c r="K5260" s="311"/>
      <c r="O5260" s="4"/>
      <c r="P5260" s="4"/>
      <c r="Q5260" s="4"/>
      <c r="R5260" s="4"/>
      <c r="S5260" s="4"/>
      <c r="T5260" s="4"/>
      <c r="U5260" s="4"/>
      <c r="V5260" s="4"/>
      <c r="W5260" s="4"/>
      <c r="X5260" s="4"/>
      <c r="Y5260" s="4"/>
    </row>
    <row r="5261" spans="1:25" ht="15" customHeight="1">
      <c r="A5261" s="4"/>
      <c r="B5261" s="61" t="s">
        <v>18</v>
      </c>
      <c r="C5261" s="62" t="s">
        <v>19</v>
      </c>
      <c r="D5261" s="61" t="s">
        <v>20</v>
      </c>
      <c r="E5261" s="61" t="s">
        <v>21</v>
      </c>
      <c r="F5261" s="303" t="s">
        <v>1242</v>
      </c>
      <c r="G5261" s="311"/>
      <c r="H5261" s="67" t="s">
        <v>22</v>
      </c>
      <c r="I5261" s="62" t="s">
        <v>23</v>
      </c>
      <c r="J5261" s="62" t="s">
        <v>24</v>
      </c>
      <c r="K5261" s="62" t="s">
        <v>17</v>
      </c>
      <c r="O5261" s="4"/>
      <c r="P5261" s="4"/>
      <c r="Q5261" s="4"/>
      <c r="R5261" s="4"/>
      <c r="S5261" s="4"/>
      <c r="T5261" s="4"/>
      <c r="U5261" s="4"/>
      <c r="V5261" s="4"/>
      <c r="W5261" s="4"/>
      <c r="X5261" s="4"/>
      <c r="Y5261" s="4"/>
    </row>
    <row r="5262" spans="1:25" ht="15" customHeight="1">
      <c r="A5262" s="4"/>
      <c r="B5262" s="57" t="s">
        <v>1254</v>
      </c>
      <c r="C5262" s="78" t="s">
        <v>3119</v>
      </c>
      <c r="D5262" s="57" t="s">
        <v>1546</v>
      </c>
      <c r="E5262" s="57" t="s">
        <v>3120</v>
      </c>
      <c r="F5262" s="305" t="s">
        <v>1258</v>
      </c>
      <c r="G5262" s="305"/>
      <c r="H5262" s="77" t="s">
        <v>37</v>
      </c>
      <c r="I5262" s="80">
        <v>1</v>
      </c>
      <c r="J5262" s="79" t="s">
        <v>3121</v>
      </c>
      <c r="K5262" s="83" t="s">
        <v>3121</v>
      </c>
      <c r="O5262" s="4"/>
      <c r="P5262" s="4"/>
      <c r="Q5262" s="4"/>
      <c r="R5262" s="4"/>
      <c r="S5262" s="4"/>
      <c r="T5262" s="4"/>
      <c r="U5262" s="4"/>
      <c r="V5262" s="4"/>
      <c r="W5262" s="4"/>
      <c r="X5262" s="4"/>
      <c r="Y5262" s="4"/>
    </row>
    <row r="5263" spans="1:25" ht="15" customHeight="1">
      <c r="A5263" s="4"/>
      <c r="B5263" s="60"/>
      <c r="C5263" s="60"/>
      <c r="D5263" s="60"/>
      <c r="E5263" s="60"/>
      <c r="F5263" s="60" t="s">
        <v>1260</v>
      </c>
      <c r="G5263" s="82">
        <v>0</v>
      </c>
      <c r="H5263" s="60" t="s">
        <v>1261</v>
      </c>
      <c r="I5263" s="82">
        <v>0</v>
      </c>
      <c r="J5263" s="60" t="s">
        <v>1262</v>
      </c>
      <c r="K5263" s="82">
        <v>0</v>
      </c>
      <c r="O5263" s="4"/>
      <c r="P5263" s="4"/>
      <c r="Q5263" s="4"/>
      <c r="R5263" s="4"/>
      <c r="S5263" s="4"/>
      <c r="T5263" s="4"/>
      <c r="U5263" s="4"/>
      <c r="V5263" s="4"/>
      <c r="W5263" s="4"/>
      <c r="X5263" s="4"/>
      <c r="Y5263" s="4"/>
    </row>
    <row r="5264" spans="1:25" ht="15" customHeight="1" thickBot="1">
      <c r="A5264" s="4"/>
      <c r="B5264" s="60"/>
      <c r="C5264" s="60"/>
      <c r="D5264" s="60"/>
      <c r="E5264" s="60"/>
      <c r="F5264" s="60" t="s">
        <v>1263</v>
      </c>
      <c r="G5264" s="82">
        <v>12.63</v>
      </c>
      <c r="H5264" s="60"/>
      <c r="I5264" s="306" t="s">
        <v>1264</v>
      </c>
      <c r="J5264" s="306"/>
      <c r="K5264" s="82">
        <v>79.42</v>
      </c>
      <c r="O5264" s="4"/>
      <c r="P5264" s="4"/>
      <c r="Q5264" s="4"/>
      <c r="R5264" s="4"/>
      <c r="S5264" s="4"/>
      <c r="T5264" s="4"/>
      <c r="U5264" s="4"/>
      <c r="V5264" s="4"/>
      <c r="W5264" s="4"/>
      <c r="X5264" s="4"/>
      <c r="Y5264" s="4"/>
    </row>
    <row r="5265" spans="1:25" ht="15" customHeight="1" thickTop="1">
      <c r="A5265" s="4"/>
      <c r="B5265" s="72"/>
      <c r="C5265" s="72"/>
      <c r="D5265" s="72"/>
      <c r="E5265" s="72"/>
      <c r="F5265" s="72"/>
      <c r="G5265" s="72"/>
      <c r="H5265" s="72"/>
      <c r="I5265" s="72"/>
      <c r="J5265" s="72"/>
      <c r="K5265" s="72"/>
      <c r="O5265" s="4"/>
      <c r="P5265" s="4"/>
      <c r="Q5265" s="4"/>
      <c r="R5265" s="4"/>
      <c r="S5265" s="4"/>
      <c r="T5265" s="4"/>
      <c r="U5265" s="4"/>
      <c r="V5265" s="4"/>
      <c r="W5265" s="4"/>
      <c r="X5265" s="4"/>
      <c r="Y5265" s="4"/>
    </row>
    <row r="5266" spans="1:25" ht="15" customHeight="1">
      <c r="A5266" s="4"/>
      <c r="B5266" s="61"/>
      <c r="C5266" s="62" t="s">
        <v>19</v>
      </c>
      <c r="D5266" s="61" t="s">
        <v>20</v>
      </c>
      <c r="E5266" s="61" t="s">
        <v>21</v>
      </c>
      <c r="F5266" s="303" t="s">
        <v>1242</v>
      </c>
      <c r="G5266" s="303"/>
      <c r="H5266" s="67" t="s">
        <v>22</v>
      </c>
      <c r="I5266" s="62" t="s">
        <v>23</v>
      </c>
      <c r="J5266" s="62" t="s">
        <v>24</v>
      </c>
      <c r="K5266" s="62" t="s">
        <v>17</v>
      </c>
      <c r="O5266" s="4"/>
      <c r="P5266" s="4"/>
      <c r="Q5266" s="4"/>
      <c r="R5266" s="4"/>
      <c r="S5266" s="4"/>
      <c r="T5266" s="4"/>
      <c r="U5266" s="4"/>
      <c r="V5266" s="4"/>
      <c r="W5266" s="4"/>
      <c r="X5266" s="4"/>
      <c r="Y5266" s="4"/>
    </row>
    <row r="5267" spans="1:25" ht="15" customHeight="1">
      <c r="A5267" s="4"/>
      <c r="B5267" s="58" t="s">
        <v>1243</v>
      </c>
      <c r="C5267" s="69" t="s">
        <v>2532</v>
      </c>
      <c r="D5267" s="58" t="s">
        <v>47</v>
      </c>
      <c r="E5267" s="58" t="s">
        <v>2533</v>
      </c>
      <c r="F5267" s="304" t="s">
        <v>1248</v>
      </c>
      <c r="G5267" s="304"/>
      <c r="H5267" s="68" t="s">
        <v>1249</v>
      </c>
      <c r="I5267" s="71">
        <v>1</v>
      </c>
      <c r="J5267" s="70">
        <v>26.47</v>
      </c>
      <c r="K5267" s="70">
        <v>26.47</v>
      </c>
      <c r="O5267" s="4"/>
      <c r="P5267" s="4"/>
      <c r="Q5267" s="4"/>
      <c r="R5267" s="4"/>
      <c r="S5267" s="4"/>
      <c r="T5267" s="4"/>
      <c r="U5267" s="4"/>
      <c r="V5267" s="4"/>
      <c r="W5267" s="4"/>
      <c r="X5267" s="4"/>
      <c r="Y5267" s="4"/>
    </row>
    <row r="5268" spans="1:25" ht="15" customHeight="1">
      <c r="A5268" s="4"/>
      <c r="B5268" s="59" t="s">
        <v>1245</v>
      </c>
      <c r="C5268" s="74" t="s">
        <v>2912</v>
      </c>
      <c r="D5268" s="59" t="s">
        <v>47</v>
      </c>
      <c r="E5268" s="59" t="s">
        <v>2913</v>
      </c>
      <c r="F5268" s="308" t="s">
        <v>1248</v>
      </c>
      <c r="G5268" s="308"/>
      <c r="H5268" s="73" t="s">
        <v>1249</v>
      </c>
      <c r="I5268" s="76">
        <v>1</v>
      </c>
      <c r="J5268" s="75">
        <v>0.1</v>
      </c>
      <c r="K5268" s="75">
        <v>0.1</v>
      </c>
      <c r="O5268" s="4"/>
      <c r="P5268" s="4"/>
      <c r="Q5268" s="4"/>
      <c r="R5268" s="4"/>
      <c r="S5268" s="4"/>
      <c r="T5268" s="4"/>
      <c r="U5268" s="4"/>
      <c r="V5268" s="4"/>
      <c r="W5268" s="4"/>
      <c r="X5268" s="4"/>
      <c r="Y5268" s="4"/>
    </row>
    <row r="5269" spans="1:25" ht="15" customHeight="1">
      <c r="A5269" s="4"/>
      <c r="B5269" s="57" t="s">
        <v>1254</v>
      </c>
      <c r="C5269" s="78" t="s">
        <v>2691</v>
      </c>
      <c r="D5269" s="57" t="s">
        <v>47</v>
      </c>
      <c r="E5269" s="57" t="s">
        <v>2692</v>
      </c>
      <c r="F5269" s="305" t="s">
        <v>1258</v>
      </c>
      <c r="G5269" s="305"/>
      <c r="H5269" s="77" t="s">
        <v>1249</v>
      </c>
      <c r="I5269" s="80">
        <v>1</v>
      </c>
      <c r="J5269" s="79">
        <v>0.08</v>
      </c>
      <c r="K5269" s="79">
        <v>0.08</v>
      </c>
      <c r="O5269" s="4"/>
      <c r="P5269" s="4"/>
      <c r="Q5269" s="4"/>
      <c r="R5269" s="4"/>
      <c r="S5269" s="4"/>
      <c r="T5269" s="4"/>
      <c r="U5269" s="4"/>
      <c r="V5269" s="4"/>
      <c r="W5269" s="4"/>
      <c r="X5269" s="4"/>
      <c r="Y5269" s="4"/>
    </row>
    <row r="5270" spans="1:25" ht="15" customHeight="1">
      <c r="A5270" s="4"/>
      <c r="B5270" s="57" t="s">
        <v>1254</v>
      </c>
      <c r="C5270" s="78" t="s">
        <v>2697</v>
      </c>
      <c r="D5270" s="57" t="s">
        <v>47</v>
      </c>
      <c r="E5270" s="57" t="s">
        <v>2698</v>
      </c>
      <c r="F5270" s="305" t="s">
        <v>1258</v>
      </c>
      <c r="G5270" s="305"/>
      <c r="H5270" s="77" t="s">
        <v>1249</v>
      </c>
      <c r="I5270" s="80">
        <v>1</v>
      </c>
      <c r="J5270" s="79">
        <v>2.12</v>
      </c>
      <c r="K5270" s="79">
        <v>2.12</v>
      </c>
      <c r="O5270" s="4"/>
      <c r="P5270" s="4"/>
      <c r="Q5270" s="4"/>
      <c r="R5270" s="4"/>
      <c r="S5270" s="4"/>
      <c r="T5270" s="4"/>
      <c r="U5270" s="4"/>
      <c r="V5270" s="4"/>
      <c r="W5270" s="4"/>
      <c r="X5270" s="4"/>
      <c r="Y5270" s="4"/>
    </row>
    <row r="5271" spans="1:25" ht="15" customHeight="1">
      <c r="A5271" s="4"/>
      <c r="B5271" s="57" t="s">
        <v>1254</v>
      </c>
      <c r="C5271" s="78" t="s">
        <v>2689</v>
      </c>
      <c r="D5271" s="57" t="s">
        <v>47</v>
      </c>
      <c r="E5271" s="57" t="s">
        <v>2690</v>
      </c>
      <c r="F5271" s="305" t="s">
        <v>1258</v>
      </c>
      <c r="G5271" s="305"/>
      <c r="H5271" s="77" t="s">
        <v>1249</v>
      </c>
      <c r="I5271" s="80">
        <v>1</v>
      </c>
      <c r="J5271" s="79">
        <v>1.43</v>
      </c>
      <c r="K5271" s="79">
        <v>1.43</v>
      </c>
      <c r="O5271" s="4"/>
      <c r="P5271" s="4"/>
      <c r="Q5271" s="4"/>
      <c r="R5271" s="4"/>
      <c r="S5271" s="4"/>
      <c r="T5271" s="4"/>
      <c r="U5271" s="4"/>
      <c r="V5271" s="4"/>
      <c r="W5271" s="4"/>
      <c r="X5271" s="4"/>
      <c r="Y5271" s="4"/>
    </row>
    <row r="5272" spans="1:25" ht="15" customHeight="1">
      <c r="A5272" s="4"/>
      <c r="B5272" s="57" t="s">
        <v>1254</v>
      </c>
      <c r="C5272" s="78" t="s">
        <v>2693</v>
      </c>
      <c r="D5272" s="57" t="s">
        <v>47</v>
      </c>
      <c r="E5272" s="57" t="s">
        <v>2694</v>
      </c>
      <c r="F5272" s="305" t="s">
        <v>1258</v>
      </c>
      <c r="G5272" s="305"/>
      <c r="H5272" s="77" t="s">
        <v>1249</v>
      </c>
      <c r="I5272" s="80">
        <v>1</v>
      </c>
      <c r="J5272" s="79">
        <v>0.86</v>
      </c>
      <c r="K5272" s="79">
        <v>0.86</v>
      </c>
      <c r="O5272" s="4"/>
      <c r="P5272" s="4"/>
      <c r="Q5272" s="4"/>
      <c r="R5272" s="4"/>
      <c r="S5272" s="4"/>
      <c r="T5272" s="4"/>
      <c r="U5272" s="4"/>
      <c r="V5272" s="4"/>
      <c r="W5272" s="4"/>
      <c r="X5272" s="4"/>
      <c r="Y5272" s="4"/>
    </row>
    <row r="5273" spans="1:25" ht="15" customHeight="1">
      <c r="A5273" s="4"/>
      <c r="B5273" s="57" t="s">
        <v>1254</v>
      </c>
      <c r="C5273" s="78" t="s">
        <v>2699</v>
      </c>
      <c r="D5273" s="57" t="s">
        <v>47</v>
      </c>
      <c r="E5273" s="57" t="s">
        <v>2700</v>
      </c>
      <c r="F5273" s="305" t="s">
        <v>1258</v>
      </c>
      <c r="G5273" s="305"/>
      <c r="H5273" s="77" t="s">
        <v>1249</v>
      </c>
      <c r="I5273" s="80">
        <v>1</v>
      </c>
      <c r="J5273" s="79">
        <v>1.31</v>
      </c>
      <c r="K5273" s="79">
        <v>1.31</v>
      </c>
      <c r="O5273" s="4"/>
      <c r="P5273" s="4"/>
      <c r="Q5273" s="4"/>
      <c r="R5273" s="4"/>
      <c r="S5273" s="4"/>
      <c r="T5273" s="4"/>
      <c r="U5273" s="4"/>
      <c r="V5273" s="4"/>
      <c r="W5273" s="4"/>
      <c r="X5273" s="4"/>
      <c r="Y5273" s="4"/>
    </row>
    <row r="5274" spans="1:25" ht="15" customHeight="1">
      <c r="A5274" s="4"/>
      <c r="B5274" s="57" t="s">
        <v>1254</v>
      </c>
      <c r="C5274" s="78" t="s">
        <v>2687</v>
      </c>
      <c r="D5274" s="57" t="s">
        <v>47</v>
      </c>
      <c r="E5274" s="57" t="s">
        <v>2688</v>
      </c>
      <c r="F5274" s="305" t="s">
        <v>1258</v>
      </c>
      <c r="G5274" s="305"/>
      <c r="H5274" s="77" t="s">
        <v>1249</v>
      </c>
      <c r="I5274" s="80">
        <v>1</v>
      </c>
      <c r="J5274" s="79">
        <v>0.78</v>
      </c>
      <c r="K5274" s="79">
        <v>0.78</v>
      </c>
      <c r="O5274" s="4"/>
      <c r="P5274" s="4"/>
      <c r="Q5274" s="4"/>
      <c r="R5274" s="4"/>
      <c r="S5274" s="4"/>
      <c r="T5274" s="4"/>
      <c r="U5274" s="4"/>
      <c r="V5274" s="4"/>
      <c r="W5274" s="4"/>
      <c r="X5274" s="4"/>
      <c r="Y5274" s="4"/>
    </row>
    <row r="5275" spans="1:25" ht="15" customHeight="1">
      <c r="A5275" s="4"/>
      <c r="B5275" s="57" t="s">
        <v>1254</v>
      </c>
      <c r="C5275" s="78" t="s">
        <v>2914</v>
      </c>
      <c r="D5275" s="57" t="s">
        <v>47</v>
      </c>
      <c r="E5275" s="57" t="s">
        <v>2915</v>
      </c>
      <c r="F5275" s="305" t="s">
        <v>1402</v>
      </c>
      <c r="G5275" s="305"/>
      <c r="H5275" s="77" t="s">
        <v>1249</v>
      </c>
      <c r="I5275" s="80">
        <v>1</v>
      </c>
      <c r="J5275" s="79">
        <v>19.79</v>
      </c>
      <c r="K5275" s="79">
        <v>19.79</v>
      </c>
      <c r="O5275" s="4"/>
      <c r="P5275" s="4"/>
      <c r="Q5275" s="4"/>
      <c r="R5275" s="4"/>
      <c r="S5275" s="4"/>
      <c r="T5275" s="4"/>
      <c r="U5275" s="4"/>
      <c r="V5275" s="4"/>
      <c r="W5275" s="4"/>
      <c r="X5275" s="4"/>
      <c r="Y5275" s="4"/>
    </row>
    <row r="5276" spans="1:25" ht="15" customHeight="1">
      <c r="A5276" s="4"/>
      <c r="B5276" s="60"/>
      <c r="C5276" s="60"/>
      <c r="D5276" s="60"/>
      <c r="E5276" s="60"/>
      <c r="F5276" s="60" t="s">
        <v>1260</v>
      </c>
      <c r="G5276" s="82">
        <v>19.89</v>
      </c>
      <c r="H5276" s="60" t="s">
        <v>1261</v>
      </c>
      <c r="I5276" s="82">
        <v>0</v>
      </c>
      <c r="J5276" s="60" t="s">
        <v>1262</v>
      </c>
      <c r="K5276" s="82">
        <v>19.89</v>
      </c>
      <c r="O5276" s="4"/>
      <c r="P5276" s="4"/>
      <c r="Q5276" s="4"/>
      <c r="R5276" s="4"/>
      <c r="S5276" s="4"/>
      <c r="T5276" s="4"/>
      <c r="U5276" s="4"/>
      <c r="V5276" s="4"/>
      <c r="W5276" s="4"/>
      <c r="X5276" s="4"/>
      <c r="Y5276" s="4"/>
    </row>
    <row r="5277" spans="1:25" ht="15" customHeight="1" thickBot="1">
      <c r="A5277" s="4"/>
      <c r="B5277" s="60"/>
      <c r="C5277" s="60"/>
      <c r="D5277" s="60"/>
      <c r="E5277" s="60"/>
      <c r="F5277" s="60" t="s">
        <v>1263</v>
      </c>
      <c r="G5277" s="82">
        <v>5</v>
      </c>
      <c r="H5277" s="60"/>
      <c r="I5277" s="306" t="s">
        <v>1264</v>
      </c>
      <c r="J5277" s="306"/>
      <c r="K5277" s="82">
        <v>31.47</v>
      </c>
      <c r="O5277" s="4"/>
      <c r="P5277" s="4"/>
      <c r="Q5277" s="4"/>
      <c r="R5277" s="4"/>
      <c r="S5277" s="4"/>
      <c r="T5277" s="4"/>
      <c r="U5277" s="4"/>
      <c r="V5277" s="4"/>
      <c r="W5277" s="4"/>
      <c r="X5277" s="4"/>
      <c r="Y5277" s="4"/>
    </row>
    <row r="5278" spans="1:25" ht="15" customHeight="1" thickTop="1">
      <c r="A5278" s="4"/>
      <c r="B5278" s="72"/>
      <c r="C5278" s="72"/>
      <c r="D5278" s="72"/>
      <c r="E5278" s="72"/>
      <c r="F5278" s="72"/>
      <c r="G5278" s="72"/>
      <c r="H5278" s="72"/>
      <c r="I5278" s="72"/>
      <c r="J5278" s="72"/>
      <c r="K5278" s="72"/>
      <c r="O5278" s="4"/>
      <c r="P5278" s="4"/>
      <c r="Q5278" s="4"/>
      <c r="R5278" s="4"/>
      <c r="S5278" s="4"/>
      <c r="T5278" s="4"/>
      <c r="U5278" s="4"/>
      <c r="V5278" s="4"/>
      <c r="W5278" s="4"/>
      <c r="X5278" s="4"/>
      <c r="Y5278" s="4"/>
    </row>
    <row r="5279" spans="1:25" ht="15" customHeight="1">
      <c r="A5279" s="4"/>
      <c r="B5279" s="61"/>
      <c r="C5279" s="62" t="s">
        <v>19</v>
      </c>
      <c r="D5279" s="61" t="s">
        <v>20</v>
      </c>
      <c r="E5279" s="61" t="s">
        <v>21</v>
      </c>
      <c r="F5279" s="303" t="s">
        <v>1242</v>
      </c>
      <c r="G5279" s="303"/>
      <c r="H5279" s="67" t="s">
        <v>22</v>
      </c>
      <c r="I5279" s="62" t="s">
        <v>23</v>
      </c>
      <c r="J5279" s="62" t="s">
        <v>24</v>
      </c>
      <c r="K5279" s="62" t="s">
        <v>17</v>
      </c>
      <c r="O5279" s="4"/>
      <c r="P5279" s="4"/>
      <c r="Q5279" s="4"/>
      <c r="R5279" s="4"/>
      <c r="S5279" s="4"/>
      <c r="T5279" s="4"/>
      <c r="U5279" s="4"/>
      <c r="V5279" s="4"/>
      <c r="W5279" s="4"/>
      <c r="X5279" s="4"/>
      <c r="Y5279" s="4"/>
    </row>
    <row r="5280" spans="1:25" ht="15" customHeight="1">
      <c r="A5280" s="4"/>
      <c r="B5280" s="58" t="s">
        <v>1243</v>
      </c>
      <c r="C5280" s="69" t="s">
        <v>1627</v>
      </c>
      <c r="D5280" s="58" t="s">
        <v>47</v>
      </c>
      <c r="E5280" s="58" t="s">
        <v>1628</v>
      </c>
      <c r="F5280" s="304" t="s">
        <v>1622</v>
      </c>
      <c r="G5280" s="304"/>
      <c r="H5280" s="68" t="s">
        <v>37</v>
      </c>
      <c r="I5280" s="71">
        <v>1</v>
      </c>
      <c r="J5280" s="70">
        <v>24.95</v>
      </c>
      <c r="K5280" s="70">
        <v>24.95</v>
      </c>
      <c r="O5280" s="4"/>
      <c r="P5280" s="4"/>
      <c r="Q5280" s="4"/>
      <c r="R5280" s="4"/>
      <c r="S5280" s="4"/>
      <c r="T5280" s="4"/>
      <c r="U5280" s="4"/>
      <c r="V5280" s="4"/>
      <c r="W5280" s="4"/>
      <c r="X5280" s="4"/>
      <c r="Y5280" s="4"/>
    </row>
    <row r="5281" spans="1:25" ht="15" customHeight="1">
      <c r="A5281" s="4"/>
      <c r="B5281" s="59" t="s">
        <v>1245</v>
      </c>
      <c r="C5281" s="74" t="s">
        <v>3123</v>
      </c>
      <c r="D5281" s="59" t="s">
        <v>47</v>
      </c>
      <c r="E5281" s="59" t="s">
        <v>3124</v>
      </c>
      <c r="F5281" s="308" t="s">
        <v>1248</v>
      </c>
      <c r="G5281" s="308"/>
      <c r="H5281" s="73" t="s">
        <v>1249</v>
      </c>
      <c r="I5281" s="76">
        <v>5.3900000000000003E-2</v>
      </c>
      <c r="J5281" s="75">
        <v>29.7</v>
      </c>
      <c r="K5281" s="75">
        <v>1.6</v>
      </c>
      <c r="O5281" s="4"/>
      <c r="P5281" s="4"/>
      <c r="Q5281" s="4"/>
      <c r="R5281" s="4"/>
      <c r="S5281" s="4"/>
      <c r="T5281" s="4"/>
      <c r="U5281" s="4"/>
      <c r="V5281" s="4"/>
      <c r="W5281" s="4"/>
      <c r="X5281" s="4"/>
      <c r="Y5281" s="4"/>
    </row>
    <row r="5282" spans="1:25" ht="15" customHeight="1">
      <c r="A5282" s="4"/>
      <c r="B5282" s="59" t="s">
        <v>1245</v>
      </c>
      <c r="C5282" s="74" t="s">
        <v>3125</v>
      </c>
      <c r="D5282" s="59" t="s">
        <v>47</v>
      </c>
      <c r="E5282" s="59" t="s">
        <v>3126</v>
      </c>
      <c r="F5282" s="308" t="s">
        <v>1387</v>
      </c>
      <c r="G5282" s="308"/>
      <c r="H5282" s="73" t="s">
        <v>1391</v>
      </c>
      <c r="I5282" s="76">
        <v>1.5699999999999999E-2</v>
      </c>
      <c r="J5282" s="75">
        <v>94.27</v>
      </c>
      <c r="K5282" s="75">
        <v>1.48</v>
      </c>
      <c r="O5282" s="4"/>
      <c r="P5282" s="4"/>
      <c r="Q5282" s="4"/>
      <c r="R5282" s="4"/>
      <c r="S5282" s="4"/>
      <c r="T5282" s="4"/>
      <c r="U5282" s="4"/>
      <c r="V5282" s="4"/>
      <c r="W5282" s="4"/>
      <c r="X5282" s="4"/>
      <c r="Y5282" s="4"/>
    </row>
    <row r="5283" spans="1:25" ht="15" customHeight="1">
      <c r="A5283" s="4"/>
      <c r="B5283" s="59" t="s">
        <v>1245</v>
      </c>
      <c r="C5283" s="74" t="s">
        <v>1246</v>
      </c>
      <c r="D5283" s="59" t="s">
        <v>47</v>
      </c>
      <c r="E5283" s="59" t="s">
        <v>1247</v>
      </c>
      <c r="F5283" s="308" t="s">
        <v>1248</v>
      </c>
      <c r="G5283" s="308"/>
      <c r="H5283" s="73" t="s">
        <v>1249</v>
      </c>
      <c r="I5283" s="76">
        <v>5.3499999999999999E-2</v>
      </c>
      <c r="J5283" s="75">
        <v>22.64</v>
      </c>
      <c r="K5283" s="75">
        <v>1.21</v>
      </c>
      <c r="O5283" s="4"/>
      <c r="P5283" s="4"/>
      <c r="Q5283" s="4"/>
      <c r="R5283" s="4"/>
      <c r="S5283" s="4"/>
      <c r="T5283" s="4"/>
      <c r="U5283" s="4"/>
      <c r="V5283" s="4"/>
      <c r="W5283" s="4"/>
      <c r="X5283" s="4"/>
      <c r="Y5283" s="4"/>
    </row>
    <row r="5284" spans="1:25" ht="15" customHeight="1">
      <c r="A5284" s="4"/>
      <c r="B5284" s="59" t="s">
        <v>1245</v>
      </c>
      <c r="C5284" s="74" t="s">
        <v>3127</v>
      </c>
      <c r="D5284" s="59" t="s">
        <v>47</v>
      </c>
      <c r="E5284" s="59" t="s">
        <v>3128</v>
      </c>
      <c r="F5284" s="308" t="s">
        <v>1387</v>
      </c>
      <c r="G5284" s="308"/>
      <c r="H5284" s="73" t="s">
        <v>1388</v>
      </c>
      <c r="I5284" s="76">
        <v>3.8199999999999998E-2</v>
      </c>
      <c r="J5284" s="75">
        <v>39.43</v>
      </c>
      <c r="K5284" s="75">
        <v>1.5</v>
      </c>
      <c r="O5284" s="4"/>
      <c r="P5284" s="4"/>
      <c r="Q5284" s="4"/>
      <c r="R5284" s="4"/>
      <c r="S5284" s="4"/>
      <c r="T5284" s="4"/>
      <c r="U5284" s="4"/>
      <c r="V5284" s="4"/>
      <c r="W5284" s="4"/>
      <c r="X5284" s="4"/>
      <c r="Y5284" s="4"/>
    </row>
    <row r="5285" spans="1:25" ht="15" customHeight="1">
      <c r="A5285" s="4"/>
      <c r="B5285" s="57" t="s">
        <v>1254</v>
      </c>
      <c r="C5285" s="78" t="s">
        <v>3129</v>
      </c>
      <c r="D5285" s="57" t="s">
        <v>47</v>
      </c>
      <c r="E5285" s="57" t="s">
        <v>3130</v>
      </c>
      <c r="F5285" s="305" t="s">
        <v>1258</v>
      </c>
      <c r="G5285" s="305"/>
      <c r="H5285" s="77" t="s">
        <v>3131</v>
      </c>
      <c r="I5285" s="80">
        <v>0.16</v>
      </c>
      <c r="J5285" s="79">
        <v>119.79</v>
      </c>
      <c r="K5285" s="79">
        <v>19.16</v>
      </c>
      <c r="O5285" s="4"/>
      <c r="P5285" s="4"/>
      <c r="Q5285" s="4"/>
      <c r="R5285" s="4"/>
      <c r="S5285" s="4"/>
      <c r="T5285" s="4"/>
      <c r="U5285" s="4"/>
      <c r="V5285" s="4"/>
      <c r="W5285" s="4"/>
      <c r="X5285" s="4"/>
      <c r="Y5285" s="4"/>
    </row>
    <row r="5286" spans="1:25" ht="15" customHeight="1">
      <c r="A5286" s="4"/>
      <c r="B5286" s="60"/>
      <c r="C5286" s="60"/>
      <c r="D5286" s="60"/>
      <c r="E5286" s="60"/>
      <c r="F5286" s="60" t="s">
        <v>1260</v>
      </c>
      <c r="G5286" s="82">
        <v>3.47</v>
      </c>
      <c r="H5286" s="60" t="s">
        <v>1261</v>
      </c>
      <c r="I5286" s="82">
        <v>0</v>
      </c>
      <c r="J5286" s="60" t="s">
        <v>1262</v>
      </c>
      <c r="K5286" s="82">
        <v>3.47</v>
      </c>
      <c r="O5286" s="4"/>
      <c r="P5286" s="4"/>
      <c r="Q5286" s="4"/>
      <c r="R5286" s="4"/>
      <c r="S5286" s="4"/>
      <c r="T5286" s="4"/>
      <c r="U5286" s="4"/>
      <c r="V5286" s="4"/>
      <c r="W5286" s="4"/>
      <c r="X5286" s="4"/>
      <c r="Y5286" s="4"/>
    </row>
    <row r="5287" spans="1:25" ht="15" customHeight="1" thickBot="1">
      <c r="A5287" s="4"/>
      <c r="B5287" s="60"/>
      <c r="C5287" s="60"/>
      <c r="D5287" s="60"/>
      <c r="E5287" s="60"/>
      <c r="F5287" s="60" t="s">
        <v>1263</v>
      </c>
      <c r="G5287" s="82">
        <v>4.72</v>
      </c>
      <c r="H5287" s="60"/>
      <c r="I5287" s="306" t="s">
        <v>1264</v>
      </c>
      <c r="J5287" s="306"/>
      <c r="K5287" s="82">
        <v>29.67</v>
      </c>
      <c r="O5287" s="4"/>
      <c r="P5287" s="4"/>
      <c r="Q5287" s="4"/>
      <c r="R5287" s="4"/>
      <c r="S5287" s="4"/>
      <c r="T5287" s="4"/>
      <c r="U5287" s="4"/>
      <c r="V5287" s="4"/>
      <c r="W5287" s="4"/>
      <c r="X5287" s="4"/>
      <c r="Y5287" s="4"/>
    </row>
    <row r="5288" spans="1:25" ht="15" customHeight="1" thickTop="1">
      <c r="A5288" s="4"/>
      <c r="B5288" s="72"/>
      <c r="C5288" s="72"/>
      <c r="D5288" s="72"/>
      <c r="E5288" s="72"/>
      <c r="F5288" s="72"/>
      <c r="G5288" s="72"/>
      <c r="H5288" s="72"/>
      <c r="I5288" s="72"/>
      <c r="J5288" s="72"/>
      <c r="K5288" s="72"/>
      <c r="O5288" s="4"/>
      <c r="P5288" s="4"/>
      <c r="Q5288" s="4"/>
      <c r="R5288" s="4"/>
      <c r="S5288" s="4"/>
      <c r="T5288" s="4"/>
      <c r="U5288" s="4"/>
      <c r="V5288" s="4"/>
      <c r="W5288" s="4"/>
      <c r="X5288" s="4"/>
      <c r="Y5288" s="4"/>
    </row>
    <row r="5289" spans="1:25" ht="15" customHeight="1">
      <c r="A5289" s="4"/>
      <c r="B5289" s="61"/>
      <c r="C5289" s="62" t="s">
        <v>19</v>
      </c>
      <c r="D5289" s="61" t="s">
        <v>20</v>
      </c>
      <c r="E5289" s="61" t="s">
        <v>21</v>
      </c>
      <c r="F5289" s="303" t="s">
        <v>1242</v>
      </c>
      <c r="G5289" s="303"/>
      <c r="H5289" s="67" t="s">
        <v>22</v>
      </c>
      <c r="I5289" s="62" t="s">
        <v>23</v>
      </c>
      <c r="J5289" s="62" t="s">
        <v>24</v>
      </c>
      <c r="K5289" s="62" t="s">
        <v>17</v>
      </c>
      <c r="O5289" s="4"/>
      <c r="P5289" s="4"/>
      <c r="Q5289" s="4"/>
      <c r="R5289" s="4"/>
      <c r="S5289" s="4"/>
      <c r="T5289" s="4"/>
      <c r="U5289" s="4"/>
      <c r="V5289" s="4"/>
      <c r="W5289" s="4"/>
      <c r="X5289" s="4"/>
      <c r="Y5289" s="4"/>
    </row>
    <row r="5290" spans="1:25" ht="15" customHeight="1">
      <c r="A5290" s="4"/>
      <c r="B5290" s="58" t="s">
        <v>1243</v>
      </c>
      <c r="C5290" s="69" t="s">
        <v>1851</v>
      </c>
      <c r="D5290" s="58" t="s">
        <v>47</v>
      </c>
      <c r="E5290" s="58" t="s">
        <v>1852</v>
      </c>
      <c r="F5290" s="304" t="s">
        <v>1824</v>
      </c>
      <c r="G5290" s="304"/>
      <c r="H5290" s="68" t="s">
        <v>49</v>
      </c>
      <c r="I5290" s="71">
        <v>1</v>
      </c>
      <c r="J5290" s="70">
        <v>364.03</v>
      </c>
      <c r="K5290" s="70">
        <v>364.03</v>
      </c>
      <c r="O5290" s="4"/>
      <c r="P5290" s="4"/>
      <c r="Q5290" s="4"/>
      <c r="R5290" s="4"/>
      <c r="S5290" s="4"/>
      <c r="T5290" s="4"/>
      <c r="U5290" s="4"/>
      <c r="V5290" s="4"/>
      <c r="W5290" s="4"/>
      <c r="X5290" s="4"/>
      <c r="Y5290" s="4"/>
    </row>
    <row r="5291" spans="1:25" ht="15" customHeight="1">
      <c r="A5291" s="4"/>
      <c r="B5291" s="59" t="s">
        <v>1245</v>
      </c>
      <c r="C5291" s="74" t="s">
        <v>1246</v>
      </c>
      <c r="D5291" s="59" t="s">
        <v>47</v>
      </c>
      <c r="E5291" s="59" t="s">
        <v>1247</v>
      </c>
      <c r="F5291" s="308" t="s">
        <v>1248</v>
      </c>
      <c r="G5291" s="308"/>
      <c r="H5291" s="73" t="s">
        <v>1249</v>
      </c>
      <c r="I5291" s="76">
        <v>0.44429999999999997</v>
      </c>
      <c r="J5291" s="75">
        <v>22.64</v>
      </c>
      <c r="K5291" s="75">
        <v>10.050000000000001</v>
      </c>
      <c r="O5291" s="4"/>
      <c r="P5291" s="4"/>
      <c r="Q5291" s="4"/>
      <c r="R5291" s="4"/>
      <c r="S5291" s="4"/>
      <c r="T5291" s="4"/>
      <c r="U5291" s="4"/>
      <c r="V5291" s="4"/>
      <c r="W5291" s="4"/>
      <c r="X5291" s="4"/>
      <c r="Y5291" s="4"/>
    </row>
    <row r="5292" spans="1:25" ht="15" customHeight="1">
      <c r="A5292" s="4"/>
      <c r="B5292" s="59" t="s">
        <v>1245</v>
      </c>
      <c r="C5292" s="74" t="s">
        <v>1301</v>
      </c>
      <c r="D5292" s="59" t="s">
        <v>47</v>
      </c>
      <c r="E5292" s="59" t="s">
        <v>1302</v>
      </c>
      <c r="F5292" s="308" t="s">
        <v>1248</v>
      </c>
      <c r="G5292" s="308"/>
      <c r="H5292" s="73" t="s">
        <v>1249</v>
      </c>
      <c r="I5292" s="76">
        <v>0.87880000000000003</v>
      </c>
      <c r="J5292" s="75">
        <v>30.48</v>
      </c>
      <c r="K5292" s="75">
        <v>26.78</v>
      </c>
      <c r="O5292" s="4"/>
      <c r="P5292" s="4"/>
      <c r="Q5292" s="4"/>
      <c r="R5292" s="4"/>
      <c r="S5292" s="4"/>
      <c r="T5292" s="4"/>
      <c r="U5292" s="4"/>
      <c r="V5292" s="4"/>
      <c r="W5292" s="4"/>
      <c r="X5292" s="4"/>
      <c r="Y5292" s="4"/>
    </row>
    <row r="5293" spans="1:25" ht="15" customHeight="1">
      <c r="A5293" s="4"/>
      <c r="B5293" s="57" t="s">
        <v>1254</v>
      </c>
      <c r="C5293" s="78" t="s">
        <v>1919</v>
      </c>
      <c r="D5293" s="57" t="s">
        <v>47</v>
      </c>
      <c r="E5293" s="57" t="s">
        <v>1920</v>
      </c>
      <c r="F5293" s="305" t="s">
        <v>1258</v>
      </c>
      <c r="G5293" s="305"/>
      <c r="H5293" s="77" t="s">
        <v>49</v>
      </c>
      <c r="I5293" s="80">
        <v>6</v>
      </c>
      <c r="J5293" s="79">
        <v>21.95</v>
      </c>
      <c r="K5293" s="79">
        <v>131.69999999999999</v>
      </c>
      <c r="O5293" s="4"/>
      <c r="P5293" s="4"/>
      <c r="Q5293" s="4"/>
      <c r="R5293" s="4"/>
      <c r="S5293" s="4"/>
      <c r="T5293" s="4"/>
      <c r="U5293" s="4"/>
      <c r="V5293" s="4"/>
      <c r="W5293" s="4"/>
      <c r="X5293" s="4"/>
      <c r="Y5293" s="4"/>
    </row>
    <row r="5294" spans="1:25" ht="15" customHeight="1">
      <c r="A5294" s="4"/>
      <c r="B5294" s="57" t="s">
        <v>1254</v>
      </c>
      <c r="C5294" s="78" t="s">
        <v>3132</v>
      </c>
      <c r="D5294" s="57" t="s">
        <v>47</v>
      </c>
      <c r="E5294" s="57" t="s">
        <v>3133</v>
      </c>
      <c r="F5294" s="305" t="s">
        <v>1258</v>
      </c>
      <c r="G5294" s="305"/>
      <c r="H5294" s="77" t="s">
        <v>103</v>
      </c>
      <c r="I5294" s="80">
        <v>7.6499999999999999E-2</v>
      </c>
      <c r="J5294" s="79">
        <v>86.57</v>
      </c>
      <c r="K5294" s="79">
        <v>6.62</v>
      </c>
      <c r="O5294" s="4"/>
      <c r="P5294" s="4"/>
      <c r="Q5294" s="4"/>
      <c r="R5294" s="4"/>
      <c r="S5294" s="4"/>
      <c r="T5294" s="4"/>
      <c r="U5294" s="4"/>
      <c r="V5294" s="4"/>
      <c r="W5294" s="4"/>
      <c r="X5294" s="4"/>
      <c r="Y5294" s="4"/>
    </row>
    <row r="5295" spans="1:25" ht="15" customHeight="1">
      <c r="A5295" s="4"/>
      <c r="B5295" s="57" t="s">
        <v>1254</v>
      </c>
      <c r="C5295" s="78" t="s">
        <v>3134</v>
      </c>
      <c r="D5295" s="57" t="s">
        <v>47</v>
      </c>
      <c r="E5295" s="57" t="s">
        <v>3135</v>
      </c>
      <c r="F5295" s="305" t="s">
        <v>1258</v>
      </c>
      <c r="G5295" s="305"/>
      <c r="H5295" s="77" t="s">
        <v>49</v>
      </c>
      <c r="I5295" s="80">
        <v>1</v>
      </c>
      <c r="J5295" s="79">
        <v>188.88</v>
      </c>
      <c r="K5295" s="79">
        <v>188.88</v>
      </c>
      <c r="O5295" s="4"/>
      <c r="P5295" s="4"/>
      <c r="Q5295" s="4"/>
      <c r="R5295" s="4"/>
      <c r="S5295" s="4"/>
      <c r="T5295" s="4"/>
      <c r="U5295" s="4"/>
      <c r="V5295" s="4"/>
      <c r="W5295" s="4"/>
      <c r="X5295" s="4"/>
      <c r="Y5295" s="4"/>
    </row>
    <row r="5296" spans="1:25" ht="15" customHeight="1">
      <c r="A5296" s="4"/>
      <c r="B5296" s="60"/>
      <c r="C5296" s="60"/>
      <c r="D5296" s="60"/>
      <c r="E5296" s="60"/>
      <c r="F5296" s="60" t="s">
        <v>1260</v>
      </c>
      <c r="G5296" s="82">
        <v>28.74</v>
      </c>
      <c r="H5296" s="60" t="s">
        <v>1261</v>
      </c>
      <c r="I5296" s="82">
        <v>0</v>
      </c>
      <c r="J5296" s="60" t="s">
        <v>1262</v>
      </c>
      <c r="K5296" s="82">
        <v>28.74</v>
      </c>
      <c r="O5296" s="4"/>
      <c r="P5296" s="4"/>
      <c r="Q5296" s="4"/>
      <c r="R5296" s="4"/>
      <c r="S5296" s="4"/>
      <c r="T5296" s="4"/>
      <c r="U5296" s="4"/>
      <c r="V5296" s="4"/>
      <c r="W5296" s="4"/>
      <c r="X5296" s="4"/>
      <c r="Y5296" s="4"/>
    </row>
    <row r="5297" spans="1:25" ht="15" customHeight="1" thickBot="1">
      <c r="A5297" s="4"/>
      <c r="B5297" s="60"/>
      <c r="C5297" s="60"/>
      <c r="D5297" s="60"/>
      <c r="E5297" s="60"/>
      <c r="F5297" s="60" t="s">
        <v>1263</v>
      </c>
      <c r="G5297" s="82">
        <v>68.87</v>
      </c>
      <c r="H5297" s="60"/>
      <c r="I5297" s="306" t="s">
        <v>1264</v>
      </c>
      <c r="J5297" s="306"/>
      <c r="K5297" s="82">
        <v>432.9</v>
      </c>
      <c r="O5297" s="4"/>
      <c r="P5297" s="4"/>
      <c r="Q5297" s="4"/>
      <c r="R5297" s="4"/>
      <c r="S5297" s="4"/>
      <c r="T5297" s="4"/>
      <c r="U5297" s="4"/>
      <c r="V5297" s="4"/>
      <c r="W5297" s="4"/>
      <c r="X5297" s="4"/>
      <c r="Y5297" s="4"/>
    </row>
    <row r="5298" spans="1:25" ht="15" customHeight="1" thickTop="1">
      <c r="A5298" s="4"/>
      <c r="B5298" s="72"/>
      <c r="C5298" s="72"/>
      <c r="D5298" s="72"/>
      <c r="E5298" s="72"/>
      <c r="F5298" s="72"/>
      <c r="G5298" s="72"/>
      <c r="H5298" s="72"/>
      <c r="I5298" s="72"/>
      <c r="J5298" s="72"/>
      <c r="K5298" s="72"/>
      <c r="O5298" s="4"/>
      <c r="P5298" s="4"/>
      <c r="Q5298" s="4"/>
      <c r="R5298" s="4"/>
      <c r="S5298" s="4"/>
      <c r="T5298" s="4"/>
      <c r="U5298" s="4"/>
      <c r="V5298" s="4"/>
      <c r="W5298" s="4"/>
      <c r="X5298" s="4"/>
      <c r="Y5298" s="4"/>
    </row>
    <row r="5299" spans="1:25" ht="15" customHeight="1">
      <c r="A5299" s="4"/>
      <c r="B5299" s="61"/>
      <c r="C5299" s="62" t="s">
        <v>19</v>
      </c>
      <c r="D5299" s="61" t="s">
        <v>20</v>
      </c>
      <c r="E5299" s="61" t="s">
        <v>21</v>
      </c>
      <c r="F5299" s="303" t="s">
        <v>1242</v>
      </c>
      <c r="G5299" s="303"/>
      <c r="H5299" s="67" t="s">
        <v>22</v>
      </c>
      <c r="I5299" s="62" t="s">
        <v>23</v>
      </c>
      <c r="J5299" s="62" t="s">
        <v>24</v>
      </c>
      <c r="K5299" s="62" t="s">
        <v>17</v>
      </c>
      <c r="O5299" s="4"/>
      <c r="P5299" s="4"/>
      <c r="Q5299" s="4"/>
      <c r="R5299" s="4"/>
      <c r="S5299" s="4"/>
      <c r="T5299" s="4"/>
      <c r="U5299" s="4"/>
      <c r="V5299" s="4"/>
      <c r="W5299" s="4"/>
      <c r="X5299" s="4"/>
      <c r="Y5299" s="4"/>
    </row>
    <row r="5300" spans="1:25" ht="15" customHeight="1">
      <c r="A5300" s="4"/>
      <c r="B5300" s="58" t="s">
        <v>1243</v>
      </c>
      <c r="C5300" s="69" t="s">
        <v>1347</v>
      </c>
      <c r="D5300" s="58" t="s">
        <v>47</v>
      </c>
      <c r="E5300" s="58" t="s">
        <v>1348</v>
      </c>
      <c r="F5300" s="304" t="s">
        <v>1332</v>
      </c>
      <c r="G5300" s="304"/>
      <c r="H5300" s="68" t="s">
        <v>49</v>
      </c>
      <c r="I5300" s="71">
        <v>1</v>
      </c>
      <c r="J5300" s="70">
        <v>14.53</v>
      </c>
      <c r="K5300" s="70">
        <v>14.53</v>
      </c>
      <c r="O5300" s="4"/>
      <c r="P5300" s="4"/>
      <c r="Q5300" s="4"/>
      <c r="R5300" s="4"/>
      <c r="S5300" s="4"/>
      <c r="T5300" s="4"/>
      <c r="U5300" s="4"/>
      <c r="V5300" s="4"/>
      <c r="W5300" s="4"/>
      <c r="X5300" s="4"/>
      <c r="Y5300" s="4"/>
    </row>
    <row r="5301" spans="1:25" ht="15" customHeight="1">
      <c r="A5301" s="4"/>
      <c r="B5301" s="59" t="s">
        <v>1245</v>
      </c>
      <c r="C5301" s="74" t="s">
        <v>1250</v>
      </c>
      <c r="D5301" s="59" t="s">
        <v>47</v>
      </c>
      <c r="E5301" s="59" t="s">
        <v>1251</v>
      </c>
      <c r="F5301" s="308" t="s">
        <v>1248</v>
      </c>
      <c r="G5301" s="308"/>
      <c r="H5301" s="73" t="s">
        <v>1249</v>
      </c>
      <c r="I5301" s="76">
        <v>0.219</v>
      </c>
      <c r="J5301" s="75">
        <v>25.52</v>
      </c>
      <c r="K5301" s="75">
        <v>5.58</v>
      </c>
      <c r="O5301" s="4"/>
      <c r="P5301" s="4"/>
      <c r="Q5301" s="4"/>
      <c r="R5301" s="4"/>
      <c r="S5301" s="4"/>
      <c r="T5301" s="4"/>
      <c r="U5301" s="4"/>
      <c r="V5301" s="4"/>
      <c r="W5301" s="4"/>
      <c r="X5301" s="4"/>
      <c r="Y5301" s="4"/>
    </row>
    <row r="5302" spans="1:25" ht="15" customHeight="1">
      <c r="A5302" s="4"/>
      <c r="B5302" s="59" t="s">
        <v>1245</v>
      </c>
      <c r="C5302" s="74" t="s">
        <v>1252</v>
      </c>
      <c r="D5302" s="59" t="s">
        <v>47</v>
      </c>
      <c r="E5302" s="59" t="s">
        <v>1253</v>
      </c>
      <c r="F5302" s="308" t="s">
        <v>1248</v>
      </c>
      <c r="G5302" s="308"/>
      <c r="H5302" s="73" t="s">
        <v>1249</v>
      </c>
      <c r="I5302" s="76">
        <v>0.219</v>
      </c>
      <c r="J5302" s="75">
        <v>31.63</v>
      </c>
      <c r="K5302" s="75">
        <v>6.92</v>
      </c>
      <c r="O5302" s="4"/>
      <c r="P5302" s="4"/>
      <c r="Q5302" s="4"/>
      <c r="R5302" s="4"/>
      <c r="S5302" s="4"/>
      <c r="T5302" s="4"/>
      <c r="U5302" s="4"/>
      <c r="V5302" s="4"/>
      <c r="W5302" s="4"/>
      <c r="X5302" s="4"/>
      <c r="Y5302" s="4"/>
    </row>
    <row r="5303" spans="1:25" ht="15" customHeight="1">
      <c r="A5303" s="4"/>
      <c r="B5303" s="57" t="s">
        <v>1254</v>
      </c>
      <c r="C5303" s="78" t="s">
        <v>3136</v>
      </c>
      <c r="D5303" s="57" t="s">
        <v>47</v>
      </c>
      <c r="E5303" s="57" t="s">
        <v>3137</v>
      </c>
      <c r="F5303" s="305" t="s">
        <v>1258</v>
      </c>
      <c r="G5303" s="305"/>
      <c r="H5303" s="77" t="s">
        <v>49</v>
      </c>
      <c r="I5303" s="80">
        <v>1</v>
      </c>
      <c r="J5303" s="79">
        <v>2.0299999999999998</v>
      </c>
      <c r="K5303" s="79">
        <v>2.0299999999999998</v>
      </c>
      <c r="O5303" s="4"/>
      <c r="P5303" s="4"/>
      <c r="Q5303" s="4"/>
      <c r="R5303" s="4"/>
      <c r="S5303" s="4"/>
      <c r="T5303" s="4"/>
      <c r="U5303" s="4"/>
      <c r="V5303" s="4"/>
      <c r="W5303" s="4"/>
      <c r="X5303" s="4"/>
      <c r="Y5303" s="4"/>
    </row>
    <row r="5304" spans="1:25" ht="15" customHeight="1">
      <c r="A5304" s="4"/>
      <c r="B5304" s="60"/>
      <c r="C5304" s="60"/>
      <c r="D5304" s="60"/>
      <c r="E5304" s="60"/>
      <c r="F5304" s="60" t="s">
        <v>1260</v>
      </c>
      <c r="G5304" s="82">
        <v>9.61</v>
      </c>
      <c r="H5304" s="60" t="s">
        <v>1261</v>
      </c>
      <c r="I5304" s="82">
        <v>0</v>
      </c>
      <c r="J5304" s="60" t="s">
        <v>1262</v>
      </c>
      <c r="K5304" s="82">
        <v>9.61</v>
      </c>
      <c r="O5304" s="4"/>
      <c r="P5304" s="4"/>
      <c r="Q5304" s="4"/>
      <c r="R5304" s="4"/>
      <c r="S5304" s="4"/>
      <c r="T5304" s="4"/>
      <c r="U5304" s="4"/>
      <c r="V5304" s="4"/>
      <c r="W5304" s="4"/>
      <c r="X5304" s="4"/>
      <c r="Y5304" s="4"/>
    </row>
    <row r="5305" spans="1:25" ht="15" customHeight="1" thickBot="1">
      <c r="A5305" s="4"/>
      <c r="B5305" s="60"/>
      <c r="C5305" s="60"/>
      <c r="D5305" s="60"/>
      <c r="E5305" s="60"/>
      <c r="F5305" s="60" t="s">
        <v>1263</v>
      </c>
      <c r="G5305" s="82">
        <v>2.74</v>
      </c>
      <c r="H5305" s="60"/>
      <c r="I5305" s="306" t="s">
        <v>1264</v>
      </c>
      <c r="J5305" s="306"/>
      <c r="K5305" s="82">
        <v>17.27</v>
      </c>
      <c r="O5305" s="4"/>
      <c r="P5305" s="4"/>
      <c r="Q5305" s="4"/>
      <c r="R5305" s="4"/>
      <c r="S5305" s="4"/>
      <c r="T5305" s="4"/>
      <c r="U5305" s="4"/>
      <c r="V5305" s="4"/>
      <c r="W5305" s="4"/>
      <c r="X5305" s="4"/>
      <c r="Y5305" s="4"/>
    </row>
    <row r="5306" spans="1:25" ht="15" customHeight="1" thickTop="1">
      <c r="A5306" s="4"/>
      <c r="B5306" s="72"/>
      <c r="C5306" s="72"/>
      <c r="D5306" s="72"/>
      <c r="E5306" s="72"/>
      <c r="F5306" s="72"/>
      <c r="G5306" s="72"/>
      <c r="H5306" s="72"/>
      <c r="I5306" s="72"/>
      <c r="J5306" s="72"/>
      <c r="K5306" s="72"/>
      <c r="O5306" s="4"/>
      <c r="P5306" s="4"/>
      <c r="Q5306" s="4"/>
      <c r="R5306" s="4"/>
      <c r="S5306" s="4"/>
      <c r="T5306" s="4"/>
      <c r="U5306" s="4"/>
      <c r="V5306" s="4"/>
      <c r="W5306" s="4"/>
      <c r="X5306" s="4"/>
      <c r="Y5306" s="4"/>
    </row>
    <row r="5307" spans="1:25" ht="15" customHeight="1">
      <c r="A5307" s="4"/>
      <c r="B5307" s="61"/>
      <c r="C5307" s="62" t="s">
        <v>19</v>
      </c>
      <c r="D5307" s="61" t="s">
        <v>20</v>
      </c>
      <c r="E5307" s="61" t="s">
        <v>21</v>
      </c>
      <c r="F5307" s="303" t="s">
        <v>1242</v>
      </c>
      <c r="G5307" s="303"/>
      <c r="H5307" s="67" t="s">
        <v>22</v>
      </c>
      <c r="I5307" s="62" t="s">
        <v>23</v>
      </c>
      <c r="J5307" s="62" t="s">
        <v>24</v>
      </c>
      <c r="K5307" s="62" t="s">
        <v>17</v>
      </c>
      <c r="O5307" s="4"/>
      <c r="P5307" s="4"/>
      <c r="Q5307" s="4"/>
      <c r="R5307" s="4"/>
      <c r="S5307" s="4"/>
      <c r="T5307" s="4"/>
      <c r="U5307" s="4"/>
      <c r="V5307" s="4"/>
      <c r="W5307" s="4"/>
      <c r="X5307" s="4"/>
      <c r="Y5307" s="4"/>
    </row>
    <row r="5308" spans="1:25" ht="15" customHeight="1">
      <c r="A5308" s="4"/>
      <c r="B5308" s="58" t="s">
        <v>1243</v>
      </c>
      <c r="C5308" s="69" t="s">
        <v>1415</v>
      </c>
      <c r="D5308" s="58" t="s">
        <v>47</v>
      </c>
      <c r="E5308" s="58" t="s">
        <v>1416</v>
      </c>
      <c r="F5308" s="304" t="s">
        <v>1248</v>
      </c>
      <c r="G5308" s="304"/>
      <c r="H5308" s="68" t="s">
        <v>1249</v>
      </c>
      <c r="I5308" s="71">
        <v>1</v>
      </c>
      <c r="J5308" s="70">
        <v>30.86</v>
      </c>
      <c r="K5308" s="70">
        <v>30.86</v>
      </c>
      <c r="O5308" s="4"/>
      <c r="P5308" s="4"/>
      <c r="Q5308" s="4"/>
      <c r="R5308" s="4"/>
      <c r="S5308" s="4"/>
      <c r="T5308" s="4"/>
      <c r="U5308" s="4"/>
      <c r="V5308" s="4"/>
      <c r="W5308" s="4"/>
      <c r="X5308" s="4"/>
      <c r="Y5308" s="4"/>
    </row>
    <row r="5309" spans="1:25" ht="15" customHeight="1">
      <c r="A5309" s="4"/>
      <c r="B5309" s="59" t="s">
        <v>1245</v>
      </c>
      <c r="C5309" s="74" t="s">
        <v>2916</v>
      </c>
      <c r="D5309" s="59" t="s">
        <v>47</v>
      </c>
      <c r="E5309" s="59" t="s">
        <v>2917</v>
      </c>
      <c r="F5309" s="308" t="s">
        <v>1248</v>
      </c>
      <c r="G5309" s="308"/>
      <c r="H5309" s="73" t="s">
        <v>1249</v>
      </c>
      <c r="I5309" s="76">
        <v>1</v>
      </c>
      <c r="J5309" s="75">
        <v>0.35</v>
      </c>
      <c r="K5309" s="75">
        <v>0.35</v>
      </c>
      <c r="O5309" s="4"/>
      <c r="P5309" s="4"/>
      <c r="Q5309" s="4"/>
      <c r="R5309" s="4"/>
      <c r="S5309" s="4"/>
      <c r="T5309" s="4"/>
      <c r="U5309" s="4"/>
      <c r="V5309" s="4"/>
      <c r="W5309" s="4"/>
      <c r="X5309" s="4"/>
      <c r="Y5309" s="4"/>
    </row>
    <row r="5310" spans="1:25" ht="15" customHeight="1">
      <c r="A5310" s="4"/>
      <c r="B5310" s="57" t="s">
        <v>1254</v>
      </c>
      <c r="C5310" s="78" t="s">
        <v>2691</v>
      </c>
      <c r="D5310" s="57" t="s">
        <v>47</v>
      </c>
      <c r="E5310" s="57" t="s">
        <v>2692</v>
      </c>
      <c r="F5310" s="305" t="s">
        <v>1258</v>
      </c>
      <c r="G5310" s="305"/>
      <c r="H5310" s="77" t="s">
        <v>1249</v>
      </c>
      <c r="I5310" s="80">
        <v>1</v>
      </c>
      <c r="J5310" s="79">
        <v>0.08</v>
      </c>
      <c r="K5310" s="79">
        <v>0.08</v>
      </c>
      <c r="O5310" s="4"/>
      <c r="P5310" s="4"/>
      <c r="Q5310" s="4"/>
      <c r="R5310" s="4"/>
      <c r="S5310" s="4"/>
      <c r="T5310" s="4"/>
      <c r="U5310" s="4"/>
      <c r="V5310" s="4"/>
      <c r="W5310" s="4"/>
      <c r="X5310" s="4"/>
      <c r="Y5310" s="4"/>
    </row>
    <row r="5311" spans="1:25" ht="15" customHeight="1">
      <c r="A5311" s="4"/>
      <c r="B5311" s="57" t="s">
        <v>1254</v>
      </c>
      <c r="C5311" s="78" t="s">
        <v>2705</v>
      </c>
      <c r="D5311" s="57" t="s">
        <v>47</v>
      </c>
      <c r="E5311" s="57" t="s">
        <v>2706</v>
      </c>
      <c r="F5311" s="305" t="s">
        <v>1258</v>
      </c>
      <c r="G5311" s="305"/>
      <c r="H5311" s="77" t="s">
        <v>1249</v>
      </c>
      <c r="I5311" s="80">
        <v>1</v>
      </c>
      <c r="J5311" s="79">
        <v>1.43</v>
      </c>
      <c r="K5311" s="79">
        <v>1.43</v>
      </c>
      <c r="O5311" s="4"/>
      <c r="P5311" s="4"/>
      <c r="Q5311" s="4"/>
      <c r="R5311" s="4"/>
      <c r="S5311" s="4"/>
      <c r="T5311" s="4"/>
      <c r="U5311" s="4"/>
      <c r="V5311" s="4"/>
      <c r="W5311" s="4"/>
      <c r="X5311" s="4"/>
      <c r="Y5311" s="4"/>
    </row>
    <row r="5312" spans="1:25" ht="15" customHeight="1">
      <c r="A5312" s="4"/>
      <c r="B5312" s="57" t="s">
        <v>1254</v>
      </c>
      <c r="C5312" s="78" t="s">
        <v>2689</v>
      </c>
      <c r="D5312" s="57" t="s">
        <v>47</v>
      </c>
      <c r="E5312" s="57" t="s">
        <v>2690</v>
      </c>
      <c r="F5312" s="305" t="s">
        <v>1258</v>
      </c>
      <c r="G5312" s="305"/>
      <c r="H5312" s="77" t="s">
        <v>1249</v>
      </c>
      <c r="I5312" s="80">
        <v>1</v>
      </c>
      <c r="J5312" s="79">
        <v>1.43</v>
      </c>
      <c r="K5312" s="79">
        <v>1.43</v>
      </c>
      <c r="O5312" s="4"/>
      <c r="P5312" s="4"/>
      <c r="Q5312" s="4"/>
      <c r="R5312" s="4"/>
      <c r="S5312" s="4"/>
      <c r="T5312" s="4"/>
      <c r="U5312" s="4"/>
      <c r="V5312" s="4"/>
      <c r="W5312" s="4"/>
      <c r="X5312" s="4"/>
      <c r="Y5312" s="4"/>
    </row>
    <row r="5313" spans="1:25" ht="15" customHeight="1">
      <c r="A5313" s="4"/>
      <c r="B5313" s="57" t="s">
        <v>1254</v>
      </c>
      <c r="C5313" s="78" t="s">
        <v>2918</v>
      </c>
      <c r="D5313" s="57" t="s">
        <v>47</v>
      </c>
      <c r="E5313" s="57" t="s">
        <v>2919</v>
      </c>
      <c r="F5313" s="305" t="s">
        <v>1402</v>
      </c>
      <c r="G5313" s="305"/>
      <c r="H5313" s="77" t="s">
        <v>1249</v>
      </c>
      <c r="I5313" s="80">
        <v>1</v>
      </c>
      <c r="J5313" s="79">
        <v>24.15</v>
      </c>
      <c r="K5313" s="79">
        <v>24.15</v>
      </c>
      <c r="O5313" s="4"/>
      <c r="P5313" s="4"/>
      <c r="Q5313" s="4"/>
      <c r="R5313" s="4"/>
      <c r="S5313" s="4"/>
      <c r="T5313" s="4"/>
      <c r="U5313" s="4"/>
      <c r="V5313" s="4"/>
      <c r="W5313" s="4"/>
      <c r="X5313" s="4"/>
      <c r="Y5313" s="4"/>
    </row>
    <row r="5314" spans="1:25" ht="15" customHeight="1">
      <c r="A5314" s="4"/>
      <c r="B5314" s="57" t="s">
        <v>1254</v>
      </c>
      <c r="C5314" s="78" t="s">
        <v>2703</v>
      </c>
      <c r="D5314" s="57" t="s">
        <v>47</v>
      </c>
      <c r="E5314" s="57" t="s">
        <v>2704</v>
      </c>
      <c r="F5314" s="305" t="s">
        <v>1258</v>
      </c>
      <c r="G5314" s="305"/>
      <c r="H5314" s="77" t="s">
        <v>1249</v>
      </c>
      <c r="I5314" s="80">
        <v>1</v>
      </c>
      <c r="J5314" s="79">
        <v>0.44</v>
      </c>
      <c r="K5314" s="79">
        <v>0.44</v>
      </c>
      <c r="O5314" s="4"/>
      <c r="P5314" s="4"/>
      <c r="Q5314" s="4"/>
      <c r="R5314" s="4"/>
      <c r="S5314" s="4"/>
      <c r="T5314" s="4"/>
      <c r="U5314" s="4"/>
      <c r="V5314" s="4"/>
      <c r="W5314" s="4"/>
      <c r="X5314" s="4"/>
      <c r="Y5314" s="4"/>
    </row>
    <row r="5315" spans="1:25" ht="15" customHeight="1">
      <c r="A5315" s="4"/>
      <c r="B5315" s="57" t="s">
        <v>1254</v>
      </c>
      <c r="C5315" s="78" t="s">
        <v>2697</v>
      </c>
      <c r="D5315" s="57" t="s">
        <v>47</v>
      </c>
      <c r="E5315" s="57" t="s">
        <v>2698</v>
      </c>
      <c r="F5315" s="305" t="s">
        <v>1258</v>
      </c>
      <c r="G5315" s="305"/>
      <c r="H5315" s="77" t="s">
        <v>1249</v>
      </c>
      <c r="I5315" s="80">
        <v>1</v>
      </c>
      <c r="J5315" s="79">
        <v>2.12</v>
      </c>
      <c r="K5315" s="79">
        <v>2.12</v>
      </c>
      <c r="O5315" s="4"/>
      <c r="P5315" s="4"/>
      <c r="Q5315" s="4"/>
      <c r="R5315" s="4"/>
      <c r="S5315" s="4"/>
      <c r="T5315" s="4"/>
      <c r="U5315" s="4"/>
      <c r="V5315" s="4"/>
      <c r="W5315" s="4"/>
      <c r="X5315" s="4"/>
      <c r="Y5315" s="4"/>
    </row>
    <row r="5316" spans="1:25" ht="15" customHeight="1">
      <c r="A5316" s="4"/>
      <c r="B5316" s="57" t="s">
        <v>1254</v>
      </c>
      <c r="C5316" s="78" t="s">
        <v>2693</v>
      </c>
      <c r="D5316" s="57" t="s">
        <v>47</v>
      </c>
      <c r="E5316" s="57" t="s">
        <v>2694</v>
      </c>
      <c r="F5316" s="305" t="s">
        <v>1258</v>
      </c>
      <c r="G5316" s="305"/>
      <c r="H5316" s="77" t="s">
        <v>1249</v>
      </c>
      <c r="I5316" s="80">
        <v>1</v>
      </c>
      <c r="J5316" s="79">
        <v>0.86</v>
      </c>
      <c r="K5316" s="79">
        <v>0.86</v>
      </c>
      <c r="O5316" s="4"/>
      <c r="P5316" s="4"/>
      <c r="Q5316" s="4"/>
      <c r="R5316" s="4"/>
      <c r="S5316" s="4"/>
      <c r="T5316" s="4"/>
      <c r="U5316" s="4"/>
      <c r="V5316" s="4"/>
      <c r="W5316" s="4"/>
      <c r="X5316" s="4"/>
      <c r="Y5316" s="4"/>
    </row>
    <row r="5317" spans="1:25" ht="15" customHeight="1">
      <c r="A5317" s="4"/>
      <c r="B5317" s="60"/>
      <c r="C5317" s="60"/>
      <c r="D5317" s="60"/>
      <c r="E5317" s="60"/>
      <c r="F5317" s="60" t="s">
        <v>1260</v>
      </c>
      <c r="G5317" s="82">
        <v>24.5</v>
      </c>
      <c r="H5317" s="60" t="s">
        <v>1261</v>
      </c>
      <c r="I5317" s="82">
        <v>0</v>
      </c>
      <c r="J5317" s="60" t="s">
        <v>1262</v>
      </c>
      <c r="K5317" s="82">
        <v>24.5</v>
      </c>
      <c r="O5317" s="4"/>
      <c r="P5317" s="4"/>
      <c r="Q5317" s="4"/>
      <c r="R5317" s="4"/>
      <c r="S5317" s="4"/>
      <c r="T5317" s="4"/>
      <c r="U5317" s="4"/>
      <c r="V5317" s="4"/>
      <c r="W5317" s="4"/>
      <c r="X5317" s="4"/>
      <c r="Y5317" s="4"/>
    </row>
    <row r="5318" spans="1:25" ht="15" customHeight="1" thickBot="1">
      <c r="A5318" s="4"/>
      <c r="B5318" s="60"/>
      <c r="C5318" s="60"/>
      <c r="D5318" s="60"/>
      <c r="E5318" s="60"/>
      <c r="F5318" s="60" t="s">
        <v>1263</v>
      </c>
      <c r="G5318" s="82">
        <v>5.83</v>
      </c>
      <c r="H5318" s="60"/>
      <c r="I5318" s="306" t="s">
        <v>1264</v>
      </c>
      <c r="J5318" s="306"/>
      <c r="K5318" s="82">
        <v>36.69</v>
      </c>
      <c r="O5318" s="4"/>
      <c r="P5318" s="4"/>
      <c r="Q5318" s="4"/>
      <c r="R5318" s="4"/>
      <c r="S5318" s="4"/>
      <c r="T5318" s="4"/>
      <c r="U5318" s="4"/>
      <c r="V5318" s="4"/>
      <c r="W5318" s="4"/>
      <c r="X5318" s="4"/>
      <c r="Y5318" s="4"/>
    </row>
    <row r="5319" spans="1:25" ht="15" customHeight="1" thickTop="1">
      <c r="A5319" s="4"/>
      <c r="B5319" s="72"/>
      <c r="C5319" s="72"/>
      <c r="D5319" s="72"/>
      <c r="E5319" s="72"/>
      <c r="F5319" s="72"/>
      <c r="G5319" s="72"/>
      <c r="H5319" s="72"/>
      <c r="I5319" s="72"/>
      <c r="J5319" s="72"/>
      <c r="K5319" s="72"/>
      <c r="O5319" s="4"/>
      <c r="P5319" s="4"/>
      <c r="Q5319" s="4"/>
      <c r="R5319" s="4"/>
      <c r="S5319" s="4"/>
      <c r="T5319" s="4"/>
      <c r="U5319" s="4"/>
      <c r="V5319" s="4"/>
      <c r="W5319" s="4"/>
      <c r="X5319" s="4"/>
      <c r="Y5319" s="4"/>
    </row>
    <row r="5320" spans="1:25" ht="15" customHeight="1">
      <c r="A5320" s="4"/>
      <c r="B5320" s="61"/>
      <c r="C5320" s="62" t="s">
        <v>19</v>
      </c>
      <c r="D5320" s="61" t="s">
        <v>20</v>
      </c>
      <c r="E5320" s="61" t="s">
        <v>21</v>
      </c>
      <c r="F5320" s="303" t="s">
        <v>1242</v>
      </c>
      <c r="G5320" s="303"/>
      <c r="H5320" s="67" t="s">
        <v>22</v>
      </c>
      <c r="I5320" s="62" t="s">
        <v>23</v>
      </c>
      <c r="J5320" s="62" t="s">
        <v>24</v>
      </c>
      <c r="K5320" s="62" t="s">
        <v>17</v>
      </c>
      <c r="O5320" s="4"/>
      <c r="P5320" s="4"/>
      <c r="Q5320" s="4"/>
      <c r="R5320" s="4"/>
      <c r="S5320" s="4"/>
      <c r="T5320" s="4"/>
      <c r="U5320" s="4"/>
      <c r="V5320" s="4"/>
      <c r="W5320" s="4"/>
      <c r="X5320" s="4"/>
      <c r="Y5320" s="4"/>
    </row>
    <row r="5321" spans="1:25" ht="15" customHeight="1">
      <c r="A5321" s="4"/>
      <c r="B5321" s="58" t="s">
        <v>1243</v>
      </c>
      <c r="C5321" s="69" t="s">
        <v>1610</v>
      </c>
      <c r="D5321" s="58" t="s">
        <v>47</v>
      </c>
      <c r="E5321" s="58" t="s">
        <v>1611</v>
      </c>
      <c r="F5321" s="304" t="s">
        <v>1248</v>
      </c>
      <c r="G5321" s="304"/>
      <c r="H5321" s="68" t="s">
        <v>1249</v>
      </c>
      <c r="I5321" s="71">
        <v>1</v>
      </c>
      <c r="J5321" s="70">
        <v>32.5</v>
      </c>
      <c r="K5321" s="70">
        <v>32.5</v>
      </c>
      <c r="O5321" s="4"/>
      <c r="P5321" s="4"/>
      <c r="Q5321" s="4"/>
      <c r="R5321" s="4"/>
      <c r="S5321" s="4"/>
      <c r="T5321" s="4"/>
      <c r="U5321" s="4"/>
      <c r="V5321" s="4"/>
      <c r="W5321" s="4"/>
      <c r="X5321" s="4"/>
      <c r="Y5321" s="4"/>
    </row>
    <row r="5322" spans="1:25" ht="15" customHeight="1">
      <c r="A5322" s="4"/>
      <c r="B5322" s="59" t="s">
        <v>1245</v>
      </c>
      <c r="C5322" s="74" t="s">
        <v>2920</v>
      </c>
      <c r="D5322" s="59" t="s">
        <v>47</v>
      </c>
      <c r="E5322" s="59" t="s">
        <v>2921</v>
      </c>
      <c r="F5322" s="308" t="s">
        <v>1248</v>
      </c>
      <c r="G5322" s="308"/>
      <c r="H5322" s="73" t="s">
        <v>1249</v>
      </c>
      <c r="I5322" s="76">
        <v>1</v>
      </c>
      <c r="J5322" s="75">
        <v>0.37</v>
      </c>
      <c r="K5322" s="75">
        <v>0.37</v>
      </c>
      <c r="O5322" s="4"/>
      <c r="P5322" s="4"/>
      <c r="Q5322" s="4"/>
      <c r="R5322" s="4"/>
      <c r="S5322" s="4"/>
      <c r="T5322" s="4"/>
      <c r="U5322" s="4"/>
      <c r="V5322" s="4"/>
      <c r="W5322" s="4"/>
      <c r="X5322" s="4"/>
      <c r="Y5322" s="4"/>
    </row>
    <row r="5323" spans="1:25" ht="15" customHeight="1">
      <c r="A5323" s="4"/>
      <c r="B5323" s="57" t="s">
        <v>1254</v>
      </c>
      <c r="C5323" s="78" t="s">
        <v>2699</v>
      </c>
      <c r="D5323" s="57" t="s">
        <v>47</v>
      </c>
      <c r="E5323" s="57" t="s">
        <v>2700</v>
      </c>
      <c r="F5323" s="305" t="s">
        <v>1258</v>
      </c>
      <c r="G5323" s="305"/>
      <c r="H5323" s="77" t="s">
        <v>1249</v>
      </c>
      <c r="I5323" s="80">
        <v>1</v>
      </c>
      <c r="J5323" s="79">
        <v>1.31</v>
      </c>
      <c r="K5323" s="79">
        <v>1.31</v>
      </c>
      <c r="O5323" s="4"/>
      <c r="P5323" s="4"/>
      <c r="Q5323" s="4"/>
      <c r="R5323" s="4"/>
      <c r="S5323" s="4"/>
      <c r="T5323" s="4"/>
      <c r="U5323" s="4"/>
      <c r="V5323" s="4"/>
      <c r="W5323" s="4"/>
      <c r="X5323" s="4"/>
      <c r="Y5323" s="4"/>
    </row>
    <row r="5324" spans="1:25" ht="15" customHeight="1">
      <c r="A5324" s="4"/>
      <c r="B5324" s="57" t="s">
        <v>1254</v>
      </c>
      <c r="C5324" s="78" t="s">
        <v>2689</v>
      </c>
      <c r="D5324" s="57" t="s">
        <v>47</v>
      </c>
      <c r="E5324" s="57" t="s">
        <v>2690</v>
      </c>
      <c r="F5324" s="305" t="s">
        <v>1258</v>
      </c>
      <c r="G5324" s="305"/>
      <c r="H5324" s="77" t="s">
        <v>1249</v>
      </c>
      <c r="I5324" s="80">
        <v>1</v>
      </c>
      <c r="J5324" s="79">
        <v>1.43</v>
      </c>
      <c r="K5324" s="79">
        <v>1.43</v>
      </c>
      <c r="O5324" s="4"/>
      <c r="P5324" s="4"/>
      <c r="Q5324" s="4"/>
      <c r="R5324" s="4"/>
      <c r="S5324" s="4"/>
      <c r="T5324" s="4"/>
      <c r="U5324" s="4"/>
      <c r="V5324" s="4"/>
      <c r="W5324" s="4"/>
      <c r="X5324" s="4"/>
      <c r="Y5324" s="4"/>
    </row>
    <row r="5325" spans="1:25" ht="15" customHeight="1">
      <c r="A5325" s="4"/>
      <c r="B5325" s="57" t="s">
        <v>1254</v>
      </c>
      <c r="C5325" s="78" t="s">
        <v>2693</v>
      </c>
      <c r="D5325" s="57" t="s">
        <v>47</v>
      </c>
      <c r="E5325" s="57" t="s">
        <v>2694</v>
      </c>
      <c r="F5325" s="305" t="s">
        <v>1258</v>
      </c>
      <c r="G5325" s="305"/>
      <c r="H5325" s="77" t="s">
        <v>1249</v>
      </c>
      <c r="I5325" s="80">
        <v>1</v>
      </c>
      <c r="J5325" s="79">
        <v>0.86</v>
      </c>
      <c r="K5325" s="79">
        <v>0.86</v>
      </c>
      <c r="O5325" s="4"/>
      <c r="P5325" s="4"/>
      <c r="Q5325" s="4"/>
      <c r="R5325" s="4"/>
      <c r="S5325" s="4"/>
      <c r="T5325" s="4"/>
      <c r="U5325" s="4"/>
      <c r="V5325" s="4"/>
      <c r="W5325" s="4"/>
      <c r="X5325" s="4"/>
      <c r="Y5325" s="4"/>
    </row>
    <row r="5326" spans="1:25" ht="15" customHeight="1">
      <c r="A5326" s="4"/>
      <c r="B5326" s="57" t="s">
        <v>1254</v>
      </c>
      <c r="C5326" s="78" t="s">
        <v>2691</v>
      </c>
      <c r="D5326" s="57" t="s">
        <v>47</v>
      </c>
      <c r="E5326" s="57" t="s">
        <v>2692</v>
      </c>
      <c r="F5326" s="305" t="s">
        <v>1258</v>
      </c>
      <c r="G5326" s="305"/>
      <c r="H5326" s="77" t="s">
        <v>1249</v>
      </c>
      <c r="I5326" s="80">
        <v>1</v>
      </c>
      <c r="J5326" s="79">
        <v>0.08</v>
      </c>
      <c r="K5326" s="79">
        <v>0.08</v>
      </c>
      <c r="O5326" s="4"/>
      <c r="P5326" s="4"/>
      <c r="Q5326" s="4"/>
      <c r="R5326" s="4"/>
      <c r="S5326" s="4"/>
      <c r="T5326" s="4"/>
      <c r="U5326" s="4"/>
      <c r="V5326" s="4"/>
      <c r="W5326" s="4"/>
      <c r="X5326" s="4"/>
      <c r="Y5326" s="4"/>
    </row>
    <row r="5327" spans="1:25" ht="15" customHeight="1">
      <c r="A5327" s="4"/>
      <c r="B5327" s="57" t="s">
        <v>1254</v>
      </c>
      <c r="C5327" s="78" t="s">
        <v>2922</v>
      </c>
      <c r="D5327" s="57" t="s">
        <v>47</v>
      </c>
      <c r="E5327" s="57" t="s">
        <v>2923</v>
      </c>
      <c r="F5327" s="305" t="s">
        <v>1402</v>
      </c>
      <c r="G5327" s="305"/>
      <c r="H5327" s="77" t="s">
        <v>1249</v>
      </c>
      <c r="I5327" s="80">
        <v>1</v>
      </c>
      <c r="J5327" s="79">
        <v>25.55</v>
      </c>
      <c r="K5327" s="79">
        <v>25.55</v>
      </c>
      <c r="O5327" s="4"/>
      <c r="P5327" s="4"/>
      <c r="Q5327" s="4"/>
      <c r="R5327" s="4"/>
      <c r="S5327" s="4"/>
      <c r="T5327" s="4"/>
      <c r="U5327" s="4"/>
      <c r="V5327" s="4"/>
      <c r="W5327" s="4"/>
      <c r="X5327" s="4"/>
      <c r="Y5327" s="4"/>
    </row>
    <row r="5328" spans="1:25" ht="15" customHeight="1">
      <c r="A5328" s="4"/>
      <c r="B5328" s="57" t="s">
        <v>1254</v>
      </c>
      <c r="C5328" s="78" t="s">
        <v>2687</v>
      </c>
      <c r="D5328" s="57" t="s">
        <v>47</v>
      </c>
      <c r="E5328" s="57" t="s">
        <v>2688</v>
      </c>
      <c r="F5328" s="305" t="s">
        <v>1258</v>
      </c>
      <c r="G5328" s="305"/>
      <c r="H5328" s="77" t="s">
        <v>1249</v>
      </c>
      <c r="I5328" s="80">
        <v>1</v>
      </c>
      <c r="J5328" s="79">
        <v>0.78</v>
      </c>
      <c r="K5328" s="79">
        <v>0.78</v>
      </c>
      <c r="O5328" s="4"/>
      <c r="P5328" s="4"/>
      <c r="Q5328" s="4"/>
      <c r="R5328" s="4"/>
      <c r="S5328" s="4"/>
      <c r="T5328" s="4"/>
      <c r="U5328" s="4"/>
      <c r="V5328" s="4"/>
      <c r="W5328" s="4"/>
      <c r="X5328" s="4"/>
      <c r="Y5328" s="4"/>
    </row>
    <row r="5329" spans="1:25" ht="15" customHeight="1">
      <c r="A5329" s="4"/>
      <c r="B5329" s="57" t="s">
        <v>1254</v>
      </c>
      <c r="C5329" s="78" t="s">
        <v>2697</v>
      </c>
      <c r="D5329" s="57" t="s">
        <v>47</v>
      </c>
      <c r="E5329" s="57" t="s">
        <v>2698</v>
      </c>
      <c r="F5329" s="305" t="s">
        <v>1258</v>
      </c>
      <c r="G5329" s="305"/>
      <c r="H5329" s="77" t="s">
        <v>1249</v>
      </c>
      <c r="I5329" s="80">
        <v>1</v>
      </c>
      <c r="J5329" s="79">
        <v>2.12</v>
      </c>
      <c r="K5329" s="79">
        <v>2.12</v>
      </c>
      <c r="O5329" s="4"/>
      <c r="P5329" s="4"/>
      <c r="Q5329" s="4"/>
      <c r="R5329" s="4"/>
      <c r="S5329" s="4"/>
      <c r="T5329" s="4"/>
      <c r="U5329" s="4"/>
      <c r="V5329" s="4"/>
      <c r="W5329" s="4"/>
      <c r="X5329" s="4"/>
      <c r="Y5329" s="4"/>
    </row>
    <row r="5330" spans="1:25" ht="15" customHeight="1">
      <c r="A5330" s="4"/>
      <c r="B5330" s="60"/>
      <c r="C5330" s="60"/>
      <c r="D5330" s="60"/>
      <c r="E5330" s="60"/>
      <c r="F5330" s="60" t="s">
        <v>1260</v>
      </c>
      <c r="G5330" s="82">
        <v>25.92</v>
      </c>
      <c r="H5330" s="60" t="s">
        <v>1261</v>
      </c>
      <c r="I5330" s="82">
        <v>0</v>
      </c>
      <c r="J5330" s="60" t="s">
        <v>1262</v>
      </c>
      <c r="K5330" s="82">
        <v>25.92</v>
      </c>
      <c r="O5330" s="4"/>
      <c r="P5330" s="4"/>
      <c r="Q5330" s="4"/>
      <c r="R5330" s="4"/>
      <c r="S5330" s="4"/>
      <c r="T5330" s="4"/>
      <c r="U5330" s="4"/>
      <c r="V5330" s="4"/>
      <c r="W5330" s="4"/>
      <c r="X5330" s="4"/>
      <c r="Y5330" s="4"/>
    </row>
    <row r="5331" spans="1:25" ht="15" customHeight="1" thickBot="1">
      <c r="A5331" s="4"/>
      <c r="B5331" s="60"/>
      <c r="C5331" s="60"/>
      <c r="D5331" s="60"/>
      <c r="E5331" s="60"/>
      <c r="F5331" s="60" t="s">
        <v>1263</v>
      </c>
      <c r="G5331" s="82">
        <v>6.14</v>
      </c>
      <c r="H5331" s="60"/>
      <c r="I5331" s="306" t="s">
        <v>1264</v>
      </c>
      <c r="J5331" s="306"/>
      <c r="K5331" s="82">
        <v>38.64</v>
      </c>
      <c r="O5331" s="4"/>
      <c r="P5331" s="4"/>
      <c r="Q5331" s="4"/>
      <c r="R5331" s="4"/>
      <c r="S5331" s="4"/>
      <c r="T5331" s="4"/>
      <c r="U5331" s="4"/>
      <c r="V5331" s="4"/>
      <c r="W5331" s="4"/>
      <c r="X5331" s="4"/>
      <c r="Y5331" s="4"/>
    </row>
    <row r="5332" spans="1:25" ht="15" customHeight="1" thickTop="1">
      <c r="A5332" s="4"/>
      <c r="B5332" s="72"/>
      <c r="C5332" s="72"/>
      <c r="D5332" s="72"/>
      <c r="E5332" s="72"/>
      <c r="F5332" s="72"/>
      <c r="G5332" s="72"/>
      <c r="H5332" s="72"/>
      <c r="I5332" s="72"/>
      <c r="J5332" s="72"/>
      <c r="K5332" s="72"/>
      <c r="O5332" s="4"/>
      <c r="P5332" s="4"/>
      <c r="Q5332" s="4"/>
      <c r="R5332" s="4"/>
      <c r="S5332" s="4"/>
      <c r="T5332" s="4"/>
      <c r="U5332" s="4"/>
      <c r="V5332" s="4"/>
      <c r="W5332" s="4"/>
      <c r="X5332" s="4"/>
      <c r="Y5332" s="4"/>
    </row>
    <row r="5333" spans="1:25" ht="15" customHeight="1">
      <c r="A5333" s="4"/>
      <c r="B5333" s="61"/>
      <c r="C5333" s="62" t="s">
        <v>19</v>
      </c>
      <c r="D5333" s="61" t="s">
        <v>20</v>
      </c>
      <c r="E5333" s="61" t="s">
        <v>21</v>
      </c>
      <c r="F5333" s="303" t="s">
        <v>1242</v>
      </c>
      <c r="G5333" s="303"/>
      <c r="H5333" s="67" t="s">
        <v>22</v>
      </c>
      <c r="I5333" s="62" t="s">
        <v>23</v>
      </c>
      <c r="J5333" s="62" t="s">
        <v>24</v>
      </c>
      <c r="K5333" s="62" t="s">
        <v>17</v>
      </c>
      <c r="O5333" s="4"/>
      <c r="P5333" s="4"/>
      <c r="Q5333" s="4"/>
      <c r="R5333" s="4"/>
      <c r="S5333" s="4"/>
      <c r="T5333" s="4"/>
      <c r="U5333" s="4"/>
      <c r="V5333" s="4"/>
      <c r="W5333" s="4"/>
      <c r="X5333" s="4"/>
      <c r="Y5333" s="4"/>
    </row>
    <row r="5334" spans="1:25" ht="15" customHeight="1">
      <c r="A5334" s="4"/>
      <c r="B5334" s="58" t="s">
        <v>1243</v>
      </c>
      <c r="C5334" s="69" t="s">
        <v>2454</v>
      </c>
      <c r="D5334" s="58" t="s">
        <v>47</v>
      </c>
      <c r="E5334" s="58" t="s">
        <v>2455</v>
      </c>
      <c r="F5334" s="304" t="s">
        <v>1248</v>
      </c>
      <c r="G5334" s="304"/>
      <c r="H5334" s="68" t="s">
        <v>1249</v>
      </c>
      <c r="I5334" s="71">
        <v>1</v>
      </c>
      <c r="J5334" s="70">
        <v>33.380000000000003</v>
      </c>
      <c r="K5334" s="70">
        <v>33.380000000000003</v>
      </c>
      <c r="O5334" s="4"/>
      <c r="P5334" s="4"/>
      <c r="Q5334" s="4"/>
      <c r="R5334" s="4"/>
      <c r="S5334" s="4"/>
      <c r="T5334" s="4"/>
      <c r="U5334" s="4"/>
      <c r="V5334" s="4"/>
      <c r="W5334" s="4"/>
      <c r="X5334" s="4"/>
      <c r="Y5334" s="4"/>
    </row>
    <row r="5335" spans="1:25" ht="15" customHeight="1">
      <c r="A5335" s="4"/>
      <c r="B5335" s="59" t="s">
        <v>1245</v>
      </c>
      <c r="C5335" s="74" t="s">
        <v>2924</v>
      </c>
      <c r="D5335" s="59" t="s">
        <v>47</v>
      </c>
      <c r="E5335" s="59" t="s">
        <v>2925</v>
      </c>
      <c r="F5335" s="308" t="s">
        <v>1248</v>
      </c>
      <c r="G5335" s="308"/>
      <c r="H5335" s="73" t="s">
        <v>1249</v>
      </c>
      <c r="I5335" s="76">
        <v>1</v>
      </c>
      <c r="J5335" s="75">
        <v>0.72</v>
      </c>
      <c r="K5335" s="75">
        <v>0.72</v>
      </c>
      <c r="O5335" s="4"/>
      <c r="P5335" s="4"/>
      <c r="Q5335" s="4"/>
      <c r="R5335" s="4"/>
      <c r="S5335" s="4"/>
      <c r="T5335" s="4"/>
      <c r="U5335" s="4"/>
      <c r="V5335" s="4"/>
      <c r="W5335" s="4"/>
      <c r="X5335" s="4"/>
      <c r="Y5335" s="4"/>
    </row>
    <row r="5336" spans="1:25" ht="15" customHeight="1">
      <c r="A5336" s="4"/>
      <c r="B5336" s="57" t="s">
        <v>1254</v>
      </c>
      <c r="C5336" s="78" t="s">
        <v>2689</v>
      </c>
      <c r="D5336" s="57" t="s">
        <v>47</v>
      </c>
      <c r="E5336" s="57" t="s">
        <v>2690</v>
      </c>
      <c r="F5336" s="305" t="s">
        <v>1258</v>
      </c>
      <c r="G5336" s="305"/>
      <c r="H5336" s="77" t="s">
        <v>1249</v>
      </c>
      <c r="I5336" s="80">
        <v>1</v>
      </c>
      <c r="J5336" s="79">
        <v>1.43</v>
      </c>
      <c r="K5336" s="79">
        <v>1.43</v>
      </c>
      <c r="O5336" s="4"/>
      <c r="P5336" s="4"/>
      <c r="Q5336" s="4"/>
      <c r="R5336" s="4"/>
      <c r="S5336" s="4"/>
      <c r="T5336" s="4"/>
      <c r="U5336" s="4"/>
      <c r="V5336" s="4"/>
      <c r="W5336" s="4"/>
      <c r="X5336" s="4"/>
      <c r="Y5336" s="4"/>
    </row>
    <row r="5337" spans="1:25" ht="15" customHeight="1">
      <c r="A5337" s="4"/>
      <c r="B5337" s="57" t="s">
        <v>1254</v>
      </c>
      <c r="C5337" s="78" t="s">
        <v>2691</v>
      </c>
      <c r="D5337" s="57" t="s">
        <v>47</v>
      </c>
      <c r="E5337" s="57" t="s">
        <v>2692</v>
      </c>
      <c r="F5337" s="305" t="s">
        <v>1258</v>
      </c>
      <c r="G5337" s="305"/>
      <c r="H5337" s="77" t="s">
        <v>1249</v>
      </c>
      <c r="I5337" s="80">
        <v>1</v>
      </c>
      <c r="J5337" s="79">
        <v>0.08</v>
      </c>
      <c r="K5337" s="79">
        <v>0.08</v>
      </c>
      <c r="O5337" s="4"/>
      <c r="P5337" s="4"/>
      <c r="Q5337" s="4"/>
      <c r="R5337" s="4"/>
      <c r="S5337" s="4"/>
      <c r="T5337" s="4"/>
      <c r="U5337" s="4"/>
      <c r="V5337" s="4"/>
      <c r="W5337" s="4"/>
      <c r="X5337" s="4"/>
      <c r="Y5337" s="4"/>
    </row>
    <row r="5338" spans="1:25" ht="15" customHeight="1">
      <c r="A5338" s="4"/>
      <c r="B5338" s="57" t="s">
        <v>1254</v>
      </c>
      <c r="C5338" s="78" t="s">
        <v>2926</v>
      </c>
      <c r="D5338" s="57" t="s">
        <v>47</v>
      </c>
      <c r="E5338" s="57" t="s">
        <v>2927</v>
      </c>
      <c r="F5338" s="305" t="s">
        <v>1402</v>
      </c>
      <c r="G5338" s="305"/>
      <c r="H5338" s="77" t="s">
        <v>1249</v>
      </c>
      <c r="I5338" s="80">
        <v>1</v>
      </c>
      <c r="J5338" s="79">
        <v>26.05</v>
      </c>
      <c r="K5338" s="79">
        <v>26.05</v>
      </c>
      <c r="O5338" s="4"/>
      <c r="P5338" s="4"/>
      <c r="Q5338" s="4"/>
      <c r="R5338" s="4"/>
      <c r="S5338" s="4"/>
      <c r="T5338" s="4"/>
      <c r="U5338" s="4"/>
      <c r="V5338" s="4"/>
      <c r="W5338" s="4"/>
      <c r="X5338" s="4"/>
      <c r="Y5338" s="4"/>
    </row>
    <row r="5339" spans="1:25" ht="15" customHeight="1">
      <c r="A5339" s="4"/>
      <c r="B5339" s="57" t="s">
        <v>1254</v>
      </c>
      <c r="C5339" s="78" t="s">
        <v>2693</v>
      </c>
      <c r="D5339" s="57" t="s">
        <v>47</v>
      </c>
      <c r="E5339" s="57" t="s">
        <v>2694</v>
      </c>
      <c r="F5339" s="305" t="s">
        <v>1258</v>
      </c>
      <c r="G5339" s="305"/>
      <c r="H5339" s="77" t="s">
        <v>1249</v>
      </c>
      <c r="I5339" s="80">
        <v>1</v>
      </c>
      <c r="J5339" s="79">
        <v>0.86</v>
      </c>
      <c r="K5339" s="79">
        <v>0.86</v>
      </c>
      <c r="O5339" s="4"/>
      <c r="P5339" s="4"/>
      <c r="Q5339" s="4"/>
      <c r="R5339" s="4"/>
      <c r="S5339" s="4"/>
      <c r="T5339" s="4"/>
      <c r="U5339" s="4"/>
      <c r="V5339" s="4"/>
      <c r="W5339" s="4"/>
      <c r="X5339" s="4"/>
      <c r="Y5339" s="4"/>
    </row>
    <row r="5340" spans="1:25" ht="15" customHeight="1">
      <c r="A5340" s="4"/>
      <c r="B5340" s="57" t="s">
        <v>1254</v>
      </c>
      <c r="C5340" s="78" t="s">
        <v>2697</v>
      </c>
      <c r="D5340" s="57" t="s">
        <v>47</v>
      </c>
      <c r="E5340" s="57" t="s">
        <v>2698</v>
      </c>
      <c r="F5340" s="305" t="s">
        <v>1258</v>
      </c>
      <c r="G5340" s="305"/>
      <c r="H5340" s="77" t="s">
        <v>1249</v>
      </c>
      <c r="I5340" s="80">
        <v>1</v>
      </c>
      <c r="J5340" s="79">
        <v>2.12</v>
      </c>
      <c r="K5340" s="79">
        <v>2.12</v>
      </c>
      <c r="O5340" s="4"/>
      <c r="P5340" s="4"/>
      <c r="Q5340" s="4"/>
      <c r="R5340" s="4"/>
      <c r="S5340" s="4"/>
      <c r="T5340" s="4"/>
      <c r="U5340" s="4"/>
      <c r="V5340" s="4"/>
      <c r="W5340" s="4"/>
      <c r="X5340" s="4"/>
      <c r="Y5340" s="4"/>
    </row>
    <row r="5341" spans="1:25" ht="15" customHeight="1">
      <c r="A5341" s="4"/>
      <c r="B5341" s="57" t="s">
        <v>1254</v>
      </c>
      <c r="C5341" s="78" t="s">
        <v>2767</v>
      </c>
      <c r="D5341" s="57" t="s">
        <v>47</v>
      </c>
      <c r="E5341" s="57" t="s">
        <v>2768</v>
      </c>
      <c r="F5341" s="305" t="s">
        <v>1258</v>
      </c>
      <c r="G5341" s="305"/>
      <c r="H5341" s="77" t="s">
        <v>1249</v>
      </c>
      <c r="I5341" s="80">
        <v>1</v>
      </c>
      <c r="J5341" s="79">
        <v>1.26</v>
      </c>
      <c r="K5341" s="79">
        <v>1.26</v>
      </c>
      <c r="O5341" s="4"/>
      <c r="P5341" s="4"/>
      <c r="Q5341" s="4"/>
      <c r="R5341" s="4"/>
      <c r="S5341" s="4"/>
      <c r="T5341" s="4"/>
      <c r="U5341" s="4"/>
      <c r="V5341" s="4"/>
      <c r="W5341" s="4"/>
      <c r="X5341" s="4"/>
      <c r="Y5341" s="4"/>
    </row>
    <row r="5342" spans="1:25" ht="15" customHeight="1">
      <c r="A5342" s="4"/>
      <c r="B5342" s="57" t="s">
        <v>1254</v>
      </c>
      <c r="C5342" s="78" t="s">
        <v>2765</v>
      </c>
      <c r="D5342" s="57" t="s">
        <v>47</v>
      </c>
      <c r="E5342" s="57" t="s">
        <v>2766</v>
      </c>
      <c r="F5342" s="305" t="s">
        <v>1258</v>
      </c>
      <c r="G5342" s="305"/>
      <c r="H5342" s="77" t="s">
        <v>1249</v>
      </c>
      <c r="I5342" s="80">
        <v>1</v>
      </c>
      <c r="J5342" s="79">
        <v>0.86</v>
      </c>
      <c r="K5342" s="79">
        <v>0.86</v>
      </c>
      <c r="O5342" s="4"/>
      <c r="P5342" s="4"/>
      <c r="Q5342" s="4"/>
      <c r="R5342" s="4"/>
      <c r="S5342" s="4"/>
      <c r="T5342" s="4"/>
      <c r="U5342" s="4"/>
      <c r="V5342" s="4"/>
      <c r="W5342" s="4"/>
      <c r="X5342" s="4"/>
      <c r="Y5342" s="4"/>
    </row>
    <row r="5343" spans="1:25" ht="15" customHeight="1">
      <c r="A5343" s="4"/>
      <c r="B5343" s="60"/>
      <c r="C5343" s="60"/>
      <c r="D5343" s="60"/>
      <c r="E5343" s="60"/>
      <c r="F5343" s="60" t="s">
        <v>1260</v>
      </c>
      <c r="G5343" s="82">
        <v>26.77</v>
      </c>
      <c r="H5343" s="60" t="s">
        <v>1261</v>
      </c>
      <c r="I5343" s="82">
        <v>0</v>
      </c>
      <c r="J5343" s="60" t="s">
        <v>1262</v>
      </c>
      <c r="K5343" s="82">
        <v>26.77</v>
      </c>
      <c r="O5343" s="4"/>
      <c r="P5343" s="4"/>
      <c r="Q5343" s="4"/>
      <c r="R5343" s="4"/>
      <c r="S5343" s="4"/>
      <c r="T5343" s="4"/>
      <c r="U5343" s="4"/>
      <c r="V5343" s="4"/>
      <c r="W5343" s="4"/>
      <c r="X5343" s="4"/>
      <c r="Y5343" s="4"/>
    </row>
    <row r="5344" spans="1:25" ht="15" customHeight="1" thickBot="1">
      <c r="A5344" s="4"/>
      <c r="B5344" s="60"/>
      <c r="C5344" s="60"/>
      <c r="D5344" s="60"/>
      <c r="E5344" s="60"/>
      <c r="F5344" s="60" t="s">
        <v>1263</v>
      </c>
      <c r="G5344" s="82">
        <v>6.31</v>
      </c>
      <c r="H5344" s="60"/>
      <c r="I5344" s="306" t="s">
        <v>1264</v>
      </c>
      <c r="J5344" s="306"/>
      <c r="K5344" s="82">
        <v>39.69</v>
      </c>
      <c r="O5344" s="4"/>
      <c r="P5344" s="4"/>
      <c r="Q5344" s="4"/>
      <c r="R5344" s="4"/>
      <c r="S5344" s="4"/>
      <c r="T5344" s="4"/>
      <c r="U5344" s="4"/>
      <c r="V5344" s="4"/>
      <c r="W5344" s="4"/>
      <c r="X5344" s="4"/>
      <c r="Y5344" s="4"/>
    </row>
    <row r="5345" spans="1:25" ht="15" customHeight="1" thickTop="1">
      <c r="A5345" s="4"/>
      <c r="B5345" s="72"/>
      <c r="C5345" s="72"/>
      <c r="D5345" s="72"/>
      <c r="E5345" s="72"/>
      <c r="F5345" s="72"/>
      <c r="G5345" s="72"/>
      <c r="H5345" s="72"/>
      <c r="I5345" s="72"/>
      <c r="J5345" s="72"/>
      <c r="K5345" s="72"/>
      <c r="O5345" s="4"/>
      <c r="P5345" s="4"/>
      <c r="Q5345" s="4"/>
      <c r="R5345" s="4"/>
      <c r="S5345" s="4"/>
      <c r="T5345" s="4"/>
      <c r="U5345" s="4"/>
      <c r="V5345" s="4"/>
      <c r="W5345" s="4"/>
      <c r="X5345" s="4"/>
      <c r="Y5345" s="4"/>
    </row>
    <row r="5346" spans="1:25" ht="15" customHeight="1">
      <c r="A5346" s="4"/>
      <c r="B5346" s="61"/>
      <c r="C5346" s="62" t="s">
        <v>19</v>
      </c>
      <c r="D5346" s="61" t="s">
        <v>20</v>
      </c>
      <c r="E5346" s="61" t="s">
        <v>21</v>
      </c>
      <c r="F5346" s="303" t="s">
        <v>1242</v>
      </c>
      <c r="G5346" s="303"/>
      <c r="H5346" s="67" t="s">
        <v>22</v>
      </c>
      <c r="I5346" s="62" t="s">
        <v>23</v>
      </c>
      <c r="J5346" s="62" t="s">
        <v>24</v>
      </c>
      <c r="K5346" s="62" t="s">
        <v>17</v>
      </c>
      <c r="O5346" s="4"/>
      <c r="P5346" s="4"/>
      <c r="Q5346" s="4"/>
      <c r="R5346" s="4"/>
      <c r="S5346" s="4"/>
      <c r="T5346" s="4"/>
      <c r="U5346" s="4"/>
      <c r="V5346" s="4"/>
      <c r="W5346" s="4"/>
      <c r="X5346" s="4"/>
      <c r="Y5346" s="4"/>
    </row>
    <row r="5347" spans="1:25" ht="15" customHeight="1">
      <c r="A5347" s="4"/>
      <c r="B5347" s="58" t="s">
        <v>1243</v>
      </c>
      <c r="C5347" s="69" t="s">
        <v>2727</v>
      </c>
      <c r="D5347" s="58" t="s">
        <v>47</v>
      </c>
      <c r="E5347" s="58" t="s">
        <v>2728</v>
      </c>
      <c r="F5347" s="304" t="s">
        <v>1387</v>
      </c>
      <c r="G5347" s="304"/>
      <c r="H5347" s="68" t="s">
        <v>1388</v>
      </c>
      <c r="I5347" s="71">
        <v>1</v>
      </c>
      <c r="J5347" s="70">
        <v>1.28</v>
      </c>
      <c r="K5347" s="70">
        <v>1.28</v>
      </c>
      <c r="O5347" s="4"/>
      <c r="P5347" s="4"/>
      <c r="Q5347" s="4"/>
      <c r="R5347" s="4"/>
      <c r="S5347" s="4"/>
      <c r="T5347" s="4"/>
      <c r="U5347" s="4"/>
      <c r="V5347" s="4"/>
      <c r="W5347" s="4"/>
      <c r="X5347" s="4"/>
      <c r="Y5347" s="4"/>
    </row>
    <row r="5348" spans="1:25" ht="15" customHeight="1">
      <c r="A5348" s="4"/>
      <c r="B5348" s="59" t="s">
        <v>1245</v>
      </c>
      <c r="C5348" s="74" t="s">
        <v>3138</v>
      </c>
      <c r="D5348" s="59" t="s">
        <v>47</v>
      </c>
      <c r="E5348" s="59" t="s">
        <v>3139</v>
      </c>
      <c r="F5348" s="308" t="s">
        <v>2796</v>
      </c>
      <c r="G5348" s="308"/>
      <c r="H5348" s="73" t="s">
        <v>1249</v>
      </c>
      <c r="I5348" s="76">
        <v>1</v>
      </c>
      <c r="J5348" s="75">
        <v>0.24</v>
      </c>
      <c r="K5348" s="75">
        <v>0.24</v>
      </c>
      <c r="O5348" s="4"/>
      <c r="P5348" s="4"/>
      <c r="Q5348" s="4"/>
      <c r="R5348" s="4"/>
      <c r="S5348" s="4"/>
      <c r="T5348" s="4"/>
      <c r="U5348" s="4"/>
      <c r="V5348" s="4"/>
      <c r="W5348" s="4"/>
      <c r="X5348" s="4"/>
      <c r="Y5348" s="4"/>
    </row>
    <row r="5349" spans="1:25" ht="15" customHeight="1">
      <c r="A5349" s="4"/>
      <c r="B5349" s="59" t="s">
        <v>1245</v>
      </c>
      <c r="C5349" s="74" t="s">
        <v>3140</v>
      </c>
      <c r="D5349" s="59" t="s">
        <v>47</v>
      </c>
      <c r="E5349" s="59" t="s">
        <v>3141</v>
      </c>
      <c r="F5349" s="308" t="s">
        <v>2796</v>
      </c>
      <c r="G5349" s="308"/>
      <c r="H5349" s="73" t="s">
        <v>1249</v>
      </c>
      <c r="I5349" s="76">
        <v>1</v>
      </c>
      <c r="J5349" s="75">
        <v>1.04</v>
      </c>
      <c r="K5349" s="75">
        <v>1.04</v>
      </c>
      <c r="O5349" s="4"/>
      <c r="P5349" s="4"/>
      <c r="Q5349" s="4"/>
      <c r="R5349" s="4"/>
      <c r="S5349" s="4"/>
      <c r="T5349" s="4"/>
      <c r="U5349" s="4"/>
      <c r="V5349" s="4"/>
      <c r="W5349" s="4"/>
      <c r="X5349" s="4"/>
      <c r="Y5349" s="4"/>
    </row>
    <row r="5350" spans="1:25" ht="15" customHeight="1">
      <c r="A5350" s="4"/>
      <c r="B5350" s="60"/>
      <c r="C5350" s="60"/>
      <c r="D5350" s="60"/>
      <c r="E5350" s="60"/>
      <c r="F5350" s="60" t="s">
        <v>1260</v>
      </c>
      <c r="G5350" s="82">
        <v>0</v>
      </c>
      <c r="H5350" s="60" t="s">
        <v>1261</v>
      </c>
      <c r="I5350" s="82">
        <v>0</v>
      </c>
      <c r="J5350" s="60" t="s">
        <v>1262</v>
      </c>
      <c r="K5350" s="82">
        <v>0</v>
      </c>
      <c r="O5350" s="4"/>
      <c r="P5350" s="4"/>
      <c r="Q5350" s="4"/>
      <c r="R5350" s="4"/>
      <c r="S5350" s="4"/>
      <c r="T5350" s="4"/>
      <c r="U5350" s="4"/>
      <c r="V5350" s="4"/>
      <c r="W5350" s="4"/>
      <c r="X5350" s="4"/>
      <c r="Y5350" s="4"/>
    </row>
    <row r="5351" spans="1:25" ht="15" customHeight="1" thickBot="1">
      <c r="A5351" s="4"/>
      <c r="B5351" s="60"/>
      <c r="C5351" s="60"/>
      <c r="D5351" s="60"/>
      <c r="E5351" s="60"/>
      <c r="F5351" s="60" t="s">
        <v>1263</v>
      </c>
      <c r="G5351" s="82">
        <v>0.24</v>
      </c>
      <c r="H5351" s="60"/>
      <c r="I5351" s="306" t="s">
        <v>1264</v>
      </c>
      <c r="J5351" s="306"/>
      <c r="K5351" s="82">
        <v>1.52</v>
      </c>
      <c r="O5351" s="4"/>
      <c r="P5351" s="4"/>
      <c r="Q5351" s="4"/>
      <c r="R5351" s="4"/>
      <c r="S5351" s="4"/>
      <c r="T5351" s="4"/>
      <c r="U5351" s="4"/>
      <c r="V5351" s="4"/>
      <c r="W5351" s="4"/>
      <c r="X5351" s="4"/>
      <c r="Y5351" s="4"/>
    </row>
    <row r="5352" spans="1:25" ht="15" customHeight="1" thickTop="1">
      <c r="A5352" s="4"/>
      <c r="B5352" s="72"/>
      <c r="C5352" s="72"/>
      <c r="D5352" s="72"/>
      <c r="E5352" s="72"/>
      <c r="F5352" s="72"/>
      <c r="G5352" s="72"/>
      <c r="H5352" s="72"/>
      <c r="I5352" s="72"/>
      <c r="J5352" s="72"/>
      <c r="K5352" s="72"/>
      <c r="O5352" s="4"/>
      <c r="P5352" s="4"/>
      <c r="Q5352" s="4"/>
      <c r="R5352" s="4"/>
      <c r="S5352" s="4"/>
      <c r="T5352" s="4"/>
      <c r="U5352" s="4"/>
      <c r="V5352" s="4"/>
      <c r="W5352" s="4"/>
      <c r="X5352" s="4"/>
      <c r="Y5352" s="4"/>
    </row>
    <row r="5353" spans="1:25" ht="15" customHeight="1">
      <c r="A5353" s="4"/>
      <c r="B5353" s="61"/>
      <c r="C5353" s="62" t="s">
        <v>19</v>
      </c>
      <c r="D5353" s="61" t="s">
        <v>20</v>
      </c>
      <c r="E5353" s="61" t="s">
        <v>21</v>
      </c>
      <c r="F5353" s="303" t="s">
        <v>1242</v>
      </c>
      <c r="G5353" s="303"/>
      <c r="H5353" s="67" t="s">
        <v>22</v>
      </c>
      <c r="I5353" s="62" t="s">
        <v>23</v>
      </c>
      <c r="J5353" s="62" t="s">
        <v>24</v>
      </c>
      <c r="K5353" s="62" t="s">
        <v>17</v>
      </c>
      <c r="O5353" s="4"/>
      <c r="P5353" s="4"/>
      <c r="Q5353" s="4"/>
      <c r="R5353" s="4"/>
      <c r="S5353" s="4"/>
      <c r="T5353" s="4"/>
      <c r="U5353" s="4"/>
      <c r="V5353" s="4"/>
      <c r="W5353" s="4"/>
      <c r="X5353" s="4"/>
      <c r="Y5353" s="4"/>
    </row>
    <row r="5354" spans="1:25" ht="15" customHeight="1">
      <c r="A5354" s="4"/>
      <c r="B5354" s="58" t="s">
        <v>1243</v>
      </c>
      <c r="C5354" s="69" t="s">
        <v>2729</v>
      </c>
      <c r="D5354" s="58" t="s">
        <v>47</v>
      </c>
      <c r="E5354" s="58" t="s">
        <v>2730</v>
      </c>
      <c r="F5354" s="304" t="s">
        <v>1387</v>
      </c>
      <c r="G5354" s="304"/>
      <c r="H5354" s="68" t="s">
        <v>1391</v>
      </c>
      <c r="I5354" s="71">
        <v>1</v>
      </c>
      <c r="J5354" s="70">
        <v>5.91</v>
      </c>
      <c r="K5354" s="70">
        <v>5.91</v>
      </c>
      <c r="O5354" s="4"/>
      <c r="P5354" s="4"/>
      <c r="Q5354" s="4"/>
      <c r="R5354" s="4"/>
      <c r="S5354" s="4"/>
      <c r="T5354" s="4"/>
      <c r="U5354" s="4"/>
      <c r="V5354" s="4"/>
      <c r="W5354" s="4"/>
      <c r="X5354" s="4"/>
      <c r="Y5354" s="4"/>
    </row>
    <row r="5355" spans="1:25" ht="15" customHeight="1">
      <c r="A5355" s="4"/>
      <c r="B5355" s="59" t="s">
        <v>1245</v>
      </c>
      <c r="C5355" s="74" t="s">
        <v>3142</v>
      </c>
      <c r="D5355" s="59" t="s">
        <v>47</v>
      </c>
      <c r="E5355" s="59" t="s">
        <v>3143</v>
      </c>
      <c r="F5355" s="308" t="s">
        <v>2796</v>
      </c>
      <c r="G5355" s="308"/>
      <c r="H5355" s="73" t="s">
        <v>1249</v>
      </c>
      <c r="I5355" s="76">
        <v>1</v>
      </c>
      <c r="J5355" s="75">
        <v>1.1299999999999999</v>
      </c>
      <c r="K5355" s="75">
        <v>1.1299999999999999</v>
      </c>
      <c r="O5355" s="4"/>
      <c r="P5355" s="4"/>
      <c r="Q5355" s="4"/>
      <c r="R5355" s="4"/>
      <c r="S5355" s="4"/>
      <c r="T5355" s="4"/>
      <c r="U5355" s="4"/>
      <c r="V5355" s="4"/>
      <c r="W5355" s="4"/>
      <c r="X5355" s="4"/>
      <c r="Y5355" s="4"/>
    </row>
    <row r="5356" spans="1:25" ht="15" customHeight="1">
      <c r="A5356" s="4"/>
      <c r="B5356" s="59" t="s">
        <v>1245</v>
      </c>
      <c r="C5356" s="74" t="s">
        <v>3138</v>
      </c>
      <c r="D5356" s="59" t="s">
        <v>47</v>
      </c>
      <c r="E5356" s="59" t="s">
        <v>3139</v>
      </c>
      <c r="F5356" s="308" t="s">
        <v>2796</v>
      </c>
      <c r="G5356" s="308"/>
      <c r="H5356" s="73" t="s">
        <v>1249</v>
      </c>
      <c r="I5356" s="76">
        <v>1</v>
      </c>
      <c r="J5356" s="75">
        <v>0.24</v>
      </c>
      <c r="K5356" s="75">
        <v>0.24</v>
      </c>
      <c r="O5356" s="4"/>
      <c r="P5356" s="4"/>
      <c r="Q5356" s="4"/>
      <c r="R5356" s="4"/>
      <c r="S5356" s="4"/>
      <c r="T5356" s="4"/>
      <c r="U5356" s="4"/>
      <c r="V5356" s="4"/>
      <c r="W5356" s="4"/>
      <c r="X5356" s="4"/>
      <c r="Y5356" s="4"/>
    </row>
    <row r="5357" spans="1:25" ht="15" customHeight="1">
      <c r="A5357" s="4"/>
      <c r="B5357" s="59" t="s">
        <v>1245</v>
      </c>
      <c r="C5357" s="74" t="s">
        <v>3140</v>
      </c>
      <c r="D5357" s="59" t="s">
        <v>47</v>
      </c>
      <c r="E5357" s="59" t="s">
        <v>3141</v>
      </c>
      <c r="F5357" s="308" t="s">
        <v>2796</v>
      </c>
      <c r="G5357" s="308"/>
      <c r="H5357" s="73" t="s">
        <v>1249</v>
      </c>
      <c r="I5357" s="76">
        <v>1</v>
      </c>
      <c r="J5357" s="75">
        <v>1.04</v>
      </c>
      <c r="K5357" s="75">
        <v>1.04</v>
      </c>
      <c r="O5357" s="4"/>
      <c r="P5357" s="4"/>
      <c r="Q5357" s="4"/>
      <c r="R5357" s="4"/>
      <c r="S5357" s="4"/>
      <c r="T5357" s="4"/>
      <c r="U5357" s="4"/>
      <c r="V5357" s="4"/>
      <c r="W5357" s="4"/>
      <c r="X5357" s="4"/>
      <c r="Y5357" s="4"/>
    </row>
    <row r="5358" spans="1:25" ht="15" customHeight="1">
      <c r="A5358" s="4"/>
      <c r="B5358" s="59" t="s">
        <v>1245</v>
      </c>
      <c r="C5358" s="74" t="s">
        <v>3144</v>
      </c>
      <c r="D5358" s="59" t="s">
        <v>47</v>
      </c>
      <c r="E5358" s="59" t="s">
        <v>3145</v>
      </c>
      <c r="F5358" s="308" t="s">
        <v>2796</v>
      </c>
      <c r="G5358" s="308"/>
      <c r="H5358" s="73" t="s">
        <v>1249</v>
      </c>
      <c r="I5358" s="76">
        <v>1</v>
      </c>
      <c r="J5358" s="75">
        <v>3.5</v>
      </c>
      <c r="K5358" s="75">
        <v>3.5</v>
      </c>
      <c r="O5358" s="4"/>
      <c r="P5358" s="4"/>
      <c r="Q5358" s="4"/>
      <c r="R5358" s="4"/>
      <c r="S5358" s="4"/>
      <c r="T5358" s="4"/>
      <c r="U5358" s="4"/>
      <c r="V5358" s="4"/>
      <c r="W5358" s="4"/>
      <c r="X5358" s="4"/>
      <c r="Y5358" s="4"/>
    </row>
    <row r="5359" spans="1:25" ht="15" customHeight="1">
      <c r="A5359" s="4"/>
      <c r="B5359" s="60"/>
      <c r="C5359" s="60"/>
      <c r="D5359" s="60"/>
      <c r="E5359" s="60"/>
      <c r="F5359" s="60" t="s">
        <v>1260</v>
      </c>
      <c r="G5359" s="82">
        <v>0</v>
      </c>
      <c r="H5359" s="60" t="s">
        <v>1261</v>
      </c>
      <c r="I5359" s="82">
        <v>0</v>
      </c>
      <c r="J5359" s="60" t="s">
        <v>1262</v>
      </c>
      <c r="K5359" s="82">
        <v>0</v>
      </c>
      <c r="O5359" s="4"/>
      <c r="P5359" s="4"/>
      <c r="Q5359" s="4"/>
      <c r="R5359" s="4"/>
      <c r="S5359" s="4"/>
      <c r="T5359" s="4"/>
      <c r="U5359" s="4"/>
      <c r="V5359" s="4"/>
      <c r="W5359" s="4"/>
      <c r="X5359" s="4"/>
      <c r="Y5359" s="4"/>
    </row>
    <row r="5360" spans="1:25" ht="15" customHeight="1" thickBot="1">
      <c r="A5360" s="4"/>
      <c r="B5360" s="60"/>
      <c r="C5360" s="60"/>
      <c r="D5360" s="60"/>
      <c r="E5360" s="60"/>
      <c r="F5360" s="60" t="s">
        <v>1263</v>
      </c>
      <c r="G5360" s="82">
        <v>1.1100000000000001</v>
      </c>
      <c r="H5360" s="60"/>
      <c r="I5360" s="306" t="s">
        <v>1264</v>
      </c>
      <c r="J5360" s="306"/>
      <c r="K5360" s="82">
        <v>7.02</v>
      </c>
      <c r="O5360" s="4"/>
      <c r="P5360" s="4"/>
      <c r="Q5360" s="4"/>
      <c r="R5360" s="4"/>
      <c r="S5360" s="4"/>
      <c r="T5360" s="4"/>
      <c r="U5360" s="4"/>
      <c r="V5360" s="4"/>
      <c r="W5360" s="4"/>
      <c r="X5360" s="4"/>
      <c r="Y5360" s="4"/>
    </row>
    <row r="5361" spans="1:25" ht="15" customHeight="1" thickTop="1">
      <c r="A5361" s="4"/>
      <c r="B5361" s="72"/>
      <c r="C5361" s="72"/>
      <c r="D5361" s="72"/>
      <c r="E5361" s="72"/>
      <c r="F5361" s="72"/>
      <c r="G5361" s="72"/>
      <c r="H5361" s="72"/>
      <c r="I5361" s="72"/>
      <c r="J5361" s="72"/>
      <c r="K5361" s="72"/>
      <c r="O5361" s="4"/>
      <c r="P5361" s="4"/>
      <c r="Q5361" s="4"/>
      <c r="R5361" s="4"/>
      <c r="S5361" s="4"/>
      <c r="T5361" s="4"/>
      <c r="U5361" s="4"/>
      <c r="V5361" s="4"/>
      <c r="W5361" s="4"/>
      <c r="X5361" s="4"/>
      <c r="Y5361" s="4"/>
    </row>
    <row r="5362" spans="1:25" ht="15" customHeight="1">
      <c r="A5362" s="4"/>
      <c r="B5362" s="61"/>
      <c r="C5362" s="62" t="s">
        <v>19</v>
      </c>
      <c r="D5362" s="61" t="s">
        <v>20</v>
      </c>
      <c r="E5362" s="61" t="s">
        <v>21</v>
      </c>
      <c r="F5362" s="303" t="s">
        <v>1242</v>
      </c>
      <c r="G5362" s="303"/>
      <c r="H5362" s="67" t="s">
        <v>22</v>
      </c>
      <c r="I5362" s="62" t="s">
        <v>23</v>
      </c>
      <c r="J5362" s="62" t="s">
        <v>24</v>
      </c>
      <c r="K5362" s="62" t="s">
        <v>17</v>
      </c>
      <c r="O5362" s="4"/>
      <c r="P5362" s="4"/>
      <c r="Q5362" s="4"/>
      <c r="R5362" s="4"/>
      <c r="S5362" s="4"/>
      <c r="T5362" s="4"/>
      <c r="U5362" s="4"/>
      <c r="V5362" s="4"/>
      <c r="W5362" s="4"/>
      <c r="X5362" s="4"/>
      <c r="Y5362" s="4"/>
    </row>
    <row r="5363" spans="1:25" ht="15" customHeight="1">
      <c r="A5363" s="4"/>
      <c r="B5363" s="58" t="s">
        <v>1243</v>
      </c>
      <c r="C5363" s="69" t="s">
        <v>3140</v>
      </c>
      <c r="D5363" s="58" t="s">
        <v>47</v>
      </c>
      <c r="E5363" s="58" t="s">
        <v>3141</v>
      </c>
      <c r="F5363" s="304" t="s">
        <v>2796</v>
      </c>
      <c r="G5363" s="304"/>
      <c r="H5363" s="68" t="s">
        <v>1249</v>
      </c>
      <c r="I5363" s="71">
        <v>1</v>
      </c>
      <c r="J5363" s="70">
        <v>1.04</v>
      </c>
      <c r="K5363" s="70">
        <v>1.04</v>
      </c>
      <c r="O5363" s="4"/>
      <c r="P5363" s="4"/>
      <c r="Q5363" s="4"/>
      <c r="R5363" s="4"/>
      <c r="S5363" s="4"/>
      <c r="T5363" s="4"/>
      <c r="U5363" s="4"/>
      <c r="V5363" s="4"/>
      <c r="W5363" s="4"/>
      <c r="X5363" s="4"/>
      <c r="Y5363" s="4"/>
    </row>
    <row r="5364" spans="1:25" ht="15" customHeight="1">
      <c r="A5364" s="4"/>
      <c r="B5364" s="57" t="s">
        <v>1254</v>
      </c>
      <c r="C5364" s="78" t="s">
        <v>3146</v>
      </c>
      <c r="D5364" s="57" t="s">
        <v>47</v>
      </c>
      <c r="E5364" s="57" t="s">
        <v>3147</v>
      </c>
      <c r="F5364" s="305" t="s">
        <v>2805</v>
      </c>
      <c r="G5364" s="305"/>
      <c r="H5364" s="77" t="s">
        <v>49</v>
      </c>
      <c r="I5364" s="80">
        <v>6.3999999999999997E-5</v>
      </c>
      <c r="J5364" s="79">
        <v>16260.72</v>
      </c>
      <c r="K5364" s="79">
        <v>1.04</v>
      </c>
      <c r="O5364" s="4"/>
      <c r="P5364" s="4"/>
      <c r="Q5364" s="4"/>
      <c r="R5364" s="4"/>
      <c r="S5364" s="4"/>
      <c r="T5364" s="4"/>
      <c r="U5364" s="4"/>
      <c r="V5364" s="4"/>
      <c r="W5364" s="4"/>
      <c r="X5364" s="4"/>
      <c r="Y5364" s="4"/>
    </row>
    <row r="5365" spans="1:25" ht="15" customHeight="1">
      <c r="A5365" s="4"/>
      <c r="B5365" s="60"/>
      <c r="C5365" s="60"/>
      <c r="D5365" s="60"/>
      <c r="E5365" s="60"/>
      <c r="F5365" s="60" t="s">
        <v>1260</v>
      </c>
      <c r="G5365" s="82">
        <v>0</v>
      </c>
      <c r="H5365" s="60" t="s">
        <v>1261</v>
      </c>
      <c r="I5365" s="82">
        <v>0</v>
      </c>
      <c r="J5365" s="60" t="s">
        <v>1262</v>
      </c>
      <c r="K5365" s="82">
        <v>0</v>
      </c>
      <c r="O5365" s="4"/>
      <c r="P5365" s="4"/>
      <c r="Q5365" s="4"/>
      <c r="R5365" s="4"/>
      <c r="S5365" s="4"/>
      <c r="T5365" s="4"/>
      <c r="U5365" s="4"/>
      <c r="V5365" s="4"/>
      <c r="W5365" s="4"/>
      <c r="X5365" s="4"/>
      <c r="Y5365" s="4"/>
    </row>
    <row r="5366" spans="1:25" ht="15" customHeight="1" thickBot="1">
      <c r="A5366" s="4"/>
      <c r="B5366" s="60"/>
      <c r="C5366" s="60"/>
      <c r="D5366" s="60"/>
      <c r="E5366" s="60"/>
      <c r="F5366" s="60" t="s">
        <v>1263</v>
      </c>
      <c r="G5366" s="82">
        <v>0.19</v>
      </c>
      <c r="H5366" s="60"/>
      <c r="I5366" s="306" t="s">
        <v>1264</v>
      </c>
      <c r="J5366" s="306"/>
      <c r="K5366" s="82">
        <v>1.23</v>
      </c>
      <c r="O5366" s="4"/>
      <c r="P5366" s="4"/>
      <c r="Q5366" s="4"/>
      <c r="R5366" s="4"/>
      <c r="S5366" s="4"/>
      <c r="T5366" s="4"/>
      <c r="U5366" s="4"/>
      <c r="V5366" s="4"/>
      <c r="W5366" s="4"/>
      <c r="X5366" s="4"/>
      <c r="Y5366" s="4"/>
    </row>
    <row r="5367" spans="1:25" ht="15" customHeight="1" thickTop="1">
      <c r="A5367" s="4"/>
      <c r="B5367" s="72"/>
      <c r="C5367" s="72"/>
      <c r="D5367" s="72"/>
      <c r="E5367" s="72"/>
      <c r="F5367" s="72"/>
      <c r="G5367" s="72"/>
      <c r="H5367" s="72"/>
      <c r="I5367" s="72"/>
      <c r="J5367" s="72"/>
      <c r="K5367" s="72"/>
      <c r="O5367" s="4"/>
      <c r="P5367" s="4"/>
      <c r="Q5367" s="4"/>
      <c r="R5367" s="4"/>
      <c r="S5367" s="4"/>
      <c r="T5367" s="4"/>
      <c r="U5367" s="4"/>
      <c r="V5367" s="4"/>
      <c r="W5367" s="4"/>
      <c r="X5367" s="4"/>
      <c r="Y5367" s="4"/>
    </row>
    <row r="5368" spans="1:25" ht="15" customHeight="1">
      <c r="A5368" s="4"/>
      <c r="B5368" s="61"/>
      <c r="C5368" s="62" t="s">
        <v>19</v>
      </c>
      <c r="D5368" s="61" t="s">
        <v>20</v>
      </c>
      <c r="E5368" s="61" t="s">
        <v>21</v>
      </c>
      <c r="F5368" s="303" t="s">
        <v>1242</v>
      </c>
      <c r="G5368" s="303"/>
      <c r="H5368" s="67" t="s">
        <v>22</v>
      </c>
      <c r="I5368" s="62" t="s">
        <v>23</v>
      </c>
      <c r="J5368" s="62" t="s">
        <v>24</v>
      </c>
      <c r="K5368" s="62" t="s">
        <v>17</v>
      </c>
      <c r="O5368" s="4"/>
      <c r="P5368" s="4"/>
      <c r="Q5368" s="4"/>
      <c r="R5368" s="4"/>
      <c r="S5368" s="4"/>
      <c r="T5368" s="4"/>
      <c r="U5368" s="4"/>
      <c r="V5368" s="4"/>
      <c r="W5368" s="4"/>
      <c r="X5368" s="4"/>
      <c r="Y5368" s="4"/>
    </row>
    <row r="5369" spans="1:25" ht="15" customHeight="1">
      <c r="A5369" s="4"/>
      <c r="B5369" s="58" t="s">
        <v>1243</v>
      </c>
      <c r="C5369" s="69" t="s">
        <v>3138</v>
      </c>
      <c r="D5369" s="58" t="s">
        <v>47</v>
      </c>
      <c r="E5369" s="58" t="s">
        <v>3139</v>
      </c>
      <c r="F5369" s="304" t="s">
        <v>2796</v>
      </c>
      <c r="G5369" s="304"/>
      <c r="H5369" s="68" t="s">
        <v>1249</v>
      </c>
      <c r="I5369" s="71">
        <v>1</v>
      </c>
      <c r="J5369" s="70">
        <v>0.24</v>
      </c>
      <c r="K5369" s="70">
        <v>0.24</v>
      </c>
      <c r="O5369" s="4"/>
      <c r="P5369" s="4"/>
      <c r="Q5369" s="4"/>
      <c r="R5369" s="4"/>
      <c r="S5369" s="4"/>
      <c r="T5369" s="4"/>
      <c r="U5369" s="4"/>
      <c r="V5369" s="4"/>
      <c r="W5369" s="4"/>
      <c r="X5369" s="4"/>
      <c r="Y5369" s="4"/>
    </row>
    <row r="5370" spans="1:25" ht="15" customHeight="1">
      <c r="A5370" s="4"/>
      <c r="B5370" s="57" t="s">
        <v>1254</v>
      </c>
      <c r="C5370" s="78" t="s">
        <v>3146</v>
      </c>
      <c r="D5370" s="57" t="s">
        <v>47</v>
      </c>
      <c r="E5370" s="57" t="s">
        <v>3147</v>
      </c>
      <c r="F5370" s="305" t="s">
        <v>2805</v>
      </c>
      <c r="G5370" s="305"/>
      <c r="H5370" s="77" t="s">
        <v>49</v>
      </c>
      <c r="I5370" s="80">
        <v>1.4800000000000001E-5</v>
      </c>
      <c r="J5370" s="79">
        <v>16260.72</v>
      </c>
      <c r="K5370" s="79">
        <v>0.24</v>
      </c>
      <c r="O5370" s="4"/>
      <c r="P5370" s="4"/>
      <c r="Q5370" s="4"/>
      <c r="R5370" s="4"/>
      <c r="S5370" s="4"/>
      <c r="T5370" s="4"/>
      <c r="U5370" s="4"/>
      <c r="V5370" s="4"/>
      <c r="W5370" s="4"/>
      <c r="X5370" s="4"/>
      <c r="Y5370" s="4"/>
    </row>
    <row r="5371" spans="1:25" ht="15" customHeight="1">
      <c r="A5371" s="4"/>
      <c r="B5371" s="60"/>
      <c r="C5371" s="60"/>
      <c r="D5371" s="60"/>
      <c r="E5371" s="60"/>
      <c r="F5371" s="60" t="s">
        <v>1260</v>
      </c>
      <c r="G5371" s="82">
        <v>0</v>
      </c>
      <c r="H5371" s="60" t="s">
        <v>1261</v>
      </c>
      <c r="I5371" s="82">
        <v>0</v>
      </c>
      <c r="J5371" s="60" t="s">
        <v>1262</v>
      </c>
      <c r="K5371" s="82">
        <v>0</v>
      </c>
      <c r="O5371" s="4"/>
      <c r="P5371" s="4"/>
      <c r="Q5371" s="4"/>
      <c r="R5371" s="4"/>
      <c r="S5371" s="4"/>
      <c r="T5371" s="4"/>
      <c r="U5371" s="4"/>
      <c r="V5371" s="4"/>
      <c r="W5371" s="4"/>
      <c r="X5371" s="4"/>
      <c r="Y5371" s="4"/>
    </row>
    <row r="5372" spans="1:25" ht="15" customHeight="1" thickBot="1">
      <c r="A5372" s="4"/>
      <c r="B5372" s="60"/>
      <c r="C5372" s="60"/>
      <c r="D5372" s="60"/>
      <c r="E5372" s="60"/>
      <c r="F5372" s="60" t="s">
        <v>1263</v>
      </c>
      <c r="G5372" s="82">
        <v>0.04</v>
      </c>
      <c r="H5372" s="60"/>
      <c r="I5372" s="306" t="s">
        <v>1264</v>
      </c>
      <c r="J5372" s="306"/>
      <c r="K5372" s="82">
        <v>0.28000000000000003</v>
      </c>
      <c r="O5372" s="4"/>
      <c r="P5372" s="4"/>
      <c r="Q5372" s="4"/>
      <c r="R5372" s="4"/>
      <c r="S5372" s="4"/>
      <c r="T5372" s="4"/>
      <c r="U5372" s="4"/>
      <c r="V5372" s="4"/>
      <c r="W5372" s="4"/>
      <c r="X5372" s="4"/>
      <c r="Y5372" s="4"/>
    </row>
    <row r="5373" spans="1:25" ht="15" customHeight="1" thickTop="1">
      <c r="A5373" s="4"/>
      <c r="B5373" s="72"/>
      <c r="C5373" s="72"/>
      <c r="D5373" s="72"/>
      <c r="E5373" s="72"/>
      <c r="F5373" s="72"/>
      <c r="G5373" s="72"/>
      <c r="H5373" s="72"/>
      <c r="I5373" s="72"/>
      <c r="J5373" s="72"/>
      <c r="K5373" s="72"/>
      <c r="O5373" s="4"/>
      <c r="P5373" s="4"/>
      <c r="Q5373" s="4"/>
      <c r="R5373" s="4"/>
      <c r="S5373" s="4"/>
      <c r="T5373" s="4"/>
      <c r="U5373" s="4"/>
      <c r="V5373" s="4"/>
      <c r="W5373" s="4"/>
      <c r="X5373" s="4"/>
      <c r="Y5373" s="4"/>
    </row>
    <row r="5374" spans="1:25" ht="15" customHeight="1">
      <c r="A5374" s="4"/>
      <c r="B5374" s="61"/>
      <c r="C5374" s="62" t="s">
        <v>19</v>
      </c>
      <c r="D5374" s="61" t="s">
        <v>20</v>
      </c>
      <c r="E5374" s="61" t="s">
        <v>21</v>
      </c>
      <c r="F5374" s="303" t="s">
        <v>1242</v>
      </c>
      <c r="G5374" s="303"/>
      <c r="H5374" s="67" t="s">
        <v>22</v>
      </c>
      <c r="I5374" s="62" t="s">
        <v>23</v>
      </c>
      <c r="J5374" s="62" t="s">
        <v>24</v>
      </c>
      <c r="K5374" s="62" t="s">
        <v>17</v>
      </c>
      <c r="O5374" s="4"/>
      <c r="P5374" s="4"/>
      <c r="Q5374" s="4"/>
      <c r="R5374" s="4"/>
      <c r="S5374" s="4"/>
      <c r="T5374" s="4"/>
      <c r="U5374" s="4"/>
      <c r="V5374" s="4"/>
      <c r="W5374" s="4"/>
      <c r="X5374" s="4"/>
      <c r="Y5374" s="4"/>
    </row>
    <row r="5375" spans="1:25" ht="15" customHeight="1">
      <c r="A5375" s="4"/>
      <c r="B5375" s="58" t="s">
        <v>1243</v>
      </c>
      <c r="C5375" s="69" t="s">
        <v>3142</v>
      </c>
      <c r="D5375" s="58" t="s">
        <v>47</v>
      </c>
      <c r="E5375" s="58" t="s">
        <v>3143</v>
      </c>
      <c r="F5375" s="304" t="s">
        <v>2796</v>
      </c>
      <c r="G5375" s="304"/>
      <c r="H5375" s="68" t="s">
        <v>1249</v>
      </c>
      <c r="I5375" s="71">
        <v>1</v>
      </c>
      <c r="J5375" s="70">
        <v>1.1299999999999999</v>
      </c>
      <c r="K5375" s="70">
        <v>1.1299999999999999</v>
      </c>
      <c r="O5375" s="4"/>
      <c r="P5375" s="4"/>
      <c r="Q5375" s="4"/>
      <c r="R5375" s="4"/>
      <c r="S5375" s="4"/>
      <c r="T5375" s="4"/>
      <c r="U5375" s="4"/>
      <c r="V5375" s="4"/>
      <c r="W5375" s="4"/>
      <c r="X5375" s="4"/>
      <c r="Y5375" s="4"/>
    </row>
    <row r="5376" spans="1:25" ht="15" customHeight="1">
      <c r="A5376" s="4"/>
      <c r="B5376" s="57" t="s">
        <v>1254</v>
      </c>
      <c r="C5376" s="78" t="s">
        <v>3146</v>
      </c>
      <c r="D5376" s="57" t="s">
        <v>47</v>
      </c>
      <c r="E5376" s="57" t="s">
        <v>3147</v>
      </c>
      <c r="F5376" s="305" t="s">
        <v>2805</v>
      </c>
      <c r="G5376" s="305"/>
      <c r="H5376" s="77" t="s">
        <v>49</v>
      </c>
      <c r="I5376" s="80">
        <v>6.9999999999999994E-5</v>
      </c>
      <c r="J5376" s="79">
        <v>16260.72</v>
      </c>
      <c r="K5376" s="79">
        <v>1.1299999999999999</v>
      </c>
      <c r="O5376" s="4"/>
      <c r="P5376" s="4"/>
      <c r="Q5376" s="4"/>
      <c r="R5376" s="4"/>
      <c r="S5376" s="4"/>
      <c r="T5376" s="4"/>
      <c r="U5376" s="4"/>
      <c r="V5376" s="4"/>
      <c r="W5376" s="4"/>
      <c r="X5376" s="4"/>
      <c r="Y5376" s="4"/>
    </row>
    <row r="5377" spans="1:25" ht="15" customHeight="1">
      <c r="A5377" s="4"/>
      <c r="B5377" s="60"/>
      <c r="C5377" s="60"/>
      <c r="D5377" s="60"/>
      <c r="E5377" s="60"/>
      <c r="F5377" s="60" t="s">
        <v>1260</v>
      </c>
      <c r="G5377" s="82">
        <v>0</v>
      </c>
      <c r="H5377" s="60" t="s">
        <v>1261</v>
      </c>
      <c r="I5377" s="82">
        <v>0</v>
      </c>
      <c r="J5377" s="60" t="s">
        <v>1262</v>
      </c>
      <c r="K5377" s="82">
        <v>0</v>
      </c>
      <c r="O5377" s="4"/>
      <c r="P5377" s="4"/>
      <c r="Q5377" s="4"/>
      <c r="R5377" s="4"/>
      <c r="S5377" s="4"/>
      <c r="T5377" s="4"/>
      <c r="U5377" s="4"/>
      <c r="V5377" s="4"/>
      <c r="W5377" s="4"/>
      <c r="X5377" s="4"/>
      <c r="Y5377" s="4"/>
    </row>
    <row r="5378" spans="1:25" ht="15" customHeight="1" thickBot="1">
      <c r="A5378" s="4"/>
      <c r="B5378" s="60"/>
      <c r="C5378" s="60"/>
      <c r="D5378" s="60"/>
      <c r="E5378" s="60"/>
      <c r="F5378" s="60" t="s">
        <v>1263</v>
      </c>
      <c r="G5378" s="82">
        <v>0.21</v>
      </c>
      <c r="H5378" s="60"/>
      <c r="I5378" s="306" t="s">
        <v>1264</v>
      </c>
      <c r="J5378" s="306"/>
      <c r="K5378" s="82">
        <v>1.34</v>
      </c>
      <c r="O5378" s="4"/>
      <c r="P5378" s="4"/>
      <c r="Q5378" s="4"/>
      <c r="R5378" s="4"/>
      <c r="S5378" s="4"/>
      <c r="T5378" s="4"/>
      <c r="U5378" s="4"/>
      <c r="V5378" s="4"/>
      <c r="W5378" s="4"/>
      <c r="X5378" s="4"/>
      <c r="Y5378" s="4"/>
    </row>
    <row r="5379" spans="1:25" ht="15" customHeight="1" thickTop="1">
      <c r="A5379" s="4"/>
      <c r="B5379" s="72"/>
      <c r="C5379" s="72"/>
      <c r="D5379" s="72"/>
      <c r="E5379" s="72"/>
      <c r="F5379" s="72"/>
      <c r="G5379" s="72"/>
      <c r="H5379" s="72"/>
      <c r="I5379" s="72"/>
      <c r="J5379" s="72"/>
      <c r="K5379" s="72"/>
      <c r="O5379" s="4"/>
      <c r="P5379" s="4"/>
      <c r="Q5379" s="4"/>
      <c r="R5379" s="4"/>
      <c r="S5379" s="4"/>
      <c r="T5379" s="4"/>
      <c r="U5379" s="4"/>
      <c r="V5379" s="4"/>
      <c r="W5379" s="4"/>
      <c r="X5379" s="4"/>
      <c r="Y5379" s="4"/>
    </row>
    <row r="5380" spans="1:25" ht="15" customHeight="1">
      <c r="A5380" s="4"/>
      <c r="B5380" s="61"/>
      <c r="C5380" s="62" t="s">
        <v>19</v>
      </c>
      <c r="D5380" s="61" t="s">
        <v>20</v>
      </c>
      <c r="E5380" s="61" t="s">
        <v>21</v>
      </c>
      <c r="F5380" s="303" t="s">
        <v>1242</v>
      </c>
      <c r="G5380" s="303"/>
      <c r="H5380" s="67" t="s">
        <v>22</v>
      </c>
      <c r="I5380" s="62" t="s">
        <v>23</v>
      </c>
      <c r="J5380" s="62" t="s">
        <v>24</v>
      </c>
      <c r="K5380" s="62" t="s">
        <v>17</v>
      </c>
      <c r="O5380" s="4"/>
      <c r="P5380" s="4"/>
      <c r="Q5380" s="4"/>
      <c r="R5380" s="4"/>
      <c r="S5380" s="4"/>
      <c r="T5380" s="4"/>
      <c r="U5380" s="4"/>
      <c r="V5380" s="4"/>
      <c r="W5380" s="4"/>
      <c r="X5380" s="4"/>
      <c r="Y5380" s="4"/>
    </row>
    <row r="5381" spans="1:25" ht="15" customHeight="1">
      <c r="A5381" s="4"/>
      <c r="B5381" s="58" t="s">
        <v>1243</v>
      </c>
      <c r="C5381" s="69" t="s">
        <v>3144</v>
      </c>
      <c r="D5381" s="58" t="s">
        <v>47</v>
      </c>
      <c r="E5381" s="58" t="s">
        <v>3145</v>
      </c>
      <c r="F5381" s="304" t="s">
        <v>2796</v>
      </c>
      <c r="G5381" s="304"/>
      <c r="H5381" s="68" t="s">
        <v>1249</v>
      </c>
      <c r="I5381" s="71">
        <v>1</v>
      </c>
      <c r="J5381" s="70">
        <v>3.5</v>
      </c>
      <c r="K5381" s="70">
        <v>3.5</v>
      </c>
      <c r="O5381" s="4"/>
      <c r="P5381" s="4"/>
      <c r="Q5381" s="4"/>
      <c r="R5381" s="4"/>
      <c r="S5381" s="4"/>
      <c r="T5381" s="4"/>
      <c r="U5381" s="4"/>
      <c r="V5381" s="4"/>
      <c r="W5381" s="4"/>
      <c r="X5381" s="4"/>
      <c r="Y5381" s="4"/>
    </row>
    <row r="5382" spans="1:25" ht="15" customHeight="1">
      <c r="A5382" s="4"/>
      <c r="B5382" s="57" t="s">
        <v>1254</v>
      </c>
      <c r="C5382" s="78" t="s">
        <v>2806</v>
      </c>
      <c r="D5382" s="57" t="s">
        <v>47</v>
      </c>
      <c r="E5382" s="57" t="s">
        <v>2807</v>
      </c>
      <c r="F5382" s="305" t="s">
        <v>2808</v>
      </c>
      <c r="G5382" s="305"/>
      <c r="H5382" s="77" t="s">
        <v>2809</v>
      </c>
      <c r="I5382" s="80">
        <v>3.13</v>
      </c>
      <c r="J5382" s="79">
        <v>1.1200000000000001</v>
      </c>
      <c r="K5382" s="79">
        <v>3.5</v>
      </c>
      <c r="O5382" s="4"/>
      <c r="P5382" s="4"/>
      <c r="Q5382" s="4"/>
      <c r="R5382" s="4"/>
      <c r="S5382" s="4"/>
      <c r="T5382" s="4"/>
      <c r="U5382" s="4"/>
      <c r="V5382" s="4"/>
      <c r="W5382" s="4"/>
      <c r="X5382" s="4"/>
      <c r="Y5382" s="4"/>
    </row>
    <row r="5383" spans="1:25" ht="15" customHeight="1">
      <c r="A5383" s="4"/>
      <c r="B5383" s="60"/>
      <c r="C5383" s="60"/>
      <c r="D5383" s="60"/>
      <c r="E5383" s="60"/>
      <c r="F5383" s="60" t="s">
        <v>1260</v>
      </c>
      <c r="G5383" s="82">
        <v>0</v>
      </c>
      <c r="H5383" s="60" t="s">
        <v>1261</v>
      </c>
      <c r="I5383" s="82">
        <v>0</v>
      </c>
      <c r="J5383" s="60" t="s">
        <v>1262</v>
      </c>
      <c r="K5383" s="82">
        <v>0</v>
      </c>
      <c r="O5383" s="4"/>
      <c r="P5383" s="4"/>
      <c r="Q5383" s="4"/>
      <c r="R5383" s="4"/>
      <c r="S5383" s="4"/>
      <c r="T5383" s="4"/>
      <c r="U5383" s="4"/>
      <c r="V5383" s="4"/>
      <c r="W5383" s="4"/>
      <c r="X5383" s="4"/>
      <c r="Y5383" s="4"/>
    </row>
    <row r="5384" spans="1:25" ht="15" customHeight="1" thickBot="1">
      <c r="A5384" s="4"/>
      <c r="B5384" s="60"/>
      <c r="C5384" s="60"/>
      <c r="D5384" s="60"/>
      <c r="E5384" s="60"/>
      <c r="F5384" s="60" t="s">
        <v>1263</v>
      </c>
      <c r="G5384" s="82">
        <v>0.66</v>
      </c>
      <c r="H5384" s="60"/>
      <c r="I5384" s="306" t="s">
        <v>1264</v>
      </c>
      <c r="J5384" s="306"/>
      <c r="K5384" s="82">
        <v>4.16</v>
      </c>
      <c r="O5384" s="4"/>
      <c r="P5384" s="4"/>
      <c r="Q5384" s="4"/>
      <c r="R5384" s="4"/>
      <c r="S5384" s="4"/>
      <c r="T5384" s="4"/>
      <c r="U5384" s="4"/>
      <c r="V5384" s="4"/>
      <c r="W5384" s="4"/>
      <c r="X5384" s="4"/>
      <c r="Y5384" s="4"/>
    </row>
    <row r="5385" spans="1:25" ht="15" customHeight="1" thickTop="1">
      <c r="A5385" s="4"/>
      <c r="B5385" s="72"/>
      <c r="C5385" s="72"/>
      <c r="D5385" s="72"/>
      <c r="E5385" s="72"/>
      <c r="F5385" s="72"/>
      <c r="G5385" s="72"/>
      <c r="H5385" s="72"/>
      <c r="I5385" s="72"/>
      <c r="J5385" s="72"/>
      <c r="K5385" s="72"/>
      <c r="O5385" s="4"/>
      <c r="P5385" s="4"/>
      <c r="Q5385" s="4"/>
      <c r="R5385" s="4"/>
      <c r="S5385" s="4"/>
      <c r="T5385" s="4"/>
      <c r="U5385" s="4"/>
      <c r="V5385" s="4"/>
      <c r="W5385" s="4"/>
      <c r="X5385" s="4"/>
      <c r="Y5385" s="4"/>
    </row>
    <row r="5386" spans="1:25" ht="15" customHeight="1">
      <c r="A5386" s="4"/>
      <c r="B5386" s="61"/>
      <c r="C5386" s="62" t="s">
        <v>19</v>
      </c>
      <c r="D5386" s="61" t="s">
        <v>20</v>
      </c>
      <c r="E5386" s="61" t="s">
        <v>21</v>
      </c>
      <c r="F5386" s="303" t="s">
        <v>1242</v>
      </c>
      <c r="G5386" s="303"/>
      <c r="H5386" s="67" t="s">
        <v>22</v>
      </c>
      <c r="I5386" s="62" t="s">
        <v>23</v>
      </c>
      <c r="J5386" s="62" t="s">
        <v>24</v>
      </c>
      <c r="K5386" s="62" t="s">
        <v>17</v>
      </c>
      <c r="O5386" s="4"/>
      <c r="P5386" s="4"/>
      <c r="Q5386" s="4"/>
      <c r="R5386" s="4"/>
      <c r="S5386" s="4"/>
      <c r="T5386" s="4"/>
      <c r="U5386" s="4"/>
      <c r="V5386" s="4"/>
      <c r="W5386" s="4"/>
      <c r="X5386" s="4"/>
      <c r="Y5386" s="4"/>
    </row>
    <row r="5387" spans="1:25" ht="15" customHeight="1">
      <c r="A5387" s="4"/>
      <c r="B5387" s="58" t="s">
        <v>1243</v>
      </c>
      <c r="C5387" s="69" t="s">
        <v>2482</v>
      </c>
      <c r="D5387" s="58" t="s">
        <v>47</v>
      </c>
      <c r="E5387" s="58" t="s">
        <v>2483</v>
      </c>
      <c r="F5387" s="304" t="s">
        <v>1248</v>
      </c>
      <c r="G5387" s="304"/>
      <c r="H5387" s="68" t="s">
        <v>1249</v>
      </c>
      <c r="I5387" s="71">
        <v>1</v>
      </c>
      <c r="J5387" s="70">
        <v>25.34</v>
      </c>
      <c r="K5387" s="70">
        <v>25.34</v>
      </c>
      <c r="O5387" s="4"/>
      <c r="P5387" s="4"/>
      <c r="Q5387" s="4"/>
      <c r="R5387" s="4"/>
      <c r="S5387" s="4"/>
      <c r="T5387" s="4"/>
      <c r="U5387" s="4"/>
      <c r="V5387" s="4"/>
      <c r="W5387" s="4"/>
      <c r="X5387" s="4"/>
      <c r="Y5387" s="4"/>
    </row>
    <row r="5388" spans="1:25" ht="15" customHeight="1">
      <c r="A5388" s="4"/>
      <c r="B5388" s="59" t="s">
        <v>1245</v>
      </c>
      <c r="C5388" s="74" t="s">
        <v>2932</v>
      </c>
      <c r="D5388" s="59" t="s">
        <v>47</v>
      </c>
      <c r="E5388" s="59" t="s">
        <v>2933</v>
      </c>
      <c r="F5388" s="308" t="s">
        <v>1248</v>
      </c>
      <c r="G5388" s="308"/>
      <c r="H5388" s="73" t="s">
        <v>1249</v>
      </c>
      <c r="I5388" s="76">
        <v>1</v>
      </c>
      <c r="J5388" s="75">
        <v>0.28999999999999998</v>
      </c>
      <c r="K5388" s="75">
        <v>0.28999999999999998</v>
      </c>
      <c r="O5388" s="4"/>
      <c r="P5388" s="4"/>
      <c r="Q5388" s="4"/>
      <c r="R5388" s="4"/>
      <c r="S5388" s="4"/>
      <c r="T5388" s="4"/>
      <c r="U5388" s="4"/>
      <c r="V5388" s="4"/>
      <c r="W5388" s="4"/>
      <c r="X5388" s="4"/>
      <c r="Y5388" s="4"/>
    </row>
    <row r="5389" spans="1:25" ht="15" customHeight="1">
      <c r="A5389" s="4"/>
      <c r="B5389" s="57" t="s">
        <v>1254</v>
      </c>
      <c r="C5389" s="78" t="s">
        <v>2711</v>
      </c>
      <c r="D5389" s="57" t="s">
        <v>47</v>
      </c>
      <c r="E5389" s="57" t="s">
        <v>2712</v>
      </c>
      <c r="F5389" s="305" t="s">
        <v>1258</v>
      </c>
      <c r="G5389" s="305"/>
      <c r="H5389" s="77" t="s">
        <v>1249</v>
      </c>
      <c r="I5389" s="80">
        <v>1</v>
      </c>
      <c r="J5389" s="79">
        <v>0.01</v>
      </c>
      <c r="K5389" s="79">
        <v>0.01</v>
      </c>
      <c r="O5389" s="4"/>
      <c r="P5389" s="4"/>
      <c r="Q5389" s="4"/>
      <c r="R5389" s="4"/>
      <c r="S5389" s="4"/>
      <c r="T5389" s="4"/>
      <c r="U5389" s="4"/>
      <c r="V5389" s="4"/>
      <c r="W5389" s="4"/>
      <c r="X5389" s="4"/>
      <c r="Y5389" s="4"/>
    </row>
    <row r="5390" spans="1:25" ht="15" customHeight="1">
      <c r="A5390" s="4"/>
      <c r="B5390" s="57" t="s">
        <v>1254</v>
      </c>
      <c r="C5390" s="78" t="s">
        <v>2715</v>
      </c>
      <c r="D5390" s="57" t="s">
        <v>47</v>
      </c>
      <c r="E5390" s="57" t="s">
        <v>2716</v>
      </c>
      <c r="F5390" s="305" t="s">
        <v>1258</v>
      </c>
      <c r="G5390" s="305"/>
      <c r="H5390" s="77" t="s">
        <v>1249</v>
      </c>
      <c r="I5390" s="80">
        <v>1</v>
      </c>
      <c r="J5390" s="79">
        <v>0.89</v>
      </c>
      <c r="K5390" s="79">
        <v>0.89</v>
      </c>
      <c r="O5390" s="4"/>
      <c r="P5390" s="4"/>
      <c r="Q5390" s="4"/>
      <c r="R5390" s="4"/>
      <c r="S5390" s="4"/>
      <c r="T5390" s="4"/>
      <c r="U5390" s="4"/>
      <c r="V5390" s="4"/>
      <c r="W5390" s="4"/>
      <c r="X5390" s="4"/>
      <c r="Y5390" s="4"/>
    </row>
    <row r="5391" spans="1:25" ht="15" customHeight="1">
      <c r="A5391" s="4"/>
      <c r="B5391" s="57" t="s">
        <v>1254</v>
      </c>
      <c r="C5391" s="78" t="s">
        <v>2693</v>
      </c>
      <c r="D5391" s="57" t="s">
        <v>47</v>
      </c>
      <c r="E5391" s="57" t="s">
        <v>2694</v>
      </c>
      <c r="F5391" s="305" t="s">
        <v>1258</v>
      </c>
      <c r="G5391" s="305"/>
      <c r="H5391" s="77" t="s">
        <v>1249</v>
      </c>
      <c r="I5391" s="80">
        <v>1</v>
      </c>
      <c r="J5391" s="79">
        <v>0.86</v>
      </c>
      <c r="K5391" s="79">
        <v>0.86</v>
      </c>
      <c r="O5391" s="4"/>
      <c r="P5391" s="4"/>
      <c r="Q5391" s="4"/>
      <c r="R5391" s="4"/>
      <c r="S5391" s="4"/>
      <c r="T5391" s="4"/>
      <c r="U5391" s="4"/>
      <c r="V5391" s="4"/>
      <c r="W5391" s="4"/>
      <c r="X5391" s="4"/>
      <c r="Y5391" s="4"/>
    </row>
    <row r="5392" spans="1:25" ht="15" customHeight="1">
      <c r="A5392" s="4"/>
      <c r="B5392" s="57" t="s">
        <v>1254</v>
      </c>
      <c r="C5392" s="78" t="s">
        <v>2691</v>
      </c>
      <c r="D5392" s="57" t="s">
        <v>47</v>
      </c>
      <c r="E5392" s="57" t="s">
        <v>2692</v>
      </c>
      <c r="F5392" s="305" t="s">
        <v>1258</v>
      </c>
      <c r="G5392" s="305"/>
      <c r="H5392" s="77" t="s">
        <v>1249</v>
      </c>
      <c r="I5392" s="80">
        <v>1</v>
      </c>
      <c r="J5392" s="79">
        <v>0.08</v>
      </c>
      <c r="K5392" s="79">
        <v>0.08</v>
      </c>
      <c r="O5392" s="4"/>
      <c r="P5392" s="4"/>
      <c r="Q5392" s="4"/>
      <c r="R5392" s="4"/>
      <c r="S5392" s="4"/>
      <c r="T5392" s="4"/>
      <c r="U5392" s="4"/>
      <c r="V5392" s="4"/>
      <c r="W5392" s="4"/>
      <c r="X5392" s="4"/>
      <c r="Y5392" s="4"/>
    </row>
    <row r="5393" spans="1:25" ht="15" customHeight="1">
      <c r="A5393" s="4"/>
      <c r="B5393" s="57" t="s">
        <v>1254</v>
      </c>
      <c r="C5393" s="78" t="s">
        <v>2697</v>
      </c>
      <c r="D5393" s="57" t="s">
        <v>47</v>
      </c>
      <c r="E5393" s="57" t="s">
        <v>2698</v>
      </c>
      <c r="F5393" s="305" t="s">
        <v>1258</v>
      </c>
      <c r="G5393" s="305"/>
      <c r="H5393" s="77" t="s">
        <v>1249</v>
      </c>
      <c r="I5393" s="80">
        <v>1</v>
      </c>
      <c r="J5393" s="79">
        <v>2.12</v>
      </c>
      <c r="K5393" s="79">
        <v>2.12</v>
      </c>
      <c r="O5393" s="4"/>
      <c r="P5393" s="4"/>
      <c r="Q5393" s="4"/>
      <c r="R5393" s="4"/>
      <c r="S5393" s="4"/>
      <c r="T5393" s="4"/>
      <c r="U5393" s="4"/>
      <c r="V5393" s="4"/>
      <c r="W5393" s="4"/>
      <c r="X5393" s="4"/>
      <c r="Y5393" s="4"/>
    </row>
    <row r="5394" spans="1:25" ht="15" customHeight="1">
      <c r="A5394" s="4"/>
      <c r="B5394" s="57" t="s">
        <v>1254</v>
      </c>
      <c r="C5394" s="78" t="s">
        <v>2689</v>
      </c>
      <c r="D5394" s="57" t="s">
        <v>47</v>
      </c>
      <c r="E5394" s="57" t="s">
        <v>2690</v>
      </c>
      <c r="F5394" s="305" t="s">
        <v>1258</v>
      </c>
      <c r="G5394" s="305"/>
      <c r="H5394" s="77" t="s">
        <v>1249</v>
      </c>
      <c r="I5394" s="80">
        <v>1</v>
      </c>
      <c r="J5394" s="79">
        <v>1.43</v>
      </c>
      <c r="K5394" s="79">
        <v>1.43</v>
      </c>
      <c r="O5394" s="4"/>
      <c r="P5394" s="4"/>
      <c r="Q5394" s="4"/>
      <c r="R5394" s="4"/>
      <c r="S5394" s="4"/>
      <c r="T5394" s="4"/>
      <c r="U5394" s="4"/>
      <c r="V5394" s="4"/>
      <c r="W5394" s="4"/>
      <c r="X5394" s="4"/>
      <c r="Y5394" s="4"/>
    </row>
    <row r="5395" spans="1:25" ht="15" customHeight="1">
      <c r="A5395" s="4"/>
      <c r="B5395" s="57" t="s">
        <v>1254</v>
      </c>
      <c r="C5395" s="78" t="s">
        <v>2934</v>
      </c>
      <c r="D5395" s="57" t="s">
        <v>47</v>
      </c>
      <c r="E5395" s="57" t="s">
        <v>2935</v>
      </c>
      <c r="F5395" s="305" t="s">
        <v>1402</v>
      </c>
      <c r="G5395" s="305"/>
      <c r="H5395" s="77" t="s">
        <v>1249</v>
      </c>
      <c r="I5395" s="80">
        <v>1</v>
      </c>
      <c r="J5395" s="79">
        <v>19.66</v>
      </c>
      <c r="K5395" s="79">
        <v>19.66</v>
      </c>
      <c r="O5395" s="4"/>
      <c r="P5395" s="4"/>
      <c r="Q5395" s="4"/>
      <c r="R5395" s="4"/>
      <c r="S5395" s="4"/>
      <c r="T5395" s="4"/>
      <c r="U5395" s="4"/>
      <c r="V5395" s="4"/>
      <c r="W5395" s="4"/>
      <c r="X5395" s="4"/>
      <c r="Y5395" s="4"/>
    </row>
    <row r="5396" spans="1:25" ht="15" customHeight="1">
      <c r="A5396" s="4"/>
      <c r="B5396" s="60"/>
      <c r="C5396" s="60"/>
      <c r="D5396" s="60"/>
      <c r="E5396" s="60"/>
      <c r="F5396" s="60" t="s">
        <v>1260</v>
      </c>
      <c r="G5396" s="82">
        <v>19.95</v>
      </c>
      <c r="H5396" s="60" t="s">
        <v>1261</v>
      </c>
      <c r="I5396" s="82">
        <v>0</v>
      </c>
      <c r="J5396" s="60" t="s">
        <v>1262</v>
      </c>
      <c r="K5396" s="82">
        <v>19.95</v>
      </c>
      <c r="O5396" s="4"/>
      <c r="P5396" s="4"/>
      <c r="Q5396" s="4"/>
      <c r="R5396" s="4"/>
      <c r="S5396" s="4"/>
      <c r="T5396" s="4"/>
      <c r="U5396" s="4"/>
      <c r="V5396" s="4"/>
      <c r="W5396" s="4"/>
      <c r="X5396" s="4"/>
      <c r="Y5396" s="4"/>
    </row>
    <row r="5397" spans="1:25" ht="15" customHeight="1" thickBot="1">
      <c r="A5397" s="4"/>
      <c r="B5397" s="60"/>
      <c r="C5397" s="60"/>
      <c r="D5397" s="60"/>
      <c r="E5397" s="60"/>
      <c r="F5397" s="60" t="s">
        <v>1263</v>
      </c>
      <c r="G5397" s="82">
        <v>4.79</v>
      </c>
      <c r="H5397" s="60"/>
      <c r="I5397" s="306" t="s">
        <v>1264</v>
      </c>
      <c r="J5397" s="306"/>
      <c r="K5397" s="82">
        <v>30.13</v>
      </c>
      <c r="O5397" s="4"/>
      <c r="P5397" s="4"/>
      <c r="Q5397" s="4"/>
      <c r="R5397" s="4"/>
      <c r="S5397" s="4"/>
      <c r="T5397" s="4"/>
      <c r="U5397" s="4"/>
      <c r="V5397" s="4"/>
      <c r="W5397" s="4"/>
      <c r="X5397" s="4"/>
      <c r="Y5397" s="4"/>
    </row>
    <row r="5398" spans="1:25" ht="15" customHeight="1" thickTop="1">
      <c r="A5398" s="4"/>
      <c r="B5398" s="72"/>
      <c r="C5398" s="72"/>
      <c r="D5398" s="72"/>
      <c r="E5398" s="72"/>
      <c r="F5398" s="72"/>
      <c r="G5398" s="72"/>
      <c r="H5398" s="72"/>
      <c r="I5398" s="72"/>
      <c r="J5398" s="72"/>
      <c r="K5398" s="72"/>
      <c r="O5398" s="4"/>
      <c r="P5398" s="4"/>
      <c r="Q5398" s="4"/>
      <c r="R5398" s="4"/>
      <c r="S5398" s="4"/>
      <c r="T5398" s="4"/>
      <c r="U5398" s="4"/>
      <c r="V5398" s="4"/>
      <c r="W5398" s="4"/>
      <c r="X5398" s="4"/>
      <c r="Y5398" s="4"/>
    </row>
    <row r="5399" spans="1:25" ht="15" customHeight="1">
      <c r="A5399" s="4"/>
      <c r="B5399" s="61"/>
      <c r="C5399" s="62" t="s">
        <v>19</v>
      </c>
      <c r="D5399" s="61" t="s">
        <v>20</v>
      </c>
      <c r="E5399" s="61" t="s">
        <v>21</v>
      </c>
      <c r="F5399" s="303" t="s">
        <v>1242</v>
      </c>
      <c r="G5399" s="303"/>
      <c r="H5399" s="67" t="s">
        <v>22</v>
      </c>
      <c r="I5399" s="62" t="s">
        <v>23</v>
      </c>
      <c r="J5399" s="62" t="s">
        <v>24</v>
      </c>
      <c r="K5399" s="62" t="s">
        <v>17</v>
      </c>
      <c r="O5399" s="4"/>
      <c r="P5399" s="4"/>
      <c r="Q5399" s="4"/>
      <c r="R5399" s="4"/>
      <c r="S5399" s="4"/>
      <c r="T5399" s="4"/>
      <c r="U5399" s="4"/>
      <c r="V5399" s="4"/>
      <c r="W5399" s="4"/>
      <c r="X5399" s="4"/>
      <c r="Y5399" s="4"/>
    </row>
    <row r="5400" spans="1:25" ht="15" customHeight="1">
      <c r="A5400" s="4"/>
      <c r="B5400" s="58" t="s">
        <v>1243</v>
      </c>
      <c r="C5400" s="69" t="s">
        <v>1584</v>
      </c>
      <c r="D5400" s="58" t="s">
        <v>47</v>
      </c>
      <c r="E5400" s="58" t="s">
        <v>1585</v>
      </c>
      <c r="F5400" s="304" t="s">
        <v>1248</v>
      </c>
      <c r="G5400" s="304"/>
      <c r="H5400" s="68" t="s">
        <v>1249</v>
      </c>
      <c r="I5400" s="71">
        <v>1</v>
      </c>
      <c r="J5400" s="70">
        <v>26.36</v>
      </c>
      <c r="K5400" s="70">
        <v>26.36</v>
      </c>
      <c r="O5400" s="4"/>
      <c r="P5400" s="4"/>
      <c r="Q5400" s="4"/>
      <c r="R5400" s="4"/>
      <c r="S5400" s="4"/>
      <c r="T5400" s="4"/>
      <c r="U5400" s="4"/>
      <c r="V5400" s="4"/>
      <c r="W5400" s="4"/>
      <c r="X5400" s="4"/>
      <c r="Y5400" s="4"/>
    </row>
    <row r="5401" spans="1:25" ht="15" customHeight="1">
      <c r="A5401" s="4"/>
      <c r="B5401" s="59" t="s">
        <v>1245</v>
      </c>
      <c r="C5401" s="74" t="s">
        <v>2928</v>
      </c>
      <c r="D5401" s="59" t="s">
        <v>47</v>
      </c>
      <c r="E5401" s="59" t="s">
        <v>2929</v>
      </c>
      <c r="F5401" s="308" t="s">
        <v>1248</v>
      </c>
      <c r="G5401" s="308"/>
      <c r="H5401" s="73" t="s">
        <v>1249</v>
      </c>
      <c r="I5401" s="76">
        <v>1</v>
      </c>
      <c r="J5401" s="75">
        <v>0.23</v>
      </c>
      <c r="K5401" s="75">
        <v>0.23</v>
      </c>
      <c r="O5401" s="4"/>
      <c r="P5401" s="4"/>
      <c r="Q5401" s="4"/>
      <c r="R5401" s="4"/>
      <c r="S5401" s="4"/>
      <c r="T5401" s="4"/>
      <c r="U5401" s="4"/>
      <c r="V5401" s="4"/>
      <c r="W5401" s="4"/>
      <c r="X5401" s="4"/>
      <c r="Y5401" s="4"/>
    </row>
    <row r="5402" spans="1:25" ht="15" customHeight="1">
      <c r="A5402" s="4"/>
      <c r="B5402" s="57" t="s">
        <v>1254</v>
      </c>
      <c r="C5402" s="78" t="s">
        <v>2697</v>
      </c>
      <c r="D5402" s="57" t="s">
        <v>47</v>
      </c>
      <c r="E5402" s="57" t="s">
        <v>2698</v>
      </c>
      <c r="F5402" s="305" t="s">
        <v>1258</v>
      </c>
      <c r="G5402" s="305"/>
      <c r="H5402" s="77" t="s">
        <v>1249</v>
      </c>
      <c r="I5402" s="80">
        <v>1</v>
      </c>
      <c r="J5402" s="79">
        <v>2.12</v>
      </c>
      <c r="K5402" s="79">
        <v>2.12</v>
      </c>
      <c r="O5402" s="4"/>
      <c r="P5402" s="4"/>
      <c r="Q5402" s="4"/>
      <c r="R5402" s="4"/>
      <c r="S5402" s="4"/>
      <c r="T5402" s="4"/>
      <c r="U5402" s="4"/>
      <c r="V5402" s="4"/>
      <c r="W5402" s="4"/>
      <c r="X5402" s="4"/>
      <c r="Y5402" s="4"/>
    </row>
    <row r="5403" spans="1:25" ht="15" customHeight="1">
      <c r="A5403" s="4"/>
      <c r="B5403" s="57" t="s">
        <v>1254</v>
      </c>
      <c r="C5403" s="78" t="s">
        <v>2693</v>
      </c>
      <c r="D5403" s="57" t="s">
        <v>47</v>
      </c>
      <c r="E5403" s="57" t="s">
        <v>2694</v>
      </c>
      <c r="F5403" s="305" t="s">
        <v>1258</v>
      </c>
      <c r="G5403" s="305"/>
      <c r="H5403" s="77" t="s">
        <v>1249</v>
      </c>
      <c r="I5403" s="80">
        <v>1</v>
      </c>
      <c r="J5403" s="79">
        <v>0.86</v>
      </c>
      <c r="K5403" s="79">
        <v>0.86</v>
      </c>
      <c r="O5403" s="4"/>
      <c r="P5403" s="4"/>
      <c r="Q5403" s="4"/>
      <c r="R5403" s="4"/>
      <c r="S5403" s="4"/>
      <c r="T5403" s="4"/>
      <c r="U5403" s="4"/>
      <c r="V5403" s="4"/>
      <c r="W5403" s="4"/>
      <c r="X5403" s="4"/>
      <c r="Y5403" s="4"/>
    </row>
    <row r="5404" spans="1:25" ht="15" customHeight="1">
      <c r="A5404" s="4"/>
      <c r="B5404" s="57" t="s">
        <v>1254</v>
      </c>
      <c r="C5404" s="78" t="s">
        <v>2691</v>
      </c>
      <c r="D5404" s="57" t="s">
        <v>47</v>
      </c>
      <c r="E5404" s="57" t="s">
        <v>2692</v>
      </c>
      <c r="F5404" s="305" t="s">
        <v>1258</v>
      </c>
      <c r="G5404" s="305"/>
      <c r="H5404" s="77" t="s">
        <v>1249</v>
      </c>
      <c r="I5404" s="80">
        <v>1</v>
      </c>
      <c r="J5404" s="79">
        <v>0.08</v>
      </c>
      <c r="K5404" s="79">
        <v>0.08</v>
      </c>
      <c r="O5404" s="4"/>
      <c r="P5404" s="4"/>
      <c r="Q5404" s="4"/>
      <c r="R5404" s="4"/>
      <c r="S5404" s="4"/>
      <c r="T5404" s="4"/>
      <c r="U5404" s="4"/>
      <c r="V5404" s="4"/>
      <c r="W5404" s="4"/>
      <c r="X5404" s="4"/>
      <c r="Y5404" s="4"/>
    </row>
    <row r="5405" spans="1:25" ht="15" customHeight="1">
      <c r="A5405" s="4"/>
      <c r="B5405" s="57" t="s">
        <v>1254</v>
      </c>
      <c r="C5405" s="78" t="s">
        <v>2711</v>
      </c>
      <c r="D5405" s="57" t="s">
        <v>47</v>
      </c>
      <c r="E5405" s="57" t="s">
        <v>2712</v>
      </c>
      <c r="F5405" s="305" t="s">
        <v>1258</v>
      </c>
      <c r="G5405" s="305"/>
      <c r="H5405" s="77" t="s">
        <v>1249</v>
      </c>
      <c r="I5405" s="80">
        <v>1</v>
      </c>
      <c r="J5405" s="79">
        <v>0.01</v>
      </c>
      <c r="K5405" s="79">
        <v>0.01</v>
      </c>
      <c r="O5405" s="4"/>
      <c r="P5405" s="4"/>
      <c r="Q5405" s="4"/>
      <c r="R5405" s="4"/>
      <c r="S5405" s="4"/>
      <c r="T5405" s="4"/>
      <c r="U5405" s="4"/>
      <c r="V5405" s="4"/>
      <c r="W5405" s="4"/>
      <c r="X5405" s="4"/>
      <c r="Y5405" s="4"/>
    </row>
    <row r="5406" spans="1:25" ht="15" customHeight="1">
      <c r="A5406" s="4"/>
      <c r="B5406" s="57" t="s">
        <v>1254</v>
      </c>
      <c r="C5406" s="78" t="s">
        <v>2930</v>
      </c>
      <c r="D5406" s="57" t="s">
        <v>47</v>
      </c>
      <c r="E5406" s="57" t="s">
        <v>2931</v>
      </c>
      <c r="F5406" s="305" t="s">
        <v>1402</v>
      </c>
      <c r="G5406" s="305"/>
      <c r="H5406" s="77" t="s">
        <v>1249</v>
      </c>
      <c r="I5406" s="80">
        <v>1</v>
      </c>
      <c r="J5406" s="79">
        <v>20.74</v>
      </c>
      <c r="K5406" s="79">
        <v>20.74</v>
      </c>
      <c r="O5406" s="4"/>
      <c r="P5406" s="4"/>
      <c r="Q5406" s="4"/>
      <c r="R5406" s="4"/>
      <c r="S5406" s="4"/>
      <c r="T5406" s="4"/>
      <c r="U5406" s="4"/>
      <c r="V5406" s="4"/>
      <c r="W5406" s="4"/>
      <c r="X5406" s="4"/>
      <c r="Y5406" s="4"/>
    </row>
    <row r="5407" spans="1:25" ht="15" customHeight="1">
      <c r="A5407" s="4"/>
      <c r="B5407" s="57" t="s">
        <v>1254</v>
      </c>
      <c r="C5407" s="78" t="s">
        <v>2715</v>
      </c>
      <c r="D5407" s="57" t="s">
        <v>47</v>
      </c>
      <c r="E5407" s="57" t="s">
        <v>2716</v>
      </c>
      <c r="F5407" s="305" t="s">
        <v>1258</v>
      </c>
      <c r="G5407" s="305"/>
      <c r="H5407" s="77" t="s">
        <v>1249</v>
      </c>
      <c r="I5407" s="80">
        <v>1</v>
      </c>
      <c r="J5407" s="79">
        <v>0.89</v>
      </c>
      <c r="K5407" s="79">
        <v>0.89</v>
      </c>
      <c r="O5407" s="4"/>
      <c r="P5407" s="4"/>
      <c r="Q5407" s="4"/>
      <c r="R5407" s="4"/>
      <c r="S5407" s="4"/>
      <c r="T5407" s="4"/>
      <c r="U5407" s="4"/>
      <c r="V5407" s="4"/>
      <c r="W5407" s="4"/>
      <c r="X5407" s="4"/>
      <c r="Y5407" s="4"/>
    </row>
    <row r="5408" spans="1:25" ht="15" customHeight="1">
      <c r="A5408" s="4"/>
      <c r="B5408" s="57" t="s">
        <v>1254</v>
      </c>
      <c r="C5408" s="78" t="s">
        <v>2689</v>
      </c>
      <c r="D5408" s="57" t="s">
        <v>47</v>
      </c>
      <c r="E5408" s="57" t="s">
        <v>2690</v>
      </c>
      <c r="F5408" s="305" t="s">
        <v>1258</v>
      </c>
      <c r="G5408" s="305"/>
      <c r="H5408" s="77" t="s">
        <v>1249</v>
      </c>
      <c r="I5408" s="80">
        <v>1</v>
      </c>
      <c r="J5408" s="79">
        <v>1.43</v>
      </c>
      <c r="K5408" s="79">
        <v>1.43</v>
      </c>
      <c r="O5408" s="4"/>
      <c r="P5408" s="4"/>
      <c r="Q5408" s="4"/>
      <c r="R5408" s="4"/>
      <c r="S5408" s="4"/>
      <c r="T5408" s="4"/>
      <c r="U5408" s="4"/>
      <c r="V5408" s="4"/>
      <c r="W5408" s="4"/>
      <c r="X5408" s="4"/>
      <c r="Y5408" s="4"/>
    </row>
    <row r="5409" spans="1:25" ht="15" customHeight="1">
      <c r="A5409" s="4"/>
      <c r="B5409" s="60"/>
      <c r="C5409" s="60"/>
      <c r="D5409" s="60"/>
      <c r="E5409" s="60"/>
      <c r="F5409" s="60" t="s">
        <v>1260</v>
      </c>
      <c r="G5409" s="82">
        <v>20.97</v>
      </c>
      <c r="H5409" s="60" t="s">
        <v>1261</v>
      </c>
      <c r="I5409" s="82">
        <v>0</v>
      </c>
      <c r="J5409" s="60" t="s">
        <v>1262</v>
      </c>
      <c r="K5409" s="82">
        <v>20.97</v>
      </c>
      <c r="O5409" s="4"/>
      <c r="P5409" s="4"/>
      <c r="Q5409" s="4"/>
      <c r="R5409" s="4"/>
      <c r="S5409" s="4"/>
      <c r="T5409" s="4"/>
      <c r="U5409" s="4"/>
      <c r="V5409" s="4"/>
      <c r="W5409" s="4"/>
      <c r="X5409" s="4"/>
      <c r="Y5409" s="4"/>
    </row>
    <row r="5410" spans="1:25" ht="15" customHeight="1" thickBot="1">
      <c r="A5410" s="4"/>
      <c r="B5410" s="60"/>
      <c r="C5410" s="60"/>
      <c r="D5410" s="60"/>
      <c r="E5410" s="60"/>
      <c r="F5410" s="60" t="s">
        <v>1263</v>
      </c>
      <c r="G5410" s="82">
        <v>4.9800000000000004</v>
      </c>
      <c r="H5410" s="60"/>
      <c r="I5410" s="306" t="s">
        <v>1264</v>
      </c>
      <c r="J5410" s="306"/>
      <c r="K5410" s="82">
        <v>31.34</v>
      </c>
      <c r="O5410" s="4"/>
      <c r="P5410" s="4"/>
      <c r="Q5410" s="4"/>
      <c r="R5410" s="4"/>
      <c r="S5410" s="4"/>
      <c r="T5410" s="4"/>
      <c r="U5410" s="4"/>
      <c r="V5410" s="4"/>
      <c r="W5410" s="4"/>
      <c r="X5410" s="4"/>
      <c r="Y5410" s="4"/>
    </row>
    <row r="5411" spans="1:25" ht="15" customHeight="1" thickTop="1">
      <c r="A5411" s="4"/>
      <c r="B5411" s="72"/>
      <c r="C5411" s="72"/>
      <c r="D5411" s="72"/>
      <c r="E5411" s="72"/>
      <c r="F5411" s="72"/>
      <c r="G5411" s="72"/>
      <c r="H5411" s="72"/>
      <c r="I5411" s="72"/>
      <c r="J5411" s="72"/>
      <c r="K5411" s="72"/>
      <c r="O5411" s="4"/>
      <c r="P5411" s="4"/>
      <c r="Q5411" s="4"/>
      <c r="R5411" s="4"/>
      <c r="S5411" s="4"/>
      <c r="T5411" s="4"/>
      <c r="U5411" s="4"/>
      <c r="V5411" s="4"/>
      <c r="W5411" s="4"/>
      <c r="X5411" s="4"/>
      <c r="Y5411" s="4"/>
    </row>
    <row r="5412" spans="1:25" ht="15" customHeight="1">
      <c r="A5412" s="4"/>
      <c r="B5412" s="61"/>
      <c r="C5412" s="62" t="s">
        <v>19</v>
      </c>
      <c r="D5412" s="61" t="s">
        <v>20</v>
      </c>
      <c r="E5412" s="61" t="s">
        <v>21</v>
      </c>
      <c r="F5412" s="303" t="s">
        <v>1242</v>
      </c>
      <c r="G5412" s="303"/>
      <c r="H5412" s="67" t="s">
        <v>22</v>
      </c>
      <c r="I5412" s="62" t="s">
        <v>23</v>
      </c>
      <c r="J5412" s="62" t="s">
        <v>24</v>
      </c>
      <c r="K5412" s="62" t="s">
        <v>17</v>
      </c>
      <c r="O5412" s="4"/>
      <c r="P5412" s="4"/>
      <c r="Q5412" s="4"/>
      <c r="R5412" s="4"/>
      <c r="S5412" s="4"/>
      <c r="T5412" s="4"/>
      <c r="U5412" s="4"/>
      <c r="V5412" s="4"/>
      <c r="W5412" s="4"/>
      <c r="X5412" s="4"/>
      <c r="Y5412" s="4"/>
    </row>
    <row r="5413" spans="1:25" ht="15" customHeight="1">
      <c r="A5413" s="4"/>
      <c r="B5413" s="58" t="s">
        <v>1243</v>
      </c>
      <c r="C5413" s="69" t="s">
        <v>2486</v>
      </c>
      <c r="D5413" s="58" t="s">
        <v>47</v>
      </c>
      <c r="E5413" s="58" t="s">
        <v>2487</v>
      </c>
      <c r="F5413" s="304" t="s">
        <v>1248</v>
      </c>
      <c r="G5413" s="304"/>
      <c r="H5413" s="68" t="s">
        <v>1249</v>
      </c>
      <c r="I5413" s="71">
        <v>1</v>
      </c>
      <c r="J5413" s="70">
        <v>34.090000000000003</v>
      </c>
      <c r="K5413" s="70">
        <v>34.090000000000003</v>
      </c>
      <c r="O5413" s="4"/>
      <c r="P5413" s="4"/>
      <c r="Q5413" s="4"/>
      <c r="R5413" s="4"/>
      <c r="S5413" s="4"/>
      <c r="T5413" s="4"/>
      <c r="U5413" s="4"/>
      <c r="V5413" s="4"/>
      <c r="W5413" s="4"/>
      <c r="X5413" s="4"/>
      <c r="Y5413" s="4"/>
    </row>
    <row r="5414" spans="1:25" ht="15" customHeight="1">
      <c r="A5414" s="4"/>
      <c r="B5414" s="59" t="s">
        <v>1245</v>
      </c>
      <c r="C5414" s="74" t="s">
        <v>2936</v>
      </c>
      <c r="D5414" s="59" t="s">
        <v>47</v>
      </c>
      <c r="E5414" s="59" t="s">
        <v>2937</v>
      </c>
      <c r="F5414" s="308" t="s">
        <v>1248</v>
      </c>
      <c r="G5414" s="308"/>
      <c r="H5414" s="73" t="s">
        <v>1249</v>
      </c>
      <c r="I5414" s="76">
        <v>1</v>
      </c>
      <c r="J5414" s="75">
        <v>0.82</v>
      </c>
      <c r="K5414" s="75">
        <v>0.82</v>
      </c>
      <c r="O5414" s="4"/>
      <c r="P5414" s="4"/>
      <c r="Q5414" s="4"/>
      <c r="R5414" s="4"/>
      <c r="S5414" s="4"/>
      <c r="T5414" s="4"/>
      <c r="U5414" s="4"/>
      <c r="V5414" s="4"/>
      <c r="W5414" s="4"/>
      <c r="X5414" s="4"/>
      <c r="Y5414" s="4"/>
    </row>
    <row r="5415" spans="1:25" ht="15" customHeight="1">
      <c r="A5415" s="4"/>
      <c r="B5415" s="57" t="s">
        <v>1254</v>
      </c>
      <c r="C5415" s="78" t="s">
        <v>2691</v>
      </c>
      <c r="D5415" s="57" t="s">
        <v>47</v>
      </c>
      <c r="E5415" s="57" t="s">
        <v>2692</v>
      </c>
      <c r="F5415" s="305" t="s">
        <v>1258</v>
      </c>
      <c r="G5415" s="305"/>
      <c r="H5415" s="77" t="s">
        <v>1249</v>
      </c>
      <c r="I5415" s="80">
        <v>1</v>
      </c>
      <c r="J5415" s="79">
        <v>0.08</v>
      </c>
      <c r="K5415" s="79">
        <v>0.08</v>
      </c>
      <c r="O5415" s="4"/>
      <c r="P5415" s="4"/>
      <c r="Q5415" s="4"/>
      <c r="R5415" s="4"/>
      <c r="S5415" s="4"/>
      <c r="T5415" s="4"/>
      <c r="U5415" s="4"/>
      <c r="V5415" s="4"/>
      <c r="W5415" s="4"/>
      <c r="X5415" s="4"/>
      <c r="Y5415" s="4"/>
    </row>
    <row r="5416" spans="1:25" ht="15" customHeight="1">
      <c r="A5416" s="4"/>
      <c r="B5416" s="57" t="s">
        <v>1254</v>
      </c>
      <c r="C5416" s="78" t="s">
        <v>2693</v>
      </c>
      <c r="D5416" s="57" t="s">
        <v>47</v>
      </c>
      <c r="E5416" s="57" t="s">
        <v>2694</v>
      </c>
      <c r="F5416" s="305" t="s">
        <v>1258</v>
      </c>
      <c r="G5416" s="305"/>
      <c r="H5416" s="77" t="s">
        <v>1249</v>
      </c>
      <c r="I5416" s="80">
        <v>1</v>
      </c>
      <c r="J5416" s="79">
        <v>0.86</v>
      </c>
      <c r="K5416" s="79">
        <v>0.86</v>
      </c>
      <c r="O5416" s="4"/>
      <c r="P5416" s="4"/>
      <c r="Q5416" s="4"/>
      <c r="R5416" s="4"/>
      <c r="S5416" s="4"/>
      <c r="T5416" s="4"/>
      <c r="U5416" s="4"/>
      <c r="V5416" s="4"/>
      <c r="W5416" s="4"/>
      <c r="X5416" s="4"/>
      <c r="Y5416" s="4"/>
    </row>
    <row r="5417" spans="1:25" ht="15" customHeight="1">
      <c r="A5417" s="4"/>
      <c r="B5417" s="57" t="s">
        <v>1254</v>
      </c>
      <c r="C5417" s="78" t="s">
        <v>2765</v>
      </c>
      <c r="D5417" s="57" t="s">
        <v>47</v>
      </c>
      <c r="E5417" s="57" t="s">
        <v>2766</v>
      </c>
      <c r="F5417" s="305" t="s">
        <v>1258</v>
      </c>
      <c r="G5417" s="305"/>
      <c r="H5417" s="77" t="s">
        <v>1249</v>
      </c>
      <c r="I5417" s="80">
        <v>1</v>
      </c>
      <c r="J5417" s="79">
        <v>0.86</v>
      </c>
      <c r="K5417" s="79">
        <v>0.86</v>
      </c>
      <c r="O5417" s="4"/>
      <c r="P5417" s="4"/>
      <c r="Q5417" s="4"/>
      <c r="R5417" s="4"/>
      <c r="S5417" s="4"/>
      <c r="T5417" s="4"/>
      <c r="U5417" s="4"/>
      <c r="V5417" s="4"/>
      <c r="W5417" s="4"/>
      <c r="X5417" s="4"/>
      <c r="Y5417" s="4"/>
    </row>
    <row r="5418" spans="1:25" ht="15" customHeight="1">
      <c r="A5418" s="4"/>
      <c r="B5418" s="57" t="s">
        <v>1254</v>
      </c>
      <c r="C5418" s="78" t="s">
        <v>2938</v>
      </c>
      <c r="D5418" s="57" t="s">
        <v>47</v>
      </c>
      <c r="E5418" s="57" t="s">
        <v>2939</v>
      </c>
      <c r="F5418" s="305" t="s">
        <v>1402</v>
      </c>
      <c r="G5418" s="305"/>
      <c r="H5418" s="77" t="s">
        <v>1249</v>
      </c>
      <c r="I5418" s="80">
        <v>1</v>
      </c>
      <c r="J5418" s="79">
        <v>26.66</v>
      </c>
      <c r="K5418" s="79">
        <v>26.66</v>
      </c>
      <c r="O5418" s="4"/>
      <c r="P5418" s="4"/>
      <c r="Q5418" s="4"/>
      <c r="R5418" s="4"/>
      <c r="S5418" s="4"/>
      <c r="T5418" s="4"/>
      <c r="U5418" s="4"/>
      <c r="V5418" s="4"/>
      <c r="W5418" s="4"/>
      <c r="X5418" s="4"/>
      <c r="Y5418" s="4"/>
    </row>
    <row r="5419" spans="1:25" ht="15" customHeight="1">
      <c r="A5419" s="4"/>
      <c r="B5419" s="57" t="s">
        <v>1254</v>
      </c>
      <c r="C5419" s="78" t="s">
        <v>2697</v>
      </c>
      <c r="D5419" s="57" t="s">
        <v>47</v>
      </c>
      <c r="E5419" s="57" t="s">
        <v>2698</v>
      </c>
      <c r="F5419" s="305" t="s">
        <v>1258</v>
      </c>
      <c r="G5419" s="305"/>
      <c r="H5419" s="77" t="s">
        <v>1249</v>
      </c>
      <c r="I5419" s="80">
        <v>1</v>
      </c>
      <c r="J5419" s="79">
        <v>2.12</v>
      </c>
      <c r="K5419" s="79">
        <v>2.12</v>
      </c>
      <c r="O5419" s="4"/>
      <c r="P5419" s="4"/>
      <c r="Q5419" s="4"/>
      <c r="R5419" s="4"/>
      <c r="S5419" s="4"/>
      <c r="T5419" s="4"/>
      <c r="U5419" s="4"/>
      <c r="V5419" s="4"/>
      <c r="W5419" s="4"/>
      <c r="X5419" s="4"/>
      <c r="Y5419" s="4"/>
    </row>
    <row r="5420" spans="1:25" ht="15" customHeight="1">
      <c r="A5420" s="4"/>
      <c r="B5420" s="57" t="s">
        <v>1254</v>
      </c>
      <c r="C5420" s="78" t="s">
        <v>2767</v>
      </c>
      <c r="D5420" s="57" t="s">
        <v>47</v>
      </c>
      <c r="E5420" s="57" t="s">
        <v>2768</v>
      </c>
      <c r="F5420" s="305" t="s">
        <v>1258</v>
      </c>
      <c r="G5420" s="305"/>
      <c r="H5420" s="77" t="s">
        <v>1249</v>
      </c>
      <c r="I5420" s="80">
        <v>1</v>
      </c>
      <c r="J5420" s="79">
        <v>1.26</v>
      </c>
      <c r="K5420" s="79">
        <v>1.26</v>
      </c>
      <c r="O5420" s="4"/>
      <c r="P5420" s="4"/>
      <c r="Q5420" s="4"/>
      <c r="R5420" s="4"/>
      <c r="S5420" s="4"/>
      <c r="T5420" s="4"/>
      <c r="U5420" s="4"/>
      <c r="V5420" s="4"/>
      <c r="W5420" s="4"/>
      <c r="X5420" s="4"/>
      <c r="Y5420" s="4"/>
    </row>
    <row r="5421" spans="1:25" ht="15" customHeight="1">
      <c r="A5421" s="4"/>
      <c r="B5421" s="57" t="s">
        <v>1254</v>
      </c>
      <c r="C5421" s="78" t="s">
        <v>2689</v>
      </c>
      <c r="D5421" s="57" t="s">
        <v>47</v>
      </c>
      <c r="E5421" s="57" t="s">
        <v>2690</v>
      </c>
      <c r="F5421" s="305" t="s">
        <v>1258</v>
      </c>
      <c r="G5421" s="305"/>
      <c r="H5421" s="77" t="s">
        <v>1249</v>
      </c>
      <c r="I5421" s="80">
        <v>1</v>
      </c>
      <c r="J5421" s="79">
        <v>1.43</v>
      </c>
      <c r="K5421" s="79">
        <v>1.43</v>
      </c>
      <c r="O5421" s="4"/>
      <c r="P5421" s="4"/>
      <c r="Q5421" s="4"/>
      <c r="R5421" s="4"/>
      <c r="S5421" s="4"/>
      <c r="T5421" s="4"/>
      <c r="U5421" s="4"/>
      <c r="V5421" s="4"/>
      <c r="W5421" s="4"/>
      <c r="X5421" s="4"/>
      <c r="Y5421" s="4"/>
    </row>
    <row r="5422" spans="1:25" ht="15" customHeight="1">
      <c r="A5422" s="4"/>
      <c r="B5422" s="60"/>
      <c r="C5422" s="60"/>
      <c r="D5422" s="60"/>
      <c r="E5422" s="60"/>
      <c r="F5422" s="60" t="s">
        <v>1260</v>
      </c>
      <c r="G5422" s="82">
        <v>27.48</v>
      </c>
      <c r="H5422" s="60" t="s">
        <v>1261</v>
      </c>
      <c r="I5422" s="82">
        <v>0</v>
      </c>
      <c r="J5422" s="60" t="s">
        <v>1262</v>
      </c>
      <c r="K5422" s="82">
        <v>27.48</v>
      </c>
      <c r="O5422" s="4"/>
      <c r="P5422" s="4"/>
      <c r="Q5422" s="4"/>
      <c r="R5422" s="4"/>
      <c r="S5422" s="4"/>
      <c r="T5422" s="4"/>
      <c r="U5422" s="4"/>
      <c r="V5422" s="4"/>
      <c r="W5422" s="4"/>
      <c r="X5422" s="4"/>
      <c r="Y5422" s="4"/>
    </row>
    <row r="5423" spans="1:25" ht="15" customHeight="1" thickBot="1">
      <c r="A5423" s="4"/>
      <c r="B5423" s="60"/>
      <c r="C5423" s="60"/>
      <c r="D5423" s="60"/>
      <c r="E5423" s="60"/>
      <c r="F5423" s="60" t="s">
        <v>1263</v>
      </c>
      <c r="G5423" s="82">
        <v>6.44</v>
      </c>
      <c r="H5423" s="60"/>
      <c r="I5423" s="306" t="s">
        <v>1264</v>
      </c>
      <c r="J5423" s="306"/>
      <c r="K5423" s="82">
        <v>40.53</v>
      </c>
      <c r="O5423" s="4"/>
      <c r="P5423" s="4"/>
      <c r="Q5423" s="4"/>
      <c r="R5423" s="4"/>
      <c r="S5423" s="4"/>
      <c r="T5423" s="4"/>
      <c r="U5423" s="4"/>
      <c r="V5423" s="4"/>
      <c r="W5423" s="4"/>
      <c r="X5423" s="4"/>
      <c r="Y5423" s="4"/>
    </row>
    <row r="5424" spans="1:25" ht="15" customHeight="1" thickTop="1">
      <c r="A5424" s="4"/>
      <c r="B5424" s="72"/>
      <c r="C5424" s="72"/>
      <c r="D5424" s="72"/>
      <c r="E5424" s="72"/>
      <c r="F5424" s="72"/>
      <c r="G5424" s="72"/>
      <c r="H5424" s="72"/>
      <c r="I5424" s="72"/>
      <c r="J5424" s="72"/>
      <c r="K5424" s="72"/>
      <c r="O5424" s="4"/>
      <c r="P5424" s="4"/>
      <c r="Q5424" s="4"/>
      <c r="R5424" s="4"/>
      <c r="S5424" s="4"/>
      <c r="T5424" s="4"/>
      <c r="U5424" s="4"/>
      <c r="V5424" s="4"/>
      <c r="W5424" s="4"/>
      <c r="X5424" s="4"/>
      <c r="Y5424" s="4"/>
    </row>
    <row r="5425" spans="1:25" ht="15" customHeight="1">
      <c r="A5425" s="4"/>
      <c r="B5425" s="61"/>
      <c r="C5425" s="62" t="s">
        <v>19</v>
      </c>
      <c r="D5425" s="61" t="s">
        <v>20</v>
      </c>
      <c r="E5425" s="61" t="s">
        <v>21</v>
      </c>
      <c r="F5425" s="303" t="s">
        <v>1242</v>
      </c>
      <c r="G5425" s="303"/>
      <c r="H5425" s="67" t="s">
        <v>22</v>
      </c>
      <c r="I5425" s="62" t="s">
        <v>23</v>
      </c>
      <c r="J5425" s="62" t="s">
        <v>24</v>
      </c>
      <c r="K5425" s="62" t="s">
        <v>17</v>
      </c>
      <c r="O5425" s="4"/>
      <c r="P5425" s="4"/>
      <c r="Q5425" s="4"/>
      <c r="R5425" s="4"/>
      <c r="S5425" s="4"/>
      <c r="T5425" s="4"/>
      <c r="U5425" s="4"/>
      <c r="V5425" s="4"/>
      <c r="W5425" s="4"/>
      <c r="X5425" s="4"/>
      <c r="Y5425" s="4"/>
    </row>
    <row r="5426" spans="1:25" ht="15" customHeight="1">
      <c r="A5426" s="4"/>
      <c r="B5426" s="58" t="s">
        <v>1243</v>
      </c>
      <c r="C5426" s="69" t="s">
        <v>1420</v>
      </c>
      <c r="D5426" s="58" t="s">
        <v>47</v>
      </c>
      <c r="E5426" s="58" t="s">
        <v>1421</v>
      </c>
      <c r="F5426" s="304" t="s">
        <v>1422</v>
      </c>
      <c r="G5426" s="304"/>
      <c r="H5426" s="68" t="s">
        <v>37</v>
      </c>
      <c r="I5426" s="71">
        <v>1</v>
      </c>
      <c r="J5426" s="70">
        <v>19.309999999999999</v>
      </c>
      <c r="K5426" s="70">
        <v>19.309999999999999</v>
      </c>
      <c r="O5426" s="4"/>
      <c r="P5426" s="4"/>
      <c r="Q5426" s="4"/>
      <c r="R5426" s="4"/>
      <c r="S5426" s="4"/>
      <c r="T5426" s="4"/>
      <c r="U5426" s="4"/>
      <c r="V5426" s="4"/>
      <c r="W5426" s="4"/>
      <c r="X5426" s="4"/>
      <c r="Y5426" s="4"/>
    </row>
    <row r="5427" spans="1:25" ht="15" customHeight="1">
      <c r="A5427" s="4"/>
      <c r="B5427" s="59" t="s">
        <v>1245</v>
      </c>
      <c r="C5427" s="74" t="s">
        <v>1246</v>
      </c>
      <c r="D5427" s="59" t="s">
        <v>47</v>
      </c>
      <c r="E5427" s="59" t="s">
        <v>1247</v>
      </c>
      <c r="F5427" s="308" t="s">
        <v>1248</v>
      </c>
      <c r="G5427" s="308"/>
      <c r="H5427" s="73" t="s">
        <v>1249</v>
      </c>
      <c r="I5427" s="76">
        <v>0.10580000000000001</v>
      </c>
      <c r="J5427" s="75">
        <v>22.64</v>
      </c>
      <c r="K5427" s="75">
        <v>2.39</v>
      </c>
      <c r="O5427" s="4"/>
      <c r="P5427" s="4"/>
      <c r="Q5427" s="4"/>
      <c r="R5427" s="4"/>
      <c r="S5427" s="4"/>
      <c r="T5427" s="4"/>
      <c r="U5427" s="4"/>
      <c r="V5427" s="4"/>
      <c r="W5427" s="4"/>
      <c r="X5427" s="4"/>
      <c r="Y5427" s="4"/>
    </row>
    <row r="5428" spans="1:25" ht="15" customHeight="1">
      <c r="A5428" s="4"/>
      <c r="B5428" s="59" t="s">
        <v>1245</v>
      </c>
      <c r="C5428" s="74" t="s">
        <v>1584</v>
      </c>
      <c r="D5428" s="59" t="s">
        <v>47</v>
      </c>
      <c r="E5428" s="59" t="s">
        <v>1585</v>
      </c>
      <c r="F5428" s="308" t="s">
        <v>1248</v>
      </c>
      <c r="G5428" s="308"/>
      <c r="H5428" s="73" t="s">
        <v>1249</v>
      </c>
      <c r="I5428" s="76">
        <v>0.55459999999999998</v>
      </c>
      <c r="J5428" s="75">
        <v>26.36</v>
      </c>
      <c r="K5428" s="75">
        <v>14.61</v>
      </c>
      <c r="O5428" s="4"/>
      <c r="P5428" s="4"/>
      <c r="Q5428" s="4"/>
      <c r="R5428" s="4"/>
      <c r="S5428" s="4"/>
      <c r="T5428" s="4"/>
      <c r="U5428" s="4"/>
      <c r="V5428" s="4"/>
      <c r="W5428" s="4"/>
      <c r="X5428" s="4"/>
      <c r="Y5428" s="4"/>
    </row>
    <row r="5429" spans="1:25" ht="15" customHeight="1">
      <c r="A5429" s="4"/>
      <c r="B5429" s="59" t="s">
        <v>1245</v>
      </c>
      <c r="C5429" s="74" t="s">
        <v>3148</v>
      </c>
      <c r="D5429" s="59" t="s">
        <v>47</v>
      </c>
      <c r="E5429" s="59" t="s">
        <v>3149</v>
      </c>
      <c r="F5429" s="308" t="s">
        <v>3150</v>
      </c>
      <c r="G5429" s="308"/>
      <c r="H5429" s="73" t="s">
        <v>3151</v>
      </c>
      <c r="I5429" s="76">
        <v>0.1673</v>
      </c>
      <c r="J5429" s="75">
        <v>13.85</v>
      </c>
      <c r="K5429" s="75">
        <v>2.31</v>
      </c>
      <c r="O5429" s="4"/>
      <c r="P5429" s="4"/>
      <c r="Q5429" s="4"/>
      <c r="R5429" s="4"/>
      <c r="S5429" s="4"/>
      <c r="T5429" s="4"/>
      <c r="U5429" s="4"/>
      <c r="V5429" s="4"/>
      <c r="W5429" s="4"/>
      <c r="X5429" s="4"/>
      <c r="Y5429" s="4"/>
    </row>
    <row r="5430" spans="1:25" ht="15" customHeight="1">
      <c r="A5430" s="4"/>
      <c r="B5430" s="60"/>
      <c r="C5430" s="60"/>
      <c r="D5430" s="60"/>
      <c r="E5430" s="60"/>
      <c r="F5430" s="60" t="s">
        <v>1260</v>
      </c>
      <c r="G5430" s="82">
        <v>14.97</v>
      </c>
      <c r="H5430" s="60" t="s">
        <v>1261</v>
      </c>
      <c r="I5430" s="82">
        <v>0</v>
      </c>
      <c r="J5430" s="60" t="s">
        <v>1262</v>
      </c>
      <c r="K5430" s="82">
        <v>14.97</v>
      </c>
      <c r="O5430" s="4"/>
      <c r="P5430" s="4"/>
      <c r="Q5430" s="4"/>
      <c r="R5430" s="4"/>
      <c r="S5430" s="4"/>
      <c r="T5430" s="4"/>
      <c r="U5430" s="4"/>
      <c r="V5430" s="4"/>
      <c r="W5430" s="4"/>
      <c r="X5430" s="4"/>
      <c r="Y5430" s="4"/>
    </row>
    <row r="5431" spans="1:25" ht="15" customHeight="1" thickBot="1">
      <c r="A5431" s="4"/>
      <c r="B5431" s="60"/>
      <c r="C5431" s="60"/>
      <c r="D5431" s="60"/>
      <c r="E5431" s="60"/>
      <c r="F5431" s="60" t="s">
        <v>1263</v>
      </c>
      <c r="G5431" s="82">
        <v>3.65</v>
      </c>
      <c r="H5431" s="60"/>
      <c r="I5431" s="306" t="s">
        <v>1264</v>
      </c>
      <c r="J5431" s="306"/>
      <c r="K5431" s="82">
        <v>22.96</v>
      </c>
      <c r="O5431" s="4"/>
      <c r="P5431" s="4"/>
      <c r="Q5431" s="4"/>
      <c r="R5431" s="4"/>
      <c r="S5431" s="4"/>
      <c r="T5431" s="4"/>
      <c r="U5431" s="4"/>
      <c r="V5431" s="4"/>
      <c r="W5431" s="4"/>
      <c r="X5431" s="4"/>
      <c r="Y5431" s="4"/>
    </row>
    <row r="5432" spans="1:25" ht="15" customHeight="1" thickTop="1">
      <c r="A5432" s="4"/>
      <c r="B5432" s="72"/>
      <c r="C5432" s="72"/>
      <c r="D5432" s="72"/>
      <c r="E5432" s="72"/>
      <c r="F5432" s="72"/>
      <c r="G5432" s="72"/>
      <c r="H5432" s="72"/>
      <c r="I5432" s="72"/>
      <c r="J5432" s="72"/>
      <c r="K5432" s="72"/>
      <c r="O5432" s="4"/>
      <c r="P5432" s="4"/>
      <c r="Q5432" s="4"/>
      <c r="R5432" s="4"/>
      <c r="S5432" s="4"/>
      <c r="T5432" s="4"/>
      <c r="U5432" s="4"/>
      <c r="V5432" s="4"/>
      <c r="W5432" s="4"/>
      <c r="X5432" s="4"/>
      <c r="Y5432" s="4"/>
    </row>
    <row r="5433" spans="1:25" ht="15" customHeight="1">
      <c r="A5433" s="4"/>
      <c r="B5433" s="61"/>
      <c r="C5433" s="62" t="s">
        <v>19</v>
      </c>
      <c r="D5433" s="61" t="s">
        <v>20</v>
      </c>
      <c r="E5433" s="61" t="s">
        <v>21</v>
      </c>
      <c r="F5433" s="303" t="s">
        <v>1242</v>
      </c>
      <c r="G5433" s="303"/>
      <c r="H5433" s="67" t="s">
        <v>22</v>
      </c>
      <c r="I5433" s="62" t="s">
        <v>23</v>
      </c>
      <c r="J5433" s="62" t="s">
        <v>24</v>
      </c>
      <c r="K5433" s="62" t="s">
        <v>17</v>
      </c>
      <c r="O5433" s="4"/>
      <c r="P5433" s="4"/>
      <c r="Q5433" s="4"/>
      <c r="R5433" s="4"/>
      <c r="S5433" s="4"/>
      <c r="T5433" s="4"/>
      <c r="U5433" s="4"/>
      <c r="V5433" s="4"/>
      <c r="W5433" s="4"/>
      <c r="X5433" s="4"/>
      <c r="Y5433" s="4"/>
    </row>
    <row r="5434" spans="1:25" ht="15" customHeight="1">
      <c r="A5434" s="4"/>
      <c r="B5434" s="58" t="s">
        <v>1243</v>
      </c>
      <c r="C5434" s="69" t="s">
        <v>2828</v>
      </c>
      <c r="D5434" s="58" t="s">
        <v>47</v>
      </c>
      <c r="E5434" s="58" t="s">
        <v>2829</v>
      </c>
      <c r="F5434" s="304" t="s">
        <v>1248</v>
      </c>
      <c r="G5434" s="304"/>
      <c r="H5434" s="68" t="s">
        <v>1249</v>
      </c>
      <c r="I5434" s="71">
        <v>1</v>
      </c>
      <c r="J5434" s="70">
        <v>32.96</v>
      </c>
      <c r="K5434" s="70">
        <v>32.96</v>
      </c>
      <c r="O5434" s="4"/>
      <c r="P5434" s="4"/>
      <c r="Q5434" s="4"/>
      <c r="R5434" s="4"/>
      <c r="S5434" s="4"/>
      <c r="T5434" s="4"/>
      <c r="U5434" s="4"/>
      <c r="V5434" s="4"/>
      <c r="W5434" s="4"/>
      <c r="X5434" s="4"/>
      <c r="Y5434" s="4"/>
    </row>
    <row r="5435" spans="1:25" ht="15" customHeight="1">
      <c r="A5435" s="4"/>
      <c r="B5435" s="59" t="s">
        <v>1245</v>
      </c>
      <c r="C5435" s="74" t="s">
        <v>2940</v>
      </c>
      <c r="D5435" s="59" t="s">
        <v>47</v>
      </c>
      <c r="E5435" s="59" t="s">
        <v>2941</v>
      </c>
      <c r="F5435" s="308" t="s">
        <v>1248</v>
      </c>
      <c r="G5435" s="308"/>
      <c r="H5435" s="73" t="s">
        <v>1249</v>
      </c>
      <c r="I5435" s="76">
        <v>1</v>
      </c>
      <c r="J5435" s="75">
        <v>0.13</v>
      </c>
      <c r="K5435" s="75">
        <v>0.13</v>
      </c>
      <c r="O5435" s="4"/>
      <c r="P5435" s="4"/>
      <c r="Q5435" s="4"/>
      <c r="R5435" s="4"/>
      <c r="S5435" s="4"/>
      <c r="T5435" s="4"/>
      <c r="U5435" s="4"/>
      <c r="V5435" s="4"/>
      <c r="W5435" s="4"/>
      <c r="X5435" s="4"/>
      <c r="Y5435" s="4"/>
    </row>
    <row r="5436" spans="1:25" ht="15" customHeight="1">
      <c r="A5436" s="4"/>
      <c r="B5436" s="57" t="s">
        <v>1254</v>
      </c>
      <c r="C5436" s="78" t="s">
        <v>2693</v>
      </c>
      <c r="D5436" s="57" t="s">
        <v>47</v>
      </c>
      <c r="E5436" s="57" t="s">
        <v>2694</v>
      </c>
      <c r="F5436" s="305" t="s">
        <v>1258</v>
      </c>
      <c r="G5436" s="305"/>
      <c r="H5436" s="77" t="s">
        <v>1249</v>
      </c>
      <c r="I5436" s="80">
        <v>1</v>
      </c>
      <c r="J5436" s="79">
        <v>0.86</v>
      </c>
      <c r="K5436" s="79">
        <v>0.86</v>
      </c>
      <c r="O5436" s="4"/>
      <c r="P5436" s="4"/>
      <c r="Q5436" s="4"/>
      <c r="R5436" s="4"/>
      <c r="S5436" s="4"/>
      <c r="T5436" s="4"/>
      <c r="U5436" s="4"/>
      <c r="V5436" s="4"/>
      <c r="W5436" s="4"/>
      <c r="X5436" s="4"/>
      <c r="Y5436" s="4"/>
    </row>
    <row r="5437" spans="1:25" ht="15" customHeight="1">
      <c r="A5437" s="4"/>
      <c r="B5437" s="57" t="s">
        <v>1254</v>
      </c>
      <c r="C5437" s="78" t="s">
        <v>2689</v>
      </c>
      <c r="D5437" s="57" t="s">
        <v>47</v>
      </c>
      <c r="E5437" s="57" t="s">
        <v>2690</v>
      </c>
      <c r="F5437" s="305" t="s">
        <v>1258</v>
      </c>
      <c r="G5437" s="305"/>
      <c r="H5437" s="77" t="s">
        <v>1249</v>
      </c>
      <c r="I5437" s="80">
        <v>1</v>
      </c>
      <c r="J5437" s="79">
        <v>1.43</v>
      </c>
      <c r="K5437" s="79">
        <v>1.43</v>
      </c>
      <c r="O5437" s="4"/>
      <c r="P5437" s="4"/>
      <c r="Q5437" s="4"/>
      <c r="R5437" s="4"/>
      <c r="S5437" s="4"/>
      <c r="T5437" s="4"/>
      <c r="U5437" s="4"/>
      <c r="V5437" s="4"/>
      <c r="W5437" s="4"/>
      <c r="X5437" s="4"/>
      <c r="Y5437" s="4"/>
    </row>
    <row r="5438" spans="1:25" ht="15" customHeight="1">
      <c r="A5438" s="4"/>
      <c r="B5438" s="57" t="s">
        <v>1254</v>
      </c>
      <c r="C5438" s="78" t="s">
        <v>2691</v>
      </c>
      <c r="D5438" s="57" t="s">
        <v>47</v>
      </c>
      <c r="E5438" s="57" t="s">
        <v>2692</v>
      </c>
      <c r="F5438" s="305" t="s">
        <v>1258</v>
      </c>
      <c r="G5438" s="305"/>
      <c r="H5438" s="77" t="s">
        <v>1249</v>
      </c>
      <c r="I5438" s="80">
        <v>1</v>
      </c>
      <c r="J5438" s="79">
        <v>0.08</v>
      </c>
      <c r="K5438" s="79">
        <v>0.08</v>
      </c>
      <c r="O5438" s="4"/>
      <c r="P5438" s="4"/>
      <c r="Q5438" s="4"/>
      <c r="R5438" s="4"/>
      <c r="S5438" s="4"/>
      <c r="T5438" s="4"/>
      <c r="U5438" s="4"/>
      <c r="V5438" s="4"/>
      <c r="W5438" s="4"/>
      <c r="X5438" s="4"/>
      <c r="Y5438" s="4"/>
    </row>
    <row r="5439" spans="1:25" ht="15" customHeight="1">
      <c r="A5439" s="4"/>
      <c r="B5439" s="57" t="s">
        <v>1254</v>
      </c>
      <c r="C5439" s="78" t="s">
        <v>2711</v>
      </c>
      <c r="D5439" s="57" t="s">
        <v>47</v>
      </c>
      <c r="E5439" s="57" t="s">
        <v>2712</v>
      </c>
      <c r="F5439" s="305" t="s">
        <v>1258</v>
      </c>
      <c r="G5439" s="305"/>
      <c r="H5439" s="77" t="s">
        <v>1249</v>
      </c>
      <c r="I5439" s="80">
        <v>1</v>
      </c>
      <c r="J5439" s="79">
        <v>0.01</v>
      </c>
      <c r="K5439" s="79">
        <v>0.01</v>
      </c>
      <c r="O5439" s="4"/>
      <c r="P5439" s="4"/>
      <c r="Q5439" s="4"/>
      <c r="R5439" s="4"/>
      <c r="S5439" s="4"/>
      <c r="T5439" s="4"/>
      <c r="U5439" s="4"/>
      <c r="V5439" s="4"/>
      <c r="W5439" s="4"/>
      <c r="X5439" s="4"/>
      <c r="Y5439" s="4"/>
    </row>
    <row r="5440" spans="1:25" ht="15" customHeight="1">
      <c r="A5440" s="4"/>
      <c r="B5440" s="57" t="s">
        <v>1254</v>
      </c>
      <c r="C5440" s="78" t="s">
        <v>2715</v>
      </c>
      <c r="D5440" s="57" t="s">
        <v>47</v>
      </c>
      <c r="E5440" s="57" t="s">
        <v>2716</v>
      </c>
      <c r="F5440" s="305" t="s">
        <v>1258</v>
      </c>
      <c r="G5440" s="305"/>
      <c r="H5440" s="77" t="s">
        <v>1249</v>
      </c>
      <c r="I5440" s="80">
        <v>1</v>
      </c>
      <c r="J5440" s="79">
        <v>0.89</v>
      </c>
      <c r="K5440" s="79">
        <v>0.89</v>
      </c>
      <c r="O5440" s="4"/>
      <c r="P5440" s="4"/>
      <c r="Q5440" s="4"/>
      <c r="R5440" s="4"/>
      <c r="S5440" s="4"/>
      <c r="T5440" s="4"/>
      <c r="U5440" s="4"/>
      <c r="V5440" s="4"/>
      <c r="W5440" s="4"/>
      <c r="X5440" s="4"/>
      <c r="Y5440" s="4"/>
    </row>
    <row r="5441" spans="1:25" ht="15" customHeight="1">
      <c r="A5441" s="4"/>
      <c r="B5441" s="57" t="s">
        <v>1254</v>
      </c>
      <c r="C5441" s="78" t="s">
        <v>2942</v>
      </c>
      <c r="D5441" s="57" t="s">
        <v>47</v>
      </c>
      <c r="E5441" s="57" t="s">
        <v>2943</v>
      </c>
      <c r="F5441" s="305" t="s">
        <v>1402</v>
      </c>
      <c r="G5441" s="305"/>
      <c r="H5441" s="77" t="s">
        <v>1249</v>
      </c>
      <c r="I5441" s="80">
        <v>1</v>
      </c>
      <c r="J5441" s="79">
        <v>27.44</v>
      </c>
      <c r="K5441" s="79">
        <v>27.44</v>
      </c>
      <c r="O5441" s="4"/>
      <c r="P5441" s="4"/>
      <c r="Q5441" s="4"/>
      <c r="R5441" s="4"/>
      <c r="S5441" s="4"/>
      <c r="T5441" s="4"/>
      <c r="U5441" s="4"/>
      <c r="V5441" s="4"/>
      <c r="W5441" s="4"/>
      <c r="X5441" s="4"/>
      <c r="Y5441" s="4"/>
    </row>
    <row r="5442" spans="1:25" ht="15" customHeight="1">
      <c r="A5442" s="4"/>
      <c r="B5442" s="57" t="s">
        <v>1254</v>
      </c>
      <c r="C5442" s="78" t="s">
        <v>2697</v>
      </c>
      <c r="D5442" s="57" t="s">
        <v>47</v>
      </c>
      <c r="E5442" s="57" t="s">
        <v>2698</v>
      </c>
      <c r="F5442" s="305" t="s">
        <v>1258</v>
      </c>
      <c r="G5442" s="305"/>
      <c r="H5442" s="77" t="s">
        <v>1249</v>
      </c>
      <c r="I5442" s="80">
        <v>1</v>
      </c>
      <c r="J5442" s="79">
        <v>2.12</v>
      </c>
      <c r="K5442" s="79">
        <v>2.12</v>
      </c>
      <c r="O5442" s="4"/>
      <c r="P5442" s="4"/>
      <c r="Q5442" s="4"/>
      <c r="R5442" s="4"/>
      <c r="S5442" s="4"/>
      <c r="T5442" s="4"/>
      <c r="U5442" s="4"/>
      <c r="V5442" s="4"/>
      <c r="W5442" s="4"/>
      <c r="X5442" s="4"/>
      <c r="Y5442" s="4"/>
    </row>
    <row r="5443" spans="1:25" ht="15" customHeight="1">
      <c r="A5443" s="4"/>
      <c r="B5443" s="60"/>
      <c r="C5443" s="60"/>
      <c r="D5443" s="60"/>
      <c r="E5443" s="60"/>
      <c r="F5443" s="60" t="s">
        <v>1260</v>
      </c>
      <c r="G5443" s="82">
        <v>27.57</v>
      </c>
      <c r="H5443" s="60" t="s">
        <v>1261</v>
      </c>
      <c r="I5443" s="82">
        <v>0</v>
      </c>
      <c r="J5443" s="60" t="s">
        <v>1262</v>
      </c>
      <c r="K5443" s="82">
        <v>27.57</v>
      </c>
      <c r="O5443" s="4"/>
      <c r="P5443" s="4"/>
      <c r="Q5443" s="4"/>
      <c r="R5443" s="4"/>
      <c r="S5443" s="4"/>
      <c r="T5443" s="4"/>
      <c r="U5443" s="4"/>
      <c r="V5443" s="4"/>
      <c r="W5443" s="4"/>
      <c r="X5443" s="4"/>
      <c r="Y5443" s="4"/>
    </row>
    <row r="5444" spans="1:25" ht="15" customHeight="1" thickBot="1">
      <c r="A5444" s="4"/>
      <c r="B5444" s="60"/>
      <c r="C5444" s="60"/>
      <c r="D5444" s="60"/>
      <c r="E5444" s="60"/>
      <c r="F5444" s="60" t="s">
        <v>1263</v>
      </c>
      <c r="G5444" s="82">
        <v>6.23</v>
      </c>
      <c r="H5444" s="60"/>
      <c r="I5444" s="306" t="s">
        <v>1264</v>
      </c>
      <c r="J5444" s="306"/>
      <c r="K5444" s="82">
        <v>39.19</v>
      </c>
      <c r="O5444" s="4"/>
      <c r="P5444" s="4"/>
      <c r="Q5444" s="4"/>
      <c r="R5444" s="4"/>
      <c r="S5444" s="4"/>
      <c r="T5444" s="4"/>
      <c r="U5444" s="4"/>
      <c r="V5444" s="4"/>
      <c r="W5444" s="4"/>
      <c r="X5444" s="4"/>
      <c r="Y5444" s="4"/>
    </row>
    <row r="5445" spans="1:25" ht="15" customHeight="1" thickTop="1">
      <c r="A5445" s="4"/>
      <c r="B5445" s="72"/>
      <c r="C5445" s="72"/>
      <c r="D5445" s="72"/>
      <c r="E5445" s="72"/>
      <c r="F5445" s="72"/>
      <c r="G5445" s="72"/>
      <c r="H5445" s="72"/>
      <c r="I5445" s="72"/>
      <c r="J5445" s="72"/>
      <c r="K5445" s="72"/>
      <c r="O5445" s="4"/>
      <c r="P5445" s="4"/>
      <c r="Q5445" s="4"/>
      <c r="R5445" s="4"/>
      <c r="S5445" s="4"/>
      <c r="T5445" s="4"/>
      <c r="U5445" s="4"/>
      <c r="V5445" s="4"/>
      <c r="W5445" s="4"/>
      <c r="X5445" s="4"/>
      <c r="Y5445" s="4"/>
    </row>
    <row r="5446" spans="1:25" ht="15" customHeight="1">
      <c r="A5446" s="4"/>
      <c r="B5446" s="61"/>
      <c r="C5446" s="62" t="s">
        <v>19</v>
      </c>
      <c r="D5446" s="61" t="s">
        <v>20</v>
      </c>
      <c r="E5446" s="61" t="s">
        <v>21</v>
      </c>
      <c r="F5446" s="303" t="s">
        <v>1242</v>
      </c>
      <c r="G5446" s="303"/>
      <c r="H5446" s="67" t="s">
        <v>22</v>
      </c>
      <c r="I5446" s="62" t="s">
        <v>23</v>
      </c>
      <c r="J5446" s="62" t="s">
        <v>24</v>
      </c>
      <c r="K5446" s="62" t="s">
        <v>17</v>
      </c>
      <c r="O5446" s="4"/>
      <c r="P5446" s="4"/>
      <c r="Q5446" s="4"/>
      <c r="R5446" s="4"/>
      <c r="S5446" s="4"/>
      <c r="T5446" s="4"/>
      <c r="U5446" s="4"/>
      <c r="V5446" s="4"/>
      <c r="W5446" s="4"/>
      <c r="X5446" s="4"/>
      <c r="Y5446" s="4"/>
    </row>
    <row r="5447" spans="1:25" ht="15" customHeight="1">
      <c r="A5447" s="4"/>
      <c r="B5447" s="58" t="s">
        <v>1243</v>
      </c>
      <c r="C5447" s="69" t="s">
        <v>3105</v>
      </c>
      <c r="D5447" s="58" t="s">
        <v>47</v>
      </c>
      <c r="E5447" s="58" t="s">
        <v>3106</v>
      </c>
      <c r="F5447" s="304" t="s">
        <v>1248</v>
      </c>
      <c r="G5447" s="304"/>
      <c r="H5447" s="68" t="s">
        <v>1249</v>
      </c>
      <c r="I5447" s="71">
        <v>1</v>
      </c>
      <c r="J5447" s="70">
        <v>36.65</v>
      </c>
      <c r="K5447" s="70">
        <v>36.65</v>
      </c>
      <c r="O5447" s="4"/>
      <c r="P5447" s="4"/>
      <c r="Q5447" s="4"/>
      <c r="R5447" s="4"/>
      <c r="S5447" s="4"/>
      <c r="T5447" s="4"/>
      <c r="U5447" s="4"/>
      <c r="V5447" s="4"/>
      <c r="W5447" s="4"/>
      <c r="X5447" s="4"/>
      <c r="Y5447" s="4"/>
    </row>
    <row r="5448" spans="1:25" ht="15" customHeight="1">
      <c r="A5448" s="4"/>
      <c r="B5448" s="59" t="s">
        <v>1245</v>
      </c>
      <c r="C5448" s="74" t="s">
        <v>2944</v>
      </c>
      <c r="D5448" s="59" t="s">
        <v>47</v>
      </c>
      <c r="E5448" s="59" t="s">
        <v>2945</v>
      </c>
      <c r="F5448" s="308" t="s">
        <v>1248</v>
      </c>
      <c r="G5448" s="308"/>
      <c r="H5448" s="73" t="s">
        <v>1249</v>
      </c>
      <c r="I5448" s="76">
        <v>1</v>
      </c>
      <c r="J5448" s="75">
        <v>0.5</v>
      </c>
      <c r="K5448" s="75">
        <v>0.5</v>
      </c>
      <c r="O5448" s="4"/>
      <c r="P5448" s="4"/>
      <c r="Q5448" s="4"/>
      <c r="R5448" s="4"/>
      <c r="S5448" s="4"/>
      <c r="T5448" s="4"/>
      <c r="U5448" s="4"/>
      <c r="V5448" s="4"/>
      <c r="W5448" s="4"/>
      <c r="X5448" s="4"/>
      <c r="Y5448" s="4"/>
    </row>
    <row r="5449" spans="1:25" ht="15" customHeight="1">
      <c r="A5449" s="4"/>
      <c r="B5449" s="57" t="s">
        <v>1254</v>
      </c>
      <c r="C5449" s="78" t="s">
        <v>2946</v>
      </c>
      <c r="D5449" s="57" t="s">
        <v>47</v>
      </c>
      <c r="E5449" s="57" t="s">
        <v>2947</v>
      </c>
      <c r="F5449" s="305" t="s">
        <v>1402</v>
      </c>
      <c r="G5449" s="305"/>
      <c r="H5449" s="77" t="s">
        <v>1249</v>
      </c>
      <c r="I5449" s="80">
        <v>1</v>
      </c>
      <c r="J5449" s="79">
        <v>30.76</v>
      </c>
      <c r="K5449" s="79">
        <v>30.76</v>
      </c>
      <c r="O5449" s="4"/>
      <c r="P5449" s="4"/>
      <c r="Q5449" s="4"/>
      <c r="R5449" s="4"/>
      <c r="S5449" s="4"/>
      <c r="T5449" s="4"/>
      <c r="U5449" s="4"/>
      <c r="V5449" s="4"/>
      <c r="W5449" s="4"/>
      <c r="X5449" s="4"/>
      <c r="Y5449" s="4"/>
    </row>
    <row r="5450" spans="1:25" ht="15" customHeight="1">
      <c r="A5450" s="4"/>
      <c r="B5450" s="57" t="s">
        <v>1254</v>
      </c>
      <c r="C5450" s="78" t="s">
        <v>2693</v>
      </c>
      <c r="D5450" s="57" t="s">
        <v>47</v>
      </c>
      <c r="E5450" s="57" t="s">
        <v>2694</v>
      </c>
      <c r="F5450" s="305" t="s">
        <v>1258</v>
      </c>
      <c r="G5450" s="305"/>
      <c r="H5450" s="77" t="s">
        <v>1249</v>
      </c>
      <c r="I5450" s="80">
        <v>1</v>
      </c>
      <c r="J5450" s="79">
        <v>0.86</v>
      </c>
      <c r="K5450" s="79">
        <v>0.86</v>
      </c>
      <c r="O5450" s="4"/>
      <c r="P5450" s="4"/>
      <c r="Q5450" s="4"/>
      <c r="R5450" s="4"/>
      <c r="S5450" s="4"/>
      <c r="T5450" s="4"/>
      <c r="U5450" s="4"/>
      <c r="V5450" s="4"/>
      <c r="W5450" s="4"/>
      <c r="X5450" s="4"/>
      <c r="Y5450" s="4"/>
    </row>
    <row r="5451" spans="1:25" ht="15" customHeight="1">
      <c r="A5451" s="4"/>
      <c r="B5451" s="57" t="s">
        <v>1254</v>
      </c>
      <c r="C5451" s="78" t="s">
        <v>2691</v>
      </c>
      <c r="D5451" s="57" t="s">
        <v>47</v>
      </c>
      <c r="E5451" s="57" t="s">
        <v>2692</v>
      </c>
      <c r="F5451" s="305" t="s">
        <v>1258</v>
      </c>
      <c r="G5451" s="305"/>
      <c r="H5451" s="77" t="s">
        <v>1249</v>
      </c>
      <c r="I5451" s="80">
        <v>1</v>
      </c>
      <c r="J5451" s="79">
        <v>0.08</v>
      </c>
      <c r="K5451" s="79">
        <v>0.08</v>
      </c>
      <c r="O5451" s="4"/>
      <c r="P5451" s="4"/>
      <c r="Q5451" s="4"/>
      <c r="R5451" s="4"/>
      <c r="S5451" s="4"/>
      <c r="T5451" s="4"/>
      <c r="U5451" s="4"/>
      <c r="V5451" s="4"/>
      <c r="W5451" s="4"/>
      <c r="X5451" s="4"/>
      <c r="Y5451" s="4"/>
    </row>
    <row r="5452" spans="1:25" ht="15" customHeight="1">
      <c r="A5452" s="4"/>
      <c r="B5452" s="57" t="s">
        <v>1254</v>
      </c>
      <c r="C5452" s="78" t="s">
        <v>2697</v>
      </c>
      <c r="D5452" s="57" t="s">
        <v>47</v>
      </c>
      <c r="E5452" s="57" t="s">
        <v>2698</v>
      </c>
      <c r="F5452" s="305" t="s">
        <v>1258</v>
      </c>
      <c r="G5452" s="305"/>
      <c r="H5452" s="77" t="s">
        <v>1249</v>
      </c>
      <c r="I5452" s="80">
        <v>1</v>
      </c>
      <c r="J5452" s="79">
        <v>2.12</v>
      </c>
      <c r="K5452" s="79">
        <v>2.12</v>
      </c>
      <c r="O5452" s="4"/>
      <c r="P5452" s="4"/>
      <c r="Q5452" s="4"/>
      <c r="R5452" s="4"/>
      <c r="S5452" s="4"/>
      <c r="T5452" s="4"/>
      <c r="U5452" s="4"/>
      <c r="V5452" s="4"/>
      <c r="W5452" s="4"/>
      <c r="X5452" s="4"/>
      <c r="Y5452" s="4"/>
    </row>
    <row r="5453" spans="1:25" ht="15" customHeight="1">
      <c r="A5453" s="4"/>
      <c r="B5453" s="57" t="s">
        <v>1254</v>
      </c>
      <c r="C5453" s="78" t="s">
        <v>2715</v>
      </c>
      <c r="D5453" s="57" t="s">
        <v>47</v>
      </c>
      <c r="E5453" s="57" t="s">
        <v>2716</v>
      </c>
      <c r="F5453" s="305" t="s">
        <v>1258</v>
      </c>
      <c r="G5453" s="305"/>
      <c r="H5453" s="77" t="s">
        <v>1249</v>
      </c>
      <c r="I5453" s="80">
        <v>1</v>
      </c>
      <c r="J5453" s="79">
        <v>0.89</v>
      </c>
      <c r="K5453" s="79">
        <v>0.89</v>
      </c>
      <c r="O5453" s="4"/>
      <c r="P5453" s="4"/>
      <c r="Q5453" s="4"/>
      <c r="R5453" s="4"/>
      <c r="S5453" s="4"/>
      <c r="T5453" s="4"/>
      <c r="U5453" s="4"/>
      <c r="V5453" s="4"/>
      <c r="W5453" s="4"/>
      <c r="X5453" s="4"/>
      <c r="Y5453" s="4"/>
    </row>
    <row r="5454" spans="1:25" ht="15" customHeight="1">
      <c r="A5454" s="4"/>
      <c r="B5454" s="57" t="s">
        <v>1254</v>
      </c>
      <c r="C5454" s="78" t="s">
        <v>2689</v>
      </c>
      <c r="D5454" s="57" t="s">
        <v>47</v>
      </c>
      <c r="E5454" s="57" t="s">
        <v>2690</v>
      </c>
      <c r="F5454" s="305" t="s">
        <v>1258</v>
      </c>
      <c r="G5454" s="305"/>
      <c r="H5454" s="77" t="s">
        <v>1249</v>
      </c>
      <c r="I5454" s="80">
        <v>1</v>
      </c>
      <c r="J5454" s="79">
        <v>1.43</v>
      </c>
      <c r="K5454" s="79">
        <v>1.43</v>
      </c>
      <c r="O5454" s="4"/>
      <c r="P5454" s="4"/>
      <c r="Q5454" s="4"/>
      <c r="R5454" s="4"/>
      <c r="S5454" s="4"/>
      <c r="T5454" s="4"/>
      <c r="U5454" s="4"/>
      <c r="V5454" s="4"/>
      <c r="W5454" s="4"/>
      <c r="X5454" s="4"/>
      <c r="Y5454" s="4"/>
    </row>
    <row r="5455" spans="1:25" ht="15" customHeight="1">
      <c r="A5455" s="4"/>
      <c r="B5455" s="57" t="s">
        <v>1254</v>
      </c>
      <c r="C5455" s="78" t="s">
        <v>2711</v>
      </c>
      <c r="D5455" s="57" t="s">
        <v>47</v>
      </c>
      <c r="E5455" s="57" t="s">
        <v>2712</v>
      </c>
      <c r="F5455" s="305" t="s">
        <v>1258</v>
      </c>
      <c r="G5455" s="305"/>
      <c r="H5455" s="77" t="s">
        <v>1249</v>
      </c>
      <c r="I5455" s="80">
        <v>1</v>
      </c>
      <c r="J5455" s="79">
        <v>0.01</v>
      </c>
      <c r="K5455" s="79">
        <v>0.01</v>
      </c>
      <c r="O5455" s="4"/>
      <c r="P5455" s="4"/>
      <c r="Q5455" s="4"/>
      <c r="R5455" s="4"/>
      <c r="S5455" s="4"/>
      <c r="T5455" s="4"/>
      <c r="U5455" s="4"/>
      <c r="V5455" s="4"/>
      <c r="W5455" s="4"/>
      <c r="X5455" s="4"/>
      <c r="Y5455" s="4"/>
    </row>
    <row r="5456" spans="1:25" ht="15" customHeight="1">
      <c r="A5456" s="4"/>
      <c r="B5456" s="60"/>
      <c r="C5456" s="60"/>
      <c r="D5456" s="60"/>
      <c r="E5456" s="60"/>
      <c r="F5456" s="60" t="s">
        <v>1260</v>
      </c>
      <c r="G5456" s="82">
        <v>31.26</v>
      </c>
      <c r="H5456" s="60" t="s">
        <v>1261</v>
      </c>
      <c r="I5456" s="82">
        <v>0</v>
      </c>
      <c r="J5456" s="60" t="s">
        <v>1262</v>
      </c>
      <c r="K5456" s="82">
        <v>31.26</v>
      </c>
      <c r="O5456" s="4"/>
      <c r="P5456" s="4"/>
      <c r="Q5456" s="4"/>
      <c r="R5456" s="4"/>
      <c r="S5456" s="4"/>
      <c r="T5456" s="4"/>
      <c r="U5456" s="4"/>
      <c r="V5456" s="4"/>
      <c r="W5456" s="4"/>
      <c r="X5456" s="4"/>
      <c r="Y5456" s="4"/>
    </row>
    <row r="5457" spans="1:25" ht="15" customHeight="1" thickBot="1">
      <c r="A5457" s="4"/>
      <c r="B5457" s="60"/>
      <c r="C5457" s="60"/>
      <c r="D5457" s="60"/>
      <c r="E5457" s="60"/>
      <c r="F5457" s="60" t="s">
        <v>1263</v>
      </c>
      <c r="G5457" s="82">
        <v>6.93</v>
      </c>
      <c r="H5457" s="60"/>
      <c r="I5457" s="306" t="s">
        <v>1264</v>
      </c>
      <c r="J5457" s="306"/>
      <c r="K5457" s="82">
        <v>43.58</v>
      </c>
      <c r="O5457" s="4"/>
      <c r="P5457" s="4"/>
      <c r="Q5457" s="4"/>
      <c r="R5457" s="4"/>
      <c r="S5457" s="4"/>
      <c r="T5457" s="4"/>
      <c r="U5457" s="4"/>
      <c r="V5457" s="4"/>
      <c r="W5457" s="4"/>
      <c r="X5457" s="4"/>
      <c r="Y5457" s="4"/>
    </row>
    <row r="5458" spans="1:25" ht="15" customHeight="1" thickTop="1">
      <c r="A5458" s="4"/>
      <c r="B5458" s="72"/>
      <c r="C5458" s="72"/>
      <c r="D5458" s="72"/>
      <c r="E5458" s="72"/>
      <c r="F5458" s="72"/>
      <c r="G5458" s="72"/>
      <c r="H5458" s="72"/>
      <c r="I5458" s="72"/>
      <c r="J5458" s="72"/>
      <c r="K5458" s="72"/>
      <c r="O5458" s="4"/>
      <c r="P5458" s="4"/>
      <c r="Q5458" s="4"/>
      <c r="R5458" s="4"/>
      <c r="S5458" s="4"/>
      <c r="T5458" s="4"/>
      <c r="U5458" s="4"/>
      <c r="V5458" s="4"/>
      <c r="W5458" s="4"/>
      <c r="X5458" s="4"/>
      <c r="Y5458" s="4"/>
    </row>
    <row r="5459" spans="1:25" ht="15" customHeight="1">
      <c r="A5459" s="4"/>
      <c r="B5459" s="61"/>
      <c r="C5459" s="62" t="s">
        <v>19</v>
      </c>
      <c r="D5459" s="61" t="s">
        <v>20</v>
      </c>
      <c r="E5459" s="61" t="s">
        <v>21</v>
      </c>
      <c r="F5459" s="303" t="s">
        <v>1242</v>
      </c>
      <c r="G5459" s="303"/>
      <c r="H5459" s="67" t="s">
        <v>22</v>
      </c>
      <c r="I5459" s="62" t="s">
        <v>23</v>
      </c>
      <c r="J5459" s="62" t="s">
        <v>24</v>
      </c>
      <c r="K5459" s="62" t="s">
        <v>17</v>
      </c>
      <c r="O5459" s="4"/>
      <c r="P5459" s="4"/>
      <c r="Q5459" s="4"/>
      <c r="R5459" s="4"/>
      <c r="S5459" s="4"/>
      <c r="T5459" s="4"/>
      <c r="U5459" s="4"/>
      <c r="V5459" s="4"/>
      <c r="W5459" s="4"/>
      <c r="X5459" s="4"/>
      <c r="Y5459" s="4"/>
    </row>
    <row r="5460" spans="1:25" ht="15" customHeight="1">
      <c r="A5460" s="4"/>
      <c r="B5460" s="58" t="s">
        <v>1243</v>
      </c>
      <c r="C5460" s="69" t="s">
        <v>3127</v>
      </c>
      <c r="D5460" s="58" t="s">
        <v>47</v>
      </c>
      <c r="E5460" s="58" t="s">
        <v>3128</v>
      </c>
      <c r="F5460" s="304" t="s">
        <v>1387</v>
      </c>
      <c r="G5460" s="304"/>
      <c r="H5460" s="68" t="s">
        <v>1388</v>
      </c>
      <c r="I5460" s="71">
        <v>1</v>
      </c>
      <c r="J5460" s="70">
        <v>39.43</v>
      </c>
      <c r="K5460" s="70">
        <v>39.43</v>
      </c>
      <c r="O5460" s="4"/>
      <c r="P5460" s="4"/>
      <c r="Q5460" s="4"/>
      <c r="R5460" s="4"/>
      <c r="S5460" s="4"/>
      <c r="T5460" s="4"/>
      <c r="U5460" s="4"/>
      <c r="V5460" s="4"/>
      <c r="W5460" s="4"/>
      <c r="X5460" s="4"/>
      <c r="Y5460" s="4"/>
    </row>
    <row r="5461" spans="1:25" ht="15" customHeight="1">
      <c r="A5461" s="4"/>
      <c r="B5461" s="59" t="s">
        <v>1245</v>
      </c>
      <c r="C5461" s="74" t="s">
        <v>3123</v>
      </c>
      <c r="D5461" s="59" t="s">
        <v>47</v>
      </c>
      <c r="E5461" s="59" t="s">
        <v>3124</v>
      </c>
      <c r="F5461" s="308" t="s">
        <v>1248</v>
      </c>
      <c r="G5461" s="308"/>
      <c r="H5461" s="73" t="s">
        <v>1249</v>
      </c>
      <c r="I5461" s="76">
        <v>1</v>
      </c>
      <c r="J5461" s="75">
        <v>29.7</v>
      </c>
      <c r="K5461" s="75">
        <v>29.7</v>
      </c>
      <c r="O5461" s="4"/>
      <c r="P5461" s="4"/>
      <c r="Q5461" s="4"/>
      <c r="R5461" s="4"/>
      <c r="S5461" s="4"/>
      <c r="T5461" s="4"/>
      <c r="U5461" s="4"/>
      <c r="V5461" s="4"/>
      <c r="W5461" s="4"/>
      <c r="X5461" s="4"/>
      <c r="Y5461" s="4"/>
    </row>
    <row r="5462" spans="1:25" ht="15" customHeight="1">
      <c r="A5462" s="4"/>
      <c r="B5462" s="59" t="s">
        <v>1245</v>
      </c>
      <c r="C5462" s="74" t="s">
        <v>3152</v>
      </c>
      <c r="D5462" s="59" t="s">
        <v>47</v>
      </c>
      <c r="E5462" s="59" t="s">
        <v>3153</v>
      </c>
      <c r="F5462" s="308" t="s">
        <v>2796</v>
      </c>
      <c r="G5462" s="308"/>
      <c r="H5462" s="73" t="s">
        <v>1249</v>
      </c>
      <c r="I5462" s="76">
        <v>1</v>
      </c>
      <c r="J5462" s="75">
        <v>1.98</v>
      </c>
      <c r="K5462" s="75">
        <v>1.98</v>
      </c>
      <c r="O5462" s="4"/>
      <c r="P5462" s="4"/>
      <c r="Q5462" s="4"/>
      <c r="R5462" s="4"/>
      <c r="S5462" s="4"/>
      <c r="T5462" s="4"/>
      <c r="U5462" s="4"/>
      <c r="V5462" s="4"/>
      <c r="W5462" s="4"/>
      <c r="X5462" s="4"/>
      <c r="Y5462" s="4"/>
    </row>
    <row r="5463" spans="1:25" ht="15" customHeight="1">
      <c r="A5463" s="4"/>
      <c r="B5463" s="59" t="s">
        <v>1245</v>
      </c>
      <c r="C5463" s="74" t="s">
        <v>3154</v>
      </c>
      <c r="D5463" s="59" t="s">
        <v>47</v>
      </c>
      <c r="E5463" s="59" t="s">
        <v>3155</v>
      </c>
      <c r="F5463" s="308" t="s">
        <v>2796</v>
      </c>
      <c r="G5463" s="308"/>
      <c r="H5463" s="73" t="s">
        <v>1249</v>
      </c>
      <c r="I5463" s="76">
        <v>1</v>
      </c>
      <c r="J5463" s="75">
        <v>7.75</v>
      </c>
      <c r="K5463" s="75">
        <v>7.75</v>
      </c>
      <c r="O5463" s="4"/>
      <c r="P5463" s="4"/>
      <c r="Q5463" s="4"/>
      <c r="R5463" s="4"/>
      <c r="S5463" s="4"/>
      <c r="T5463" s="4"/>
      <c r="U5463" s="4"/>
      <c r="V5463" s="4"/>
      <c r="W5463" s="4"/>
      <c r="X5463" s="4"/>
      <c r="Y5463" s="4"/>
    </row>
    <row r="5464" spans="1:25" ht="15" customHeight="1">
      <c r="A5464" s="4"/>
      <c r="B5464" s="60"/>
      <c r="C5464" s="60"/>
      <c r="D5464" s="60"/>
      <c r="E5464" s="60"/>
      <c r="F5464" s="60" t="s">
        <v>1260</v>
      </c>
      <c r="G5464" s="82">
        <v>24.31</v>
      </c>
      <c r="H5464" s="60" t="s">
        <v>1261</v>
      </c>
      <c r="I5464" s="82">
        <v>0</v>
      </c>
      <c r="J5464" s="60" t="s">
        <v>1262</v>
      </c>
      <c r="K5464" s="82">
        <v>24.31</v>
      </c>
      <c r="O5464" s="4"/>
      <c r="P5464" s="4"/>
      <c r="Q5464" s="4"/>
      <c r="R5464" s="4"/>
      <c r="S5464" s="4"/>
      <c r="T5464" s="4"/>
      <c r="U5464" s="4"/>
      <c r="V5464" s="4"/>
      <c r="W5464" s="4"/>
      <c r="X5464" s="4"/>
      <c r="Y5464" s="4"/>
    </row>
    <row r="5465" spans="1:25" ht="15" customHeight="1" thickBot="1">
      <c r="A5465" s="4"/>
      <c r="B5465" s="60"/>
      <c r="C5465" s="60"/>
      <c r="D5465" s="60"/>
      <c r="E5465" s="60"/>
      <c r="F5465" s="60" t="s">
        <v>1263</v>
      </c>
      <c r="G5465" s="82">
        <v>7.46</v>
      </c>
      <c r="H5465" s="60"/>
      <c r="I5465" s="306" t="s">
        <v>1264</v>
      </c>
      <c r="J5465" s="306"/>
      <c r="K5465" s="82">
        <v>46.89</v>
      </c>
      <c r="O5465" s="4"/>
      <c r="P5465" s="4"/>
      <c r="Q5465" s="4"/>
      <c r="R5465" s="4"/>
      <c r="S5465" s="4"/>
      <c r="T5465" s="4"/>
      <c r="U5465" s="4"/>
      <c r="V5465" s="4"/>
      <c r="W5465" s="4"/>
      <c r="X5465" s="4"/>
      <c r="Y5465" s="4"/>
    </row>
    <row r="5466" spans="1:25" ht="15" customHeight="1" thickTop="1">
      <c r="A5466" s="4"/>
      <c r="B5466" s="72"/>
      <c r="C5466" s="72"/>
      <c r="D5466" s="72"/>
      <c r="E5466" s="72"/>
      <c r="F5466" s="72"/>
      <c r="G5466" s="72"/>
      <c r="H5466" s="72"/>
      <c r="I5466" s="72"/>
      <c r="J5466" s="72"/>
      <c r="K5466" s="72"/>
      <c r="O5466" s="4"/>
      <c r="P5466" s="4"/>
      <c r="Q5466" s="4"/>
      <c r="R5466" s="4"/>
      <c r="S5466" s="4"/>
      <c r="T5466" s="4"/>
      <c r="U5466" s="4"/>
      <c r="V5466" s="4"/>
      <c r="W5466" s="4"/>
      <c r="X5466" s="4"/>
      <c r="Y5466" s="4"/>
    </row>
    <row r="5467" spans="1:25" ht="15" customHeight="1">
      <c r="A5467" s="4"/>
      <c r="B5467" s="61"/>
      <c r="C5467" s="62" t="s">
        <v>19</v>
      </c>
      <c r="D5467" s="61" t="s">
        <v>20</v>
      </c>
      <c r="E5467" s="61" t="s">
        <v>21</v>
      </c>
      <c r="F5467" s="303" t="s">
        <v>1242</v>
      </c>
      <c r="G5467" s="303"/>
      <c r="H5467" s="67" t="s">
        <v>22</v>
      </c>
      <c r="I5467" s="62" t="s">
        <v>23</v>
      </c>
      <c r="J5467" s="62" t="s">
        <v>24</v>
      </c>
      <c r="K5467" s="62" t="s">
        <v>17</v>
      </c>
      <c r="O5467" s="4"/>
      <c r="P5467" s="4"/>
      <c r="Q5467" s="4"/>
      <c r="R5467" s="4"/>
      <c r="S5467" s="4"/>
      <c r="T5467" s="4"/>
      <c r="U5467" s="4"/>
      <c r="V5467" s="4"/>
      <c r="W5467" s="4"/>
      <c r="X5467" s="4"/>
      <c r="Y5467" s="4"/>
    </row>
    <row r="5468" spans="1:25" ht="15" customHeight="1">
      <c r="A5468" s="4"/>
      <c r="B5468" s="58" t="s">
        <v>1243</v>
      </c>
      <c r="C5468" s="69" t="s">
        <v>3125</v>
      </c>
      <c r="D5468" s="58" t="s">
        <v>47</v>
      </c>
      <c r="E5468" s="58" t="s">
        <v>3126</v>
      </c>
      <c r="F5468" s="304" t="s">
        <v>1387</v>
      </c>
      <c r="G5468" s="304"/>
      <c r="H5468" s="68" t="s">
        <v>1391</v>
      </c>
      <c r="I5468" s="71">
        <v>1</v>
      </c>
      <c r="J5468" s="70">
        <v>94.27</v>
      </c>
      <c r="K5468" s="70">
        <v>94.27</v>
      </c>
      <c r="O5468" s="4"/>
      <c r="P5468" s="4"/>
      <c r="Q5468" s="4"/>
      <c r="R5468" s="4"/>
      <c r="S5468" s="4"/>
      <c r="T5468" s="4"/>
      <c r="U5468" s="4"/>
      <c r="V5468" s="4"/>
      <c r="W5468" s="4"/>
      <c r="X5468" s="4"/>
      <c r="Y5468" s="4"/>
    </row>
    <row r="5469" spans="1:25" ht="15" customHeight="1">
      <c r="A5469" s="4"/>
      <c r="B5469" s="59" t="s">
        <v>1245</v>
      </c>
      <c r="C5469" s="74" t="s">
        <v>3152</v>
      </c>
      <c r="D5469" s="59" t="s">
        <v>47</v>
      </c>
      <c r="E5469" s="59" t="s">
        <v>3153</v>
      </c>
      <c r="F5469" s="308" t="s">
        <v>2796</v>
      </c>
      <c r="G5469" s="308"/>
      <c r="H5469" s="73" t="s">
        <v>1249</v>
      </c>
      <c r="I5469" s="76">
        <v>1</v>
      </c>
      <c r="J5469" s="75">
        <v>1.98</v>
      </c>
      <c r="K5469" s="75">
        <v>1.98</v>
      </c>
      <c r="O5469" s="4"/>
      <c r="P5469" s="4"/>
      <c r="Q5469" s="4"/>
      <c r="R5469" s="4"/>
      <c r="S5469" s="4"/>
      <c r="T5469" s="4"/>
      <c r="U5469" s="4"/>
      <c r="V5469" s="4"/>
      <c r="W5469" s="4"/>
      <c r="X5469" s="4"/>
      <c r="Y5469" s="4"/>
    </row>
    <row r="5470" spans="1:25" ht="15" customHeight="1">
      <c r="A5470" s="4"/>
      <c r="B5470" s="59" t="s">
        <v>1245</v>
      </c>
      <c r="C5470" s="74" t="s">
        <v>3156</v>
      </c>
      <c r="D5470" s="59" t="s">
        <v>47</v>
      </c>
      <c r="E5470" s="59" t="s">
        <v>3157</v>
      </c>
      <c r="F5470" s="308" t="s">
        <v>2796</v>
      </c>
      <c r="G5470" s="308"/>
      <c r="H5470" s="73" t="s">
        <v>1249</v>
      </c>
      <c r="I5470" s="76">
        <v>1</v>
      </c>
      <c r="J5470" s="75">
        <v>45.54</v>
      </c>
      <c r="K5470" s="75">
        <v>45.54</v>
      </c>
      <c r="O5470" s="4"/>
      <c r="P5470" s="4"/>
      <c r="Q5470" s="4"/>
      <c r="R5470" s="4"/>
      <c r="S5470" s="4"/>
      <c r="T5470" s="4"/>
      <c r="U5470" s="4"/>
      <c r="V5470" s="4"/>
      <c r="W5470" s="4"/>
      <c r="X5470" s="4"/>
      <c r="Y5470" s="4"/>
    </row>
    <row r="5471" spans="1:25" ht="15" customHeight="1">
      <c r="A5471" s="4"/>
      <c r="B5471" s="59" t="s">
        <v>1245</v>
      </c>
      <c r="C5471" s="74" t="s">
        <v>3158</v>
      </c>
      <c r="D5471" s="59" t="s">
        <v>47</v>
      </c>
      <c r="E5471" s="59" t="s">
        <v>3159</v>
      </c>
      <c r="F5471" s="308" t="s">
        <v>2796</v>
      </c>
      <c r="G5471" s="308"/>
      <c r="H5471" s="73" t="s">
        <v>1249</v>
      </c>
      <c r="I5471" s="76">
        <v>1</v>
      </c>
      <c r="J5471" s="75">
        <v>9.3000000000000007</v>
      </c>
      <c r="K5471" s="75">
        <v>9.3000000000000007</v>
      </c>
      <c r="O5471" s="4"/>
      <c r="P5471" s="4"/>
      <c r="Q5471" s="4"/>
      <c r="R5471" s="4"/>
      <c r="S5471" s="4"/>
      <c r="T5471" s="4"/>
      <c r="U5471" s="4"/>
      <c r="V5471" s="4"/>
      <c r="W5471" s="4"/>
      <c r="X5471" s="4"/>
      <c r="Y5471" s="4"/>
    </row>
    <row r="5472" spans="1:25" ht="15" customHeight="1">
      <c r="A5472" s="4"/>
      <c r="B5472" s="59" t="s">
        <v>1245</v>
      </c>
      <c r="C5472" s="74" t="s">
        <v>3154</v>
      </c>
      <c r="D5472" s="59" t="s">
        <v>47</v>
      </c>
      <c r="E5472" s="59" t="s">
        <v>3155</v>
      </c>
      <c r="F5472" s="308" t="s">
        <v>2796</v>
      </c>
      <c r="G5472" s="308"/>
      <c r="H5472" s="73" t="s">
        <v>1249</v>
      </c>
      <c r="I5472" s="76">
        <v>1</v>
      </c>
      <c r="J5472" s="75">
        <v>7.75</v>
      </c>
      <c r="K5472" s="75">
        <v>7.75</v>
      </c>
      <c r="O5472" s="4"/>
      <c r="P5472" s="4"/>
      <c r="Q5472" s="4"/>
      <c r="R5472" s="4"/>
      <c r="S5472" s="4"/>
      <c r="T5472" s="4"/>
      <c r="U5472" s="4"/>
      <c r="V5472" s="4"/>
      <c r="W5472" s="4"/>
      <c r="X5472" s="4"/>
      <c r="Y5472" s="4"/>
    </row>
    <row r="5473" spans="1:25" ht="15" customHeight="1">
      <c r="A5473" s="4"/>
      <c r="B5473" s="59" t="s">
        <v>1245</v>
      </c>
      <c r="C5473" s="74" t="s">
        <v>3123</v>
      </c>
      <c r="D5473" s="59" t="s">
        <v>47</v>
      </c>
      <c r="E5473" s="59" t="s">
        <v>3124</v>
      </c>
      <c r="F5473" s="308" t="s">
        <v>1248</v>
      </c>
      <c r="G5473" s="308"/>
      <c r="H5473" s="73" t="s">
        <v>1249</v>
      </c>
      <c r="I5473" s="76">
        <v>1</v>
      </c>
      <c r="J5473" s="75">
        <v>29.7</v>
      </c>
      <c r="K5473" s="75">
        <v>29.7</v>
      </c>
      <c r="O5473" s="4"/>
      <c r="P5473" s="4"/>
      <c r="Q5473" s="4"/>
      <c r="R5473" s="4"/>
      <c r="S5473" s="4"/>
      <c r="T5473" s="4"/>
      <c r="U5473" s="4"/>
      <c r="V5473" s="4"/>
      <c r="W5473" s="4"/>
      <c r="X5473" s="4"/>
      <c r="Y5473" s="4"/>
    </row>
    <row r="5474" spans="1:25" ht="15" customHeight="1">
      <c r="A5474" s="4"/>
      <c r="B5474" s="60"/>
      <c r="C5474" s="60"/>
      <c r="D5474" s="60"/>
      <c r="E5474" s="60"/>
      <c r="F5474" s="60" t="s">
        <v>1260</v>
      </c>
      <c r="G5474" s="82">
        <v>24.31</v>
      </c>
      <c r="H5474" s="60" t="s">
        <v>1261</v>
      </c>
      <c r="I5474" s="82">
        <v>0</v>
      </c>
      <c r="J5474" s="60" t="s">
        <v>1262</v>
      </c>
      <c r="K5474" s="82">
        <v>24.31</v>
      </c>
      <c r="O5474" s="4"/>
      <c r="P5474" s="4"/>
      <c r="Q5474" s="4"/>
      <c r="R5474" s="4"/>
      <c r="S5474" s="4"/>
      <c r="T5474" s="4"/>
      <c r="U5474" s="4"/>
      <c r="V5474" s="4"/>
      <c r="W5474" s="4"/>
      <c r="X5474" s="4"/>
      <c r="Y5474" s="4"/>
    </row>
    <row r="5475" spans="1:25" ht="15" customHeight="1" thickBot="1">
      <c r="A5475" s="4"/>
      <c r="B5475" s="60"/>
      <c r="C5475" s="60"/>
      <c r="D5475" s="60"/>
      <c r="E5475" s="60"/>
      <c r="F5475" s="60" t="s">
        <v>1263</v>
      </c>
      <c r="G5475" s="82">
        <v>17.829999999999998</v>
      </c>
      <c r="H5475" s="60"/>
      <c r="I5475" s="306" t="s">
        <v>1264</v>
      </c>
      <c r="J5475" s="306"/>
      <c r="K5475" s="82">
        <v>112.1</v>
      </c>
      <c r="O5475" s="4"/>
      <c r="P5475" s="4"/>
      <c r="Q5475" s="4"/>
      <c r="R5475" s="4"/>
      <c r="S5475" s="4"/>
      <c r="T5475" s="4"/>
      <c r="U5475" s="4"/>
      <c r="V5475" s="4"/>
      <c r="W5475" s="4"/>
      <c r="X5475" s="4"/>
      <c r="Y5475" s="4"/>
    </row>
    <row r="5476" spans="1:25" ht="15" customHeight="1" thickTop="1">
      <c r="A5476" s="4"/>
      <c r="B5476" s="72"/>
      <c r="C5476" s="72"/>
      <c r="D5476" s="72"/>
      <c r="E5476" s="72"/>
      <c r="F5476" s="72"/>
      <c r="G5476" s="72"/>
      <c r="H5476" s="72"/>
      <c r="I5476" s="72"/>
      <c r="J5476" s="72"/>
      <c r="K5476" s="72"/>
      <c r="O5476" s="4"/>
      <c r="P5476" s="4"/>
      <c r="Q5476" s="4"/>
      <c r="R5476" s="4"/>
      <c r="S5476" s="4"/>
      <c r="T5476" s="4"/>
      <c r="U5476" s="4"/>
      <c r="V5476" s="4"/>
      <c r="W5476" s="4"/>
      <c r="X5476" s="4"/>
      <c r="Y5476" s="4"/>
    </row>
    <row r="5477" spans="1:25" ht="15" customHeight="1">
      <c r="A5477" s="4"/>
      <c r="B5477" s="61"/>
      <c r="C5477" s="62" t="s">
        <v>19</v>
      </c>
      <c r="D5477" s="61" t="s">
        <v>20</v>
      </c>
      <c r="E5477" s="61" t="s">
        <v>21</v>
      </c>
      <c r="F5477" s="303" t="s">
        <v>1242</v>
      </c>
      <c r="G5477" s="303"/>
      <c r="H5477" s="67" t="s">
        <v>22</v>
      </c>
      <c r="I5477" s="62" t="s">
        <v>23</v>
      </c>
      <c r="J5477" s="62" t="s">
        <v>24</v>
      </c>
      <c r="K5477" s="62" t="s">
        <v>17</v>
      </c>
      <c r="O5477" s="4"/>
      <c r="P5477" s="4"/>
      <c r="Q5477" s="4"/>
      <c r="R5477" s="4"/>
      <c r="S5477" s="4"/>
      <c r="T5477" s="4"/>
      <c r="U5477" s="4"/>
      <c r="V5477" s="4"/>
      <c r="W5477" s="4"/>
      <c r="X5477" s="4"/>
      <c r="Y5477" s="4"/>
    </row>
    <row r="5478" spans="1:25" ht="15" customHeight="1">
      <c r="A5478" s="4"/>
      <c r="B5478" s="58" t="s">
        <v>1243</v>
      </c>
      <c r="C5478" s="69" t="s">
        <v>3154</v>
      </c>
      <c r="D5478" s="58" t="s">
        <v>47</v>
      </c>
      <c r="E5478" s="58" t="s">
        <v>3155</v>
      </c>
      <c r="F5478" s="304" t="s">
        <v>2796</v>
      </c>
      <c r="G5478" s="304"/>
      <c r="H5478" s="68" t="s">
        <v>1249</v>
      </c>
      <c r="I5478" s="71">
        <v>1</v>
      </c>
      <c r="J5478" s="70">
        <v>7.75</v>
      </c>
      <c r="K5478" s="70">
        <v>7.75</v>
      </c>
      <c r="O5478" s="4"/>
      <c r="P5478" s="4"/>
      <c r="Q5478" s="4"/>
      <c r="R5478" s="4"/>
      <c r="S5478" s="4"/>
      <c r="T5478" s="4"/>
      <c r="U5478" s="4"/>
      <c r="V5478" s="4"/>
      <c r="W5478" s="4"/>
      <c r="X5478" s="4"/>
      <c r="Y5478" s="4"/>
    </row>
    <row r="5479" spans="1:25" ht="15" customHeight="1">
      <c r="A5479" s="4"/>
      <c r="B5479" s="57" t="s">
        <v>1254</v>
      </c>
      <c r="C5479" s="78" t="s">
        <v>3160</v>
      </c>
      <c r="D5479" s="57" t="s">
        <v>47</v>
      </c>
      <c r="E5479" s="57" t="s">
        <v>3161</v>
      </c>
      <c r="F5479" s="305" t="s">
        <v>2805</v>
      </c>
      <c r="G5479" s="305"/>
      <c r="H5479" s="77" t="s">
        <v>49</v>
      </c>
      <c r="I5479" s="80">
        <v>6.3999999999999997E-5</v>
      </c>
      <c r="J5479" s="79">
        <v>38997.879999999997</v>
      </c>
      <c r="K5479" s="79">
        <v>2.4900000000000002</v>
      </c>
      <c r="O5479" s="4"/>
      <c r="P5479" s="4"/>
      <c r="Q5479" s="4"/>
      <c r="R5479" s="4"/>
      <c r="S5479" s="4"/>
      <c r="T5479" s="4"/>
      <c r="U5479" s="4"/>
      <c r="V5479" s="4"/>
      <c r="W5479" s="4"/>
      <c r="X5479" s="4"/>
      <c r="Y5479" s="4"/>
    </row>
    <row r="5480" spans="1:25" ht="15" customHeight="1">
      <c r="A5480" s="4"/>
      <c r="B5480" s="57" t="s">
        <v>1254</v>
      </c>
      <c r="C5480" s="78" t="s">
        <v>3162</v>
      </c>
      <c r="D5480" s="57" t="s">
        <v>47</v>
      </c>
      <c r="E5480" s="57" t="s">
        <v>3163</v>
      </c>
      <c r="F5480" s="305" t="s">
        <v>2805</v>
      </c>
      <c r="G5480" s="305"/>
      <c r="H5480" s="77" t="s">
        <v>49</v>
      </c>
      <c r="I5480" s="80">
        <v>5.3300000000000001E-5</v>
      </c>
      <c r="J5480" s="79">
        <v>98734.35</v>
      </c>
      <c r="K5480" s="79">
        <v>5.26</v>
      </c>
      <c r="O5480" s="4"/>
      <c r="P5480" s="4"/>
      <c r="Q5480" s="4"/>
      <c r="R5480" s="4"/>
      <c r="S5480" s="4"/>
      <c r="T5480" s="4"/>
      <c r="U5480" s="4"/>
      <c r="V5480" s="4"/>
      <c r="W5480" s="4"/>
      <c r="X5480" s="4"/>
      <c r="Y5480" s="4"/>
    </row>
    <row r="5481" spans="1:25" ht="15" customHeight="1">
      <c r="A5481" s="4"/>
      <c r="B5481" s="60"/>
      <c r="C5481" s="60"/>
      <c r="D5481" s="60"/>
      <c r="E5481" s="60"/>
      <c r="F5481" s="60" t="s">
        <v>1260</v>
      </c>
      <c r="G5481" s="82">
        <v>0</v>
      </c>
      <c r="H5481" s="60" t="s">
        <v>1261</v>
      </c>
      <c r="I5481" s="82">
        <v>0</v>
      </c>
      <c r="J5481" s="60" t="s">
        <v>1262</v>
      </c>
      <c r="K5481" s="82">
        <v>0</v>
      </c>
      <c r="O5481" s="4"/>
      <c r="P5481" s="4"/>
      <c r="Q5481" s="4"/>
      <c r="R5481" s="4"/>
      <c r="S5481" s="4"/>
      <c r="T5481" s="4"/>
      <c r="U5481" s="4"/>
      <c r="V5481" s="4"/>
      <c r="W5481" s="4"/>
      <c r="X5481" s="4"/>
      <c r="Y5481" s="4"/>
    </row>
    <row r="5482" spans="1:25" ht="15" customHeight="1" thickBot="1">
      <c r="A5482" s="4"/>
      <c r="B5482" s="60"/>
      <c r="C5482" s="60"/>
      <c r="D5482" s="60"/>
      <c r="E5482" s="60"/>
      <c r="F5482" s="60" t="s">
        <v>1263</v>
      </c>
      <c r="G5482" s="82">
        <v>1.46</v>
      </c>
      <c r="H5482" s="60"/>
      <c r="I5482" s="306" t="s">
        <v>1264</v>
      </c>
      <c r="J5482" s="306"/>
      <c r="K5482" s="82">
        <v>9.2100000000000009</v>
      </c>
      <c r="O5482" s="4"/>
      <c r="P5482" s="4"/>
      <c r="Q5482" s="4"/>
      <c r="R5482" s="4"/>
      <c r="S5482" s="4"/>
      <c r="T5482" s="4"/>
      <c r="U5482" s="4"/>
      <c r="V5482" s="4"/>
      <c r="W5482" s="4"/>
      <c r="X5482" s="4"/>
      <c r="Y5482" s="4"/>
    </row>
    <row r="5483" spans="1:25" ht="15" customHeight="1" thickTop="1">
      <c r="A5483" s="4"/>
      <c r="B5483" s="72"/>
      <c r="C5483" s="72"/>
      <c r="D5483" s="72"/>
      <c r="E5483" s="72"/>
      <c r="F5483" s="72"/>
      <c r="G5483" s="72"/>
      <c r="H5483" s="72"/>
      <c r="I5483" s="72"/>
      <c r="J5483" s="72"/>
      <c r="K5483" s="72"/>
      <c r="O5483" s="4"/>
      <c r="P5483" s="4"/>
      <c r="Q5483" s="4"/>
      <c r="R5483" s="4"/>
      <c r="S5483" s="4"/>
      <c r="T5483" s="4"/>
      <c r="U5483" s="4"/>
      <c r="V5483" s="4"/>
      <c r="W5483" s="4"/>
      <c r="X5483" s="4"/>
      <c r="Y5483" s="4"/>
    </row>
    <row r="5484" spans="1:25" ht="15" customHeight="1">
      <c r="A5484" s="4"/>
      <c r="B5484" s="61"/>
      <c r="C5484" s="62" t="s">
        <v>19</v>
      </c>
      <c r="D5484" s="61" t="s">
        <v>20</v>
      </c>
      <c r="E5484" s="61" t="s">
        <v>21</v>
      </c>
      <c r="F5484" s="303" t="s">
        <v>1242</v>
      </c>
      <c r="G5484" s="303"/>
      <c r="H5484" s="67" t="s">
        <v>22</v>
      </c>
      <c r="I5484" s="62" t="s">
        <v>23</v>
      </c>
      <c r="J5484" s="62" t="s">
        <v>24</v>
      </c>
      <c r="K5484" s="62" t="s">
        <v>17</v>
      </c>
      <c r="O5484" s="4"/>
      <c r="P5484" s="4"/>
      <c r="Q5484" s="4"/>
      <c r="R5484" s="4"/>
      <c r="S5484" s="4"/>
      <c r="T5484" s="4"/>
      <c r="U5484" s="4"/>
      <c r="V5484" s="4"/>
      <c r="W5484" s="4"/>
      <c r="X5484" s="4"/>
      <c r="Y5484" s="4"/>
    </row>
    <row r="5485" spans="1:25" ht="15" customHeight="1">
      <c r="A5485" s="4"/>
      <c r="B5485" s="58" t="s">
        <v>1243</v>
      </c>
      <c r="C5485" s="69" t="s">
        <v>3152</v>
      </c>
      <c r="D5485" s="58" t="s">
        <v>47</v>
      </c>
      <c r="E5485" s="58" t="s">
        <v>3153</v>
      </c>
      <c r="F5485" s="304" t="s">
        <v>2796</v>
      </c>
      <c r="G5485" s="304"/>
      <c r="H5485" s="68" t="s">
        <v>1249</v>
      </c>
      <c r="I5485" s="71">
        <v>1</v>
      </c>
      <c r="J5485" s="70">
        <v>1.98</v>
      </c>
      <c r="K5485" s="70">
        <v>1.98</v>
      </c>
      <c r="O5485" s="4"/>
      <c r="P5485" s="4"/>
      <c r="Q5485" s="4"/>
      <c r="R5485" s="4"/>
      <c r="S5485" s="4"/>
      <c r="T5485" s="4"/>
      <c r="U5485" s="4"/>
      <c r="V5485" s="4"/>
      <c r="W5485" s="4"/>
      <c r="X5485" s="4"/>
      <c r="Y5485" s="4"/>
    </row>
    <row r="5486" spans="1:25" ht="15" customHeight="1">
      <c r="A5486" s="4"/>
      <c r="B5486" s="57" t="s">
        <v>1254</v>
      </c>
      <c r="C5486" s="78" t="s">
        <v>3160</v>
      </c>
      <c r="D5486" s="57" t="s">
        <v>47</v>
      </c>
      <c r="E5486" s="57" t="s">
        <v>3161</v>
      </c>
      <c r="F5486" s="305" t="s">
        <v>2805</v>
      </c>
      <c r="G5486" s="305"/>
      <c r="H5486" s="77" t="s">
        <v>49</v>
      </c>
      <c r="I5486" s="80">
        <v>1.4800000000000001E-5</v>
      </c>
      <c r="J5486" s="79">
        <v>38997.879999999997</v>
      </c>
      <c r="K5486" s="79">
        <v>0.56999999999999995</v>
      </c>
      <c r="O5486" s="4"/>
      <c r="P5486" s="4"/>
      <c r="Q5486" s="4"/>
      <c r="R5486" s="4"/>
      <c r="S5486" s="4"/>
      <c r="T5486" s="4"/>
      <c r="U5486" s="4"/>
      <c r="V5486" s="4"/>
      <c r="W5486" s="4"/>
      <c r="X5486" s="4"/>
      <c r="Y5486" s="4"/>
    </row>
    <row r="5487" spans="1:25" ht="15" customHeight="1">
      <c r="A5487" s="4"/>
      <c r="B5487" s="57" t="s">
        <v>1254</v>
      </c>
      <c r="C5487" s="78" t="s">
        <v>3162</v>
      </c>
      <c r="D5487" s="57" t="s">
        <v>47</v>
      </c>
      <c r="E5487" s="57" t="s">
        <v>3163</v>
      </c>
      <c r="F5487" s="305" t="s">
        <v>2805</v>
      </c>
      <c r="G5487" s="305"/>
      <c r="H5487" s="77" t="s">
        <v>49</v>
      </c>
      <c r="I5487" s="80">
        <v>1.43E-5</v>
      </c>
      <c r="J5487" s="79">
        <v>98734.35</v>
      </c>
      <c r="K5487" s="79">
        <v>1.41</v>
      </c>
      <c r="O5487" s="4"/>
      <c r="P5487" s="4"/>
      <c r="Q5487" s="4"/>
      <c r="R5487" s="4"/>
      <c r="S5487" s="4"/>
      <c r="T5487" s="4"/>
      <c r="U5487" s="4"/>
      <c r="V5487" s="4"/>
      <c r="W5487" s="4"/>
      <c r="X5487" s="4"/>
      <c r="Y5487" s="4"/>
    </row>
    <row r="5488" spans="1:25" ht="15" customHeight="1">
      <c r="A5488" s="4"/>
      <c r="B5488" s="60"/>
      <c r="C5488" s="60"/>
      <c r="D5488" s="60"/>
      <c r="E5488" s="60"/>
      <c r="F5488" s="60" t="s">
        <v>1260</v>
      </c>
      <c r="G5488" s="82">
        <v>0</v>
      </c>
      <c r="H5488" s="60" t="s">
        <v>1261</v>
      </c>
      <c r="I5488" s="82">
        <v>0</v>
      </c>
      <c r="J5488" s="60" t="s">
        <v>1262</v>
      </c>
      <c r="K5488" s="82">
        <v>0</v>
      </c>
      <c r="O5488" s="4"/>
      <c r="P5488" s="4"/>
      <c r="Q5488" s="4"/>
      <c r="R5488" s="4"/>
      <c r="S5488" s="4"/>
      <c r="T5488" s="4"/>
      <c r="U5488" s="4"/>
      <c r="V5488" s="4"/>
      <c r="W5488" s="4"/>
      <c r="X5488" s="4"/>
      <c r="Y5488" s="4"/>
    </row>
    <row r="5489" spans="1:25" ht="15" customHeight="1" thickBot="1">
      <c r="A5489" s="4"/>
      <c r="B5489" s="60"/>
      <c r="C5489" s="60"/>
      <c r="D5489" s="60"/>
      <c r="E5489" s="60"/>
      <c r="F5489" s="60" t="s">
        <v>1263</v>
      </c>
      <c r="G5489" s="82">
        <v>0.37</v>
      </c>
      <c r="H5489" s="60"/>
      <c r="I5489" s="306" t="s">
        <v>1264</v>
      </c>
      <c r="J5489" s="306"/>
      <c r="K5489" s="82">
        <v>2.35</v>
      </c>
      <c r="O5489" s="4"/>
      <c r="P5489" s="4"/>
      <c r="Q5489" s="4"/>
      <c r="R5489" s="4"/>
      <c r="S5489" s="4"/>
      <c r="T5489" s="4"/>
      <c r="U5489" s="4"/>
      <c r="V5489" s="4"/>
      <c r="W5489" s="4"/>
      <c r="X5489" s="4"/>
      <c r="Y5489" s="4"/>
    </row>
    <row r="5490" spans="1:25" ht="15" customHeight="1" thickTop="1">
      <c r="A5490" s="4"/>
      <c r="B5490" s="72"/>
      <c r="C5490" s="72"/>
      <c r="D5490" s="72"/>
      <c r="E5490" s="72"/>
      <c r="F5490" s="72"/>
      <c r="G5490" s="72"/>
      <c r="H5490" s="72"/>
      <c r="I5490" s="72"/>
      <c r="J5490" s="72"/>
      <c r="K5490" s="72"/>
      <c r="O5490" s="4"/>
      <c r="P5490" s="4"/>
      <c r="Q5490" s="4"/>
      <c r="R5490" s="4"/>
      <c r="S5490" s="4"/>
      <c r="T5490" s="4"/>
      <c r="U5490" s="4"/>
      <c r="V5490" s="4"/>
      <c r="W5490" s="4"/>
      <c r="X5490" s="4"/>
      <c r="Y5490" s="4"/>
    </row>
    <row r="5491" spans="1:25" ht="15" customHeight="1">
      <c r="A5491" s="4"/>
      <c r="B5491" s="61"/>
      <c r="C5491" s="62" t="s">
        <v>19</v>
      </c>
      <c r="D5491" s="61" t="s">
        <v>20</v>
      </c>
      <c r="E5491" s="61" t="s">
        <v>21</v>
      </c>
      <c r="F5491" s="303" t="s">
        <v>1242</v>
      </c>
      <c r="G5491" s="303"/>
      <c r="H5491" s="67" t="s">
        <v>22</v>
      </c>
      <c r="I5491" s="62" t="s">
        <v>23</v>
      </c>
      <c r="J5491" s="62" t="s">
        <v>24</v>
      </c>
      <c r="K5491" s="62" t="s">
        <v>17</v>
      </c>
      <c r="O5491" s="4"/>
      <c r="P5491" s="4"/>
      <c r="Q5491" s="4"/>
      <c r="R5491" s="4"/>
      <c r="S5491" s="4"/>
      <c r="T5491" s="4"/>
      <c r="U5491" s="4"/>
      <c r="V5491" s="4"/>
      <c r="W5491" s="4"/>
      <c r="X5491" s="4"/>
      <c r="Y5491" s="4"/>
    </row>
    <row r="5492" spans="1:25" ht="15" customHeight="1">
      <c r="A5492" s="4"/>
      <c r="B5492" s="58" t="s">
        <v>1243</v>
      </c>
      <c r="C5492" s="69" t="s">
        <v>3158</v>
      </c>
      <c r="D5492" s="58" t="s">
        <v>47</v>
      </c>
      <c r="E5492" s="58" t="s">
        <v>3159</v>
      </c>
      <c r="F5492" s="304" t="s">
        <v>2796</v>
      </c>
      <c r="G5492" s="304"/>
      <c r="H5492" s="68" t="s">
        <v>1249</v>
      </c>
      <c r="I5492" s="71">
        <v>1</v>
      </c>
      <c r="J5492" s="70">
        <v>9.3000000000000007</v>
      </c>
      <c r="K5492" s="70">
        <v>9.3000000000000007</v>
      </c>
      <c r="O5492" s="4"/>
      <c r="P5492" s="4"/>
      <c r="Q5492" s="4"/>
      <c r="R5492" s="4"/>
      <c r="S5492" s="4"/>
      <c r="T5492" s="4"/>
      <c r="U5492" s="4"/>
      <c r="V5492" s="4"/>
      <c r="W5492" s="4"/>
      <c r="X5492" s="4"/>
      <c r="Y5492" s="4"/>
    </row>
    <row r="5493" spans="1:25" ht="15" customHeight="1">
      <c r="A5493" s="4"/>
      <c r="B5493" s="57" t="s">
        <v>1254</v>
      </c>
      <c r="C5493" s="78" t="s">
        <v>3162</v>
      </c>
      <c r="D5493" s="57" t="s">
        <v>47</v>
      </c>
      <c r="E5493" s="57" t="s">
        <v>3163</v>
      </c>
      <c r="F5493" s="305" t="s">
        <v>2805</v>
      </c>
      <c r="G5493" s="305"/>
      <c r="H5493" s="77" t="s">
        <v>49</v>
      </c>
      <c r="I5493" s="80">
        <v>6.6699999999999995E-5</v>
      </c>
      <c r="J5493" s="79">
        <v>98734.35</v>
      </c>
      <c r="K5493" s="79">
        <v>6.58</v>
      </c>
      <c r="O5493" s="4"/>
      <c r="P5493" s="4"/>
      <c r="Q5493" s="4"/>
      <c r="R5493" s="4"/>
      <c r="S5493" s="4"/>
      <c r="T5493" s="4"/>
      <c r="U5493" s="4"/>
      <c r="V5493" s="4"/>
      <c r="W5493" s="4"/>
      <c r="X5493" s="4"/>
      <c r="Y5493" s="4"/>
    </row>
    <row r="5494" spans="1:25" ht="15" customHeight="1">
      <c r="A5494" s="4"/>
      <c r="B5494" s="57" t="s">
        <v>1254</v>
      </c>
      <c r="C5494" s="78" t="s">
        <v>3160</v>
      </c>
      <c r="D5494" s="57" t="s">
        <v>47</v>
      </c>
      <c r="E5494" s="57" t="s">
        <v>3161</v>
      </c>
      <c r="F5494" s="305" t="s">
        <v>2805</v>
      </c>
      <c r="G5494" s="305"/>
      <c r="H5494" s="77" t="s">
        <v>49</v>
      </c>
      <c r="I5494" s="80">
        <v>6.9999999999999994E-5</v>
      </c>
      <c r="J5494" s="79">
        <v>38997.879999999997</v>
      </c>
      <c r="K5494" s="79">
        <v>2.72</v>
      </c>
      <c r="O5494" s="4"/>
      <c r="P5494" s="4"/>
      <c r="Q5494" s="4"/>
      <c r="R5494" s="4"/>
      <c r="S5494" s="4"/>
      <c r="T5494" s="4"/>
      <c r="U5494" s="4"/>
      <c r="V5494" s="4"/>
      <c r="W5494" s="4"/>
      <c r="X5494" s="4"/>
      <c r="Y5494" s="4"/>
    </row>
    <row r="5495" spans="1:25" ht="15" customHeight="1">
      <c r="A5495" s="4"/>
      <c r="B5495" s="60"/>
      <c r="C5495" s="60"/>
      <c r="D5495" s="60"/>
      <c r="E5495" s="60"/>
      <c r="F5495" s="60" t="s">
        <v>1260</v>
      </c>
      <c r="G5495" s="82">
        <v>0</v>
      </c>
      <c r="H5495" s="60" t="s">
        <v>1261</v>
      </c>
      <c r="I5495" s="82">
        <v>0</v>
      </c>
      <c r="J5495" s="60" t="s">
        <v>1262</v>
      </c>
      <c r="K5495" s="82">
        <v>0</v>
      </c>
      <c r="O5495" s="4"/>
      <c r="P5495" s="4"/>
      <c r="Q5495" s="4"/>
      <c r="R5495" s="4"/>
      <c r="S5495" s="4"/>
      <c r="T5495" s="4"/>
      <c r="U5495" s="4"/>
      <c r="V5495" s="4"/>
      <c r="W5495" s="4"/>
      <c r="X5495" s="4"/>
      <c r="Y5495" s="4"/>
    </row>
    <row r="5496" spans="1:25" ht="15" customHeight="1" thickBot="1">
      <c r="A5496" s="4"/>
      <c r="B5496" s="60"/>
      <c r="C5496" s="60"/>
      <c r="D5496" s="60"/>
      <c r="E5496" s="60"/>
      <c r="F5496" s="60" t="s">
        <v>1263</v>
      </c>
      <c r="G5496" s="82">
        <v>1.75</v>
      </c>
      <c r="H5496" s="60"/>
      <c r="I5496" s="306" t="s">
        <v>1264</v>
      </c>
      <c r="J5496" s="306"/>
      <c r="K5496" s="82">
        <v>11.05</v>
      </c>
      <c r="O5496" s="4"/>
      <c r="P5496" s="4"/>
      <c r="Q5496" s="4"/>
      <c r="R5496" s="4"/>
      <c r="S5496" s="4"/>
      <c r="T5496" s="4"/>
      <c r="U5496" s="4"/>
      <c r="V5496" s="4"/>
      <c r="W5496" s="4"/>
      <c r="X5496" s="4"/>
      <c r="Y5496" s="4"/>
    </row>
    <row r="5497" spans="1:25" ht="15" customHeight="1" thickTop="1">
      <c r="A5497" s="4"/>
      <c r="B5497" s="72"/>
      <c r="C5497" s="72"/>
      <c r="D5497" s="72"/>
      <c r="E5497" s="72"/>
      <c r="F5497" s="72"/>
      <c r="G5497" s="72"/>
      <c r="H5497" s="72"/>
      <c r="I5497" s="72"/>
      <c r="J5497" s="72"/>
      <c r="K5497" s="72"/>
      <c r="O5497" s="4"/>
      <c r="P5497" s="4"/>
      <c r="Q5497" s="4"/>
      <c r="R5497" s="4"/>
      <c r="S5497" s="4"/>
      <c r="T5497" s="4"/>
      <c r="U5497" s="4"/>
      <c r="V5497" s="4"/>
      <c r="W5497" s="4"/>
      <c r="X5497" s="4"/>
      <c r="Y5497" s="4"/>
    </row>
    <row r="5498" spans="1:25" ht="15" customHeight="1">
      <c r="A5498" s="4"/>
      <c r="B5498" s="61"/>
      <c r="C5498" s="62" t="s">
        <v>19</v>
      </c>
      <c r="D5498" s="61" t="s">
        <v>20</v>
      </c>
      <c r="E5498" s="61" t="s">
        <v>21</v>
      </c>
      <c r="F5498" s="303" t="s">
        <v>1242</v>
      </c>
      <c r="G5498" s="303"/>
      <c r="H5498" s="67" t="s">
        <v>22</v>
      </c>
      <c r="I5498" s="62" t="s">
        <v>23</v>
      </c>
      <c r="J5498" s="62" t="s">
        <v>24</v>
      </c>
      <c r="K5498" s="62" t="s">
        <v>17</v>
      </c>
      <c r="O5498" s="4"/>
      <c r="P5498" s="4"/>
      <c r="Q5498" s="4"/>
      <c r="R5498" s="4"/>
      <c r="S5498" s="4"/>
      <c r="T5498" s="4"/>
      <c r="U5498" s="4"/>
      <c r="V5498" s="4"/>
      <c r="W5498" s="4"/>
      <c r="X5498" s="4"/>
      <c r="Y5498" s="4"/>
    </row>
    <row r="5499" spans="1:25" ht="15" customHeight="1">
      <c r="A5499" s="4"/>
      <c r="B5499" s="58" t="s">
        <v>1243</v>
      </c>
      <c r="C5499" s="69" t="s">
        <v>3156</v>
      </c>
      <c r="D5499" s="58" t="s">
        <v>47</v>
      </c>
      <c r="E5499" s="58" t="s">
        <v>3157</v>
      </c>
      <c r="F5499" s="304" t="s">
        <v>2796</v>
      </c>
      <c r="G5499" s="304"/>
      <c r="H5499" s="68" t="s">
        <v>1249</v>
      </c>
      <c r="I5499" s="71">
        <v>1</v>
      </c>
      <c r="J5499" s="70">
        <v>45.54</v>
      </c>
      <c r="K5499" s="70">
        <v>45.54</v>
      </c>
      <c r="O5499" s="4"/>
      <c r="P5499" s="4"/>
      <c r="Q5499" s="4"/>
      <c r="R5499" s="4"/>
      <c r="S5499" s="4"/>
      <c r="T5499" s="4"/>
      <c r="U5499" s="4"/>
      <c r="V5499" s="4"/>
      <c r="W5499" s="4"/>
      <c r="X5499" s="4"/>
      <c r="Y5499" s="4"/>
    </row>
    <row r="5500" spans="1:25" ht="15" customHeight="1">
      <c r="A5500" s="4"/>
      <c r="B5500" s="57" t="s">
        <v>1254</v>
      </c>
      <c r="C5500" s="78" t="s">
        <v>2838</v>
      </c>
      <c r="D5500" s="57" t="s">
        <v>47</v>
      </c>
      <c r="E5500" s="57" t="s">
        <v>2839</v>
      </c>
      <c r="F5500" s="305" t="s">
        <v>1258</v>
      </c>
      <c r="G5500" s="305"/>
      <c r="H5500" s="77" t="s">
        <v>15</v>
      </c>
      <c r="I5500" s="80">
        <v>7.88</v>
      </c>
      <c r="J5500" s="79">
        <v>5.78</v>
      </c>
      <c r="K5500" s="79">
        <v>45.54</v>
      </c>
      <c r="O5500" s="4"/>
      <c r="P5500" s="4"/>
      <c r="Q5500" s="4"/>
      <c r="R5500" s="4"/>
      <c r="S5500" s="4"/>
      <c r="T5500" s="4"/>
      <c r="U5500" s="4"/>
      <c r="V5500" s="4"/>
      <c r="W5500" s="4"/>
      <c r="X5500" s="4"/>
      <c r="Y5500" s="4"/>
    </row>
    <row r="5501" spans="1:25" ht="15" customHeight="1">
      <c r="A5501" s="4"/>
      <c r="B5501" s="60"/>
      <c r="C5501" s="60"/>
      <c r="D5501" s="60"/>
      <c r="E5501" s="60"/>
      <c r="F5501" s="60" t="s">
        <v>1260</v>
      </c>
      <c r="G5501" s="82">
        <v>0</v>
      </c>
      <c r="H5501" s="60" t="s">
        <v>1261</v>
      </c>
      <c r="I5501" s="82">
        <v>0</v>
      </c>
      <c r="J5501" s="60" t="s">
        <v>1262</v>
      </c>
      <c r="K5501" s="82">
        <v>0</v>
      </c>
      <c r="O5501" s="4"/>
      <c r="P5501" s="4"/>
      <c r="Q5501" s="4"/>
      <c r="R5501" s="4"/>
      <c r="S5501" s="4"/>
      <c r="T5501" s="4"/>
      <c r="U5501" s="4"/>
      <c r="V5501" s="4"/>
      <c r="W5501" s="4"/>
      <c r="X5501" s="4"/>
      <c r="Y5501" s="4"/>
    </row>
    <row r="5502" spans="1:25" ht="15" customHeight="1" thickBot="1">
      <c r="A5502" s="4"/>
      <c r="B5502" s="60"/>
      <c r="C5502" s="60"/>
      <c r="D5502" s="60"/>
      <c r="E5502" s="60"/>
      <c r="F5502" s="60" t="s">
        <v>1263</v>
      </c>
      <c r="G5502" s="82">
        <v>8.61</v>
      </c>
      <c r="H5502" s="60"/>
      <c r="I5502" s="306" t="s">
        <v>1264</v>
      </c>
      <c r="J5502" s="306"/>
      <c r="K5502" s="82">
        <v>54.15</v>
      </c>
      <c r="O5502" s="4"/>
      <c r="P5502" s="4"/>
      <c r="Q5502" s="4"/>
      <c r="R5502" s="4"/>
      <c r="S5502" s="4"/>
      <c r="T5502" s="4"/>
      <c r="U5502" s="4"/>
      <c r="V5502" s="4"/>
      <c r="W5502" s="4"/>
      <c r="X5502" s="4"/>
      <c r="Y5502" s="4"/>
    </row>
    <row r="5503" spans="1:25" ht="15" customHeight="1" thickTop="1">
      <c r="A5503" s="4"/>
      <c r="B5503" s="72"/>
      <c r="C5503" s="72"/>
      <c r="D5503" s="72"/>
      <c r="E5503" s="72"/>
      <c r="F5503" s="72"/>
      <c r="G5503" s="72"/>
      <c r="H5503" s="72"/>
      <c r="I5503" s="72"/>
      <c r="J5503" s="72"/>
      <c r="K5503" s="72"/>
      <c r="O5503" s="4"/>
      <c r="P5503" s="4"/>
      <c r="Q5503" s="4"/>
      <c r="R5503" s="4"/>
      <c r="S5503" s="4"/>
      <c r="T5503" s="4"/>
      <c r="U5503" s="4"/>
      <c r="V5503" s="4"/>
      <c r="W5503" s="4"/>
      <c r="X5503" s="4"/>
      <c r="Y5503" s="4"/>
    </row>
    <row r="5504" spans="1:25" ht="15" customHeight="1">
      <c r="A5504" s="4"/>
      <c r="B5504" s="61"/>
      <c r="C5504" s="62" t="s">
        <v>19</v>
      </c>
      <c r="D5504" s="61" t="s">
        <v>20</v>
      </c>
      <c r="E5504" s="61" t="s">
        <v>21</v>
      </c>
      <c r="F5504" s="303" t="s">
        <v>1242</v>
      </c>
      <c r="G5504" s="303"/>
      <c r="H5504" s="67" t="s">
        <v>22</v>
      </c>
      <c r="I5504" s="62" t="s">
        <v>23</v>
      </c>
      <c r="J5504" s="62" t="s">
        <v>24</v>
      </c>
      <c r="K5504" s="62" t="s">
        <v>17</v>
      </c>
      <c r="O5504" s="4"/>
      <c r="P5504" s="4"/>
      <c r="Q5504" s="4"/>
      <c r="R5504" s="4"/>
      <c r="S5504" s="4"/>
      <c r="T5504" s="4"/>
      <c r="U5504" s="4"/>
      <c r="V5504" s="4"/>
      <c r="W5504" s="4"/>
      <c r="X5504" s="4"/>
      <c r="Y5504" s="4"/>
    </row>
    <row r="5505" spans="1:25" ht="15" customHeight="1">
      <c r="A5505" s="4"/>
      <c r="B5505" s="58" t="s">
        <v>1243</v>
      </c>
      <c r="C5505" s="69" t="s">
        <v>2019</v>
      </c>
      <c r="D5505" s="58" t="s">
        <v>47</v>
      </c>
      <c r="E5505" s="58" t="s">
        <v>2020</v>
      </c>
      <c r="F5505" s="304" t="s">
        <v>1248</v>
      </c>
      <c r="G5505" s="304"/>
      <c r="H5505" s="68" t="s">
        <v>1249</v>
      </c>
      <c r="I5505" s="71">
        <v>1</v>
      </c>
      <c r="J5505" s="70">
        <v>32.29</v>
      </c>
      <c r="K5505" s="70">
        <v>32.29</v>
      </c>
      <c r="O5505" s="4"/>
      <c r="P5505" s="4"/>
      <c r="Q5505" s="4"/>
      <c r="R5505" s="4"/>
      <c r="S5505" s="4"/>
      <c r="T5505" s="4"/>
      <c r="U5505" s="4"/>
      <c r="V5505" s="4"/>
      <c r="W5505" s="4"/>
      <c r="X5505" s="4"/>
      <c r="Y5505" s="4"/>
    </row>
    <row r="5506" spans="1:25" ht="15" customHeight="1">
      <c r="A5506" s="4"/>
      <c r="B5506" s="59" t="s">
        <v>1245</v>
      </c>
      <c r="C5506" s="74" t="s">
        <v>2948</v>
      </c>
      <c r="D5506" s="59" t="s">
        <v>47</v>
      </c>
      <c r="E5506" s="59" t="s">
        <v>2949</v>
      </c>
      <c r="F5506" s="308" t="s">
        <v>1248</v>
      </c>
      <c r="G5506" s="308"/>
      <c r="H5506" s="73" t="s">
        <v>1249</v>
      </c>
      <c r="I5506" s="76">
        <v>1</v>
      </c>
      <c r="J5506" s="75">
        <v>0.22</v>
      </c>
      <c r="K5506" s="75">
        <v>0.22</v>
      </c>
      <c r="O5506" s="4"/>
      <c r="P5506" s="4"/>
      <c r="Q5506" s="4"/>
      <c r="R5506" s="4"/>
      <c r="S5506" s="4"/>
      <c r="T5506" s="4"/>
      <c r="U5506" s="4"/>
      <c r="V5506" s="4"/>
      <c r="W5506" s="4"/>
      <c r="X5506" s="4"/>
      <c r="Y5506" s="4"/>
    </row>
    <row r="5507" spans="1:25" ht="15" customHeight="1">
      <c r="A5507" s="4"/>
      <c r="B5507" s="57" t="s">
        <v>1254</v>
      </c>
      <c r="C5507" s="78" t="s">
        <v>2689</v>
      </c>
      <c r="D5507" s="57" t="s">
        <v>47</v>
      </c>
      <c r="E5507" s="57" t="s">
        <v>2690</v>
      </c>
      <c r="F5507" s="305" t="s">
        <v>1258</v>
      </c>
      <c r="G5507" s="305"/>
      <c r="H5507" s="77" t="s">
        <v>1249</v>
      </c>
      <c r="I5507" s="80">
        <v>1</v>
      </c>
      <c r="J5507" s="79">
        <v>1.43</v>
      </c>
      <c r="K5507" s="79">
        <v>1.43</v>
      </c>
      <c r="O5507" s="4"/>
      <c r="P5507" s="4"/>
      <c r="Q5507" s="4"/>
      <c r="R5507" s="4"/>
      <c r="S5507" s="4"/>
      <c r="T5507" s="4"/>
      <c r="U5507" s="4"/>
      <c r="V5507" s="4"/>
      <c r="W5507" s="4"/>
      <c r="X5507" s="4"/>
      <c r="Y5507" s="4"/>
    </row>
    <row r="5508" spans="1:25" ht="15" customHeight="1">
      <c r="A5508" s="4"/>
      <c r="B5508" s="57" t="s">
        <v>1254</v>
      </c>
      <c r="C5508" s="78" t="s">
        <v>2711</v>
      </c>
      <c r="D5508" s="57" t="s">
        <v>47</v>
      </c>
      <c r="E5508" s="57" t="s">
        <v>2712</v>
      </c>
      <c r="F5508" s="305" t="s">
        <v>1258</v>
      </c>
      <c r="G5508" s="305"/>
      <c r="H5508" s="77" t="s">
        <v>1249</v>
      </c>
      <c r="I5508" s="80">
        <v>1</v>
      </c>
      <c r="J5508" s="79">
        <v>0.01</v>
      </c>
      <c r="K5508" s="79">
        <v>0.01</v>
      </c>
      <c r="O5508" s="4"/>
      <c r="P5508" s="4"/>
      <c r="Q5508" s="4"/>
      <c r="R5508" s="4"/>
      <c r="S5508" s="4"/>
      <c r="T5508" s="4"/>
      <c r="U5508" s="4"/>
      <c r="V5508" s="4"/>
      <c r="W5508" s="4"/>
      <c r="X5508" s="4"/>
      <c r="Y5508" s="4"/>
    </row>
    <row r="5509" spans="1:25" ht="15" customHeight="1">
      <c r="A5509" s="4"/>
      <c r="B5509" s="57" t="s">
        <v>1254</v>
      </c>
      <c r="C5509" s="78" t="s">
        <v>2950</v>
      </c>
      <c r="D5509" s="57" t="s">
        <v>47</v>
      </c>
      <c r="E5509" s="57" t="s">
        <v>2951</v>
      </c>
      <c r="F5509" s="305" t="s">
        <v>1402</v>
      </c>
      <c r="G5509" s="305"/>
      <c r="H5509" s="77" t="s">
        <v>1249</v>
      </c>
      <c r="I5509" s="80">
        <v>1</v>
      </c>
      <c r="J5509" s="79">
        <v>26.68</v>
      </c>
      <c r="K5509" s="79">
        <v>26.68</v>
      </c>
      <c r="O5509" s="4"/>
      <c r="P5509" s="4"/>
      <c r="Q5509" s="4"/>
      <c r="R5509" s="4"/>
      <c r="S5509" s="4"/>
      <c r="T5509" s="4"/>
      <c r="U5509" s="4"/>
      <c r="V5509" s="4"/>
      <c r="W5509" s="4"/>
      <c r="X5509" s="4"/>
      <c r="Y5509" s="4"/>
    </row>
    <row r="5510" spans="1:25" ht="15" customHeight="1">
      <c r="A5510" s="4"/>
      <c r="B5510" s="57" t="s">
        <v>1254</v>
      </c>
      <c r="C5510" s="78" t="s">
        <v>2693</v>
      </c>
      <c r="D5510" s="57" t="s">
        <v>47</v>
      </c>
      <c r="E5510" s="57" t="s">
        <v>2694</v>
      </c>
      <c r="F5510" s="305" t="s">
        <v>1258</v>
      </c>
      <c r="G5510" s="305"/>
      <c r="H5510" s="77" t="s">
        <v>1249</v>
      </c>
      <c r="I5510" s="80">
        <v>1</v>
      </c>
      <c r="J5510" s="79">
        <v>0.86</v>
      </c>
      <c r="K5510" s="79">
        <v>0.86</v>
      </c>
      <c r="O5510" s="4"/>
      <c r="P5510" s="4"/>
      <c r="Q5510" s="4"/>
      <c r="R5510" s="4"/>
      <c r="S5510" s="4"/>
      <c r="T5510" s="4"/>
      <c r="U5510" s="4"/>
      <c r="V5510" s="4"/>
      <c r="W5510" s="4"/>
      <c r="X5510" s="4"/>
      <c r="Y5510" s="4"/>
    </row>
    <row r="5511" spans="1:25" ht="15" customHeight="1">
      <c r="A5511" s="4"/>
      <c r="B5511" s="57" t="s">
        <v>1254</v>
      </c>
      <c r="C5511" s="78" t="s">
        <v>2715</v>
      </c>
      <c r="D5511" s="57" t="s">
        <v>47</v>
      </c>
      <c r="E5511" s="57" t="s">
        <v>2716</v>
      </c>
      <c r="F5511" s="305" t="s">
        <v>1258</v>
      </c>
      <c r="G5511" s="305"/>
      <c r="H5511" s="77" t="s">
        <v>1249</v>
      </c>
      <c r="I5511" s="80">
        <v>1</v>
      </c>
      <c r="J5511" s="79">
        <v>0.89</v>
      </c>
      <c r="K5511" s="79">
        <v>0.89</v>
      </c>
      <c r="O5511" s="4"/>
      <c r="P5511" s="4"/>
      <c r="Q5511" s="4"/>
      <c r="R5511" s="4"/>
      <c r="S5511" s="4"/>
      <c r="T5511" s="4"/>
      <c r="U5511" s="4"/>
      <c r="V5511" s="4"/>
      <c r="W5511" s="4"/>
      <c r="X5511" s="4"/>
      <c r="Y5511" s="4"/>
    </row>
    <row r="5512" spans="1:25" ht="15" customHeight="1">
      <c r="A5512" s="4"/>
      <c r="B5512" s="57" t="s">
        <v>1254</v>
      </c>
      <c r="C5512" s="78" t="s">
        <v>2697</v>
      </c>
      <c r="D5512" s="57" t="s">
        <v>47</v>
      </c>
      <c r="E5512" s="57" t="s">
        <v>2698</v>
      </c>
      <c r="F5512" s="305" t="s">
        <v>1258</v>
      </c>
      <c r="G5512" s="305"/>
      <c r="H5512" s="77" t="s">
        <v>1249</v>
      </c>
      <c r="I5512" s="80">
        <v>1</v>
      </c>
      <c r="J5512" s="79">
        <v>2.12</v>
      </c>
      <c r="K5512" s="79">
        <v>2.12</v>
      </c>
      <c r="O5512" s="4"/>
      <c r="P5512" s="4"/>
      <c r="Q5512" s="4"/>
      <c r="R5512" s="4"/>
      <c r="S5512" s="4"/>
      <c r="T5512" s="4"/>
      <c r="U5512" s="4"/>
      <c r="V5512" s="4"/>
      <c r="W5512" s="4"/>
      <c r="X5512" s="4"/>
      <c r="Y5512" s="4"/>
    </row>
    <row r="5513" spans="1:25" ht="15" customHeight="1">
      <c r="A5513" s="4"/>
      <c r="B5513" s="57" t="s">
        <v>1254</v>
      </c>
      <c r="C5513" s="78" t="s">
        <v>2691</v>
      </c>
      <c r="D5513" s="57" t="s">
        <v>47</v>
      </c>
      <c r="E5513" s="57" t="s">
        <v>2692</v>
      </c>
      <c r="F5513" s="305" t="s">
        <v>1258</v>
      </c>
      <c r="G5513" s="305"/>
      <c r="H5513" s="77" t="s">
        <v>1249</v>
      </c>
      <c r="I5513" s="80">
        <v>1</v>
      </c>
      <c r="J5513" s="79">
        <v>0.08</v>
      </c>
      <c r="K5513" s="79">
        <v>0.08</v>
      </c>
      <c r="O5513" s="4"/>
      <c r="P5513" s="4"/>
      <c r="Q5513" s="4"/>
      <c r="R5513" s="4"/>
      <c r="S5513" s="4"/>
      <c r="T5513" s="4"/>
      <c r="U5513" s="4"/>
      <c r="V5513" s="4"/>
      <c r="W5513" s="4"/>
      <c r="X5513" s="4"/>
      <c r="Y5513" s="4"/>
    </row>
    <row r="5514" spans="1:25" ht="15" customHeight="1">
      <c r="A5514" s="4"/>
      <c r="B5514" s="60"/>
      <c r="C5514" s="60"/>
      <c r="D5514" s="60"/>
      <c r="E5514" s="60"/>
      <c r="F5514" s="60" t="s">
        <v>1260</v>
      </c>
      <c r="G5514" s="82">
        <v>26.9</v>
      </c>
      <c r="H5514" s="60" t="s">
        <v>1261</v>
      </c>
      <c r="I5514" s="82">
        <v>0</v>
      </c>
      <c r="J5514" s="60" t="s">
        <v>1262</v>
      </c>
      <c r="K5514" s="82">
        <v>26.9</v>
      </c>
      <c r="O5514" s="4"/>
      <c r="P5514" s="4"/>
      <c r="Q5514" s="4"/>
      <c r="R5514" s="4"/>
      <c r="S5514" s="4"/>
      <c r="T5514" s="4"/>
      <c r="U5514" s="4"/>
      <c r="V5514" s="4"/>
      <c r="W5514" s="4"/>
      <c r="X5514" s="4"/>
      <c r="Y5514" s="4"/>
    </row>
    <row r="5515" spans="1:25" ht="15" customHeight="1" thickBot="1">
      <c r="A5515" s="4"/>
      <c r="B5515" s="60"/>
      <c r="C5515" s="60"/>
      <c r="D5515" s="60"/>
      <c r="E5515" s="60"/>
      <c r="F5515" s="60" t="s">
        <v>1263</v>
      </c>
      <c r="G5515" s="82">
        <v>6.1</v>
      </c>
      <c r="H5515" s="60"/>
      <c r="I5515" s="306" t="s">
        <v>1264</v>
      </c>
      <c r="J5515" s="306"/>
      <c r="K5515" s="82">
        <v>38.39</v>
      </c>
      <c r="O5515" s="4"/>
      <c r="P5515" s="4"/>
      <c r="Q5515" s="4"/>
      <c r="R5515" s="4"/>
      <c r="S5515" s="4"/>
      <c r="T5515" s="4"/>
      <c r="U5515" s="4"/>
      <c r="V5515" s="4"/>
      <c r="W5515" s="4"/>
      <c r="X5515" s="4"/>
      <c r="Y5515" s="4"/>
    </row>
    <row r="5516" spans="1:25" ht="15" customHeight="1" thickTop="1">
      <c r="A5516" s="4"/>
      <c r="B5516" s="72"/>
      <c r="C5516" s="72"/>
      <c r="D5516" s="72"/>
      <c r="E5516" s="72"/>
      <c r="F5516" s="72"/>
      <c r="G5516" s="72"/>
      <c r="H5516" s="72"/>
      <c r="I5516" s="72"/>
      <c r="J5516" s="72"/>
      <c r="K5516" s="72"/>
      <c r="O5516" s="4"/>
      <c r="P5516" s="4"/>
      <c r="Q5516" s="4"/>
      <c r="R5516" s="4"/>
      <c r="S5516" s="4"/>
      <c r="T5516" s="4"/>
      <c r="U5516" s="4"/>
      <c r="V5516" s="4"/>
      <c r="W5516" s="4"/>
      <c r="X5516" s="4"/>
      <c r="Y5516" s="4"/>
    </row>
    <row r="5517" spans="1:25" ht="15" customHeight="1">
      <c r="A5517" s="4"/>
      <c r="B5517" s="61"/>
      <c r="C5517" s="62" t="s">
        <v>19</v>
      </c>
      <c r="D5517" s="61" t="s">
        <v>20</v>
      </c>
      <c r="E5517" s="61" t="s">
        <v>21</v>
      </c>
      <c r="F5517" s="303" t="s">
        <v>1242</v>
      </c>
      <c r="G5517" s="303"/>
      <c r="H5517" s="67" t="s">
        <v>22</v>
      </c>
      <c r="I5517" s="62" t="s">
        <v>23</v>
      </c>
      <c r="J5517" s="62" t="s">
        <v>24</v>
      </c>
      <c r="K5517" s="62" t="s">
        <v>17</v>
      </c>
      <c r="O5517" s="4"/>
      <c r="P5517" s="4"/>
      <c r="Q5517" s="4"/>
      <c r="R5517" s="4"/>
      <c r="S5517" s="4"/>
      <c r="T5517" s="4"/>
      <c r="U5517" s="4"/>
      <c r="V5517" s="4"/>
      <c r="W5517" s="4"/>
      <c r="X5517" s="4"/>
      <c r="Y5517" s="4"/>
    </row>
    <row r="5518" spans="1:25" ht="15" customHeight="1">
      <c r="A5518" s="4"/>
      <c r="B5518" s="58" t="s">
        <v>1243</v>
      </c>
      <c r="C5518" s="69" t="s">
        <v>2169</v>
      </c>
      <c r="D5518" s="58" t="s">
        <v>47</v>
      </c>
      <c r="E5518" s="58" t="s">
        <v>2170</v>
      </c>
      <c r="F5518" s="304" t="s">
        <v>1248</v>
      </c>
      <c r="G5518" s="304"/>
      <c r="H5518" s="68" t="s">
        <v>1249</v>
      </c>
      <c r="I5518" s="71">
        <v>1</v>
      </c>
      <c r="J5518" s="70">
        <v>27.31</v>
      </c>
      <c r="K5518" s="70">
        <v>27.31</v>
      </c>
      <c r="O5518" s="4"/>
      <c r="P5518" s="4"/>
      <c r="Q5518" s="4"/>
      <c r="R5518" s="4"/>
      <c r="S5518" s="4"/>
      <c r="T5518" s="4"/>
      <c r="U5518" s="4"/>
      <c r="V5518" s="4"/>
      <c r="W5518" s="4"/>
      <c r="X5518" s="4"/>
      <c r="Y5518" s="4"/>
    </row>
    <row r="5519" spans="1:25" ht="15" customHeight="1">
      <c r="A5519" s="4"/>
      <c r="B5519" s="59" t="s">
        <v>1245</v>
      </c>
      <c r="C5519" s="74" t="s">
        <v>2952</v>
      </c>
      <c r="D5519" s="59" t="s">
        <v>47</v>
      </c>
      <c r="E5519" s="59" t="s">
        <v>2953</v>
      </c>
      <c r="F5519" s="308" t="s">
        <v>1248</v>
      </c>
      <c r="G5519" s="308"/>
      <c r="H5519" s="73" t="s">
        <v>1249</v>
      </c>
      <c r="I5519" s="76">
        <v>1</v>
      </c>
      <c r="J5519" s="75">
        <v>0.18</v>
      </c>
      <c r="K5519" s="75">
        <v>0.18</v>
      </c>
      <c r="O5519" s="4"/>
      <c r="P5519" s="4"/>
      <c r="Q5519" s="4"/>
      <c r="R5519" s="4"/>
      <c r="S5519" s="4"/>
      <c r="T5519" s="4"/>
      <c r="U5519" s="4"/>
      <c r="V5519" s="4"/>
      <c r="W5519" s="4"/>
      <c r="X5519" s="4"/>
      <c r="Y5519" s="4"/>
    </row>
    <row r="5520" spans="1:25" ht="15" customHeight="1">
      <c r="A5520" s="4"/>
      <c r="B5520" s="57" t="s">
        <v>1254</v>
      </c>
      <c r="C5520" s="78" t="s">
        <v>2715</v>
      </c>
      <c r="D5520" s="57" t="s">
        <v>47</v>
      </c>
      <c r="E5520" s="57" t="s">
        <v>2716</v>
      </c>
      <c r="F5520" s="305" t="s">
        <v>1258</v>
      </c>
      <c r="G5520" s="305"/>
      <c r="H5520" s="77" t="s">
        <v>1249</v>
      </c>
      <c r="I5520" s="80">
        <v>1</v>
      </c>
      <c r="J5520" s="79">
        <v>0.89</v>
      </c>
      <c r="K5520" s="79">
        <v>0.89</v>
      </c>
      <c r="O5520" s="4"/>
      <c r="P5520" s="4"/>
      <c r="Q5520" s="4"/>
      <c r="R5520" s="4"/>
      <c r="S5520" s="4"/>
      <c r="T5520" s="4"/>
      <c r="U5520" s="4"/>
      <c r="V5520" s="4"/>
      <c r="W5520" s="4"/>
      <c r="X5520" s="4"/>
      <c r="Y5520" s="4"/>
    </row>
    <row r="5521" spans="1:25" ht="15" customHeight="1">
      <c r="A5521" s="4"/>
      <c r="B5521" s="57" t="s">
        <v>1254</v>
      </c>
      <c r="C5521" s="78" t="s">
        <v>2954</v>
      </c>
      <c r="D5521" s="57" t="s">
        <v>47</v>
      </c>
      <c r="E5521" s="57" t="s">
        <v>2955</v>
      </c>
      <c r="F5521" s="305" t="s">
        <v>1402</v>
      </c>
      <c r="G5521" s="305"/>
      <c r="H5521" s="77" t="s">
        <v>1249</v>
      </c>
      <c r="I5521" s="80">
        <v>1</v>
      </c>
      <c r="J5521" s="79">
        <v>21.74</v>
      </c>
      <c r="K5521" s="79">
        <v>21.74</v>
      </c>
      <c r="O5521" s="4"/>
      <c r="P5521" s="4"/>
      <c r="Q5521" s="4"/>
      <c r="R5521" s="4"/>
      <c r="S5521" s="4"/>
      <c r="T5521" s="4"/>
      <c r="U5521" s="4"/>
      <c r="V5521" s="4"/>
      <c r="W5521" s="4"/>
      <c r="X5521" s="4"/>
      <c r="Y5521" s="4"/>
    </row>
    <row r="5522" spans="1:25" ht="15" customHeight="1">
      <c r="A5522" s="4"/>
      <c r="B5522" s="57" t="s">
        <v>1254</v>
      </c>
      <c r="C5522" s="78" t="s">
        <v>2689</v>
      </c>
      <c r="D5522" s="57" t="s">
        <v>47</v>
      </c>
      <c r="E5522" s="57" t="s">
        <v>2690</v>
      </c>
      <c r="F5522" s="305" t="s">
        <v>1258</v>
      </c>
      <c r="G5522" s="305"/>
      <c r="H5522" s="77" t="s">
        <v>1249</v>
      </c>
      <c r="I5522" s="80">
        <v>1</v>
      </c>
      <c r="J5522" s="79">
        <v>1.43</v>
      </c>
      <c r="K5522" s="79">
        <v>1.43</v>
      </c>
      <c r="O5522" s="4"/>
      <c r="P5522" s="4"/>
      <c r="Q5522" s="4"/>
      <c r="R5522" s="4"/>
      <c r="S5522" s="4"/>
      <c r="T5522" s="4"/>
      <c r="U5522" s="4"/>
      <c r="V5522" s="4"/>
      <c r="W5522" s="4"/>
      <c r="X5522" s="4"/>
      <c r="Y5522" s="4"/>
    </row>
    <row r="5523" spans="1:25" ht="15" customHeight="1">
      <c r="A5523" s="4"/>
      <c r="B5523" s="57" t="s">
        <v>1254</v>
      </c>
      <c r="C5523" s="78" t="s">
        <v>2693</v>
      </c>
      <c r="D5523" s="57" t="s">
        <v>47</v>
      </c>
      <c r="E5523" s="57" t="s">
        <v>2694</v>
      </c>
      <c r="F5523" s="305" t="s">
        <v>1258</v>
      </c>
      <c r="G5523" s="305"/>
      <c r="H5523" s="77" t="s">
        <v>1249</v>
      </c>
      <c r="I5523" s="80">
        <v>1</v>
      </c>
      <c r="J5523" s="79">
        <v>0.86</v>
      </c>
      <c r="K5523" s="79">
        <v>0.86</v>
      </c>
      <c r="O5523" s="4"/>
      <c r="P5523" s="4"/>
      <c r="Q5523" s="4"/>
      <c r="R5523" s="4"/>
      <c r="S5523" s="4"/>
      <c r="T5523" s="4"/>
      <c r="U5523" s="4"/>
      <c r="V5523" s="4"/>
      <c r="W5523" s="4"/>
      <c r="X5523" s="4"/>
      <c r="Y5523" s="4"/>
    </row>
    <row r="5524" spans="1:25" ht="15" customHeight="1">
      <c r="A5524" s="4"/>
      <c r="B5524" s="57" t="s">
        <v>1254</v>
      </c>
      <c r="C5524" s="78" t="s">
        <v>2711</v>
      </c>
      <c r="D5524" s="57" t="s">
        <v>47</v>
      </c>
      <c r="E5524" s="57" t="s">
        <v>2712</v>
      </c>
      <c r="F5524" s="305" t="s">
        <v>1258</v>
      </c>
      <c r="G5524" s="305"/>
      <c r="H5524" s="77" t="s">
        <v>1249</v>
      </c>
      <c r="I5524" s="80">
        <v>1</v>
      </c>
      <c r="J5524" s="79">
        <v>0.01</v>
      </c>
      <c r="K5524" s="79">
        <v>0.01</v>
      </c>
      <c r="O5524" s="4"/>
      <c r="P5524" s="4"/>
      <c r="Q5524" s="4"/>
      <c r="R5524" s="4"/>
      <c r="S5524" s="4"/>
      <c r="T5524" s="4"/>
      <c r="U5524" s="4"/>
      <c r="V5524" s="4"/>
      <c r="W5524" s="4"/>
      <c r="X5524" s="4"/>
      <c r="Y5524" s="4"/>
    </row>
    <row r="5525" spans="1:25" ht="15" customHeight="1">
      <c r="A5525" s="4"/>
      <c r="B5525" s="57" t="s">
        <v>1254</v>
      </c>
      <c r="C5525" s="78" t="s">
        <v>2691</v>
      </c>
      <c r="D5525" s="57" t="s">
        <v>47</v>
      </c>
      <c r="E5525" s="57" t="s">
        <v>2692</v>
      </c>
      <c r="F5525" s="305" t="s">
        <v>1258</v>
      </c>
      <c r="G5525" s="305"/>
      <c r="H5525" s="77" t="s">
        <v>1249</v>
      </c>
      <c r="I5525" s="80">
        <v>1</v>
      </c>
      <c r="J5525" s="79">
        <v>0.08</v>
      </c>
      <c r="K5525" s="79">
        <v>0.08</v>
      </c>
      <c r="O5525" s="4"/>
      <c r="P5525" s="4"/>
      <c r="Q5525" s="4"/>
      <c r="R5525" s="4"/>
      <c r="S5525" s="4"/>
      <c r="T5525" s="4"/>
      <c r="U5525" s="4"/>
      <c r="V5525" s="4"/>
      <c r="W5525" s="4"/>
      <c r="X5525" s="4"/>
      <c r="Y5525" s="4"/>
    </row>
    <row r="5526" spans="1:25" ht="15" customHeight="1">
      <c r="A5526" s="4"/>
      <c r="B5526" s="57" t="s">
        <v>1254</v>
      </c>
      <c r="C5526" s="78" t="s">
        <v>2697</v>
      </c>
      <c r="D5526" s="57" t="s">
        <v>47</v>
      </c>
      <c r="E5526" s="57" t="s">
        <v>2698</v>
      </c>
      <c r="F5526" s="305" t="s">
        <v>1258</v>
      </c>
      <c r="G5526" s="305"/>
      <c r="H5526" s="77" t="s">
        <v>1249</v>
      </c>
      <c r="I5526" s="80">
        <v>1</v>
      </c>
      <c r="J5526" s="79">
        <v>2.12</v>
      </c>
      <c r="K5526" s="79">
        <v>2.12</v>
      </c>
      <c r="O5526" s="4"/>
      <c r="P5526" s="4"/>
      <c r="Q5526" s="4"/>
      <c r="R5526" s="4"/>
      <c r="S5526" s="4"/>
      <c r="T5526" s="4"/>
      <c r="U5526" s="4"/>
      <c r="V5526" s="4"/>
      <c r="W5526" s="4"/>
      <c r="X5526" s="4"/>
      <c r="Y5526" s="4"/>
    </row>
    <row r="5527" spans="1:25" ht="15" customHeight="1">
      <c r="A5527" s="4"/>
      <c r="B5527" s="60"/>
      <c r="C5527" s="60"/>
      <c r="D5527" s="60"/>
      <c r="E5527" s="60"/>
      <c r="F5527" s="60" t="s">
        <v>1260</v>
      </c>
      <c r="G5527" s="82">
        <v>21.92</v>
      </c>
      <c r="H5527" s="60" t="s">
        <v>1261</v>
      </c>
      <c r="I5527" s="82">
        <v>0</v>
      </c>
      <c r="J5527" s="60" t="s">
        <v>1262</v>
      </c>
      <c r="K5527" s="82">
        <v>21.92</v>
      </c>
      <c r="O5527" s="4"/>
      <c r="P5527" s="4"/>
      <c r="Q5527" s="4"/>
      <c r="R5527" s="4"/>
      <c r="S5527" s="4"/>
      <c r="T5527" s="4"/>
      <c r="U5527" s="4"/>
      <c r="V5527" s="4"/>
      <c r="W5527" s="4"/>
      <c r="X5527" s="4"/>
      <c r="Y5527" s="4"/>
    </row>
    <row r="5528" spans="1:25" ht="15" customHeight="1" thickBot="1">
      <c r="A5528" s="4"/>
      <c r="B5528" s="60"/>
      <c r="C5528" s="60"/>
      <c r="D5528" s="60"/>
      <c r="E5528" s="60"/>
      <c r="F5528" s="60" t="s">
        <v>1263</v>
      </c>
      <c r="G5528" s="82">
        <v>5.16</v>
      </c>
      <c r="H5528" s="60"/>
      <c r="I5528" s="306" t="s">
        <v>1264</v>
      </c>
      <c r="J5528" s="306"/>
      <c r="K5528" s="82">
        <v>32.47</v>
      </c>
      <c r="O5528" s="4"/>
      <c r="P5528" s="4"/>
      <c r="Q5528" s="4"/>
      <c r="R5528" s="4"/>
      <c r="S5528" s="4"/>
      <c r="T5528" s="4"/>
      <c r="U5528" s="4"/>
      <c r="V5528" s="4"/>
      <c r="W5528" s="4"/>
      <c r="X5528" s="4"/>
      <c r="Y5528" s="4"/>
    </row>
    <row r="5529" spans="1:25" ht="15" customHeight="1" thickTop="1">
      <c r="A5529" s="4"/>
      <c r="B5529" s="72"/>
      <c r="C5529" s="72"/>
      <c r="D5529" s="72"/>
      <c r="E5529" s="72"/>
      <c r="F5529" s="72"/>
      <c r="G5529" s="72"/>
      <c r="H5529" s="72"/>
      <c r="I5529" s="72"/>
      <c r="J5529" s="72"/>
      <c r="K5529" s="72"/>
      <c r="O5529" s="4"/>
      <c r="P5529" s="4"/>
      <c r="Q5529" s="4"/>
      <c r="R5529" s="4"/>
      <c r="S5529" s="4"/>
      <c r="T5529" s="4"/>
      <c r="U5529" s="4"/>
      <c r="V5529" s="4"/>
      <c r="W5529" s="4"/>
      <c r="X5529" s="4"/>
      <c r="Y5529" s="4"/>
    </row>
    <row r="5530" spans="1:25" ht="15" customHeight="1">
      <c r="A5530" s="4"/>
      <c r="B5530" s="61"/>
      <c r="C5530" s="62" t="s">
        <v>19</v>
      </c>
      <c r="D5530" s="61" t="s">
        <v>20</v>
      </c>
      <c r="E5530" s="61" t="s">
        <v>21</v>
      </c>
      <c r="F5530" s="303" t="s">
        <v>1242</v>
      </c>
      <c r="G5530" s="303"/>
      <c r="H5530" s="67" t="s">
        <v>22</v>
      </c>
      <c r="I5530" s="62" t="s">
        <v>23</v>
      </c>
      <c r="J5530" s="62" t="s">
        <v>24</v>
      </c>
      <c r="K5530" s="62" t="s">
        <v>17</v>
      </c>
      <c r="O5530" s="4"/>
      <c r="P5530" s="4"/>
      <c r="Q5530" s="4"/>
      <c r="R5530" s="4"/>
      <c r="S5530" s="4"/>
      <c r="T5530" s="4"/>
      <c r="U5530" s="4"/>
      <c r="V5530" s="4"/>
      <c r="W5530" s="4"/>
      <c r="X5530" s="4"/>
      <c r="Y5530" s="4"/>
    </row>
    <row r="5531" spans="1:25" ht="15" customHeight="1">
      <c r="A5531" s="4"/>
      <c r="B5531" s="58" t="s">
        <v>1243</v>
      </c>
      <c r="C5531" s="69" t="s">
        <v>3164</v>
      </c>
      <c r="D5531" s="58" t="s">
        <v>47</v>
      </c>
      <c r="E5531" s="58" t="s">
        <v>3165</v>
      </c>
      <c r="F5531" s="304" t="s">
        <v>1248</v>
      </c>
      <c r="G5531" s="304"/>
      <c r="H5531" s="68" t="s">
        <v>1249</v>
      </c>
      <c r="I5531" s="71">
        <v>1</v>
      </c>
      <c r="J5531" s="70">
        <v>39.520000000000003</v>
      </c>
      <c r="K5531" s="70">
        <v>39.520000000000003</v>
      </c>
      <c r="O5531" s="4"/>
      <c r="P5531" s="4"/>
      <c r="Q5531" s="4"/>
      <c r="R5531" s="4"/>
      <c r="S5531" s="4"/>
      <c r="T5531" s="4"/>
      <c r="U5531" s="4"/>
      <c r="V5531" s="4"/>
      <c r="W5531" s="4"/>
      <c r="X5531" s="4"/>
      <c r="Y5531" s="4"/>
    </row>
    <row r="5532" spans="1:25" ht="15" customHeight="1">
      <c r="A5532" s="4"/>
      <c r="B5532" s="59" t="s">
        <v>1245</v>
      </c>
      <c r="C5532" s="74" t="s">
        <v>2956</v>
      </c>
      <c r="D5532" s="59" t="s">
        <v>47</v>
      </c>
      <c r="E5532" s="59" t="s">
        <v>2957</v>
      </c>
      <c r="F5532" s="308" t="s">
        <v>1248</v>
      </c>
      <c r="G5532" s="308"/>
      <c r="H5532" s="73" t="s">
        <v>1249</v>
      </c>
      <c r="I5532" s="76">
        <v>1</v>
      </c>
      <c r="J5532" s="75">
        <v>0.38</v>
      </c>
      <c r="K5532" s="75">
        <v>0.38</v>
      </c>
      <c r="O5532" s="4"/>
      <c r="P5532" s="4"/>
      <c r="Q5532" s="4"/>
      <c r="R5532" s="4"/>
      <c r="S5532" s="4"/>
      <c r="T5532" s="4"/>
      <c r="U5532" s="4"/>
      <c r="V5532" s="4"/>
      <c r="W5532" s="4"/>
      <c r="X5532" s="4"/>
      <c r="Y5532" s="4"/>
    </row>
    <row r="5533" spans="1:25" ht="15" customHeight="1">
      <c r="A5533" s="4"/>
      <c r="B5533" s="57" t="s">
        <v>1254</v>
      </c>
      <c r="C5533" s="78" t="s">
        <v>2691</v>
      </c>
      <c r="D5533" s="57" t="s">
        <v>47</v>
      </c>
      <c r="E5533" s="57" t="s">
        <v>2692</v>
      </c>
      <c r="F5533" s="305" t="s">
        <v>1258</v>
      </c>
      <c r="G5533" s="305"/>
      <c r="H5533" s="77" t="s">
        <v>1249</v>
      </c>
      <c r="I5533" s="80">
        <v>1</v>
      </c>
      <c r="J5533" s="79">
        <v>0.08</v>
      </c>
      <c r="K5533" s="79">
        <v>0.08</v>
      </c>
      <c r="O5533" s="4"/>
      <c r="P5533" s="4"/>
      <c r="Q5533" s="4"/>
      <c r="R5533" s="4"/>
      <c r="S5533" s="4"/>
      <c r="T5533" s="4"/>
      <c r="U5533" s="4"/>
      <c r="V5533" s="4"/>
      <c r="W5533" s="4"/>
      <c r="X5533" s="4"/>
      <c r="Y5533" s="4"/>
    </row>
    <row r="5534" spans="1:25" ht="15" customHeight="1">
      <c r="A5534" s="4"/>
      <c r="B5534" s="57" t="s">
        <v>1254</v>
      </c>
      <c r="C5534" s="78" t="s">
        <v>2715</v>
      </c>
      <c r="D5534" s="57" t="s">
        <v>47</v>
      </c>
      <c r="E5534" s="57" t="s">
        <v>2716</v>
      </c>
      <c r="F5534" s="305" t="s">
        <v>1258</v>
      </c>
      <c r="G5534" s="305"/>
      <c r="H5534" s="77" t="s">
        <v>1249</v>
      </c>
      <c r="I5534" s="80">
        <v>1</v>
      </c>
      <c r="J5534" s="79">
        <v>0.89</v>
      </c>
      <c r="K5534" s="79">
        <v>0.89</v>
      </c>
      <c r="O5534" s="4"/>
      <c r="P5534" s="4"/>
      <c r="Q5534" s="4"/>
      <c r="R5534" s="4"/>
      <c r="S5534" s="4"/>
      <c r="T5534" s="4"/>
      <c r="U5534" s="4"/>
      <c r="V5534" s="4"/>
      <c r="W5534" s="4"/>
      <c r="X5534" s="4"/>
      <c r="Y5534" s="4"/>
    </row>
    <row r="5535" spans="1:25" ht="15" customHeight="1">
      <c r="A5535" s="4"/>
      <c r="B5535" s="57" t="s">
        <v>1254</v>
      </c>
      <c r="C5535" s="78" t="s">
        <v>2711</v>
      </c>
      <c r="D5535" s="57" t="s">
        <v>47</v>
      </c>
      <c r="E5535" s="57" t="s">
        <v>2712</v>
      </c>
      <c r="F5535" s="305" t="s">
        <v>1258</v>
      </c>
      <c r="G5535" s="305"/>
      <c r="H5535" s="77" t="s">
        <v>1249</v>
      </c>
      <c r="I5535" s="80">
        <v>1</v>
      </c>
      <c r="J5535" s="79">
        <v>0.01</v>
      </c>
      <c r="K5535" s="79">
        <v>0.01</v>
      </c>
      <c r="O5535" s="4"/>
      <c r="P5535" s="4"/>
      <c r="Q5535" s="4"/>
      <c r="R5535" s="4"/>
      <c r="S5535" s="4"/>
      <c r="T5535" s="4"/>
      <c r="U5535" s="4"/>
      <c r="V5535" s="4"/>
      <c r="W5535" s="4"/>
      <c r="X5535" s="4"/>
      <c r="Y5535" s="4"/>
    </row>
    <row r="5536" spans="1:25" ht="15" customHeight="1">
      <c r="A5536" s="4"/>
      <c r="B5536" s="57" t="s">
        <v>1254</v>
      </c>
      <c r="C5536" s="78" t="s">
        <v>2693</v>
      </c>
      <c r="D5536" s="57" t="s">
        <v>47</v>
      </c>
      <c r="E5536" s="57" t="s">
        <v>2694</v>
      </c>
      <c r="F5536" s="305" t="s">
        <v>1258</v>
      </c>
      <c r="G5536" s="305"/>
      <c r="H5536" s="77" t="s">
        <v>1249</v>
      </c>
      <c r="I5536" s="80">
        <v>1</v>
      </c>
      <c r="J5536" s="79">
        <v>0.86</v>
      </c>
      <c r="K5536" s="79">
        <v>0.86</v>
      </c>
      <c r="O5536" s="4"/>
      <c r="P5536" s="4"/>
      <c r="Q5536" s="4"/>
      <c r="R5536" s="4"/>
      <c r="S5536" s="4"/>
      <c r="T5536" s="4"/>
      <c r="U5536" s="4"/>
      <c r="V5536" s="4"/>
      <c r="W5536" s="4"/>
      <c r="X5536" s="4"/>
      <c r="Y5536" s="4"/>
    </row>
    <row r="5537" spans="1:25" ht="15" customHeight="1">
      <c r="A5537" s="4"/>
      <c r="B5537" s="57" t="s">
        <v>1254</v>
      </c>
      <c r="C5537" s="78" t="s">
        <v>2689</v>
      </c>
      <c r="D5537" s="57" t="s">
        <v>47</v>
      </c>
      <c r="E5537" s="57" t="s">
        <v>2690</v>
      </c>
      <c r="F5537" s="305" t="s">
        <v>1258</v>
      </c>
      <c r="G5537" s="305"/>
      <c r="H5537" s="77" t="s">
        <v>1249</v>
      </c>
      <c r="I5537" s="80">
        <v>1</v>
      </c>
      <c r="J5537" s="79">
        <v>1.43</v>
      </c>
      <c r="K5537" s="79">
        <v>1.43</v>
      </c>
      <c r="O5537" s="4"/>
      <c r="P5537" s="4"/>
      <c r="Q5537" s="4"/>
      <c r="R5537" s="4"/>
      <c r="S5537" s="4"/>
      <c r="T5537" s="4"/>
      <c r="U5537" s="4"/>
      <c r="V5537" s="4"/>
      <c r="W5537" s="4"/>
      <c r="X5537" s="4"/>
      <c r="Y5537" s="4"/>
    </row>
    <row r="5538" spans="1:25" ht="15" customHeight="1">
      <c r="A5538" s="4"/>
      <c r="B5538" s="57" t="s">
        <v>1254</v>
      </c>
      <c r="C5538" s="78" t="s">
        <v>2958</v>
      </c>
      <c r="D5538" s="57" t="s">
        <v>47</v>
      </c>
      <c r="E5538" s="57" t="s">
        <v>2959</v>
      </c>
      <c r="F5538" s="305" t="s">
        <v>1402</v>
      </c>
      <c r="G5538" s="305"/>
      <c r="H5538" s="77" t="s">
        <v>1249</v>
      </c>
      <c r="I5538" s="80">
        <v>1</v>
      </c>
      <c r="J5538" s="79">
        <v>33.75</v>
      </c>
      <c r="K5538" s="79">
        <v>33.75</v>
      </c>
      <c r="O5538" s="4"/>
      <c r="P5538" s="4"/>
      <c r="Q5538" s="4"/>
      <c r="R5538" s="4"/>
      <c r="S5538" s="4"/>
      <c r="T5538" s="4"/>
      <c r="U5538" s="4"/>
      <c r="V5538" s="4"/>
      <c r="W5538" s="4"/>
      <c r="X5538" s="4"/>
      <c r="Y5538" s="4"/>
    </row>
    <row r="5539" spans="1:25" ht="15" customHeight="1">
      <c r="A5539" s="4"/>
      <c r="B5539" s="57" t="s">
        <v>1254</v>
      </c>
      <c r="C5539" s="78" t="s">
        <v>2697</v>
      </c>
      <c r="D5539" s="57" t="s">
        <v>47</v>
      </c>
      <c r="E5539" s="57" t="s">
        <v>2698</v>
      </c>
      <c r="F5539" s="305" t="s">
        <v>1258</v>
      </c>
      <c r="G5539" s="305"/>
      <c r="H5539" s="77" t="s">
        <v>1249</v>
      </c>
      <c r="I5539" s="80">
        <v>1</v>
      </c>
      <c r="J5539" s="79">
        <v>2.12</v>
      </c>
      <c r="K5539" s="79">
        <v>2.12</v>
      </c>
      <c r="O5539" s="4"/>
      <c r="P5539" s="4"/>
      <c r="Q5539" s="4"/>
      <c r="R5539" s="4"/>
      <c r="S5539" s="4"/>
      <c r="T5539" s="4"/>
      <c r="U5539" s="4"/>
      <c r="V5539" s="4"/>
      <c r="W5539" s="4"/>
      <c r="X5539" s="4"/>
      <c r="Y5539" s="4"/>
    </row>
    <row r="5540" spans="1:25" ht="15" customHeight="1">
      <c r="A5540" s="4"/>
      <c r="B5540" s="60"/>
      <c r="C5540" s="60"/>
      <c r="D5540" s="60"/>
      <c r="E5540" s="60"/>
      <c r="F5540" s="60" t="s">
        <v>1260</v>
      </c>
      <c r="G5540" s="82">
        <v>34.130000000000003</v>
      </c>
      <c r="H5540" s="60" t="s">
        <v>1261</v>
      </c>
      <c r="I5540" s="82">
        <v>0</v>
      </c>
      <c r="J5540" s="60" t="s">
        <v>1262</v>
      </c>
      <c r="K5540" s="82">
        <v>34.130000000000003</v>
      </c>
      <c r="O5540" s="4"/>
      <c r="P5540" s="4"/>
      <c r="Q5540" s="4"/>
      <c r="R5540" s="4"/>
      <c r="S5540" s="4"/>
      <c r="T5540" s="4"/>
      <c r="U5540" s="4"/>
      <c r="V5540" s="4"/>
      <c r="W5540" s="4"/>
      <c r="X5540" s="4"/>
      <c r="Y5540" s="4"/>
    </row>
    <row r="5541" spans="1:25" ht="15" customHeight="1" thickBot="1">
      <c r="A5541" s="4"/>
      <c r="B5541" s="60"/>
      <c r="C5541" s="60"/>
      <c r="D5541" s="60"/>
      <c r="E5541" s="60"/>
      <c r="F5541" s="60" t="s">
        <v>1263</v>
      </c>
      <c r="G5541" s="82">
        <v>7.47</v>
      </c>
      <c r="H5541" s="60"/>
      <c r="I5541" s="306" t="s">
        <v>1264</v>
      </c>
      <c r="J5541" s="306"/>
      <c r="K5541" s="82">
        <v>46.99</v>
      </c>
      <c r="O5541" s="4"/>
      <c r="P5541" s="4"/>
      <c r="Q5541" s="4"/>
      <c r="R5541" s="4"/>
      <c r="S5541" s="4"/>
      <c r="T5541" s="4"/>
      <c r="U5541" s="4"/>
      <c r="V5541" s="4"/>
      <c r="W5541" s="4"/>
      <c r="X5541" s="4"/>
      <c r="Y5541" s="4"/>
    </row>
    <row r="5542" spans="1:25" ht="15" customHeight="1" thickTop="1">
      <c r="A5542" s="4"/>
      <c r="B5542" s="72"/>
      <c r="C5542" s="72"/>
      <c r="D5542" s="72"/>
      <c r="E5542" s="72"/>
      <c r="F5542" s="72"/>
      <c r="G5542" s="72"/>
      <c r="H5542" s="72"/>
      <c r="I5542" s="72"/>
      <c r="J5542" s="72"/>
      <c r="K5542" s="72"/>
      <c r="O5542" s="4"/>
      <c r="P5542" s="4"/>
      <c r="Q5542" s="4"/>
      <c r="R5542" s="4"/>
      <c r="S5542" s="4"/>
      <c r="T5542" s="4"/>
      <c r="U5542" s="4"/>
      <c r="V5542" s="4"/>
      <c r="W5542" s="4"/>
      <c r="X5542" s="4"/>
      <c r="Y5542" s="4"/>
    </row>
    <row r="5543" spans="1:25" ht="15" customHeight="1">
      <c r="A5543" s="4"/>
      <c r="B5543" s="61"/>
      <c r="C5543" s="62" t="s">
        <v>19</v>
      </c>
      <c r="D5543" s="61" t="s">
        <v>20</v>
      </c>
      <c r="E5543" s="61" t="s">
        <v>21</v>
      </c>
      <c r="F5543" s="303" t="s">
        <v>1242</v>
      </c>
      <c r="G5543" s="303"/>
      <c r="H5543" s="67" t="s">
        <v>22</v>
      </c>
      <c r="I5543" s="62" t="s">
        <v>23</v>
      </c>
      <c r="J5543" s="62" t="s">
        <v>24</v>
      </c>
      <c r="K5543" s="62" t="s">
        <v>17</v>
      </c>
      <c r="O5543" s="4"/>
      <c r="P5543" s="4"/>
      <c r="Q5543" s="4"/>
      <c r="R5543" s="4"/>
      <c r="S5543" s="4"/>
      <c r="T5543" s="4"/>
      <c r="U5543" s="4"/>
      <c r="V5543" s="4"/>
      <c r="W5543" s="4"/>
      <c r="X5543" s="4"/>
      <c r="Y5543" s="4"/>
    </row>
    <row r="5544" spans="1:25" ht="15" customHeight="1">
      <c r="A5544" s="4"/>
      <c r="B5544" s="58" t="s">
        <v>1243</v>
      </c>
      <c r="C5544" s="69" t="s">
        <v>3077</v>
      </c>
      <c r="D5544" s="58" t="s">
        <v>47</v>
      </c>
      <c r="E5544" s="58" t="s">
        <v>3078</v>
      </c>
      <c r="F5544" s="304" t="s">
        <v>1248</v>
      </c>
      <c r="G5544" s="304"/>
      <c r="H5544" s="68" t="s">
        <v>1249</v>
      </c>
      <c r="I5544" s="71">
        <v>1</v>
      </c>
      <c r="J5544" s="70">
        <v>27.48</v>
      </c>
      <c r="K5544" s="70">
        <v>27.48</v>
      </c>
      <c r="O5544" s="4"/>
      <c r="P5544" s="4"/>
      <c r="Q5544" s="4"/>
      <c r="R5544" s="4"/>
      <c r="S5544" s="4"/>
      <c r="T5544" s="4"/>
      <c r="U5544" s="4"/>
      <c r="V5544" s="4"/>
      <c r="W5544" s="4"/>
      <c r="X5544" s="4"/>
      <c r="Y5544" s="4"/>
    </row>
    <row r="5545" spans="1:25" ht="15" customHeight="1">
      <c r="A5545" s="4"/>
      <c r="B5545" s="59" t="s">
        <v>1245</v>
      </c>
      <c r="C5545" s="74" t="s">
        <v>2960</v>
      </c>
      <c r="D5545" s="59" t="s">
        <v>47</v>
      </c>
      <c r="E5545" s="59" t="s">
        <v>2961</v>
      </c>
      <c r="F5545" s="308" t="s">
        <v>1248</v>
      </c>
      <c r="G5545" s="308"/>
      <c r="H5545" s="73" t="s">
        <v>1249</v>
      </c>
      <c r="I5545" s="76">
        <v>1</v>
      </c>
      <c r="J5545" s="75">
        <v>0.35</v>
      </c>
      <c r="K5545" s="75">
        <v>0.35</v>
      </c>
      <c r="O5545" s="4"/>
      <c r="P5545" s="4"/>
      <c r="Q5545" s="4"/>
      <c r="R5545" s="4"/>
      <c r="S5545" s="4"/>
      <c r="T5545" s="4"/>
      <c r="U5545" s="4"/>
      <c r="V5545" s="4"/>
      <c r="W5545" s="4"/>
      <c r="X5545" s="4"/>
      <c r="Y5545" s="4"/>
    </row>
    <row r="5546" spans="1:25" ht="15" customHeight="1">
      <c r="A5546" s="4"/>
      <c r="B5546" s="57" t="s">
        <v>1254</v>
      </c>
      <c r="C5546" s="78" t="s">
        <v>2689</v>
      </c>
      <c r="D5546" s="57" t="s">
        <v>47</v>
      </c>
      <c r="E5546" s="57" t="s">
        <v>2690</v>
      </c>
      <c r="F5546" s="305" t="s">
        <v>1258</v>
      </c>
      <c r="G5546" s="305"/>
      <c r="H5546" s="77" t="s">
        <v>1249</v>
      </c>
      <c r="I5546" s="80">
        <v>1</v>
      </c>
      <c r="J5546" s="79">
        <v>1.43</v>
      </c>
      <c r="K5546" s="79">
        <v>1.43</v>
      </c>
      <c r="O5546" s="4"/>
      <c r="P5546" s="4"/>
      <c r="Q5546" s="4"/>
      <c r="R5546" s="4"/>
      <c r="S5546" s="4"/>
      <c r="T5546" s="4"/>
      <c r="U5546" s="4"/>
      <c r="V5546" s="4"/>
      <c r="W5546" s="4"/>
      <c r="X5546" s="4"/>
      <c r="Y5546" s="4"/>
    </row>
    <row r="5547" spans="1:25" ht="15" customHeight="1">
      <c r="A5547" s="4"/>
      <c r="B5547" s="57" t="s">
        <v>1254</v>
      </c>
      <c r="C5547" s="78" t="s">
        <v>2691</v>
      </c>
      <c r="D5547" s="57" t="s">
        <v>47</v>
      </c>
      <c r="E5547" s="57" t="s">
        <v>2692</v>
      </c>
      <c r="F5547" s="305" t="s">
        <v>1258</v>
      </c>
      <c r="G5547" s="305"/>
      <c r="H5547" s="77" t="s">
        <v>1249</v>
      </c>
      <c r="I5547" s="80">
        <v>1</v>
      </c>
      <c r="J5547" s="79">
        <v>0.08</v>
      </c>
      <c r="K5547" s="79">
        <v>0.08</v>
      </c>
      <c r="O5547" s="4"/>
      <c r="P5547" s="4"/>
      <c r="Q5547" s="4"/>
      <c r="R5547" s="4"/>
      <c r="S5547" s="4"/>
      <c r="T5547" s="4"/>
      <c r="U5547" s="4"/>
      <c r="V5547" s="4"/>
      <c r="W5547" s="4"/>
      <c r="X5547" s="4"/>
      <c r="Y5547" s="4"/>
    </row>
    <row r="5548" spans="1:25" ht="15" customHeight="1">
      <c r="A5548" s="4"/>
      <c r="B5548" s="57" t="s">
        <v>1254</v>
      </c>
      <c r="C5548" s="78" t="s">
        <v>2693</v>
      </c>
      <c r="D5548" s="57" t="s">
        <v>47</v>
      </c>
      <c r="E5548" s="57" t="s">
        <v>2694</v>
      </c>
      <c r="F5548" s="305" t="s">
        <v>1258</v>
      </c>
      <c r="G5548" s="305"/>
      <c r="H5548" s="77" t="s">
        <v>1249</v>
      </c>
      <c r="I5548" s="80">
        <v>1</v>
      </c>
      <c r="J5548" s="79">
        <v>0.86</v>
      </c>
      <c r="K5548" s="79">
        <v>0.86</v>
      </c>
      <c r="O5548" s="4"/>
      <c r="P5548" s="4"/>
      <c r="Q5548" s="4"/>
      <c r="R5548" s="4"/>
      <c r="S5548" s="4"/>
      <c r="T5548" s="4"/>
      <c r="U5548" s="4"/>
      <c r="V5548" s="4"/>
      <c r="W5548" s="4"/>
      <c r="X5548" s="4"/>
      <c r="Y5548" s="4"/>
    </row>
    <row r="5549" spans="1:25" ht="15" customHeight="1">
      <c r="A5549" s="4"/>
      <c r="B5549" s="57" t="s">
        <v>1254</v>
      </c>
      <c r="C5549" s="78" t="s">
        <v>2711</v>
      </c>
      <c r="D5549" s="57" t="s">
        <v>47</v>
      </c>
      <c r="E5549" s="57" t="s">
        <v>2712</v>
      </c>
      <c r="F5549" s="305" t="s">
        <v>1258</v>
      </c>
      <c r="G5549" s="305"/>
      <c r="H5549" s="77" t="s">
        <v>1249</v>
      </c>
      <c r="I5549" s="80">
        <v>1</v>
      </c>
      <c r="J5549" s="79">
        <v>0.01</v>
      </c>
      <c r="K5549" s="79">
        <v>0.01</v>
      </c>
      <c r="O5549" s="4"/>
      <c r="P5549" s="4"/>
      <c r="Q5549" s="4"/>
      <c r="R5549" s="4"/>
      <c r="S5549" s="4"/>
      <c r="T5549" s="4"/>
      <c r="U5549" s="4"/>
      <c r="V5549" s="4"/>
      <c r="W5549" s="4"/>
      <c r="X5549" s="4"/>
      <c r="Y5549" s="4"/>
    </row>
    <row r="5550" spans="1:25" ht="15" customHeight="1">
      <c r="A5550" s="4"/>
      <c r="B5550" s="57" t="s">
        <v>1254</v>
      </c>
      <c r="C5550" s="78" t="s">
        <v>2715</v>
      </c>
      <c r="D5550" s="57" t="s">
        <v>47</v>
      </c>
      <c r="E5550" s="57" t="s">
        <v>2716</v>
      </c>
      <c r="F5550" s="305" t="s">
        <v>1258</v>
      </c>
      <c r="G5550" s="305"/>
      <c r="H5550" s="77" t="s">
        <v>1249</v>
      </c>
      <c r="I5550" s="80">
        <v>1</v>
      </c>
      <c r="J5550" s="79">
        <v>0.89</v>
      </c>
      <c r="K5550" s="79">
        <v>0.89</v>
      </c>
      <c r="O5550" s="4"/>
      <c r="P5550" s="4"/>
      <c r="Q5550" s="4"/>
      <c r="R5550" s="4"/>
      <c r="S5550" s="4"/>
      <c r="T5550" s="4"/>
      <c r="U5550" s="4"/>
      <c r="V5550" s="4"/>
      <c r="W5550" s="4"/>
      <c r="X5550" s="4"/>
      <c r="Y5550" s="4"/>
    </row>
    <row r="5551" spans="1:25" ht="15" customHeight="1">
      <c r="A5551" s="4"/>
      <c r="B5551" s="57" t="s">
        <v>1254</v>
      </c>
      <c r="C5551" s="78" t="s">
        <v>2697</v>
      </c>
      <c r="D5551" s="57" t="s">
        <v>47</v>
      </c>
      <c r="E5551" s="57" t="s">
        <v>2698</v>
      </c>
      <c r="F5551" s="305" t="s">
        <v>1258</v>
      </c>
      <c r="G5551" s="305"/>
      <c r="H5551" s="77" t="s">
        <v>1249</v>
      </c>
      <c r="I5551" s="80">
        <v>1</v>
      </c>
      <c r="J5551" s="79">
        <v>2.12</v>
      </c>
      <c r="K5551" s="79">
        <v>2.12</v>
      </c>
      <c r="O5551" s="4"/>
      <c r="P5551" s="4"/>
      <c r="Q5551" s="4"/>
      <c r="R5551" s="4"/>
      <c r="S5551" s="4"/>
      <c r="T5551" s="4"/>
      <c r="U5551" s="4"/>
      <c r="V5551" s="4"/>
      <c r="W5551" s="4"/>
      <c r="X5551" s="4"/>
      <c r="Y5551" s="4"/>
    </row>
    <row r="5552" spans="1:25" ht="15" customHeight="1">
      <c r="A5552" s="4"/>
      <c r="B5552" s="57" t="s">
        <v>1254</v>
      </c>
      <c r="C5552" s="78" t="s">
        <v>2962</v>
      </c>
      <c r="D5552" s="57" t="s">
        <v>47</v>
      </c>
      <c r="E5552" s="57" t="s">
        <v>2963</v>
      </c>
      <c r="F5552" s="305" t="s">
        <v>1402</v>
      </c>
      <c r="G5552" s="305"/>
      <c r="H5552" s="77" t="s">
        <v>1249</v>
      </c>
      <c r="I5552" s="80">
        <v>1</v>
      </c>
      <c r="J5552" s="79">
        <v>21.74</v>
      </c>
      <c r="K5552" s="79">
        <v>21.74</v>
      </c>
      <c r="O5552" s="4"/>
      <c r="P5552" s="4"/>
      <c r="Q5552" s="4"/>
      <c r="R5552" s="4"/>
      <c r="S5552" s="4"/>
      <c r="T5552" s="4"/>
      <c r="U5552" s="4"/>
      <c r="V5552" s="4"/>
      <c r="W5552" s="4"/>
      <c r="X5552" s="4"/>
      <c r="Y5552" s="4"/>
    </row>
    <row r="5553" spans="1:25" ht="15" customHeight="1">
      <c r="A5553" s="4"/>
      <c r="B5553" s="60"/>
      <c r="C5553" s="60"/>
      <c r="D5553" s="60"/>
      <c r="E5553" s="60"/>
      <c r="F5553" s="60" t="s">
        <v>1260</v>
      </c>
      <c r="G5553" s="82">
        <v>22.09</v>
      </c>
      <c r="H5553" s="60" t="s">
        <v>1261</v>
      </c>
      <c r="I5553" s="82">
        <v>0</v>
      </c>
      <c r="J5553" s="60" t="s">
        <v>1262</v>
      </c>
      <c r="K5553" s="82">
        <v>22.09</v>
      </c>
      <c r="O5553" s="4"/>
      <c r="P5553" s="4"/>
      <c r="Q5553" s="4"/>
      <c r="R5553" s="4"/>
      <c r="S5553" s="4"/>
      <c r="T5553" s="4"/>
      <c r="U5553" s="4"/>
      <c r="V5553" s="4"/>
      <c r="W5553" s="4"/>
      <c r="X5553" s="4"/>
      <c r="Y5553" s="4"/>
    </row>
    <row r="5554" spans="1:25" ht="15" customHeight="1" thickBot="1">
      <c r="A5554" s="4"/>
      <c r="B5554" s="60"/>
      <c r="C5554" s="60"/>
      <c r="D5554" s="60"/>
      <c r="E5554" s="60"/>
      <c r="F5554" s="60" t="s">
        <v>1263</v>
      </c>
      <c r="G5554" s="82">
        <v>5.19</v>
      </c>
      <c r="H5554" s="60"/>
      <c r="I5554" s="306" t="s">
        <v>1264</v>
      </c>
      <c r="J5554" s="306"/>
      <c r="K5554" s="82">
        <v>32.67</v>
      </c>
      <c r="O5554" s="4"/>
      <c r="P5554" s="4"/>
      <c r="Q5554" s="4"/>
      <c r="R5554" s="4"/>
      <c r="S5554" s="4"/>
      <c r="T5554" s="4"/>
      <c r="U5554" s="4"/>
      <c r="V5554" s="4"/>
      <c r="W5554" s="4"/>
      <c r="X5554" s="4"/>
      <c r="Y5554" s="4"/>
    </row>
    <row r="5555" spans="1:25" ht="15" customHeight="1" thickTop="1">
      <c r="A5555" s="4"/>
      <c r="B5555" s="72"/>
      <c r="C5555" s="72"/>
      <c r="D5555" s="72"/>
      <c r="E5555" s="72"/>
      <c r="F5555" s="72"/>
      <c r="G5555" s="72"/>
      <c r="H5555" s="72"/>
      <c r="I5555" s="72"/>
      <c r="J5555" s="72"/>
      <c r="K5555" s="72"/>
      <c r="O5555" s="4"/>
      <c r="P5555" s="4"/>
      <c r="Q5555" s="4"/>
      <c r="R5555" s="4"/>
      <c r="S5555" s="4"/>
      <c r="T5555" s="4"/>
      <c r="U5555" s="4"/>
      <c r="V5555" s="4"/>
      <c r="W5555" s="4"/>
      <c r="X5555" s="4"/>
      <c r="Y5555" s="4"/>
    </row>
    <row r="5556" spans="1:25" ht="15" customHeight="1">
      <c r="A5556" s="4"/>
      <c r="B5556" s="61"/>
      <c r="C5556" s="62" t="s">
        <v>19</v>
      </c>
      <c r="D5556" s="61" t="s">
        <v>20</v>
      </c>
      <c r="E5556" s="61" t="s">
        <v>21</v>
      </c>
      <c r="F5556" s="303" t="s">
        <v>1242</v>
      </c>
      <c r="G5556" s="303"/>
      <c r="H5556" s="67" t="s">
        <v>22</v>
      </c>
      <c r="I5556" s="62" t="s">
        <v>23</v>
      </c>
      <c r="J5556" s="62" t="s">
        <v>24</v>
      </c>
      <c r="K5556" s="62" t="s">
        <v>17</v>
      </c>
      <c r="O5556" s="4"/>
      <c r="P5556" s="4"/>
      <c r="Q5556" s="4"/>
      <c r="R5556" s="4"/>
      <c r="S5556" s="4"/>
      <c r="T5556" s="4"/>
      <c r="U5556" s="4"/>
      <c r="V5556" s="4"/>
      <c r="W5556" s="4"/>
      <c r="X5556" s="4"/>
      <c r="Y5556" s="4"/>
    </row>
    <row r="5557" spans="1:25" ht="15" customHeight="1">
      <c r="A5557" s="4"/>
      <c r="B5557" s="58" t="s">
        <v>1243</v>
      </c>
      <c r="C5557" s="69" t="s">
        <v>3075</v>
      </c>
      <c r="D5557" s="58" t="s">
        <v>47</v>
      </c>
      <c r="E5557" s="58" t="s">
        <v>3076</v>
      </c>
      <c r="F5557" s="304" t="s">
        <v>1248</v>
      </c>
      <c r="G5557" s="304"/>
      <c r="H5557" s="68" t="s">
        <v>1249</v>
      </c>
      <c r="I5557" s="71">
        <v>1</v>
      </c>
      <c r="J5557" s="70">
        <v>38.21</v>
      </c>
      <c r="K5557" s="70">
        <v>38.21</v>
      </c>
      <c r="O5557" s="4"/>
      <c r="P5557" s="4"/>
      <c r="Q5557" s="4"/>
      <c r="R5557" s="4"/>
      <c r="S5557" s="4"/>
      <c r="T5557" s="4"/>
      <c r="U5557" s="4"/>
      <c r="V5557" s="4"/>
      <c r="W5557" s="4"/>
      <c r="X5557" s="4"/>
      <c r="Y5557" s="4"/>
    </row>
    <row r="5558" spans="1:25" ht="15" customHeight="1">
      <c r="A5558" s="4"/>
      <c r="B5558" s="59" t="s">
        <v>1245</v>
      </c>
      <c r="C5558" s="74" t="s">
        <v>2964</v>
      </c>
      <c r="D5558" s="59" t="s">
        <v>47</v>
      </c>
      <c r="E5558" s="59" t="s">
        <v>2965</v>
      </c>
      <c r="F5558" s="308" t="s">
        <v>1248</v>
      </c>
      <c r="G5558" s="308"/>
      <c r="H5558" s="73" t="s">
        <v>1249</v>
      </c>
      <c r="I5558" s="76">
        <v>1</v>
      </c>
      <c r="J5558" s="75">
        <v>0.52</v>
      </c>
      <c r="K5558" s="75">
        <v>0.52</v>
      </c>
      <c r="O5558" s="4"/>
      <c r="P5558" s="4"/>
      <c r="Q5558" s="4"/>
      <c r="R5558" s="4"/>
      <c r="S5558" s="4"/>
      <c r="T5558" s="4"/>
      <c r="U5558" s="4"/>
      <c r="V5558" s="4"/>
      <c r="W5558" s="4"/>
      <c r="X5558" s="4"/>
      <c r="Y5558" s="4"/>
    </row>
    <row r="5559" spans="1:25" ht="15" customHeight="1">
      <c r="A5559" s="4"/>
      <c r="B5559" s="57" t="s">
        <v>1254</v>
      </c>
      <c r="C5559" s="78" t="s">
        <v>2715</v>
      </c>
      <c r="D5559" s="57" t="s">
        <v>47</v>
      </c>
      <c r="E5559" s="57" t="s">
        <v>2716</v>
      </c>
      <c r="F5559" s="305" t="s">
        <v>1258</v>
      </c>
      <c r="G5559" s="305"/>
      <c r="H5559" s="77" t="s">
        <v>1249</v>
      </c>
      <c r="I5559" s="80">
        <v>1</v>
      </c>
      <c r="J5559" s="79">
        <v>0.89</v>
      </c>
      <c r="K5559" s="79">
        <v>0.89</v>
      </c>
      <c r="O5559" s="4"/>
      <c r="P5559" s="4"/>
      <c r="Q5559" s="4"/>
      <c r="R5559" s="4"/>
      <c r="S5559" s="4"/>
      <c r="T5559" s="4"/>
      <c r="U5559" s="4"/>
      <c r="V5559" s="4"/>
      <c r="W5559" s="4"/>
      <c r="X5559" s="4"/>
      <c r="Y5559" s="4"/>
    </row>
    <row r="5560" spans="1:25" ht="15" customHeight="1">
      <c r="A5560" s="4"/>
      <c r="B5560" s="57" t="s">
        <v>1254</v>
      </c>
      <c r="C5560" s="78" t="s">
        <v>2697</v>
      </c>
      <c r="D5560" s="57" t="s">
        <v>47</v>
      </c>
      <c r="E5560" s="57" t="s">
        <v>2698</v>
      </c>
      <c r="F5560" s="305" t="s">
        <v>1258</v>
      </c>
      <c r="G5560" s="305"/>
      <c r="H5560" s="77" t="s">
        <v>1249</v>
      </c>
      <c r="I5560" s="80">
        <v>1</v>
      </c>
      <c r="J5560" s="79">
        <v>2.12</v>
      </c>
      <c r="K5560" s="79">
        <v>2.12</v>
      </c>
      <c r="O5560" s="4"/>
      <c r="P5560" s="4"/>
      <c r="Q5560" s="4"/>
      <c r="R5560" s="4"/>
      <c r="S5560" s="4"/>
      <c r="T5560" s="4"/>
      <c r="U5560" s="4"/>
      <c r="V5560" s="4"/>
      <c r="W5560" s="4"/>
      <c r="X5560" s="4"/>
      <c r="Y5560" s="4"/>
    </row>
    <row r="5561" spans="1:25" ht="15" customHeight="1">
      <c r="A5561" s="4"/>
      <c r="B5561" s="57" t="s">
        <v>1254</v>
      </c>
      <c r="C5561" s="78" t="s">
        <v>2711</v>
      </c>
      <c r="D5561" s="57" t="s">
        <v>47</v>
      </c>
      <c r="E5561" s="57" t="s">
        <v>2712</v>
      </c>
      <c r="F5561" s="305" t="s">
        <v>1258</v>
      </c>
      <c r="G5561" s="305"/>
      <c r="H5561" s="77" t="s">
        <v>1249</v>
      </c>
      <c r="I5561" s="80">
        <v>1</v>
      </c>
      <c r="J5561" s="79">
        <v>0.01</v>
      </c>
      <c r="K5561" s="79">
        <v>0.01</v>
      </c>
      <c r="O5561" s="4"/>
      <c r="P5561" s="4"/>
      <c r="Q5561" s="4"/>
      <c r="R5561" s="4"/>
      <c r="S5561" s="4"/>
      <c r="T5561" s="4"/>
      <c r="U5561" s="4"/>
      <c r="V5561" s="4"/>
      <c r="W5561" s="4"/>
      <c r="X5561" s="4"/>
      <c r="Y5561" s="4"/>
    </row>
    <row r="5562" spans="1:25" ht="15" customHeight="1">
      <c r="A5562" s="4"/>
      <c r="B5562" s="57" t="s">
        <v>1254</v>
      </c>
      <c r="C5562" s="78" t="s">
        <v>2689</v>
      </c>
      <c r="D5562" s="57" t="s">
        <v>47</v>
      </c>
      <c r="E5562" s="57" t="s">
        <v>2690</v>
      </c>
      <c r="F5562" s="305" t="s">
        <v>1258</v>
      </c>
      <c r="G5562" s="305"/>
      <c r="H5562" s="77" t="s">
        <v>1249</v>
      </c>
      <c r="I5562" s="80">
        <v>1</v>
      </c>
      <c r="J5562" s="79">
        <v>1.43</v>
      </c>
      <c r="K5562" s="79">
        <v>1.43</v>
      </c>
      <c r="O5562" s="4"/>
      <c r="P5562" s="4"/>
      <c r="Q5562" s="4"/>
      <c r="R5562" s="4"/>
      <c r="S5562" s="4"/>
      <c r="T5562" s="4"/>
      <c r="U5562" s="4"/>
      <c r="V5562" s="4"/>
      <c r="W5562" s="4"/>
      <c r="X5562" s="4"/>
      <c r="Y5562" s="4"/>
    </row>
    <row r="5563" spans="1:25" ht="15" customHeight="1">
      <c r="A5563" s="4"/>
      <c r="B5563" s="57" t="s">
        <v>1254</v>
      </c>
      <c r="C5563" s="78" t="s">
        <v>2966</v>
      </c>
      <c r="D5563" s="57" t="s">
        <v>47</v>
      </c>
      <c r="E5563" s="57" t="s">
        <v>2967</v>
      </c>
      <c r="F5563" s="305" t="s">
        <v>1402</v>
      </c>
      <c r="G5563" s="305"/>
      <c r="H5563" s="77" t="s">
        <v>1249</v>
      </c>
      <c r="I5563" s="80">
        <v>1</v>
      </c>
      <c r="J5563" s="79">
        <v>32.299999999999997</v>
      </c>
      <c r="K5563" s="79">
        <v>32.299999999999997</v>
      </c>
      <c r="O5563" s="4"/>
      <c r="P5563" s="4"/>
      <c r="Q5563" s="4"/>
      <c r="R5563" s="4"/>
      <c r="S5563" s="4"/>
      <c r="T5563" s="4"/>
      <c r="U5563" s="4"/>
      <c r="V5563" s="4"/>
      <c r="W5563" s="4"/>
      <c r="X5563" s="4"/>
      <c r="Y5563" s="4"/>
    </row>
    <row r="5564" spans="1:25" ht="15" customHeight="1">
      <c r="A5564" s="4"/>
      <c r="B5564" s="57" t="s">
        <v>1254</v>
      </c>
      <c r="C5564" s="78" t="s">
        <v>2691</v>
      </c>
      <c r="D5564" s="57" t="s">
        <v>47</v>
      </c>
      <c r="E5564" s="57" t="s">
        <v>2692</v>
      </c>
      <c r="F5564" s="305" t="s">
        <v>1258</v>
      </c>
      <c r="G5564" s="305"/>
      <c r="H5564" s="77" t="s">
        <v>1249</v>
      </c>
      <c r="I5564" s="80">
        <v>1</v>
      </c>
      <c r="J5564" s="79">
        <v>0.08</v>
      </c>
      <c r="K5564" s="79">
        <v>0.08</v>
      </c>
      <c r="O5564" s="4"/>
      <c r="P5564" s="4"/>
      <c r="Q5564" s="4"/>
      <c r="R5564" s="4"/>
      <c r="S5564" s="4"/>
      <c r="T5564" s="4"/>
      <c r="U5564" s="4"/>
      <c r="V5564" s="4"/>
      <c r="W5564" s="4"/>
      <c r="X5564" s="4"/>
      <c r="Y5564" s="4"/>
    </row>
    <row r="5565" spans="1:25" ht="15" customHeight="1">
      <c r="A5565" s="4"/>
      <c r="B5565" s="57" t="s">
        <v>1254</v>
      </c>
      <c r="C5565" s="78" t="s">
        <v>2693</v>
      </c>
      <c r="D5565" s="57" t="s">
        <v>47</v>
      </c>
      <c r="E5565" s="57" t="s">
        <v>2694</v>
      </c>
      <c r="F5565" s="305" t="s">
        <v>1258</v>
      </c>
      <c r="G5565" s="305"/>
      <c r="H5565" s="77" t="s">
        <v>1249</v>
      </c>
      <c r="I5565" s="80">
        <v>1</v>
      </c>
      <c r="J5565" s="79">
        <v>0.86</v>
      </c>
      <c r="K5565" s="79">
        <v>0.86</v>
      </c>
      <c r="O5565" s="4"/>
      <c r="P5565" s="4"/>
      <c r="Q5565" s="4"/>
      <c r="R5565" s="4"/>
      <c r="S5565" s="4"/>
      <c r="T5565" s="4"/>
      <c r="U5565" s="4"/>
      <c r="V5565" s="4"/>
      <c r="W5565" s="4"/>
      <c r="X5565" s="4"/>
      <c r="Y5565" s="4"/>
    </row>
    <row r="5566" spans="1:25" ht="15" customHeight="1">
      <c r="A5566" s="4"/>
      <c r="B5566" s="60"/>
      <c r="C5566" s="60"/>
      <c r="D5566" s="60"/>
      <c r="E5566" s="60"/>
      <c r="F5566" s="60" t="s">
        <v>1260</v>
      </c>
      <c r="G5566" s="82">
        <v>32.82</v>
      </c>
      <c r="H5566" s="60" t="s">
        <v>1261</v>
      </c>
      <c r="I5566" s="82">
        <v>0</v>
      </c>
      <c r="J5566" s="60" t="s">
        <v>1262</v>
      </c>
      <c r="K5566" s="82">
        <v>32.82</v>
      </c>
      <c r="O5566" s="4"/>
      <c r="P5566" s="4"/>
      <c r="Q5566" s="4"/>
      <c r="R5566" s="4"/>
      <c r="S5566" s="4"/>
      <c r="T5566" s="4"/>
      <c r="U5566" s="4"/>
      <c r="V5566" s="4"/>
      <c r="W5566" s="4"/>
      <c r="X5566" s="4"/>
      <c r="Y5566" s="4"/>
    </row>
    <row r="5567" spans="1:25" ht="15" customHeight="1" thickBot="1">
      <c r="A5567" s="4"/>
      <c r="B5567" s="60"/>
      <c r="C5567" s="60"/>
      <c r="D5567" s="60"/>
      <c r="E5567" s="60"/>
      <c r="F5567" s="60" t="s">
        <v>1263</v>
      </c>
      <c r="G5567" s="82">
        <v>7.22</v>
      </c>
      <c r="H5567" s="60"/>
      <c r="I5567" s="306" t="s">
        <v>1264</v>
      </c>
      <c r="J5567" s="306"/>
      <c r="K5567" s="82">
        <v>45.43</v>
      </c>
      <c r="O5567" s="4"/>
      <c r="P5567" s="4"/>
      <c r="Q5567" s="4"/>
      <c r="R5567" s="4"/>
      <c r="S5567" s="4"/>
      <c r="T5567" s="4"/>
      <c r="U5567" s="4"/>
      <c r="V5567" s="4"/>
      <c r="W5567" s="4"/>
      <c r="X5567" s="4"/>
      <c r="Y5567" s="4"/>
    </row>
    <row r="5568" spans="1:25" ht="15" customHeight="1" thickTop="1">
      <c r="A5568" s="4"/>
      <c r="B5568" s="72"/>
      <c r="C5568" s="72"/>
      <c r="D5568" s="72"/>
      <c r="E5568" s="72"/>
      <c r="F5568" s="72"/>
      <c r="G5568" s="72"/>
      <c r="H5568" s="72"/>
      <c r="I5568" s="72"/>
      <c r="J5568" s="72"/>
      <c r="K5568" s="72"/>
      <c r="O5568" s="4"/>
      <c r="P5568" s="4"/>
      <c r="Q5568" s="4"/>
      <c r="R5568" s="4"/>
      <c r="S5568" s="4"/>
      <c r="T5568" s="4"/>
      <c r="U5568" s="4"/>
      <c r="V5568" s="4"/>
      <c r="W5568" s="4"/>
      <c r="X5568" s="4"/>
      <c r="Y5568" s="4"/>
    </row>
    <row r="5569" spans="1:25" ht="15" customHeight="1">
      <c r="A5569" s="4"/>
      <c r="B5569" s="61"/>
      <c r="C5569" s="62" t="s">
        <v>19</v>
      </c>
      <c r="D5569" s="61" t="s">
        <v>20</v>
      </c>
      <c r="E5569" s="61" t="s">
        <v>21</v>
      </c>
      <c r="F5569" s="303" t="s">
        <v>1242</v>
      </c>
      <c r="G5569" s="303"/>
      <c r="H5569" s="67" t="s">
        <v>22</v>
      </c>
      <c r="I5569" s="62" t="s">
        <v>23</v>
      </c>
      <c r="J5569" s="62" t="s">
        <v>24</v>
      </c>
      <c r="K5569" s="62" t="s">
        <v>17</v>
      </c>
      <c r="O5569" s="4"/>
      <c r="P5569" s="4"/>
      <c r="Q5569" s="4"/>
      <c r="R5569" s="4"/>
      <c r="S5569" s="4"/>
      <c r="T5569" s="4"/>
      <c r="U5569" s="4"/>
      <c r="V5569" s="4"/>
      <c r="W5569" s="4"/>
      <c r="X5569" s="4"/>
      <c r="Y5569" s="4"/>
    </row>
    <row r="5570" spans="1:25" ht="15" customHeight="1">
      <c r="A5570" s="4"/>
      <c r="B5570" s="58" t="s">
        <v>1243</v>
      </c>
      <c r="C5570" s="69" t="s">
        <v>2850</v>
      </c>
      <c r="D5570" s="58" t="s">
        <v>47</v>
      </c>
      <c r="E5570" s="58" t="s">
        <v>2851</v>
      </c>
      <c r="F5570" s="304" t="s">
        <v>1248</v>
      </c>
      <c r="G5570" s="304"/>
      <c r="H5570" s="68" t="s">
        <v>1249</v>
      </c>
      <c r="I5570" s="71">
        <v>1</v>
      </c>
      <c r="J5570" s="70">
        <v>36.65</v>
      </c>
      <c r="K5570" s="70">
        <v>36.65</v>
      </c>
      <c r="O5570" s="4"/>
      <c r="P5570" s="4"/>
      <c r="Q5570" s="4"/>
      <c r="R5570" s="4"/>
      <c r="S5570" s="4"/>
      <c r="T5570" s="4"/>
      <c r="U5570" s="4"/>
      <c r="V5570" s="4"/>
      <c r="W5570" s="4"/>
      <c r="X5570" s="4"/>
      <c r="Y5570" s="4"/>
    </row>
    <row r="5571" spans="1:25" ht="15" customHeight="1">
      <c r="A5571" s="4"/>
      <c r="B5571" s="59" t="s">
        <v>1245</v>
      </c>
      <c r="C5571" s="74" t="s">
        <v>2968</v>
      </c>
      <c r="D5571" s="59" t="s">
        <v>47</v>
      </c>
      <c r="E5571" s="59" t="s">
        <v>2969</v>
      </c>
      <c r="F5571" s="308" t="s">
        <v>1248</v>
      </c>
      <c r="G5571" s="308"/>
      <c r="H5571" s="73" t="s">
        <v>1249</v>
      </c>
      <c r="I5571" s="76">
        <v>1</v>
      </c>
      <c r="J5571" s="75">
        <v>0.35</v>
      </c>
      <c r="K5571" s="75">
        <v>0.35</v>
      </c>
      <c r="O5571" s="4"/>
      <c r="P5571" s="4"/>
      <c r="Q5571" s="4"/>
      <c r="R5571" s="4"/>
      <c r="S5571" s="4"/>
      <c r="T5571" s="4"/>
      <c r="U5571" s="4"/>
      <c r="V5571" s="4"/>
      <c r="W5571" s="4"/>
      <c r="X5571" s="4"/>
      <c r="Y5571" s="4"/>
    </row>
    <row r="5572" spans="1:25" ht="15" customHeight="1">
      <c r="A5572" s="4"/>
      <c r="B5572" s="57" t="s">
        <v>1254</v>
      </c>
      <c r="C5572" s="78" t="s">
        <v>2697</v>
      </c>
      <c r="D5572" s="57" t="s">
        <v>47</v>
      </c>
      <c r="E5572" s="57" t="s">
        <v>2698</v>
      </c>
      <c r="F5572" s="305" t="s">
        <v>1258</v>
      </c>
      <c r="G5572" s="305"/>
      <c r="H5572" s="77" t="s">
        <v>1249</v>
      </c>
      <c r="I5572" s="80">
        <v>1</v>
      </c>
      <c r="J5572" s="79">
        <v>2.12</v>
      </c>
      <c r="K5572" s="79">
        <v>2.12</v>
      </c>
      <c r="O5572" s="4"/>
      <c r="P5572" s="4"/>
      <c r="Q5572" s="4"/>
      <c r="R5572" s="4"/>
      <c r="S5572" s="4"/>
      <c r="T5572" s="4"/>
      <c r="U5572" s="4"/>
      <c r="V5572" s="4"/>
      <c r="W5572" s="4"/>
      <c r="X5572" s="4"/>
      <c r="Y5572" s="4"/>
    </row>
    <row r="5573" spans="1:25" ht="15" customHeight="1">
      <c r="A5573" s="4"/>
      <c r="B5573" s="57" t="s">
        <v>1254</v>
      </c>
      <c r="C5573" s="78" t="s">
        <v>2689</v>
      </c>
      <c r="D5573" s="57" t="s">
        <v>47</v>
      </c>
      <c r="E5573" s="57" t="s">
        <v>2690</v>
      </c>
      <c r="F5573" s="305" t="s">
        <v>1258</v>
      </c>
      <c r="G5573" s="305"/>
      <c r="H5573" s="77" t="s">
        <v>1249</v>
      </c>
      <c r="I5573" s="80">
        <v>1</v>
      </c>
      <c r="J5573" s="79">
        <v>1.43</v>
      </c>
      <c r="K5573" s="79">
        <v>1.43</v>
      </c>
      <c r="O5573" s="4"/>
      <c r="P5573" s="4"/>
      <c r="Q5573" s="4"/>
      <c r="R5573" s="4"/>
      <c r="S5573" s="4"/>
      <c r="T5573" s="4"/>
      <c r="U5573" s="4"/>
      <c r="V5573" s="4"/>
      <c r="W5573" s="4"/>
      <c r="X5573" s="4"/>
      <c r="Y5573" s="4"/>
    </row>
    <row r="5574" spans="1:25" ht="15" customHeight="1">
      <c r="A5574" s="4"/>
      <c r="B5574" s="57" t="s">
        <v>1254</v>
      </c>
      <c r="C5574" s="78" t="s">
        <v>2691</v>
      </c>
      <c r="D5574" s="57" t="s">
        <v>47</v>
      </c>
      <c r="E5574" s="57" t="s">
        <v>2692</v>
      </c>
      <c r="F5574" s="305" t="s">
        <v>1258</v>
      </c>
      <c r="G5574" s="305"/>
      <c r="H5574" s="77" t="s">
        <v>1249</v>
      </c>
      <c r="I5574" s="80">
        <v>1</v>
      </c>
      <c r="J5574" s="79">
        <v>0.08</v>
      </c>
      <c r="K5574" s="79">
        <v>0.08</v>
      </c>
      <c r="O5574" s="4"/>
      <c r="P5574" s="4"/>
      <c r="Q5574" s="4"/>
      <c r="R5574" s="4"/>
      <c r="S5574" s="4"/>
      <c r="T5574" s="4"/>
      <c r="U5574" s="4"/>
      <c r="V5574" s="4"/>
      <c r="W5574" s="4"/>
      <c r="X5574" s="4"/>
      <c r="Y5574" s="4"/>
    </row>
    <row r="5575" spans="1:25" ht="15" customHeight="1">
      <c r="A5575" s="4"/>
      <c r="B5575" s="57" t="s">
        <v>1254</v>
      </c>
      <c r="C5575" s="78" t="s">
        <v>2693</v>
      </c>
      <c r="D5575" s="57" t="s">
        <v>47</v>
      </c>
      <c r="E5575" s="57" t="s">
        <v>2694</v>
      </c>
      <c r="F5575" s="305" t="s">
        <v>1258</v>
      </c>
      <c r="G5575" s="305"/>
      <c r="H5575" s="77" t="s">
        <v>1249</v>
      </c>
      <c r="I5575" s="80">
        <v>1</v>
      </c>
      <c r="J5575" s="79">
        <v>0.86</v>
      </c>
      <c r="K5575" s="79">
        <v>0.86</v>
      </c>
      <c r="O5575" s="4"/>
      <c r="P5575" s="4"/>
      <c r="Q5575" s="4"/>
      <c r="R5575" s="4"/>
      <c r="S5575" s="4"/>
      <c r="T5575" s="4"/>
      <c r="U5575" s="4"/>
      <c r="V5575" s="4"/>
      <c r="W5575" s="4"/>
      <c r="X5575" s="4"/>
      <c r="Y5575" s="4"/>
    </row>
    <row r="5576" spans="1:25" ht="15" customHeight="1">
      <c r="A5576" s="4"/>
      <c r="B5576" s="57" t="s">
        <v>1254</v>
      </c>
      <c r="C5576" s="78" t="s">
        <v>2715</v>
      </c>
      <c r="D5576" s="57" t="s">
        <v>47</v>
      </c>
      <c r="E5576" s="57" t="s">
        <v>2716</v>
      </c>
      <c r="F5576" s="305" t="s">
        <v>1258</v>
      </c>
      <c r="G5576" s="305"/>
      <c r="H5576" s="77" t="s">
        <v>1249</v>
      </c>
      <c r="I5576" s="80">
        <v>1</v>
      </c>
      <c r="J5576" s="79">
        <v>0.89</v>
      </c>
      <c r="K5576" s="79">
        <v>0.89</v>
      </c>
      <c r="O5576" s="4"/>
      <c r="P5576" s="4"/>
      <c r="Q5576" s="4"/>
      <c r="R5576" s="4"/>
      <c r="S5576" s="4"/>
      <c r="T5576" s="4"/>
      <c r="U5576" s="4"/>
      <c r="V5576" s="4"/>
      <c r="W5576" s="4"/>
      <c r="X5576" s="4"/>
      <c r="Y5576" s="4"/>
    </row>
    <row r="5577" spans="1:25" ht="15" customHeight="1">
      <c r="A5577" s="4"/>
      <c r="B5577" s="57" t="s">
        <v>1254</v>
      </c>
      <c r="C5577" s="78" t="s">
        <v>2970</v>
      </c>
      <c r="D5577" s="57" t="s">
        <v>47</v>
      </c>
      <c r="E5577" s="57" t="s">
        <v>2971</v>
      </c>
      <c r="F5577" s="305" t="s">
        <v>1402</v>
      </c>
      <c r="G5577" s="305"/>
      <c r="H5577" s="77" t="s">
        <v>1249</v>
      </c>
      <c r="I5577" s="80">
        <v>1</v>
      </c>
      <c r="J5577" s="79">
        <v>30.91</v>
      </c>
      <c r="K5577" s="79">
        <v>30.91</v>
      </c>
      <c r="O5577" s="4"/>
      <c r="P5577" s="4"/>
      <c r="Q5577" s="4"/>
      <c r="R5577" s="4"/>
      <c r="S5577" s="4"/>
      <c r="T5577" s="4"/>
      <c r="U5577" s="4"/>
      <c r="V5577" s="4"/>
      <c r="W5577" s="4"/>
      <c r="X5577" s="4"/>
      <c r="Y5577" s="4"/>
    </row>
    <row r="5578" spans="1:25" ht="15" customHeight="1">
      <c r="A5578" s="4"/>
      <c r="B5578" s="57" t="s">
        <v>1254</v>
      </c>
      <c r="C5578" s="78" t="s">
        <v>2711</v>
      </c>
      <c r="D5578" s="57" t="s">
        <v>47</v>
      </c>
      <c r="E5578" s="57" t="s">
        <v>2712</v>
      </c>
      <c r="F5578" s="305" t="s">
        <v>1258</v>
      </c>
      <c r="G5578" s="305"/>
      <c r="H5578" s="77" t="s">
        <v>1249</v>
      </c>
      <c r="I5578" s="80">
        <v>1</v>
      </c>
      <c r="J5578" s="79">
        <v>0.01</v>
      </c>
      <c r="K5578" s="79">
        <v>0.01</v>
      </c>
      <c r="O5578" s="4"/>
      <c r="P5578" s="4"/>
      <c r="Q5578" s="4"/>
      <c r="R5578" s="4"/>
      <c r="S5578" s="4"/>
      <c r="T5578" s="4"/>
      <c r="U5578" s="4"/>
      <c r="V5578" s="4"/>
      <c r="W5578" s="4"/>
      <c r="X5578" s="4"/>
      <c r="Y5578" s="4"/>
    </row>
    <row r="5579" spans="1:25" ht="15" customHeight="1">
      <c r="A5579" s="4"/>
      <c r="B5579" s="60"/>
      <c r="C5579" s="60"/>
      <c r="D5579" s="60"/>
      <c r="E5579" s="60"/>
      <c r="F5579" s="60" t="s">
        <v>1260</v>
      </c>
      <c r="G5579" s="82">
        <v>31.26</v>
      </c>
      <c r="H5579" s="60" t="s">
        <v>1261</v>
      </c>
      <c r="I5579" s="82">
        <v>0</v>
      </c>
      <c r="J5579" s="60" t="s">
        <v>1262</v>
      </c>
      <c r="K5579" s="82">
        <v>31.26</v>
      </c>
      <c r="O5579" s="4"/>
      <c r="P5579" s="4"/>
      <c r="Q5579" s="4"/>
      <c r="R5579" s="4"/>
      <c r="S5579" s="4"/>
      <c r="T5579" s="4"/>
      <c r="U5579" s="4"/>
      <c r="V5579" s="4"/>
      <c r="W5579" s="4"/>
      <c r="X5579" s="4"/>
      <c r="Y5579" s="4"/>
    </row>
    <row r="5580" spans="1:25" ht="15" customHeight="1" thickBot="1">
      <c r="A5580" s="4"/>
      <c r="B5580" s="60"/>
      <c r="C5580" s="60"/>
      <c r="D5580" s="60"/>
      <c r="E5580" s="60"/>
      <c r="F5580" s="60" t="s">
        <v>1263</v>
      </c>
      <c r="G5580" s="82">
        <v>6.93</v>
      </c>
      <c r="H5580" s="60"/>
      <c r="I5580" s="306" t="s">
        <v>1264</v>
      </c>
      <c r="J5580" s="306"/>
      <c r="K5580" s="82">
        <v>43.58</v>
      </c>
      <c r="O5580" s="4"/>
      <c r="P5580" s="4"/>
      <c r="Q5580" s="4"/>
      <c r="R5580" s="4"/>
      <c r="S5580" s="4"/>
      <c r="T5580" s="4"/>
      <c r="U5580" s="4"/>
      <c r="V5580" s="4"/>
      <c r="W5580" s="4"/>
      <c r="X5580" s="4"/>
      <c r="Y5580" s="4"/>
    </row>
    <row r="5581" spans="1:25" ht="15" customHeight="1" thickTop="1">
      <c r="A5581" s="4"/>
      <c r="B5581" s="72"/>
      <c r="C5581" s="72"/>
      <c r="D5581" s="72"/>
      <c r="E5581" s="72"/>
      <c r="F5581" s="72"/>
      <c r="G5581" s="72"/>
      <c r="H5581" s="72"/>
      <c r="I5581" s="72"/>
      <c r="J5581" s="72"/>
      <c r="K5581" s="72"/>
      <c r="O5581" s="4"/>
      <c r="P5581" s="4"/>
      <c r="Q5581" s="4"/>
      <c r="R5581" s="4"/>
      <c r="S5581" s="4"/>
      <c r="T5581" s="4"/>
      <c r="U5581" s="4"/>
      <c r="V5581" s="4"/>
      <c r="W5581" s="4"/>
      <c r="X5581" s="4"/>
      <c r="Y5581" s="4"/>
    </row>
    <row r="5582" spans="1:25" ht="15" customHeight="1">
      <c r="A5582" s="4"/>
      <c r="B5582" s="61"/>
      <c r="C5582" s="62" t="s">
        <v>19</v>
      </c>
      <c r="D5582" s="61" t="s">
        <v>20</v>
      </c>
      <c r="E5582" s="61" t="s">
        <v>21</v>
      </c>
      <c r="F5582" s="303" t="s">
        <v>1242</v>
      </c>
      <c r="G5582" s="303"/>
      <c r="H5582" s="67" t="s">
        <v>22</v>
      </c>
      <c r="I5582" s="62" t="s">
        <v>23</v>
      </c>
      <c r="J5582" s="62" t="s">
        <v>24</v>
      </c>
      <c r="K5582" s="62" t="s">
        <v>17</v>
      </c>
      <c r="O5582" s="4"/>
      <c r="P5582" s="4"/>
      <c r="Q5582" s="4"/>
      <c r="R5582" s="4"/>
      <c r="S5582" s="4"/>
      <c r="T5582" s="4"/>
      <c r="U5582" s="4"/>
      <c r="V5582" s="4"/>
      <c r="W5582" s="4"/>
      <c r="X5582" s="4"/>
      <c r="Y5582" s="4"/>
    </row>
    <row r="5583" spans="1:25" ht="15" customHeight="1">
      <c r="A5583" s="4"/>
      <c r="B5583" s="58" t="s">
        <v>1243</v>
      </c>
      <c r="C5583" s="69" t="s">
        <v>3123</v>
      </c>
      <c r="D5583" s="58" t="s">
        <v>47</v>
      </c>
      <c r="E5583" s="58" t="s">
        <v>3124</v>
      </c>
      <c r="F5583" s="304" t="s">
        <v>1248</v>
      </c>
      <c r="G5583" s="304"/>
      <c r="H5583" s="68" t="s">
        <v>1249</v>
      </c>
      <c r="I5583" s="71">
        <v>1</v>
      </c>
      <c r="J5583" s="70">
        <v>29.7</v>
      </c>
      <c r="K5583" s="70">
        <v>29.7</v>
      </c>
      <c r="O5583" s="4"/>
      <c r="P5583" s="4"/>
      <c r="Q5583" s="4"/>
      <c r="R5583" s="4"/>
      <c r="S5583" s="4"/>
      <c r="T5583" s="4"/>
      <c r="U5583" s="4"/>
      <c r="V5583" s="4"/>
      <c r="W5583" s="4"/>
      <c r="X5583" s="4"/>
      <c r="Y5583" s="4"/>
    </row>
    <row r="5584" spans="1:25" ht="15" customHeight="1">
      <c r="A5584" s="4"/>
      <c r="B5584" s="59" t="s">
        <v>1245</v>
      </c>
      <c r="C5584" s="74" t="s">
        <v>2972</v>
      </c>
      <c r="D5584" s="59" t="s">
        <v>47</v>
      </c>
      <c r="E5584" s="59" t="s">
        <v>2973</v>
      </c>
      <c r="F5584" s="308" t="s">
        <v>1248</v>
      </c>
      <c r="G5584" s="308"/>
      <c r="H5584" s="73" t="s">
        <v>1249</v>
      </c>
      <c r="I5584" s="76">
        <v>1</v>
      </c>
      <c r="J5584" s="75">
        <v>0.27</v>
      </c>
      <c r="K5584" s="75">
        <v>0.27</v>
      </c>
      <c r="O5584" s="4"/>
      <c r="P5584" s="4"/>
      <c r="Q5584" s="4"/>
      <c r="R5584" s="4"/>
      <c r="S5584" s="4"/>
      <c r="T5584" s="4"/>
      <c r="U5584" s="4"/>
      <c r="V5584" s="4"/>
      <c r="W5584" s="4"/>
      <c r="X5584" s="4"/>
      <c r="Y5584" s="4"/>
    </row>
    <row r="5585" spans="1:25" ht="15" customHeight="1">
      <c r="A5585" s="4"/>
      <c r="B5585" s="57" t="s">
        <v>1254</v>
      </c>
      <c r="C5585" s="78" t="s">
        <v>2693</v>
      </c>
      <c r="D5585" s="57" t="s">
        <v>47</v>
      </c>
      <c r="E5585" s="57" t="s">
        <v>2694</v>
      </c>
      <c r="F5585" s="305" t="s">
        <v>1258</v>
      </c>
      <c r="G5585" s="305"/>
      <c r="H5585" s="77" t="s">
        <v>1249</v>
      </c>
      <c r="I5585" s="80">
        <v>1</v>
      </c>
      <c r="J5585" s="79">
        <v>0.86</v>
      </c>
      <c r="K5585" s="79">
        <v>0.86</v>
      </c>
      <c r="O5585" s="4"/>
      <c r="P5585" s="4"/>
      <c r="Q5585" s="4"/>
      <c r="R5585" s="4"/>
      <c r="S5585" s="4"/>
      <c r="T5585" s="4"/>
      <c r="U5585" s="4"/>
      <c r="V5585" s="4"/>
      <c r="W5585" s="4"/>
      <c r="X5585" s="4"/>
      <c r="Y5585" s="4"/>
    </row>
    <row r="5586" spans="1:25" ht="15" customHeight="1">
      <c r="A5586" s="4"/>
      <c r="B5586" s="57" t="s">
        <v>1254</v>
      </c>
      <c r="C5586" s="78" t="s">
        <v>2715</v>
      </c>
      <c r="D5586" s="57" t="s">
        <v>47</v>
      </c>
      <c r="E5586" s="57" t="s">
        <v>2716</v>
      </c>
      <c r="F5586" s="305" t="s">
        <v>1258</v>
      </c>
      <c r="G5586" s="305"/>
      <c r="H5586" s="77" t="s">
        <v>1249</v>
      </c>
      <c r="I5586" s="80">
        <v>1</v>
      </c>
      <c r="J5586" s="79">
        <v>0.89</v>
      </c>
      <c r="K5586" s="79">
        <v>0.89</v>
      </c>
      <c r="O5586" s="4"/>
      <c r="P5586" s="4"/>
      <c r="Q5586" s="4"/>
      <c r="R5586" s="4"/>
      <c r="S5586" s="4"/>
      <c r="T5586" s="4"/>
      <c r="U5586" s="4"/>
      <c r="V5586" s="4"/>
      <c r="W5586" s="4"/>
      <c r="X5586" s="4"/>
      <c r="Y5586" s="4"/>
    </row>
    <row r="5587" spans="1:25" ht="15" customHeight="1">
      <c r="A5587" s="4"/>
      <c r="B5587" s="57" t="s">
        <v>1254</v>
      </c>
      <c r="C5587" s="78" t="s">
        <v>2689</v>
      </c>
      <c r="D5587" s="57" t="s">
        <v>47</v>
      </c>
      <c r="E5587" s="57" t="s">
        <v>2690</v>
      </c>
      <c r="F5587" s="305" t="s">
        <v>1258</v>
      </c>
      <c r="G5587" s="305"/>
      <c r="H5587" s="77" t="s">
        <v>1249</v>
      </c>
      <c r="I5587" s="80">
        <v>1</v>
      </c>
      <c r="J5587" s="79">
        <v>1.43</v>
      </c>
      <c r="K5587" s="79">
        <v>1.43</v>
      </c>
      <c r="O5587" s="4"/>
      <c r="P5587" s="4"/>
      <c r="Q5587" s="4"/>
      <c r="R5587" s="4"/>
      <c r="S5587" s="4"/>
      <c r="T5587" s="4"/>
      <c r="U5587" s="4"/>
      <c r="V5587" s="4"/>
      <c r="W5587" s="4"/>
      <c r="X5587" s="4"/>
      <c r="Y5587" s="4"/>
    </row>
    <row r="5588" spans="1:25" ht="15" customHeight="1">
      <c r="A5588" s="4"/>
      <c r="B5588" s="57" t="s">
        <v>1254</v>
      </c>
      <c r="C5588" s="78" t="s">
        <v>2711</v>
      </c>
      <c r="D5588" s="57" t="s">
        <v>47</v>
      </c>
      <c r="E5588" s="57" t="s">
        <v>2712</v>
      </c>
      <c r="F5588" s="305" t="s">
        <v>1258</v>
      </c>
      <c r="G5588" s="305"/>
      <c r="H5588" s="77" t="s">
        <v>1249</v>
      </c>
      <c r="I5588" s="80">
        <v>1</v>
      </c>
      <c r="J5588" s="79">
        <v>0.01</v>
      </c>
      <c r="K5588" s="79">
        <v>0.01</v>
      </c>
      <c r="O5588" s="4"/>
      <c r="P5588" s="4"/>
      <c r="Q5588" s="4"/>
      <c r="R5588" s="4"/>
      <c r="S5588" s="4"/>
      <c r="T5588" s="4"/>
      <c r="U5588" s="4"/>
      <c r="V5588" s="4"/>
      <c r="W5588" s="4"/>
      <c r="X5588" s="4"/>
      <c r="Y5588" s="4"/>
    </row>
    <row r="5589" spans="1:25" ht="15" customHeight="1">
      <c r="A5589" s="4"/>
      <c r="B5589" s="57" t="s">
        <v>1254</v>
      </c>
      <c r="C5589" s="78" t="s">
        <v>2697</v>
      </c>
      <c r="D5589" s="57" t="s">
        <v>47</v>
      </c>
      <c r="E5589" s="57" t="s">
        <v>2698</v>
      </c>
      <c r="F5589" s="305" t="s">
        <v>1258</v>
      </c>
      <c r="G5589" s="305"/>
      <c r="H5589" s="77" t="s">
        <v>1249</v>
      </c>
      <c r="I5589" s="80">
        <v>1</v>
      </c>
      <c r="J5589" s="79">
        <v>2.12</v>
      </c>
      <c r="K5589" s="79">
        <v>2.12</v>
      </c>
      <c r="O5589" s="4"/>
      <c r="P5589" s="4"/>
      <c r="Q5589" s="4"/>
      <c r="R5589" s="4"/>
      <c r="S5589" s="4"/>
      <c r="T5589" s="4"/>
      <c r="U5589" s="4"/>
      <c r="V5589" s="4"/>
      <c r="W5589" s="4"/>
      <c r="X5589" s="4"/>
      <c r="Y5589" s="4"/>
    </row>
    <row r="5590" spans="1:25" ht="15" customHeight="1">
      <c r="A5590" s="4"/>
      <c r="B5590" s="57" t="s">
        <v>1254</v>
      </c>
      <c r="C5590" s="78" t="s">
        <v>2691</v>
      </c>
      <c r="D5590" s="57" t="s">
        <v>47</v>
      </c>
      <c r="E5590" s="57" t="s">
        <v>2692</v>
      </c>
      <c r="F5590" s="305" t="s">
        <v>1258</v>
      </c>
      <c r="G5590" s="305"/>
      <c r="H5590" s="77" t="s">
        <v>1249</v>
      </c>
      <c r="I5590" s="80">
        <v>1</v>
      </c>
      <c r="J5590" s="79">
        <v>0.08</v>
      </c>
      <c r="K5590" s="79">
        <v>0.08</v>
      </c>
      <c r="O5590" s="4"/>
      <c r="P5590" s="4"/>
      <c r="Q5590" s="4"/>
      <c r="R5590" s="4"/>
      <c r="S5590" s="4"/>
      <c r="T5590" s="4"/>
      <c r="U5590" s="4"/>
      <c r="V5590" s="4"/>
      <c r="W5590" s="4"/>
      <c r="X5590" s="4"/>
      <c r="Y5590" s="4"/>
    </row>
    <row r="5591" spans="1:25" ht="15" customHeight="1">
      <c r="A5591" s="4"/>
      <c r="B5591" s="57" t="s">
        <v>1254</v>
      </c>
      <c r="C5591" s="78" t="s">
        <v>2974</v>
      </c>
      <c r="D5591" s="57" t="s">
        <v>47</v>
      </c>
      <c r="E5591" s="57" t="s">
        <v>2975</v>
      </c>
      <c r="F5591" s="305" t="s">
        <v>1402</v>
      </c>
      <c r="G5591" s="305"/>
      <c r="H5591" s="77" t="s">
        <v>1249</v>
      </c>
      <c r="I5591" s="80">
        <v>1</v>
      </c>
      <c r="J5591" s="79">
        <v>24.04</v>
      </c>
      <c r="K5591" s="79">
        <v>24.04</v>
      </c>
      <c r="O5591" s="4"/>
      <c r="P5591" s="4"/>
      <c r="Q5591" s="4"/>
      <c r="R5591" s="4"/>
      <c r="S5591" s="4"/>
      <c r="T5591" s="4"/>
      <c r="U5591" s="4"/>
      <c r="V5591" s="4"/>
      <c r="W5591" s="4"/>
      <c r="X5591" s="4"/>
      <c r="Y5591" s="4"/>
    </row>
    <row r="5592" spans="1:25" ht="15" customHeight="1">
      <c r="A5592" s="4"/>
      <c r="B5592" s="60"/>
      <c r="C5592" s="60"/>
      <c r="D5592" s="60"/>
      <c r="E5592" s="60"/>
      <c r="F5592" s="60" t="s">
        <v>1260</v>
      </c>
      <c r="G5592" s="82">
        <v>24.31</v>
      </c>
      <c r="H5592" s="60" t="s">
        <v>1261</v>
      </c>
      <c r="I5592" s="82">
        <v>0</v>
      </c>
      <c r="J5592" s="60" t="s">
        <v>1262</v>
      </c>
      <c r="K5592" s="82">
        <v>24.31</v>
      </c>
      <c r="O5592" s="4"/>
      <c r="P5592" s="4"/>
      <c r="Q5592" s="4"/>
      <c r="R5592" s="4"/>
      <c r="S5592" s="4"/>
      <c r="T5592" s="4"/>
      <c r="U5592" s="4"/>
      <c r="V5592" s="4"/>
      <c r="W5592" s="4"/>
      <c r="X5592" s="4"/>
      <c r="Y5592" s="4"/>
    </row>
    <row r="5593" spans="1:25" ht="15" customHeight="1" thickBot="1">
      <c r="A5593" s="4"/>
      <c r="B5593" s="60"/>
      <c r="C5593" s="60"/>
      <c r="D5593" s="60"/>
      <c r="E5593" s="60"/>
      <c r="F5593" s="60" t="s">
        <v>1263</v>
      </c>
      <c r="G5593" s="82">
        <v>5.61</v>
      </c>
      <c r="H5593" s="60"/>
      <c r="I5593" s="306" t="s">
        <v>1264</v>
      </c>
      <c r="J5593" s="306"/>
      <c r="K5593" s="82">
        <v>35.31</v>
      </c>
      <c r="O5593" s="4"/>
      <c r="P5593" s="4"/>
      <c r="Q5593" s="4"/>
      <c r="R5593" s="4"/>
      <c r="S5593" s="4"/>
      <c r="T5593" s="4"/>
      <c r="U5593" s="4"/>
      <c r="V5593" s="4"/>
      <c r="W5593" s="4"/>
      <c r="X5593" s="4"/>
      <c r="Y5593" s="4"/>
    </row>
    <row r="5594" spans="1:25" ht="15" customHeight="1" thickTop="1">
      <c r="A5594" s="4"/>
      <c r="B5594" s="72"/>
      <c r="C5594" s="72"/>
      <c r="D5594" s="72"/>
      <c r="E5594" s="72"/>
      <c r="F5594" s="72"/>
      <c r="G5594" s="72"/>
      <c r="H5594" s="72"/>
      <c r="I5594" s="72"/>
      <c r="J5594" s="72"/>
      <c r="K5594" s="72"/>
      <c r="O5594" s="4"/>
      <c r="P5594" s="4"/>
      <c r="Q5594" s="4"/>
      <c r="R5594" s="4"/>
      <c r="S5594" s="4"/>
      <c r="T5594" s="4"/>
      <c r="U5594" s="4"/>
      <c r="V5594" s="4"/>
      <c r="W5594" s="4"/>
      <c r="X5594" s="4"/>
      <c r="Y5594" s="4"/>
    </row>
    <row r="5595" spans="1:25" ht="15" customHeight="1">
      <c r="A5595" s="4"/>
      <c r="B5595" s="61"/>
      <c r="C5595" s="62" t="s">
        <v>19</v>
      </c>
      <c r="D5595" s="61" t="s">
        <v>20</v>
      </c>
      <c r="E5595" s="61" t="s">
        <v>21</v>
      </c>
      <c r="F5595" s="303" t="s">
        <v>1242</v>
      </c>
      <c r="G5595" s="303"/>
      <c r="H5595" s="67" t="s">
        <v>22</v>
      </c>
      <c r="I5595" s="62" t="s">
        <v>23</v>
      </c>
      <c r="J5595" s="62" t="s">
        <v>24</v>
      </c>
      <c r="K5595" s="62" t="s">
        <v>17</v>
      </c>
      <c r="O5595" s="4"/>
      <c r="P5595" s="4"/>
      <c r="Q5595" s="4"/>
      <c r="R5595" s="4"/>
      <c r="S5595" s="4"/>
      <c r="T5595" s="4"/>
      <c r="U5595" s="4"/>
      <c r="V5595" s="4"/>
      <c r="W5595" s="4"/>
      <c r="X5595" s="4"/>
      <c r="Y5595" s="4"/>
    </row>
    <row r="5596" spans="1:25" ht="15" customHeight="1">
      <c r="A5596" s="4"/>
      <c r="B5596" s="58" t="s">
        <v>1243</v>
      </c>
      <c r="C5596" s="69" t="s">
        <v>1443</v>
      </c>
      <c r="D5596" s="58" t="s">
        <v>47</v>
      </c>
      <c r="E5596" s="58" t="s">
        <v>1444</v>
      </c>
      <c r="F5596" s="304" t="s">
        <v>1248</v>
      </c>
      <c r="G5596" s="304"/>
      <c r="H5596" s="68" t="s">
        <v>1249</v>
      </c>
      <c r="I5596" s="71">
        <v>1</v>
      </c>
      <c r="J5596" s="70">
        <v>31.21</v>
      </c>
      <c r="K5596" s="70">
        <v>31.21</v>
      </c>
      <c r="O5596" s="4"/>
      <c r="P5596" s="4"/>
      <c r="Q5596" s="4"/>
      <c r="R5596" s="4"/>
      <c r="S5596" s="4"/>
      <c r="T5596" s="4"/>
      <c r="U5596" s="4"/>
      <c r="V5596" s="4"/>
      <c r="W5596" s="4"/>
      <c r="X5596" s="4"/>
      <c r="Y5596" s="4"/>
    </row>
    <row r="5597" spans="1:25" ht="15" customHeight="1">
      <c r="A5597" s="4"/>
      <c r="B5597" s="59" t="s">
        <v>1245</v>
      </c>
      <c r="C5597" s="74" t="s">
        <v>2976</v>
      </c>
      <c r="D5597" s="59" t="s">
        <v>47</v>
      </c>
      <c r="E5597" s="59" t="s">
        <v>2977</v>
      </c>
      <c r="F5597" s="308" t="s">
        <v>1248</v>
      </c>
      <c r="G5597" s="308"/>
      <c r="H5597" s="73" t="s">
        <v>1249</v>
      </c>
      <c r="I5597" s="76">
        <v>1</v>
      </c>
      <c r="J5597" s="75">
        <v>0.51</v>
      </c>
      <c r="K5597" s="75">
        <v>0.51</v>
      </c>
      <c r="O5597" s="4"/>
      <c r="P5597" s="4"/>
      <c r="Q5597" s="4"/>
      <c r="R5597" s="4"/>
      <c r="S5597" s="4"/>
      <c r="T5597" s="4"/>
      <c r="U5597" s="4"/>
      <c r="V5597" s="4"/>
      <c r="W5597" s="4"/>
      <c r="X5597" s="4"/>
      <c r="Y5597" s="4"/>
    </row>
    <row r="5598" spans="1:25" ht="15" customHeight="1">
      <c r="A5598" s="4"/>
      <c r="B5598" s="57" t="s">
        <v>1254</v>
      </c>
      <c r="C5598" s="78" t="s">
        <v>2693</v>
      </c>
      <c r="D5598" s="57" t="s">
        <v>47</v>
      </c>
      <c r="E5598" s="57" t="s">
        <v>2694</v>
      </c>
      <c r="F5598" s="305" t="s">
        <v>1258</v>
      </c>
      <c r="G5598" s="305"/>
      <c r="H5598" s="77" t="s">
        <v>1249</v>
      </c>
      <c r="I5598" s="80">
        <v>1</v>
      </c>
      <c r="J5598" s="79">
        <v>0.86</v>
      </c>
      <c r="K5598" s="79">
        <v>0.86</v>
      </c>
      <c r="O5598" s="4"/>
      <c r="P5598" s="4"/>
      <c r="Q5598" s="4"/>
      <c r="R5598" s="4"/>
      <c r="S5598" s="4"/>
      <c r="T5598" s="4"/>
      <c r="U5598" s="4"/>
      <c r="V5598" s="4"/>
      <c r="W5598" s="4"/>
      <c r="X5598" s="4"/>
      <c r="Y5598" s="4"/>
    </row>
    <row r="5599" spans="1:25" ht="15" customHeight="1">
      <c r="A5599" s="4"/>
      <c r="B5599" s="57" t="s">
        <v>1254</v>
      </c>
      <c r="C5599" s="78" t="s">
        <v>2697</v>
      </c>
      <c r="D5599" s="57" t="s">
        <v>47</v>
      </c>
      <c r="E5599" s="57" t="s">
        <v>2698</v>
      </c>
      <c r="F5599" s="305" t="s">
        <v>1258</v>
      </c>
      <c r="G5599" s="305"/>
      <c r="H5599" s="77" t="s">
        <v>1249</v>
      </c>
      <c r="I5599" s="80">
        <v>1</v>
      </c>
      <c r="J5599" s="79">
        <v>2.12</v>
      </c>
      <c r="K5599" s="79">
        <v>2.12</v>
      </c>
      <c r="O5599" s="4"/>
      <c r="P5599" s="4"/>
      <c r="Q5599" s="4"/>
      <c r="R5599" s="4"/>
      <c r="S5599" s="4"/>
      <c r="T5599" s="4"/>
      <c r="U5599" s="4"/>
      <c r="V5599" s="4"/>
      <c r="W5599" s="4"/>
      <c r="X5599" s="4"/>
      <c r="Y5599" s="4"/>
    </row>
    <row r="5600" spans="1:25" ht="15" customHeight="1">
      <c r="A5600" s="4"/>
      <c r="B5600" s="57" t="s">
        <v>1254</v>
      </c>
      <c r="C5600" s="78" t="s">
        <v>2978</v>
      </c>
      <c r="D5600" s="57" t="s">
        <v>47</v>
      </c>
      <c r="E5600" s="57" t="s">
        <v>2979</v>
      </c>
      <c r="F5600" s="305" t="s">
        <v>1402</v>
      </c>
      <c r="G5600" s="305"/>
      <c r="H5600" s="77" t="s">
        <v>1249</v>
      </c>
      <c r="I5600" s="80">
        <v>1</v>
      </c>
      <c r="J5600" s="79">
        <v>24.12</v>
      </c>
      <c r="K5600" s="79">
        <v>24.12</v>
      </c>
      <c r="O5600" s="4"/>
      <c r="P5600" s="4"/>
      <c r="Q5600" s="4"/>
      <c r="R5600" s="4"/>
      <c r="S5600" s="4"/>
      <c r="T5600" s="4"/>
      <c r="U5600" s="4"/>
      <c r="V5600" s="4"/>
      <c r="W5600" s="4"/>
      <c r="X5600" s="4"/>
      <c r="Y5600" s="4"/>
    </row>
    <row r="5601" spans="1:25" ht="15" customHeight="1">
      <c r="A5601" s="4"/>
      <c r="B5601" s="57" t="s">
        <v>1254</v>
      </c>
      <c r="C5601" s="78" t="s">
        <v>2699</v>
      </c>
      <c r="D5601" s="57" t="s">
        <v>47</v>
      </c>
      <c r="E5601" s="57" t="s">
        <v>2700</v>
      </c>
      <c r="F5601" s="305" t="s">
        <v>1258</v>
      </c>
      <c r="G5601" s="305"/>
      <c r="H5601" s="77" t="s">
        <v>1249</v>
      </c>
      <c r="I5601" s="80">
        <v>1</v>
      </c>
      <c r="J5601" s="79">
        <v>1.31</v>
      </c>
      <c r="K5601" s="79">
        <v>1.31</v>
      </c>
      <c r="O5601" s="4"/>
      <c r="P5601" s="4"/>
      <c r="Q5601" s="4"/>
      <c r="R5601" s="4"/>
      <c r="S5601" s="4"/>
      <c r="T5601" s="4"/>
      <c r="U5601" s="4"/>
      <c r="V5601" s="4"/>
      <c r="W5601" s="4"/>
      <c r="X5601" s="4"/>
      <c r="Y5601" s="4"/>
    </row>
    <row r="5602" spans="1:25" ht="15" customHeight="1">
      <c r="A5602" s="4"/>
      <c r="B5602" s="57" t="s">
        <v>1254</v>
      </c>
      <c r="C5602" s="78" t="s">
        <v>2687</v>
      </c>
      <c r="D5602" s="57" t="s">
        <v>47</v>
      </c>
      <c r="E5602" s="57" t="s">
        <v>2688</v>
      </c>
      <c r="F5602" s="305" t="s">
        <v>1258</v>
      </c>
      <c r="G5602" s="305"/>
      <c r="H5602" s="77" t="s">
        <v>1249</v>
      </c>
      <c r="I5602" s="80">
        <v>1</v>
      </c>
      <c r="J5602" s="79">
        <v>0.78</v>
      </c>
      <c r="K5602" s="79">
        <v>0.78</v>
      </c>
      <c r="O5602" s="4"/>
      <c r="P5602" s="4"/>
      <c r="Q5602" s="4"/>
      <c r="R5602" s="4"/>
      <c r="S5602" s="4"/>
      <c r="T5602" s="4"/>
      <c r="U5602" s="4"/>
      <c r="V5602" s="4"/>
      <c r="W5602" s="4"/>
      <c r="X5602" s="4"/>
      <c r="Y5602" s="4"/>
    </row>
    <row r="5603" spans="1:25" ht="15" customHeight="1">
      <c r="A5603" s="4"/>
      <c r="B5603" s="57" t="s">
        <v>1254</v>
      </c>
      <c r="C5603" s="78" t="s">
        <v>2689</v>
      </c>
      <c r="D5603" s="57" t="s">
        <v>47</v>
      </c>
      <c r="E5603" s="57" t="s">
        <v>2690</v>
      </c>
      <c r="F5603" s="305" t="s">
        <v>1258</v>
      </c>
      <c r="G5603" s="305"/>
      <c r="H5603" s="77" t="s">
        <v>1249</v>
      </c>
      <c r="I5603" s="80">
        <v>1</v>
      </c>
      <c r="J5603" s="79">
        <v>1.43</v>
      </c>
      <c r="K5603" s="79">
        <v>1.43</v>
      </c>
      <c r="O5603" s="4"/>
      <c r="P5603" s="4"/>
      <c r="Q5603" s="4"/>
      <c r="R5603" s="4"/>
      <c r="S5603" s="4"/>
      <c r="T5603" s="4"/>
      <c r="U5603" s="4"/>
      <c r="V5603" s="4"/>
      <c r="W5603" s="4"/>
      <c r="X5603" s="4"/>
      <c r="Y5603" s="4"/>
    </row>
    <row r="5604" spans="1:25" ht="15" customHeight="1">
      <c r="A5604" s="4"/>
      <c r="B5604" s="57" t="s">
        <v>1254</v>
      </c>
      <c r="C5604" s="78" t="s">
        <v>2691</v>
      </c>
      <c r="D5604" s="57" t="s">
        <v>47</v>
      </c>
      <c r="E5604" s="57" t="s">
        <v>2692</v>
      </c>
      <c r="F5604" s="305" t="s">
        <v>1258</v>
      </c>
      <c r="G5604" s="305"/>
      <c r="H5604" s="77" t="s">
        <v>1249</v>
      </c>
      <c r="I5604" s="80">
        <v>1</v>
      </c>
      <c r="J5604" s="79">
        <v>0.08</v>
      </c>
      <c r="K5604" s="79">
        <v>0.08</v>
      </c>
      <c r="O5604" s="4"/>
      <c r="P5604" s="4"/>
      <c r="Q5604" s="4"/>
      <c r="R5604" s="4"/>
      <c r="S5604" s="4"/>
      <c r="T5604" s="4"/>
      <c r="U5604" s="4"/>
      <c r="V5604" s="4"/>
      <c r="W5604" s="4"/>
      <c r="X5604" s="4"/>
      <c r="Y5604" s="4"/>
    </row>
    <row r="5605" spans="1:25" ht="15" customHeight="1">
      <c r="A5605" s="4"/>
      <c r="B5605" s="60"/>
      <c r="C5605" s="60"/>
      <c r="D5605" s="60"/>
      <c r="E5605" s="60"/>
      <c r="F5605" s="60" t="s">
        <v>1260</v>
      </c>
      <c r="G5605" s="82">
        <v>24.63</v>
      </c>
      <c r="H5605" s="60" t="s">
        <v>1261</v>
      </c>
      <c r="I5605" s="82">
        <v>0</v>
      </c>
      <c r="J5605" s="60" t="s">
        <v>1262</v>
      </c>
      <c r="K5605" s="82">
        <v>24.63</v>
      </c>
      <c r="O5605" s="4"/>
      <c r="P5605" s="4"/>
      <c r="Q5605" s="4"/>
      <c r="R5605" s="4"/>
      <c r="S5605" s="4"/>
      <c r="T5605" s="4"/>
      <c r="U5605" s="4"/>
      <c r="V5605" s="4"/>
      <c r="W5605" s="4"/>
      <c r="X5605" s="4"/>
      <c r="Y5605" s="4"/>
    </row>
    <row r="5606" spans="1:25" ht="15" customHeight="1" thickBot="1">
      <c r="A5606" s="4"/>
      <c r="B5606" s="60"/>
      <c r="C5606" s="60"/>
      <c r="D5606" s="60"/>
      <c r="E5606" s="60"/>
      <c r="F5606" s="60" t="s">
        <v>1263</v>
      </c>
      <c r="G5606" s="82">
        <v>5.9</v>
      </c>
      <c r="H5606" s="60"/>
      <c r="I5606" s="306" t="s">
        <v>1264</v>
      </c>
      <c r="J5606" s="306"/>
      <c r="K5606" s="82">
        <v>37.11</v>
      </c>
      <c r="O5606" s="4"/>
      <c r="P5606" s="4"/>
      <c r="Q5606" s="4"/>
      <c r="R5606" s="4"/>
      <c r="S5606" s="4"/>
      <c r="T5606" s="4"/>
      <c r="U5606" s="4"/>
      <c r="V5606" s="4"/>
      <c r="W5606" s="4"/>
      <c r="X5606" s="4"/>
      <c r="Y5606" s="4"/>
    </row>
    <row r="5607" spans="1:25" ht="15" customHeight="1" thickTop="1">
      <c r="A5607" s="4"/>
      <c r="B5607" s="72"/>
      <c r="C5607" s="72"/>
      <c r="D5607" s="72"/>
      <c r="E5607" s="72"/>
      <c r="F5607" s="72"/>
      <c r="G5607" s="72"/>
      <c r="H5607" s="72"/>
      <c r="I5607" s="72"/>
      <c r="J5607" s="72"/>
      <c r="K5607" s="72"/>
      <c r="O5607" s="4"/>
      <c r="P5607" s="4"/>
      <c r="Q5607" s="4"/>
      <c r="R5607" s="4"/>
      <c r="S5607" s="4"/>
      <c r="T5607" s="4"/>
      <c r="U5607" s="4"/>
      <c r="V5607" s="4"/>
      <c r="W5607" s="4"/>
      <c r="X5607" s="4"/>
      <c r="Y5607" s="4"/>
    </row>
    <row r="5608" spans="1:25" ht="15" customHeight="1">
      <c r="A5608" s="4"/>
      <c r="B5608" s="61"/>
      <c r="C5608" s="62" t="s">
        <v>19</v>
      </c>
      <c r="D5608" s="61" t="s">
        <v>20</v>
      </c>
      <c r="E5608" s="61" t="s">
        <v>21</v>
      </c>
      <c r="F5608" s="303" t="s">
        <v>1242</v>
      </c>
      <c r="G5608" s="303"/>
      <c r="H5608" s="67" t="s">
        <v>22</v>
      </c>
      <c r="I5608" s="62" t="s">
        <v>23</v>
      </c>
      <c r="J5608" s="62" t="s">
        <v>24</v>
      </c>
      <c r="K5608" s="62" t="s">
        <v>17</v>
      </c>
      <c r="O5608" s="4"/>
      <c r="P5608" s="4"/>
      <c r="Q5608" s="4"/>
      <c r="R5608" s="4"/>
      <c r="S5608" s="4"/>
      <c r="T5608" s="4"/>
      <c r="U5608" s="4"/>
      <c r="V5608" s="4"/>
      <c r="W5608" s="4"/>
      <c r="X5608" s="4"/>
      <c r="Y5608" s="4"/>
    </row>
    <row r="5609" spans="1:25" ht="15" customHeight="1">
      <c r="A5609" s="4"/>
      <c r="B5609" s="58" t="s">
        <v>1243</v>
      </c>
      <c r="C5609" s="69" t="s">
        <v>2291</v>
      </c>
      <c r="D5609" s="58" t="s">
        <v>47</v>
      </c>
      <c r="E5609" s="58" t="s">
        <v>2292</v>
      </c>
      <c r="F5609" s="304" t="s">
        <v>2054</v>
      </c>
      <c r="G5609" s="304"/>
      <c r="H5609" s="68" t="s">
        <v>62</v>
      </c>
      <c r="I5609" s="71">
        <v>1</v>
      </c>
      <c r="J5609" s="70">
        <v>3231.02</v>
      </c>
      <c r="K5609" s="70">
        <v>3231.02</v>
      </c>
      <c r="O5609" s="4"/>
      <c r="P5609" s="4"/>
      <c r="Q5609" s="4"/>
      <c r="R5609" s="4"/>
      <c r="S5609" s="4"/>
      <c r="T5609" s="4"/>
      <c r="U5609" s="4"/>
      <c r="V5609" s="4"/>
      <c r="W5609" s="4"/>
      <c r="X5609" s="4"/>
      <c r="Y5609" s="4"/>
    </row>
    <row r="5610" spans="1:25" ht="15" customHeight="1">
      <c r="A5610" s="4"/>
      <c r="B5610" s="59" t="s">
        <v>1245</v>
      </c>
      <c r="C5610" s="74" t="s">
        <v>1443</v>
      </c>
      <c r="D5610" s="59" t="s">
        <v>47</v>
      </c>
      <c r="E5610" s="59" t="s">
        <v>1444</v>
      </c>
      <c r="F5610" s="308" t="s">
        <v>1248</v>
      </c>
      <c r="G5610" s="308"/>
      <c r="H5610" s="73" t="s">
        <v>1249</v>
      </c>
      <c r="I5610" s="76">
        <v>31.349900000000002</v>
      </c>
      <c r="J5610" s="75">
        <v>31.21</v>
      </c>
      <c r="K5610" s="75">
        <v>978.43</v>
      </c>
      <c r="O5610" s="4"/>
      <c r="P5610" s="4"/>
      <c r="Q5610" s="4"/>
      <c r="R5610" s="4"/>
      <c r="S5610" s="4"/>
      <c r="T5610" s="4"/>
      <c r="U5610" s="4"/>
      <c r="V5610" s="4"/>
      <c r="W5610" s="4"/>
      <c r="X5610" s="4"/>
      <c r="Y5610" s="4"/>
    </row>
    <row r="5611" spans="1:25" ht="15" customHeight="1">
      <c r="A5611" s="4"/>
      <c r="B5611" s="59" t="s">
        <v>1245</v>
      </c>
      <c r="C5611" s="74" t="s">
        <v>1485</v>
      </c>
      <c r="D5611" s="59" t="s">
        <v>47</v>
      </c>
      <c r="E5611" s="59" t="s">
        <v>1486</v>
      </c>
      <c r="F5611" s="308" t="s">
        <v>1387</v>
      </c>
      <c r="G5611" s="308"/>
      <c r="H5611" s="73" t="s">
        <v>1391</v>
      </c>
      <c r="I5611" s="76">
        <v>6.6349999999999998</v>
      </c>
      <c r="J5611" s="75">
        <v>1.46</v>
      </c>
      <c r="K5611" s="75">
        <v>9.68</v>
      </c>
      <c r="O5611" s="4"/>
      <c r="P5611" s="4"/>
      <c r="Q5611" s="4"/>
      <c r="R5611" s="4"/>
      <c r="S5611" s="4"/>
      <c r="T5611" s="4"/>
      <c r="U5611" s="4"/>
      <c r="V5611" s="4"/>
      <c r="W5611" s="4"/>
      <c r="X5611" s="4"/>
      <c r="Y5611" s="4"/>
    </row>
    <row r="5612" spans="1:25" ht="15" customHeight="1">
      <c r="A5612" s="4"/>
      <c r="B5612" s="59" t="s">
        <v>1245</v>
      </c>
      <c r="C5612" s="74" t="s">
        <v>1385</v>
      </c>
      <c r="D5612" s="59" t="s">
        <v>47</v>
      </c>
      <c r="E5612" s="59" t="s">
        <v>1386</v>
      </c>
      <c r="F5612" s="308" t="s">
        <v>1387</v>
      </c>
      <c r="G5612" s="308"/>
      <c r="H5612" s="73" t="s">
        <v>1388</v>
      </c>
      <c r="I5612" s="76">
        <v>0.70430000000000004</v>
      </c>
      <c r="J5612" s="75">
        <v>36.770000000000003</v>
      </c>
      <c r="K5612" s="75">
        <v>25.89</v>
      </c>
      <c r="O5612" s="4"/>
      <c r="P5612" s="4"/>
      <c r="Q5612" s="4"/>
      <c r="R5612" s="4"/>
      <c r="S5612" s="4"/>
      <c r="T5612" s="4"/>
      <c r="U5612" s="4"/>
      <c r="V5612" s="4"/>
      <c r="W5612" s="4"/>
      <c r="X5612" s="4"/>
      <c r="Y5612" s="4"/>
    </row>
    <row r="5613" spans="1:25" ht="15" customHeight="1">
      <c r="A5613" s="4"/>
      <c r="B5613" s="59" t="s">
        <v>1245</v>
      </c>
      <c r="C5613" s="74" t="s">
        <v>1413</v>
      </c>
      <c r="D5613" s="59" t="s">
        <v>47</v>
      </c>
      <c r="E5613" s="59" t="s">
        <v>1414</v>
      </c>
      <c r="F5613" s="308" t="s">
        <v>1248</v>
      </c>
      <c r="G5613" s="308"/>
      <c r="H5613" s="73" t="s">
        <v>1249</v>
      </c>
      <c r="I5613" s="76">
        <v>5.96</v>
      </c>
      <c r="J5613" s="75">
        <v>34.729999999999997</v>
      </c>
      <c r="K5613" s="75">
        <v>206.99</v>
      </c>
      <c r="O5613" s="4"/>
      <c r="P5613" s="4"/>
      <c r="Q5613" s="4"/>
      <c r="R5613" s="4"/>
      <c r="S5613" s="4"/>
      <c r="T5613" s="4"/>
      <c r="U5613" s="4"/>
      <c r="V5613" s="4"/>
      <c r="W5613" s="4"/>
      <c r="X5613" s="4"/>
      <c r="Y5613" s="4"/>
    </row>
    <row r="5614" spans="1:25" ht="15" customHeight="1">
      <c r="A5614" s="4"/>
      <c r="B5614" s="59" t="s">
        <v>1245</v>
      </c>
      <c r="C5614" s="74" t="s">
        <v>1389</v>
      </c>
      <c r="D5614" s="59" t="s">
        <v>47</v>
      </c>
      <c r="E5614" s="59" t="s">
        <v>1390</v>
      </c>
      <c r="F5614" s="308" t="s">
        <v>1387</v>
      </c>
      <c r="G5614" s="308"/>
      <c r="H5614" s="73" t="s">
        <v>1391</v>
      </c>
      <c r="I5614" s="76">
        <v>0.48770000000000002</v>
      </c>
      <c r="J5614" s="75">
        <v>38.36</v>
      </c>
      <c r="K5614" s="75">
        <v>18.7</v>
      </c>
      <c r="O5614" s="4"/>
      <c r="P5614" s="4"/>
      <c r="Q5614" s="4"/>
      <c r="R5614" s="4"/>
      <c r="S5614" s="4"/>
      <c r="T5614" s="4"/>
      <c r="U5614" s="4"/>
      <c r="V5614" s="4"/>
      <c r="W5614" s="4"/>
      <c r="X5614" s="4"/>
      <c r="Y5614" s="4"/>
    </row>
    <row r="5615" spans="1:25" ht="15" customHeight="1">
      <c r="A5615" s="4"/>
      <c r="B5615" s="59" t="s">
        <v>1245</v>
      </c>
      <c r="C5615" s="74" t="s">
        <v>2878</v>
      </c>
      <c r="D5615" s="59" t="s">
        <v>47</v>
      </c>
      <c r="E5615" s="59" t="s">
        <v>2879</v>
      </c>
      <c r="F5615" s="308" t="s">
        <v>1384</v>
      </c>
      <c r="G5615" s="308"/>
      <c r="H5615" s="73" t="s">
        <v>62</v>
      </c>
      <c r="I5615" s="76">
        <v>1.2</v>
      </c>
      <c r="J5615" s="75">
        <v>557.46</v>
      </c>
      <c r="K5615" s="75">
        <v>668.95</v>
      </c>
      <c r="O5615" s="4"/>
      <c r="P5615" s="4"/>
      <c r="Q5615" s="4"/>
      <c r="R5615" s="4"/>
      <c r="S5615" s="4"/>
      <c r="T5615" s="4"/>
      <c r="U5615" s="4"/>
      <c r="V5615" s="4"/>
      <c r="W5615" s="4"/>
      <c r="X5615" s="4"/>
      <c r="Y5615" s="4"/>
    </row>
    <row r="5616" spans="1:25" ht="15" customHeight="1">
      <c r="A5616" s="4"/>
      <c r="B5616" s="59" t="s">
        <v>1245</v>
      </c>
      <c r="C5616" s="74" t="s">
        <v>1282</v>
      </c>
      <c r="D5616" s="59" t="s">
        <v>47</v>
      </c>
      <c r="E5616" s="59" t="s">
        <v>1283</v>
      </c>
      <c r="F5616" s="308" t="s">
        <v>1248</v>
      </c>
      <c r="G5616" s="308"/>
      <c r="H5616" s="73" t="s">
        <v>1249</v>
      </c>
      <c r="I5616" s="76">
        <v>1.1919999999999999</v>
      </c>
      <c r="J5616" s="75">
        <v>24.85</v>
      </c>
      <c r="K5616" s="75">
        <v>29.62</v>
      </c>
      <c r="O5616" s="4"/>
      <c r="P5616" s="4"/>
      <c r="Q5616" s="4"/>
      <c r="R5616" s="4"/>
      <c r="S5616" s="4"/>
      <c r="T5616" s="4"/>
      <c r="U5616" s="4"/>
      <c r="V5616" s="4"/>
      <c r="W5616" s="4"/>
      <c r="X5616" s="4"/>
      <c r="Y5616" s="4"/>
    </row>
    <row r="5617" spans="1:25" ht="15" customHeight="1">
      <c r="A5617" s="4"/>
      <c r="B5617" s="59" t="s">
        <v>1245</v>
      </c>
      <c r="C5617" s="74" t="s">
        <v>2747</v>
      </c>
      <c r="D5617" s="59" t="s">
        <v>47</v>
      </c>
      <c r="E5617" s="59" t="s">
        <v>2748</v>
      </c>
      <c r="F5617" s="308" t="s">
        <v>1468</v>
      </c>
      <c r="G5617" s="308"/>
      <c r="H5617" s="73" t="s">
        <v>103</v>
      </c>
      <c r="I5617" s="76">
        <v>27.898800000000001</v>
      </c>
      <c r="J5617" s="75">
        <v>16.010000000000002</v>
      </c>
      <c r="K5617" s="75">
        <v>446.65</v>
      </c>
      <c r="O5617" s="4"/>
      <c r="P5617" s="4"/>
      <c r="Q5617" s="4"/>
      <c r="R5617" s="4"/>
      <c r="S5617" s="4"/>
      <c r="T5617" s="4"/>
      <c r="U5617" s="4"/>
      <c r="V5617" s="4"/>
      <c r="W5617" s="4"/>
      <c r="X5617" s="4"/>
      <c r="Y5617" s="4"/>
    </row>
    <row r="5618" spans="1:25" ht="15" customHeight="1">
      <c r="A5618" s="4"/>
      <c r="B5618" s="59" t="s">
        <v>1245</v>
      </c>
      <c r="C5618" s="74" t="s">
        <v>1483</v>
      </c>
      <c r="D5618" s="59" t="s">
        <v>47</v>
      </c>
      <c r="E5618" s="59" t="s">
        <v>1484</v>
      </c>
      <c r="F5618" s="308" t="s">
        <v>1387</v>
      </c>
      <c r="G5618" s="308"/>
      <c r="H5618" s="73" t="s">
        <v>1388</v>
      </c>
      <c r="I5618" s="76">
        <v>18.091699999999999</v>
      </c>
      <c r="J5618" s="75">
        <v>0.54</v>
      </c>
      <c r="K5618" s="75">
        <v>9.76</v>
      </c>
      <c r="O5618" s="4"/>
      <c r="P5618" s="4"/>
      <c r="Q5618" s="4"/>
      <c r="R5618" s="4"/>
      <c r="S5618" s="4"/>
      <c r="T5618" s="4"/>
      <c r="U5618" s="4"/>
      <c r="V5618" s="4"/>
      <c r="W5618" s="4"/>
      <c r="X5618" s="4"/>
      <c r="Y5618" s="4"/>
    </row>
    <row r="5619" spans="1:25" ht="15" customHeight="1">
      <c r="A5619" s="4"/>
      <c r="B5619" s="59" t="s">
        <v>1245</v>
      </c>
      <c r="C5619" s="74" t="s">
        <v>1246</v>
      </c>
      <c r="D5619" s="59" t="s">
        <v>47</v>
      </c>
      <c r="E5619" s="59" t="s">
        <v>1247</v>
      </c>
      <c r="F5619" s="308" t="s">
        <v>1248</v>
      </c>
      <c r="G5619" s="308"/>
      <c r="H5619" s="73" t="s">
        <v>1249</v>
      </c>
      <c r="I5619" s="76">
        <v>31.349900000000002</v>
      </c>
      <c r="J5619" s="75">
        <v>22.64</v>
      </c>
      <c r="K5619" s="75">
        <v>709.76</v>
      </c>
      <c r="O5619" s="4"/>
      <c r="P5619" s="4"/>
      <c r="Q5619" s="4"/>
      <c r="R5619" s="4"/>
      <c r="S5619" s="4"/>
      <c r="T5619" s="4"/>
      <c r="U5619" s="4"/>
      <c r="V5619" s="4"/>
      <c r="W5619" s="4"/>
      <c r="X5619" s="4"/>
      <c r="Y5619" s="4"/>
    </row>
    <row r="5620" spans="1:25" ht="15" customHeight="1">
      <c r="A5620" s="4"/>
      <c r="B5620" s="57" t="s">
        <v>1254</v>
      </c>
      <c r="C5620" s="78" t="s">
        <v>1460</v>
      </c>
      <c r="D5620" s="57" t="s">
        <v>47</v>
      </c>
      <c r="E5620" s="57" t="s">
        <v>1461</v>
      </c>
      <c r="F5620" s="305" t="s">
        <v>1258</v>
      </c>
      <c r="G5620" s="305"/>
      <c r="H5620" s="77" t="s">
        <v>15</v>
      </c>
      <c r="I5620" s="80">
        <v>8.3299999999999999E-2</v>
      </c>
      <c r="J5620" s="79">
        <v>6.17</v>
      </c>
      <c r="K5620" s="79">
        <v>0.51</v>
      </c>
      <c r="O5620" s="4"/>
      <c r="P5620" s="4"/>
      <c r="Q5620" s="4"/>
      <c r="R5620" s="4"/>
      <c r="S5620" s="4"/>
      <c r="T5620" s="4"/>
      <c r="U5620" s="4"/>
      <c r="V5620" s="4"/>
      <c r="W5620" s="4"/>
      <c r="X5620" s="4"/>
      <c r="Y5620" s="4"/>
    </row>
    <row r="5621" spans="1:25" ht="15" customHeight="1">
      <c r="A5621" s="4"/>
      <c r="B5621" s="57" t="s">
        <v>1254</v>
      </c>
      <c r="C5621" s="78" t="s">
        <v>1458</v>
      </c>
      <c r="D5621" s="57" t="s">
        <v>47</v>
      </c>
      <c r="E5621" s="57" t="s">
        <v>1459</v>
      </c>
      <c r="F5621" s="305" t="s">
        <v>1258</v>
      </c>
      <c r="G5621" s="305"/>
      <c r="H5621" s="77" t="s">
        <v>87</v>
      </c>
      <c r="I5621" s="80">
        <v>5.6283000000000003</v>
      </c>
      <c r="J5621" s="79">
        <v>2.92</v>
      </c>
      <c r="K5621" s="79">
        <v>16.43</v>
      </c>
      <c r="O5621" s="4"/>
      <c r="P5621" s="4"/>
      <c r="Q5621" s="4"/>
      <c r="R5621" s="4"/>
      <c r="S5621" s="4"/>
      <c r="T5621" s="4"/>
      <c r="U5621" s="4"/>
      <c r="V5621" s="4"/>
      <c r="W5621" s="4"/>
      <c r="X5621" s="4"/>
      <c r="Y5621" s="4"/>
    </row>
    <row r="5622" spans="1:25" ht="15" customHeight="1">
      <c r="A5622" s="4"/>
      <c r="B5622" s="57" t="s">
        <v>1254</v>
      </c>
      <c r="C5622" s="78" t="s">
        <v>1705</v>
      </c>
      <c r="D5622" s="57" t="s">
        <v>47</v>
      </c>
      <c r="E5622" s="57" t="s">
        <v>1706</v>
      </c>
      <c r="F5622" s="305" t="s">
        <v>1258</v>
      </c>
      <c r="G5622" s="305"/>
      <c r="H5622" s="77" t="s">
        <v>103</v>
      </c>
      <c r="I5622" s="80">
        <v>0.4365</v>
      </c>
      <c r="J5622" s="79">
        <v>19.45</v>
      </c>
      <c r="K5622" s="79">
        <v>8.48</v>
      </c>
      <c r="O5622" s="4"/>
      <c r="P5622" s="4"/>
      <c r="Q5622" s="4"/>
      <c r="R5622" s="4"/>
      <c r="S5622" s="4"/>
      <c r="T5622" s="4"/>
      <c r="U5622" s="4"/>
      <c r="V5622" s="4"/>
      <c r="W5622" s="4"/>
      <c r="X5622" s="4"/>
      <c r="Y5622" s="4"/>
    </row>
    <row r="5623" spans="1:25" ht="15" customHeight="1">
      <c r="A5623" s="4"/>
      <c r="B5623" s="57" t="s">
        <v>1254</v>
      </c>
      <c r="C5623" s="78" t="s">
        <v>3040</v>
      </c>
      <c r="D5623" s="57" t="s">
        <v>47</v>
      </c>
      <c r="E5623" s="57" t="s">
        <v>3041</v>
      </c>
      <c r="F5623" s="305" t="s">
        <v>1258</v>
      </c>
      <c r="G5623" s="305"/>
      <c r="H5623" s="77" t="s">
        <v>37</v>
      </c>
      <c r="I5623" s="80">
        <v>1.9403999999999999</v>
      </c>
      <c r="J5623" s="79">
        <v>52.14</v>
      </c>
      <c r="K5623" s="79">
        <v>101.17</v>
      </c>
      <c r="O5623" s="4"/>
      <c r="P5623" s="4"/>
      <c r="Q5623" s="4"/>
      <c r="R5623" s="4"/>
      <c r="S5623" s="4"/>
      <c r="T5623" s="4"/>
      <c r="U5623" s="4"/>
      <c r="V5623" s="4"/>
      <c r="W5623" s="4"/>
      <c r="X5623" s="4"/>
      <c r="Y5623" s="4"/>
    </row>
    <row r="5624" spans="1:25" ht="15" customHeight="1">
      <c r="A5624" s="4"/>
      <c r="B5624" s="60"/>
      <c r="C5624" s="60"/>
      <c r="D5624" s="60"/>
      <c r="E5624" s="60"/>
      <c r="F5624" s="60" t="s">
        <v>1260</v>
      </c>
      <c r="G5624" s="82">
        <v>1729.53</v>
      </c>
      <c r="H5624" s="60" t="s">
        <v>1261</v>
      </c>
      <c r="I5624" s="82">
        <v>0</v>
      </c>
      <c r="J5624" s="60" t="s">
        <v>1262</v>
      </c>
      <c r="K5624" s="82">
        <v>1729.53</v>
      </c>
      <c r="O5624" s="4"/>
      <c r="P5624" s="4"/>
      <c r="Q5624" s="4"/>
      <c r="R5624" s="4"/>
      <c r="S5624" s="4"/>
      <c r="T5624" s="4"/>
      <c r="U5624" s="4"/>
      <c r="V5624" s="4"/>
      <c r="W5624" s="4"/>
      <c r="X5624" s="4"/>
      <c r="Y5624" s="4"/>
    </row>
    <row r="5625" spans="1:25" ht="15" customHeight="1" thickBot="1">
      <c r="A5625" s="4"/>
      <c r="B5625" s="60"/>
      <c r="C5625" s="60"/>
      <c r="D5625" s="60"/>
      <c r="E5625" s="60"/>
      <c r="F5625" s="60" t="s">
        <v>1263</v>
      </c>
      <c r="G5625" s="82">
        <v>611.29999999999995</v>
      </c>
      <c r="H5625" s="60"/>
      <c r="I5625" s="306" t="s">
        <v>1264</v>
      </c>
      <c r="J5625" s="306"/>
      <c r="K5625" s="82">
        <v>3842.32</v>
      </c>
      <c r="O5625" s="4"/>
      <c r="P5625" s="4"/>
      <c r="Q5625" s="4"/>
      <c r="R5625" s="4"/>
      <c r="S5625" s="4"/>
      <c r="T5625" s="4"/>
      <c r="U5625" s="4"/>
      <c r="V5625" s="4"/>
      <c r="W5625" s="4"/>
      <c r="X5625" s="4"/>
      <c r="Y5625" s="4"/>
    </row>
    <row r="5626" spans="1:25" ht="15" customHeight="1" thickTop="1">
      <c r="A5626" s="4"/>
      <c r="B5626" s="72"/>
      <c r="C5626" s="72"/>
      <c r="D5626" s="72"/>
      <c r="E5626" s="72"/>
      <c r="F5626" s="72"/>
      <c r="G5626" s="72"/>
      <c r="H5626" s="72"/>
      <c r="I5626" s="72"/>
      <c r="J5626" s="72"/>
      <c r="K5626" s="72"/>
      <c r="O5626" s="4"/>
      <c r="P5626" s="4"/>
      <c r="Q5626" s="4"/>
      <c r="R5626" s="4"/>
      <c r="S5626" s="4"/>
      <c r="T5626" s="4"/>
      <c r="U5626" s="4"/>
      <c r="V5626" s="4"/>
      <c r="W5626" s="4"/>
      <c r="X5626" s="4"/>
      <c r="Y5626" s="4"/>
    </row>
    <row r="5627" spans="1:25" ht="15" customHeight="1">
      <c r="A5627" s="4"/>
      <c r="B5627" s="61"/>
      <c r="C5627" s="62" t="s">
        <v>19</v>
      </c>
      <c r="D5627" s="61" t="s">
        <v>20</v>
      </c>
      <c r="E5627" s="61" t="s">
        <v>21</v>
      </c>
      <c r="F5627" s="303" t="s">
        <v>1242</v>
      </c>
      <c r="G5627" s="303"/>
      <c r="H5627" s="67" t="s">
        <v>22</v>
      </c>
      <c r="I5627" s="62" t="s">
        <v>23</v>
      </c>
      <c r="J5627" s="62" t="s">
        <v>24</v>
      </c>
      <c r="K5627" s="62" t="s">
        <v>17</v>
      </c>
      <c r="O5627" s="4"/>
      <c r="P5627" s="4"/>
      <c r="Q5627" s="4"/>
      <c r="R5627" s="4"/>
      <c r="S5627" s="4"/>
      <c r="T5627" s="4"/>
      <c r="U5627" s="4"/>
      <c r="V5627" s="4"/>
      <c r="W5627" s="4"/>
      <c r="X5627" s="4"/>
      <c r="Y5627" s="4"/>
    </row>
    <row r="5628" spans="1:25" ht="15" customHeight="1">
      <c r="A5628" s="4"/>
      <c r="B5628" s="58" t="s">
        <v>1243</v>
      </c>
      <c r="C5628" s="69" t="s">
        <v>2052</v>
      </c>
      <c r="D5628" s="58" t="s">
        <v>47</v>
      </c>
      <c r="E5628" s="58" t="s">
        <v>2053</v>
      </c>
      <c r="F5628" s="304" t="s">
        <v>2054</v>
      </c>
      <c r="G5628" s="304"/>
      <c r="H5628" s="68" t="s">
        <v>62</v>
      </c>
      <c r="I5628" s="71">
        <v>1</v>
      </c>
      <c r="J5628" s="70">
        <v>2637.16</v>
      </c>
      <c r="K5628" s="70">
        <v>2637.16</v>
      </c>
      <c r="O5628" s="4"/>
      <c r="P5628" s="4"/>
      <c r="Q5628" s="4"/>
      <c r="R5628" s="4"/>
      <c r="S5628" s="4"/>
      <c r="T5628" s="4"/>
      <c r="U5628" s="4"/>
      <c r="V5628" s="4"/>
      <c r="W5628" s="4"/>
      <c r="X5628" s="4"/>
      <c r="Y5628" s="4"/>
    </row>
    <row r="5629" spans="1:25" ht="15" customHeight="1">
      <c r="A5629" s="4"/>
      <c r="B5629" s="59" t="s">
        <v>1245</v>
      </c>
      <c r="C5629" s="74" t="s">
        <v>1385</v>
      </c>
      <c r="D5629" s="59" t="s">
        <v>47</v>
      </c>
      <c r="E5629" s="59" t="s">
        <v>1386</v>
      </c>
      <c r="F5629" s="308" t="s">
        <v>1387</v>
      </c>
      <c r="G5629" s="308"/>
      <c r="H5629" s="73" t="s">
        <v>1388</v>
      </c>
      <c r="I5629" s="76">
        <v>0.42259999999999998</v>
      </c>
      <c r="J5629" s="75">
        <v>36.770000000000003</v>
      </c>
      <c r="K5629" s="75">
        <v>15.53</v>
      </c>
      <c r="O5629" s="4"/>
      <c r="P5629" s="4"/>
      <c r="Q5629" s="4"/>
      <c r="R5629" s="4"/>
      <c r="S5629" s="4"/>
      <c r="T5629" s="4"/>
      <c r="U5629" s="4"/>
      <c r="V5629" s="4"/>
      <c r="W5629" s="4"/>
      <c r="X5629" s="4"/>
      <c r="Y5629" s="4"/>
    </row>
    <row r="5630" spans="1:25" ht="15" customHeight="1">
      <c r="A5630" s="4"/>
      <c r="B5630" s="59" t="s">
        <v>1245</v>
      </c>
      <c r="C5630" s="74" t="s">
        <v>1413</v>
      </c>
      <c r="D5630" s="59" t="s">
        <v>47</v>
      </c>
      <c r="E5630" s="59" t="s">
        <v>1414</v>
      </c>
      <c r="F5630" s="308" t="s">
        <v>1248</v>
      </c>
      <c r="G5630" s="308"/>
      <c r="H5630" s="73" t="s">
        <v>1249</v>
      </c>
      <c r="I5630" s="76">
        <v>3.6779999999999999</v>
      </c>
      <c r="J5630" s="75">
        <v>34.729999999999997</v>
      </c>
      <c r="K5630" s="75">
        <v>127.73</v>
      </c>
      <c r="O5630" s="4"/>
      <c r="P5630" s="4"/>
      <c r="Q5630" s="4"/>
      <c r="R5630" s="4"/>
      <c r="S5630" s="4"/>
      <c r="T5630" s="4"/>
      <c r="U5630" s="4"/>
      <c r="V5630" s="4"/>
      <c r="W5630" s="4"/>
      <c r="X5630" s="4"/>
      <c r="Y5630" s="4"/>
    </row>
    <row r="5631" spans="1:25" ht="15" customHeight="1">
      <c r="A5631" s="4"/>
      <c r="B5631" s="59" t="s">
        <v>1245</v>
      </c>
      <c r="C5631" s="74" t="s">
        <v>2880</v>
      </c>
      <c r="D5631" s="59" t="s">
        <v>47</v>
      </c>
      <c r="E5631" s="59" t="s">
        <v>2881</v>
      </c>
      <c r="F5631" s="308" t="s">
        <v>1384</v>
      </c>
      <c r="G5631" s="308"/>
      <c r="H5631" s="73" t="s">
        <v>62</v>
      </c>
      <c r="I5631" s="76">
        <v>1.2</v>
      </c>
      <c r="J5631" s="75">
        <v>573.57000000000005</v>
      </c>
      <c r="K5631" s="75">
        <v>688.28</v>
      </c>
      <c r="O5631" s="4"/>
      <c r="P5631" s="4"/>
      <c r="Q5631" s="4"/>
      <c r="R5631" s="4"/>
      <c r="S5631" s="4"/>
      <c r="T5631" s="4"/>
      <c r="U5631" s="4"/>
      <c r="V5631" s="4"/>
      <c r="W5631" s="4"/>
      <c r="X5631" s="4"/>
      <c r="Y5631" s="4"/>
    </row>
    <row r="5632" spans="1:25" ht="15" customHeight="1">
      <c r="A5632" s="4"/>
      <c r="B5632" s="59" t="s">
        <v>1245</v>
      </c>
      <c r="C5632" s="74" t="s">
        <v>1246</v>
      </c>
      <c r="D5632" s="59" t="s">
        <v>47</v>
      </c>
      <c r="E5632" s="59" t="s">
        <v>1247</v>
      </c>
      <c r="F5632" s="308" t="s">
        <v>1248</v>
      </c>
      <c r="G5632" s="308"/>
      <c r="H5632" s="73" t="s">
        <v>1249</v>
      </c>
      <c r="I5632" s="76">
        <v>22.497399999999999</v>
      </c>
      <c r="J5632" s="75">
        <v>22.64</v>
      </c>
      <c r="K5632" s="75">
        <v>509.34</v>
      </c>
      <c r="O5632" s="4"/>
      <c r="P5632" s="4"/>
      <c r="Q5632" s="4"/>
      <c r="R5632" s="4"/>
      <c r="S5632" s="4"/>
      <c r="T5632" s="4"/>
      <c r="U5632" s="4"/>
      <c r="V5632" s="4"/>
      <c r="W5632" s="4"/>
      <c r="X5632" s="4"/>
      <c r="Y5632" s="4"/>
    </row>
    <row r="5633" spans="1:25" ht="15" customHeight="1">
      <c r="A5633" s="4"/>
      <c r="B5633" s="59" t="s">
        <v>1245</v>
      </c>
      <c r="C5633" s="74" t="s">
        <v>1389</v>
      </c>
      <c r="D5633" s="59" t="s">
        <v>47</v>
      </c>
      <c r="E5633" s="59" t="s">
        <v>1390</v>
      </c>
      <c r="F5633" s="308" t="s">
        <v>1387</v>
      </c>
      <c r="G5633" s="308"/>
      <c r="H5633" s="73" t="s">
        <v>1391</v>
      </c>
      <c r="I5633" s="76">
        <v>0.313</v>
      </c>
      <c r="J5633" s="75">
        <v>38.36</v>
      </c>
      <c r="K5633" s="75">
        <v>12</v>
      </c>
      <c r="O5633" s="4"/>
      <c r="P5633" s="4"/>
      <c r="Q5633" s="4"/>
      <c r="R5633" s="4"/>
      <c r="S5633" s="4"/>
      <c r="T5633" s="4"/>
      <c r="U5633" s="4"/>
      <c r="V5633" s="4"/>
      <c r="W5633" s="4"/>
      <c r="X5633" s="4"/>
      <c r="Y5633" s="4"/>
    </row>
    <row r="5634" spans="1:25" ht="15" customHeight="1">
      <c r="A5634" s="4"/>
      <c r="B5634" s="59" t="s">
        <v>1245</v>
      </c>
      <c r="C5634" s="74" t="s">
        <v>1483</v>
      </c>
      <c r="D5634" s="59" t="s">
        <v>47</v>
      </c>
      <c r="E5634" s="59" t="s">
        <v>1484</v>
      </c>
      <c r="F5634" s="308" t="s">
        <v>1387</v>
      </c>
      <c r="G5634" s="308"/>
      <c r="H5634" s="73" t="s">
        <v>1388</v>
      </c>
      <c r="I5634" s="76">
        <v>12.7788</v>
      </c>
      <c r="J5634" s="75">
        <v>0.54</v>
      </c>
      <c r="K5634" s="75">
        <v>6.9</v>
      </c>
      <c r="O5634" s="4"/>
      <c r="P5634" s="4"/>
      <c r="Q5634" s="4"/>
      <c r="R5634" s="4"/>
      <c r="S5634" s="4"/>
      <c r="T5634" s="4"/>
      <c r="U5634" s="4"/>
      <c r="V5634" s="4"/>
      <c r="W5634" s="4"/>
      <c r="X5634" s="4"/>
      <c r="Y5634" s="4"/>
    </row>
    <row r="5635" spans="1:25" ht="15" customHeight="1">
      <c r="A5635" s="4"/>
      <c r="B5635" s="59" t="s">
        <v>1245</v>
      </c>
      <c r="C5635" s="74" t="s">
        <v>1282</v>
      </c>
      <c r="D5635" s="59" t="s">
        <v>47</v>
      </c>
      <c r="E5635" s="59" t="s">
        <v>1283</v>
      </c>
      <c r="F5635" s="308" t="s">
        <v>1248</v>
      </c>
      <c r="G5635" s="308"/>
      <c r="H5635" s="73" t="s">
        <v>1249</v>
      </c>
      <c r="I5635" s="76">
        <v>0.73560000000000003</v>
      </c>
      <c r="J5635" s="75">
        <v>24.85</v>
      </c>
      <c r="K5635" s="75">
        <v>18.27</v>
      </c>
      <c r="O5635" s="4"/>
      <c r="P5635" s="4"/>
      <c r="Q5635" s="4"/>
      <c r="R5635" s="4"/>
      <c r="S5635" s="4"/>
      <c r="T5635" s="4"/>
      <c r="U5635" s="4"/>
      <c r="V5635" s="4"/>
      <c r="W5635" s="4"/>
      <c r="X5635" s="4"/>
      <c r="Y5635" s="4"/>
    </row>
    <row r="5636" spans="1:25" ht="15" customHeight="1">
      <c r="A5636" s="4"/>
      <c r="B5636" s="59" t="s">
        <v>1245</v>
      </c>
      <c r="C5636" s="74" t="s">
        <v>1485</v>
      </c>
      <c r="D5636" s="59" t="s">
        <v>47</v>
      </c>
      <c r="E5636" s="59" t="s">
        <v>1486</v>
      </c>
      <c r="F5636" s="308" t="s">
        <v>1387</v>
      </c>
      <c r="G5636" s="308"/>
      <c r="H5636" s="73" t="s">
        <v>1391</v>
      </c>
      <c r="I5636" s="76">
        <v>4.6864999999999997</v>
      </c>
      <c r="J5636" s="75">
        <v>1.46</v>
      </c>
      <c r="K5636" s="75">
        <v>6.84</v>
      </c>
      <c r="O5636" s="4"/>
      <c r="P5636" s="4"/>
      <c r="Q5636" s="4"/>
      <c r="R5636" s="4"/>
      <c r="S5636" s="4"/>
      <c r="T5636" s="4"/>
      <c r="U5636" s="4"/>
      <c r="V5636" s="4"/>
      <c r="W5636" s="4"/>
      <c r="X5636" s="4"/>
      <c r="Y5636" s="4"/>
    </row>
    <row r="5637" spans="1:25" ht="15" customHeight="1">
      <c r="A5637" s="4"/>
      <c r="B5637" s="59" t="s">
        <v>1245</v>
      </c>
      <c r="C5637" s="74" t="s">
        <v>1443</v>
      </c>
      <c r="D5637" s="59" t="s">
        <v>47</v>
      </c>
      <c r="E5637" s="59" t="s">
        <v>1444</v>
      </c>
      <c r="F5637" s="308" t="s">
        <v>1248</v>
      </c>
      <c r="G5637" s="308"/>
      <c r="H5637" s="73" t="s">
        <v>1249</v>
      </c>
      <c r="I5637" s="76">
        <v>22.497399999999999</v>
      </c>
      <c r="J5637" s="75">
        <v>31.21</v>
      </c>
      <c r="K5637" s="75">
        <v>702.14</v>
      </c>
      <c r="O5637" s="4"/>
      <c r="P5637" s="4"/>
      <c r="Q5637" s="4"/>
      <c r="R5637" s="4"/>
      <c r="S5637" s="4"/>
      <c r="T5637" s="4"/>
      <c r="U5637" s="4"/>
      <c r="V5637" s="4"/>
      <c r="W5637" s="4"/>
      <c r="X5637" s="4"/>
      <c r="Y5637" s="4"/>
    </row>
    <row r="5638" spans="1:25" ht="15" customHeight="1">
      <c r="A5638" s="4"/>
      <c r="B5638" s="59" t="s">
        <v>1245</v>
      </c>
      <c r="C5638" s="74" t="s">
        <v>2747</v>
      </c>
      <c r="D5638" s="59" t="s">
        <v>47</v>
      </c>
      <c r="E5638" s="59" t="s">
        <v>2748</v>
      </c>
      <c r="F5638" s="308" t="s">
        <v>1468</v>
      </c>
      <c r="G5638" s="308"/>
      <c r="H5638" s="73" t="s">
        <v>103</v>
      </c>
      <c r="I5638" s="76">
        <v>28.936900000000001</v>
      </c>
      <c r="J5638" s="75">
        <v>16.010000000000002</v>
      </c>
      <c r="K5638" s="75">
        <v>463.27</v>
      </c>
      <c r="O5638" s="4"/>
      <c r="P5638" s="4"/>
      <c r="Q5638" s="4"/>
      <c r="R5638" s="4"/>
      <c r="S5638" s="4"/>
      <c r="T5638" s="4"/>
      <c r="U5638" s="4"/>
      <c r="V5638" s="4"/>
      <c r="W5638" s="4"/>
      <c r="X5638" s="4"/>
      <c r="Y5638" s="4"/>
    </row>
    <row r="5639" spans="1:25" ht="15" customHeight="1">
      <c r="A5639" s="4"/>
      <c r="B5639" s="57" t="s">
        <v>1254</v>
      </c>
      <c r="C5639" s="78" t="s">
        <v>1460</v>
      </c>
      <c r="D5639" s="57" t="s">
        <v>47</v>
      </c>
      <c r="E5639" s="57" t="s">
        <v>1461</v>
      </c>
      <c r="F5639" s="305" t="s">
        <v>1258</v>
      </c>
      <c r="G5639" s="305"/>
      <c r="H5639" s="77" t="s">
        <v>15</v>
      </c>
      <c r="I5639" s="80">
        <v>5.67E-2</v>
      </c>
      <c r="J5639" s="79">
        <v>6.17</v>
      </c>
      <c r="K5639" s="79">
        <v>0.34</v>
      </c>
      <c r="O5639" s="4"/>
      <c r="P5639" s="4"/>
      <c r="Q5639" s="4"/>
      <c r="R5639" s="4"/>
      <c r="S5639" s="4"/>
      <c r="T5639" s="4"/>
      <c r="U5639" s="4"/>
      <c r="V5639" s="4"/>
      <c r="W5639" s="4"/>
      <c r="X5639" s="4"/>
      <c r="Y5639" s="4"/>
    </row>
    <row r="5640" spans="1:25" ht="15" customHeight="1">
      <c r="A5640" s="4"/>
      <c r="B5640" s="57" t="s">
        <v>1254</v>
      </c>
      <c r="C5640" s="78" t="s">
        <v>1458</v>
      </c>
      <c r="D5640" s="57" t="s">
        <v>47</v>
      </c>
      <c r="E5640" s="57" t="s">
        <v>1459</v>
      </c>
      <c r="F5640" s="305" t="s">
        <v>1258</v>
      </c>
      <c r="G5640" s="305"/>
      <c r="H5640" s="77" t="s">
        <v>87</v>
      </c>
      <c r="I5640" s="80">
        <v>4.4770000000000003</v>
      </c>
      <c r="J5640" s="79">
        <v>2.92</v>
      </c>
      <c r="K5640" s="79">
        <v>13.07</v>
      </c>
      <c r="O5640" s="4"/>
      <c r="P5640" s="4"/>
      <c r="Q5640" s="4"/>
      <c r="R5640" s="4"/>
      <c r="S5640" s="4"/>
      <c r="T5640" s="4"/>
      <c r="U5640" s="4"/>
      <c r="V5640" s="4"/>
      <c r="W5640" s="4"/>
      <c r="X5640" s="4"/>
      <c r="Y5640" s="4"/>
    </row>
    <row r="5641" spans="1:25" ht="15" customHeight="1">
      <c r="A5641" s="4"/>
      <c r="B5641" s="57" t="s">
        <v>1254</v>
      </c>
      <c r="C5641" s="78" t="s">
        <v>1705</v>
      </c>
      <c r="D5641" s="57" t="s">
        <v>47</v>
      </c>
      <c r="E5641" s="57" t="s">
        <v>1706</v>
      </c>
      <c r="F5641" s="305" t="s">
        <v>1258</v>
      </c>
      <c r="G5641" s="305"/>
      <c r="H5641" s="77" t="s">
        <v>103</v>
      </c>
      <c r="I5641" s="80">
        <v>0.26190000000000002</v>
      </c>
      <c r="J5641" s="79">
        <v>19.45</v>
      </c>
      <c r="K5641" s="79">
        <v>5.09</v>
      </c>
      <c r="O5641" s="4"/>
      <c r="P5641" s="4"/>
      <c r="Q5641" s="4"/>
      <c r="R5641" s="4"/>
      <c r="S5641" s="4"/>
      <c r="T5641" s="4"/>
      <c r="U5641" s="4"/>
      <c r="V5641" s="4"/>
      <c r="W5641" s="4"/>
      <c r="X5641" s="4"/>
      <c r="Y5641" s="4"/>
    </row>
    <row r="5642" spans="1:25" ht="15" customHeight="1">
      <c r="A5642" s="4"/>
      <c r="B5642" s="57" t="s">
        <v>1254</v>
      </c>
      <c r="C5642" s="78" t="s">
        <v>3040</v>
      </c>
      <c r="D5642" s="57" t="s">
        <v>47</v>
      </c>
      <c r="E5642" s="57" t="s">
        <v>3041</v>
      </c>
      <c r="F5642" s="305" t="s">
        <v>1258</v>
      </c>
      <c r="G5642" s="305"/>
      <c r="H5642" s="77" t="s">
        <v>37</v>
      </c>
      <c r="I5642" s="80">
        <v>1.3111999999999999</v>
      </c>
      <c r="J5642" s="79">
        <v>52.14</v>
      </c>
      <c r="K5642" s="79">
        <v>68.36</v>
      </c>
      <c r="O5642" s="4"/>
      <c r="P5642" s="4"/>
      <c r="Q5642" s="4"/>
      <c r="R5642" s="4"/>
      <c r="S5642" s="4"/>
      <c r="T5642" s="4"/>
      <c r="U5642" s="4"/>
      <c r="V5642" s="4"/>
      <c r="W5642" s="4"/>
      <c r="X5642" s="4"/>
      <c r="Y5642" s="4"/>
    </row>
    <row r="5643" spans="1:25" ht="15" customHeight="1">
      <c r="A5643" s="4"/>
      <c r="B5643" s="60"/>
      <c r="C5643" s="60"/>
      <c r="D5643" s="60"/>
      <c r="E5643" s="60"/>
      <c r="F5643" s="60" t="s">
        <v>1260</v>
      </c>
      <c r="G5643" s="82">
        <v>1286.1400000000001</v>
      </c>
      <c r="H5643" s="60" t="s">
        <v>1261</v>
      </c>
      <c r="I5643" s="82">
        <v>0</v>
      </c>
      <c r="J5643" s="60" t="s">
        <v>1262</v>
      </c>
      <c r="K5643" s="82">
        <v>1286.1400000000001</v>
      </c>
      <c r="O5643" s="4"/>
      <c r="P5643" s="4"/>
      <c r="Q5643" s="4"/>
      <c r="R5643" s="4"/>
      <c r="S5643" s="4"/>
      <c r="T5643" s="4"/>
      <c r="U5643" s="4"/>
      <c r="V5643" s="4"/>
      <c r="W5643" s="4"/>
      <c r="X5643" s="4"/>
      <c r="Y5643" s="4"/>
    </row>
    <row r="5644" spans="1:25" ht="15" customHeight="1" thickBot="1">
      <c r="A5644" s="4"/>
      <c r="B5644" s="60"/>
      <c r="C5644" s="60"/>
      <c r="D5644" s="60"/>
      <c r="E5644" s="60"/>
      <c r="F5644" s="60" t="s">
        <v>1263</v>
      </c>
      <c r="G5644" s="82">
        <v>498.95</v>
      </c>
      <c r="H5644" s="60"/>
      <c r="I5644" s="306" t="s">
        <v>1264</v>
      </c>
      <c r="J5644" s="306"/>
      <c r="K5644" s="82">
        <v>3136.11</v>
      </c>
      <c r="O5644" s="4"/>
      <c r="P5644" s="4"/>
      <c r="Q5644" s="4"/>
      <c r="R5644" s="4"/>
      <c r="S5644" s="4"/>
      <c r="T5644" s="4"/>
      <c r="U5644" s="4"/>
      <c r="V5644" s="4"/>
      <c r="W5644" s="4"/>
      <c r="X5644" s="4"/>
      <c r="Y5644" s="4"/>
    </row>
    <row r="5645" spans="1:25" ht="15" customHeight="1" thickTop="1">
      <c r="A5645" s="4"/>
      <c r="B5645" s="72"/>
      <c r="C5645" s="72"/>
      <c r="D5645" s="72"/>
      <c r="E5645" s="72"/>
      <c r="F5645" s="72"/>
      <c r="G5645" s="72"/>
      <c r="H5645" s="72"/>
      <c r="I5645" s="72"/>
      <c r="J5645" s="72"/>
      <c r="K5645" s="72"/>
      <c r="O5645" s="4"/>
      <c r="P5645" s="4"/>
      <c r="Q5645" s="4"/>
      <c r="R5645" s="4"/>
      <c r="S5645" s="4"/>
      <c r="T5645" s="4"/>
      <c r="U5645" s="4"/>
      <c r="V5645" s="4"/>
      <c r="W5645" s="4"/>
      <c r="X5645" s="4"/>
      <c r="Y5645" s="4"/>
    </row>
    <row r="5646" spans="1:25" ht="15" customHeight="1">
      <c r="A5646" s="4"/>
      <c r="B5646" s="61"/>
      <c r="C5646" s="62" t="s">
        <v>19</v>
      </c>
      <c r="D5646" s="61" t="s">
        <v>20</v>
      </c>
      <c r="E5646" s="61" t="s">
        <v>21</v>
      </c>
      <c r="F5646" s="303" t="s">
        <v>1242</v>
      </c>
      <c r="G5646" s="303"/>
      <c r="H5646" s="67" t="s">
        <v>22</v>
      </c>
      <c r="I5646" s="62" t="s">
        <v>23</v>
      </c>
      <c r="J5646" s="62" t="s">
        <v>24</v>
      </c>
      <c r="K5646" s="62" t="s">
        <v>17</v>
      </c>
      <c r="O5646" s="4"/>
      <c r="P5646" s="4"/>
      <c r="Q5646" s="4"/>
      <c r="R5646" s="4"/>
      <c r="S5646" s="4"/>
      <c r="T5646" s="4"/>
      <c r="U5646" s="4"/>
      <c r="V5646" s="4"/>
      <c r="W5646" s="4"/>
      <c r="X5646" s="4"/>
      <c r="Y5646" s="4"/>
    </row>
    <row r="5647" spans="1:25" ht="15" customHeight="1">
      <c r="A5647" s="4"/>
      <c r="B5647" s="58" t="s">
        <v>1243</v>
      </c>
      <c r="C5647" s="69" t="s">
        <v>1417</v>
      </c>
      <c r="D5647" s="58" t="s">
        <v>47</v>
      </c>
      <c r="E5647" s="58" t="s">
        <v>1418</v>
      </c>
      <c r="F5647" s="304" t="s">
        <v>1248</v>
      </c>
      <c r="G5647" s="304"/>
      <c r="H5647" s="68" t="s">
        <v>1249</v>
      </c>
      <c r="I5647" s="71">
        <v>1</v>
      </c>
      <c r="J5647" s="70">
        <v>32.86</v>
      </c>
      <c r="K5647" s="70">
        <v>32.86</v>
      </c>
      <c r="O5647" s="4"/>
      <c r="P5647" s="4"/>
      <c r="Q5647" s="4"/>
      <c r="R5647" s="4"/>
      <c r="S5647" s="4"/>
      <c r="T5647" s="4"/>
      <c r="U5647" s="4"/>
      <c r="V5647" s="4"/>
      <c r="W5647" s="4"/>
      <c r="X5647" s="4"/>
      <c r="Y5647" s="4"/>
    </row>
    <row r="5648" spans="1:25" ht="15" customHeight="1">
      <c r="A5648" s="4"/>
      <c r="B5648" s="59" t="s">
        <v>1245</v>
      </c>
      <c r="C5648" s="74" t="s">
        <v>2980</v>
      </c>
      <c r="D5648" s="59" t="s">
        <v>47</v>
      </c>
      <c r="E5648" s="59" t="s">
        <v>2981</v>
      </c>
      <c r="F5648" s="308" t="s">
        <v>1248</v>
      </c>
      <c r="G5648" s="308"/>
      <c r="H5648" s="73" t="s">
        <v>1249</v>
      </c>
      <c r="I5648" s="76">
        <v>1</v>
      </c>
      <c r="J5648" s="75">
        <v>0.35</v>
      </c>
      <c r="K5648" s="75">
        <v>0.35</v>
      </c>
      <c r="O5648" s="4"/>
      <c r="P5648" s="4"/>
      <c r="Q5648" s="4"/>
      <c r="R5648" s="4"/>
      <c r="S5648" s="4"/>
      <c r="T5648" s="4"/>
      <c r="U5648" s="4"/>
      <c r="V5648" s="4"/>
      <c r="W5648" s="4"/>
      <c r="X5648" s="4"/>
      <c r="Y5648" s="4"/>
    </row>
    <row r="5649" spans="1:25" ht="15" customHeight="1">
      <c r="A5649" s="4"/>
      <c r="B5649" s="57" t="s">
        <v>1254</v>
      </c>
      <c r="C5649" s="78" t="s">
        <v>2691</v>
      </c>
      <c r="D5649" s="57" t="s">
        <v>47</v>
      </c>
      <c r="E5649" s="57" t="s">
        <v>2692</v>
      </c>
      <c r="F5649" s="305" t="s">
        <v>1258</v>
      </c>
      <c r="G5649" s="305"/>
      <c r="H5649" s="77" t="s">
        <v>1249</v>
      </c>
      <c r="I5649" s="80">
        <v>1</v>
      </c>
      <c r="J5649" s="79">
        <v>0.08</v>
      </c>
      <c r="K5649" s="79">
        <v>0.08</v>
      </c>
      <c r="O5649" s="4"/>
      <c r="P5649" s="4"/>
      <c r="Q5649" s="4"/>
      <c r="R5649" s="4"/>
      <c r="S5649" s="4"/>
      <c r="T5649" s="4"/>
      <c r="U5649" s="4"/>
      <c r="V5649" s="4"/>
      <c r="W5649" s="4"/>
      <c r="X5649" s="4"/>
      <c r="Y5649" s="4"/>
    </row>
    <row r="5650" spans="1:25" ht="15" customHeight="1">
      <c r="A5650" s="4"/>
      <c r="B5650" s="57" t="s">
        <v>1254</v>
      </c>
      <c r="C5650" s="78" t="s">
        <v>2693</v>
      </c>
      <c r="D5650" s="57" t="s">
        <v>47</v>
      </c>
      <c r="E5650" s="57" t="s">
        <v>2694</v>
      </c>
      <c r="F5650" s="305" t="s">
        <v>1258</v>
      </c>
      <c r="G5650" s="305"/>
      <c r="H5650" s="77" t="s">
        <v>1249</v>
      </c>
      <c r="I5650" s="80">
        <v>1</v>
      </c>
      <c r="J5650" s="79">
        <v>0.86</v>
      </c>
      <c r="K5650" s="79">
        <v>0.86</v>
      </c>
      <c r="O5650" s="4"/>
      <c r="P5650" s="4"/>
      <c r="Q5650" s="4"/>
      <c r="R5650" s="4"/>
      <c r="S5650" s="4"/>
      <c r="T5650" s="4"/>
      <c r="U5650" s="4"/>
      <c r="V5650" s="4"/>
      <c r="W5650" s="4"/>
      <c r="X5650" s="4"/>
      <c r="Y5650" s="4"/>
    </row>
    <row r="5651" spans="1:25" ht="15" customHeight="1">
      <c r="A5651" s="4"/>
      <c r="B5651" s="57" t="s">
        <v>1254</v>
      </c>
      <c r="C5651" s="78" t="s">
        <v>2697</v>
      </c>
      <c r="D5651" s="57" t="s">
        <v>47</v>
      </c>
      <c r="E5651" s="57" t="s">
        <v>2698</v>
      </c>
      <c r="F5651" s="305" t="s">
        <v>1258</v>
      </c>
      <c r="G5651" s="305"/>
      <c r="H5651" s="77" t="s">
        <v>1249</v>
      </c>
      <c r="I5651" s="80">
        <v>1</v>
      </c>
      <c r="J5651" s="79">
        <v>2.12</v>
      </c>
      <c r="K5651" s="79">
        <v>2.12</v>
      </c>
      <c r="O5651" s="4"/>
      <c r="P5651" s="4"/>
      <c r="Q5651" s="4"/>
      <c r="R5651" s="4"/>
      <c r="S5651" s="4"/>
      <c r="T5651" s="4"/>
      <c r="U5651" s="4"/>
      <c r="V5651" s="4"/>
      <c r="W5651" s="4"/>
      <c r="X5651" s="4"/>
      <c r="Y5651" s="4"/>
    </row>
    <row r="5652" spans="1:25" ht="15" customHeight="1">
      <c r="A5652" s="4"/>
      <c r="B5652" s="57" t="s">
        <v>1254</v>
      </c>
      <c r="C5652" s="78" t="s">
        <v>2689</v>
      </c>
      <c r="D5652" s="57" t="s">
        <v>47</v>
      </c>
      <c r="E5652" s="57" t="s">
        <v>2690</v>
      </c>
      <c r="F5652" s="305" t="s">
        <v>1258</v>
      </c>
      <c r="G5652" s="305"/>
      <c r="H5652" s="77" t="s">
        <v>1249</v>
      </c>
      <c r="I5652" s="80">
        <v>1</v>
      </c>
      <c r="J5652" s="79">
        <v>1.43</v>
      </c>
      <c r="K5652" s="79">
        <v>1.43</v>
      </c>
      <c r="O5652" s="4"/>
      <c r="P5652" s="4"/>
      <c r="Q5652" s="4"/>
      <c r="R5652" s="4"/>
      <c r="S5652" s="4"/>
      <c r="T5652" s="4"/>
      <c r="U5652" s="4"/>
      <c r="V5652" s="4"/>
      <c r="W5652" s="4"/>
      <c r="X5652" s="4"/>
      <c r="Y5652" s="4"/>
    </row>
    <row r="5653" spans="1:25" ht="15" customHeight="1">
      <c r="A5653" s="4"/>
      <c r="B5653" s="57" t="s">
        <v>1254</v>
      </c>
      <c r="C5653" s="78" t="s">
        <v>2982</v>
      </c>
      <c r="D5653" s="57" t="s">
        <v>47</v>
      </c>
      <c r="E5653" s="57" t="s">
        <v>2983</v>
      </c>
      <c r="F5653" s="305" t="s">
        <v>1402</v>
      </c>
      <c r="G5653" s="305"/>
      <c r="H5653" s="77" t="s">
        <v>1249</v>
      </c>
      <c r="I5653" s="80">
        <v>1</v>
      </c>
      <c r="J5653" s="79">
        <v>24.12</v>
      </c>
      <c r="K5653" s="79">
        <v>24.12</v>
      </c>
      <c r="O5653" s="4"/>
      <c r="P5653" s="4"/>
      <c r="Q5653" s="4"/>
      <c r="R5653" s="4"/>
      <c r="S5653" s="4"/>
      <c r="T5653" s="4"/>
      <c r="U5653" s="4"/>
      <c r="V5653" s="4"/>
      <c r="W5653" s="4"/>
      <c r="X5653" s="4"/>
      <c r="Y5653" s="4"/>
    </row>
    <row r="5654" spans="1:25" ht="15" customHeight="1">
      <c r="A5654" s="4"/>
      <c r="B5654" s="57" t="s">
        <v>1254</v>
      </c>
      <c r="C5654" s="78" t="s">
        <v>3166</v>
      </c>
      <c r="D5654" s="57" t="s">
        <v>47</v>
      </c>
      <c r="E5654" s="57" t="s">
        <v>3167</v>
      </c>
      <c r="F5654" s="305" t="s">
        <v>1258</v>
      </c>
      <c r="G5654" s="305"/>
      <c r="H5654" s="77" t="s">
        <v>1249</v>
      </c>
      <c r="I5654" s="80">
        <v>1</v>
      </c>
      <c r="J5654" s="79">
        <v>1.85</v>
      </c>
      <c r="K5654" s="79">
        <v>1.85</v>
      </c>
      <c r="O5654" s="4"/>
      <c r="P5654" s="4"/>
      <c r="Q5654" s="4"/>
      <c r="R5654" s="4"/>
      <c r="S5654" s="4"/>
      <c r="T5654" s="4"/>
      <c r="U5654" s="4"/>
      <c r="V5654" s="4"/>
      <c r="W5654" s="4"/>
      <c r="X5654" s="4"/>
      <c r="Y5654" s="4"/>
    </row>
    <row r="5655" spans="1:25" ht="15" customHeight="1">
      <c r="A5655" s="4"/>
      <c r="B5655" s="57" t="s">
        <v>1254</v>
      </c>
      <c r="C5655" s="78" t="s">
        <v>3168</v>
      </c>
      <c r="D5655" s="57" t="s">
        <v>47</v>
      </c>
      <c r="E5655" s="57" t="s">
        <v>3169</v>
      </c>
      <c r="F5655" s="305" t="s">
        <v>1258</v>
      </c>
      <c r="G5655" s="305"/>
      <c r="H5655" s="77" t="s">
        <v>1249</v>
      </c>
      <c r="I5655" s="80">
        <v>1</v>
      </c>
      <c r="J5655" s="79">
        <v>2.0499999999999998</v>
      </c>
      <c r="K5655" s="79">
        <v>2.0499999999999998</v>
      </c>
      <c r="O5655" s="4"/>
      <c r="P5655" s="4"/>
      <c r="Q5655" s="4"/>
      <c r="R5655" s="4"/>
      <c r="S5655" s="4"/>
      <c r="T5655" s="4"/>
      <c r="U5655" s="4"/>
      <c r="V5655" s="4"/>
      <c r="W5655" s="4"/>
      <c r="X5655" s="4"/>
      <c r="Y5655" s="4"/>
    </row>
    <row r="5656" spans="1:25" ht="15" customHeight="1">
      <c r="A5656" s="4"/>
      <c r="B5656" s="60"/>
      <c r="C5656" s="60"/>
      <c r="D5656" s="60"/>
      <c r="E5656" s="60"/>
      <c r="F5656" s="60" t="s">
        <v>1260</v>
      </c>
      <c r="G5656" s="82">
        <v>24.47</v>
      </c>
      <c r="H5656" s="60" t="s">
        <v>1261</v>
      </c>
      <c r="I5656" s="82">
        <v>0</v>
      </c>
      <c r="J5656" s="60" t="s">
        <v>1262</v>
      </c>
      <c r="K5656" s="82">
        <v>24.47</v>
      </c>
      <c r="O5656" s="4"/>
      <c r="P5656" s="4"/>
      <c r="Q5656" s="4"/>
      <c r="R5656" s="4"/>
      <c r="S5656" s="4"/>
      <c r="T5656" s="4"/>
      <c r="U5656" s="4"/>
      <c r="V5656" s="4"/>
      <c r="W5656" s="4"/>
      <c r="X5656" s="4"/>
      <c r="Y5656" s="4"/>
    </row>
    <row r="5657" spans="1:25" ht="15" customHeight="1" thickBot="1">
      <c r="A5657" s="4"/>
      <c r="B5657" s="60"/>
      <c r="C5657" s="60"/>
      <c r="D5657" s="60"/>
      <c r="E5657" s="60"/>
      <c r="F5657" s="60" t="s">
        <v>1263</v>
      </c>
      <c r="G5657" s="82">
        <v>6.21</v>
      </c>
      <c r="H5657" s="60"/>
      <c r="I5657" s="306" t="s">
        <v>1264</v>
      </c>
      <c r="J5657" s="306"/>
      <c r="K5657" s="82">
        <v>39.07</v>
      </c>
      <c r="O5657" s="4"/>
      <c r="P5657" s="4"/>
      <c r="Q5657" s="4"/>
      <c r="R5657" s="4"/>
      <c r="S5657" s="4"/>
      <c r="T5657" s="4"/>
      <c r="U5657" s="4"/>
      <c r="V5657" s="4"/>
      <c r="W5657" s="4"/>
      <c r="X5657" s="4"/>
      <c r="Y5657" s="4"/>
    </row>
    <row r="5658" spans="1:25" ht="15" customHeight="1" thickTop="1">
      <c r="A5658" s="4"/>
      <c r="B5658" s="72"/>
      <c r="C5658" s="72"/>
      <c r="D5658" s="72"/>
      <c r="E5658" s="72"/>
      <c r="F5658" s="72"/>
      <c r="G5658" s="72"/>
      <c r="H5658" s="72"/>
      <c r="I5658" s="72"/>
      <c r="J5658" s="72"/>
      <c r="K5658" s="72"/>
      <c r="O5658" s="4"/>
      <c r="P5658" s="4"/>
      <c r="Q5658" s="4"/>
      <c r="R5658" s="4"/>
      <c r="S5658" s="4"/>
      <c r="T5658" s="4"/>
      <c r="U5658" s="4"/>
      <c r="V5658" s="4"/>
      <c r="W5658" s="4"/>
      <c r="X5658" s="4"/>
      <c r="Y5658" s="4"/>
    </row>
    <row r="5659" spans="1:25" ht="15" customHeight="1">
      <c r="A5659" s="4"/>
      <c r="B5659" s="61"/>
      <c r="C5659" s="62" t="s">
        <v>19</v>
      </c>
      <c r="D5659" s="61" t="s">
        <v>20</v>
      </c>
      <c r="E5659" s="61" t="s">
        <v>21</v>
      </c>
      <c r="F5659" s="303" t="s">
        <v>1242</v>
      </c>
      <c r="G5659" s="303"/>
      <c r="H5659" s="67" t="s">
        <v>22</v>
      </c>
      <c r="I5659" s="62" t="s">
        <v>23</v>
      </c>
      <c r="J5659" s="62" t="s">
        <v>24</v>
      </c>
      <c r="K5659" s="62" t="s">
        <v>17</v>
      </c>
      <c r="O5659" s="4"/>
      <c r="P5659" s="4"/>
      <c r="Q5659" s="4"/>
      <c r="R5659" s="4"/>
      <c r="S5659" s="4"/>
      <c r="T5659" s="4"/>
      <c r="U5659" s="4"/>
      <c r="V5659" s="4"/>
      <c r="W5659" s="4"/>
      <c r="X5659" s="4"/>
      <c r="Y5659" s="4"/>
    </row>
    <row r="5660" spans="1:25" ht="15" customHeight="1">
      <c r="A5660" s="4"/>
      <c r="B5660" s="58" t="s">
        <v>1243</v>
      </c>
      <c r="C5660" s="69" t="s">
        <v>1620</v>
      </c>
      <c r="D5660" s="58" t="s">
        <v>47</v>
      </c>
      <c r="E5660" s="58" t="s">
        <v>1621</v>
      </c>
      <c r="F5660" s="304" t="s">
        <v>1622</v>
      </c>
      <c r="G5660" s="304"/>
      <c r="H5660" s="68" t="s">
        <v>37</v>
      </c>
      <c r="I5660" s="71">
        <v>1</v>
      </c>
      <c r="J5660" s="70">
        <v>13.66</v>
      </c>
      <c r="K5660" s="70">
        <v>13.66</v>
      </c>
      <c r="O5660" s="4"/>
      <c r="P5660" s="4"/>
      <c r="Q5660" s="4"/>
      <c r="R5660" s="4"/>
      <c r="S5660" s="4"/>
      <c r="T5660" s="4"/>
      <c r="U5660" s="4"/>
      <c r="V5660" s="4"/>
      <c r="W5660" s="4"/>
      <c r="X5660" s="4"/>
      <c r="Y5660" s="4"/>
    </row>
    <row r="5661" spans="1:25" ht="15" customHeight="1">
      <c r="A5661" s="4"/>
      <c r="B5661" s="59" t="s">
        <v>1245</v>
      </c>
      <c r="C5661" s="74" t="s">
        <v>1417</v>
      </c>
      <c r="D5661" s="59" t="s">
        <v>47</v>
      </c>
      <c r="E5661" s="59" t="s">
        <v>1418</v>
      </c>
      <c r="F5661" s="308" t="s">
        <v>1248</v>
      </c>
      <c r="G5661" s="308"/>
      <c r="H5661" s="73" t="s">
        <v>1249</v>
      </c>
      <c r="I5661" s="76">
        <v>6.3500000000000001E-2</v>
      </c>
      <c r="J5661" s="75">
        <v>32.86</v>
      </c>
      <c r="K5661" s="75">
        <v>2.08</v>
      </c>
      <c r="O5661" s="4"/>
      <c r="P5661" s="4"/>
      <c r="Q5661" s="4"/>
      <c r="R5661" s="4"/>
      <c r="S5661" s="4"/>
      <c r="T5661" s="4"/>
      <c r="U5661" s="4"/>
      <c r="V5661" s="4"/>
      <c r="W5661" s="4"/>
      <c r="X5661" s="4"/>
      <c r="Y5661" s="4"/>
    </row>
    <row r="5662" spans="1:25" ht="15" customHeight="1">
      <c r="A5662" s="4"/>
      <c r="B5662" s="57" t="s">
        <v>1254</v>
      </c>
      <c r="C5662" s="78" t="s">
        <v>1816</v>
      </c>
      <c r="D5662" s="57" t="s">
        <v>47</v>
      </c>
      <c r="E5662" s="57" t="s">
        <v>1817</v>
      </c>
      <c r="F5662" s="305" t="s">
        <v>1258</v>
      </c>
      <c r="G5662" s="305"/>
      <c r="H5662" s="77" t="s">
        <v>15</v>
      </c>
      <c r="I5662" s="80">
        <v>5.7500000000000002E-2</v>
      </c>
      <c r="J5662" s="79">
        <v>27.64</v>
      </c>
      <c r="K5662" s="79">
        <v>1.58</v>
      </c>
      <c r="O5662" s="4"/>
      <c r="P5662" s="4"/>
      <c r="Q5662" s="4"/>
      <c r="R5662" s="4"/>
      <c r="S5662" s="4"/>
      <c r="T5662" s="4"/>
      <c r="U5662" s="4"/>
      <c r="V5662" s="4"/>
      <c r="W5662" s="4"/>
      <c r="X5662" s="4"/>
      <c r="Y5662" s="4"/>
    </row>
    <row r="5663" spans="1:25" ht="15" customHeight="1">
      <c r="A5663" s="4"/>
      <c r="B5663" s="57" t="s">
        <v>1254</v>
      </c>
      <c r="C5663" s="78" t="s">
        <v>3170</v>
      </c>
      <c r="D5663" s="57" t="s">
        <v>47</v>
      </c>
      <c r="E5663" s="57" t="s">
        <v>3171</v>
      </c>
      <c r="F5663" s="305" t="s">
        <v>1258</v>
      </c>
      <c r="G5663" s="305"/>
      <c r="H5663" s="77" t="s">
        <v>15</v>
      </c>
      <c r="I5663" s="80">
        <v>0.1908</v>
      </c>
      <c r="J5663" s="79">
        <v>52.44</v>
      </c>
      <c r="K5663" s="79">
        <v>10</v>
      </c>
      <c r="O5663" s="4"/>
      <c r="P5663" s="4"/>
      <c r="Q5663" s="4"/>
      <c r="R5663" s="4"/>
      <c r="S5663" s="4"/>
      <c r="T5663" s="4"/>
      <c r="U5663" s="4"/>
      <c r="V5663" s="4"/>
      <c r="W5663" s="4"/>
      <c r="X5663" s="4"/>
      <c r="Y5663" s="4"/>
    </row>
    <row r="5664" spans="1:25" ht="15" customHeight="1">
      <c r="A5664" s="4"/>
      <c r="B5664" s="60"/>
      <c r="C5664" s="60"/>
      <c r="D5664" s="60"/>
      <c r="E5664" s="60"/>
      <c r="F5664" s="60" t="s">
        <v>1260</v>
      </c>
      <c r="G5664" s="82">
        <v>1.55</v>
      </c>
      <c r="H5664" s="60" t="s">
        <v>1261</v>
      </c>
      <c r="I5664" s="82">
        <v>0</v>
      </c>
      <c r="J5664" s="60" t="s">
        <v>1262</v>
      </c>
      <c r="K5664" s="82">
        <v>1.55</v>
      </c>
      <c r="O5664" s="4"/>
      <c r="P5664" s="4"/>
      <c r="Q5664" s="4"/>
      <c r="R5664" s="4"/>
      <c r="S5664" s="4"/>
      <c r="T5664" s="4"/>
      <c r="U5664" s="4"/>
      <c r="V5664" s="4"/>
      <c r="W5664" s="4"/>
      <c r="X5664" s="4"/>
      <c r="Y5664" s="4"/>
    </row>
    <row r="5665" spans="1:25" ht="15" customHeight="1" thickBot="1">
      <c r="A5665" s="4"/>
      <c r="B5665" s="60"/>
      <c r="C5665" s="60"/>
      <c r="D5665" s="60"/>
      <c r="E5665" s="60"/>
      <c r="F5665" s="60" t="s">
        <v>1263</v>
      </c>
      <c r="G5665" s="82">
        <v>2.58</v>
      </c>
      <c r="H5665" s="60"/>
      <c r="I5665" s="306" t="s">
        <v>1264</v>
      </c>
      <c r="J5665" s="306"/>
      <c r="K5665" s="82">
        <v>16.239999999999998</v>
      </c>
      <c r="O5665" s="4"/>
      <c r="P5665" s="4"/>
      <c r="Q5665" s="4"/>
      <c r="R5665" s="4"/>
      <c r="S5665" s="4"/>
      <c r="T5665" s="4"/>
      <c r="U5665" s="4"/>
      <c r="V5665" s="4"/>
      <c r="W5665" s="4"/>
      <c r="X5665" s="4"/>
      <c r="Y5665" s="4"/>
    </row>
    <row r="5666" spans="1:25" ht="15" customHeight="1" thickTop="1">
      <c r="A5666" s="4"/>
      <c r="B5666" s="72"/>
      <c r="C5666" s="72"/>
      <c r="D5666" s="72"/>
      <c r="E5666" s="72"/>
      <c r="F5666" s="72"/>
      <c r="G5666" s="72"/>
      <c r="H5666" s="72"/>
      <c r="I5666" s="72"/>
      <c r="J5666" s="72"/>
      <c r="K5666" s="72"/>
      <c r="O5666" s="4"/>
      <c r="P5666" s="4"/>
      <c r="Q5666" s="4"/>
      <c r="R5666" s="4"/>
      <c r="S5666" s="4"/>
      <c r="T5666" s="4"/>
      <c r="U5666" s="4"/>
      <c r="V5666" s="4"/>
      <c r="W5666" s="4"/>
      <c r="X5666" s="4"/>
      <c r="Y5666" s="4"/>
    </row>
    <row r="5667" spans="1:25" ht="15" customHeight="1">
      <c r="A5667" s="4"/>
      <c r="B5667" s="61"/>
      <c r="C5667" s="62" t="s">
        <v>19</v>
      </c>
      <c r="D5667" s="61" t="s">
        <v>20</v>
      </c>
      <c r="E5667" s="61" t="s">
        <v>21</v>
      </c>
      <c r="F5667" s="303" t="s">
        <v>1242</v>
      </c>
      <c r="G5667" s="303"/>
      <c r="H5667" s="67" t="s">
        <v>22</v>
      </c>
      <c r="I5667" s="62" t="s">
        <v>23</v>
      </c>
      <c r="J5667" s="62" t="s">
        <v>24</v>
      </c>
      <c r="K5667" s="62" t="s">
        <v>17</v>
      </c>
      <c r="O5667" s="4"/>
      <c r="P5667" s="4"/>
      <c r="Q5667" s="4"/>
      <c r="R5667" s="4"/>
      <c r="S5667" s="4"/>
      <c r="T5667" s="4"/>
      <c r="U5667" s="4"/>
      <c r="V5667" s="4"/>
      <c r="W5667" s="4"/>
      <c r="X5667" s="4"/>
      <c r="Y5667" s="4"/>
    </row>
    <row r="5668" spans="1:25" ht="15" customHeight="1">
      <c r="A5668" s="4"/>
      <c r="B5668" s="58" t="s">
        <v>1243</v>
      </c>
      <c r="C5668" s="69" t="s">
        <v>1368</v>
      </c>
      <c r="D5668" s="58" t="s">
        <v>47</v>
      </c>
      <c r="E5668" s="58" t="s">
        <v>1369</v>
      </c>
      <c r="F5668" s="304" t="s">
        <v>1370</v>
      </c>
      <c r="G5668" s="304"/>
      <c r="H5668" s="68" t="s">
        <v>37</v>
      </c>
      <c r="I5668" s="71">
        <v>1</v>
      </c>
      <c r="J5668" s="70">
        <v>23.08</v>
      </c>
      <c r="K5668" s="70">
        <v>23.08</v>
      </c>
      <c r="O5668" s="4"/>
      <c r="P5668" s="4"/>
      <c r="Q5668" s="4"/>
      <c r="R5668" s="4"/>
      <c r="S5668" s="4"/>
      <c r="T5668" s="4"/>
      <c r="U5668" s="4"/>
      <c r="V5668" s="4"/>
      <c r="W5668" s="4"/>
      <c r="X5668" s="4"/>
      <c r="Y5668" s="4"/>
    </row>
    <row r="5669" spans="1:25" ht="15" customHeight="1">
      <c r="A5669" s="4"/>
      <c r="B5669" s="59" t="s">
        <v>1245</v>
      </c>
      <c r="C5669" s="74" t="s">
        <v>1417</v>
      </c>
      <c r="D5669" s="59" t="s">
        <v>47</v>
      </c>
      <c r="E5669" s="59" t="s">
        <v>1418</v>
      </c>
      <c r="F5669" s="308" t="s">
        <v>1248</v>
      </c>
      <c r="G5669" s="308"/>
      <c r="H5669" s="73" t="s">
        <v>1249</v>
      </c>
      <c r="I5669" s="76">
        <v>0.45290000000000002</v>
      </c>
      <c r="J5669" s="75">
        <v>32.86</v>
      </c>
      <c r="K5669" s="75">
        <v>14.88</v>
      </c>
      <c r="O5669" s="4"/>
      <c r="P5669" s="4"/>
      <c r="Q5669" s="4"/>
      <c r="R5669" s="4"/>
      <c r="S5669" s="4"/>
      <c r="T5669" s="4"/>
      <c r="U5669" s="4"/>
      <c r="V5669" s="4"/>
      <c r="W5669" s="4"/>
      <c r="X5669" s="4"/>
      <c r="Y5669" s="4"/>
    </row>
    <row r="5670" spans="1:25" ht="15" customHeight="1">
      <c r="A5670" s="4"/>
      <c r="B5670" s="57" t="s">
        <v>1254</v>
      </c>
      <c r="C5670" s="78" t="s">
        <v>3172</v>
      </c>
      <c r="D5670" s="57" t="s">
        <v>47</v>
      </c>
      <c r="E5670" s="57" t="s">
        <v>3173</v>
      </c>
      <c r="F5670" s="305" t="s">
        <v>1258</v>
      </c>
      <c r="G5670" s="305"/>
      <c r="H5670" s="77" t="s">
        <v>15</v>
      </c>
      <c r="I5670" s="80">
        <v>0.32569999999999999</v>
      </c>
      <c r="J5670" s="79">
        <v>25.19</v>
      </c>
      <c r="K5670" s="79">
        <v>8.1999999999999993</v>
      </c>
      <c r="O5670" s="4"/>
      <c r="P5670" s="4"/>
      <c r="Q5670" s="4"/>
      <c r="R5670" s="4"/>
      <c r="S5670" s="4"/>
      <c r="T5670" s="4"/>
      <c r="U5670" s="4"/>
      <c r="V5670" s="4"/>
      <c r="W5670" s="4"/>
      <c r="X5670" s="4"/>
      <c r="Y5670" s="4"/>
    </row>
    <row r="5671" spans="1:25" ht="15" customHeight="1">
      <c r="A5671" s="4"/>
      <c r="B5671" s="60"/>
      <c r="C5671" s="60"/>
      <c r="D5671" s="60"/>
      <c r="E5671" s="60"/>
      <c r="F5671" s="60" t="s">
        <v>1260</v>
      </c>
      <c r="G5671" s="82">
        <v>11.08</v>
      </c>
      <c r="H5671" s="60" t="s">
        <v>1261</v>
      </c>
      <c r="I5671" s="82">
        <v>0</v>
      </c>
      <c r="J5671" s="60" t="s">
        <v>1262</v>
      </c>
      <c r="K5671" s="82">
        <v>11.08</v>
      </c>
      <c r="O5671" s="4"/>
      <c r="P5671" s="4"/>
      <c r="Q5671" s="4"/>
      <c r="R5671" s="4"/>
      <c r="S5671" s="4"/>
      <c r="T5671" s="4"/>
      <c r="U5671" s="4"/>
      <c r="V5671" s="4"/>
      <c r="W5671" s="4"/>
      <c r="X5671" s="4"/>
      <c r="Y5671" s="4"/>
    </row>
    <row r="5672" spans="1:25" ht="15" customHeight="1" thickBot="1">
      <c r="A5672" s="4"/>
      <c r="B5672" s="60"/>
      <c r="C5672" s="60"/>
      <c r="D5672" s="60"/>
      <c r="E5672" s="60"/>
      <c r="F5672" s="60" t="s">
        <v>1263</v>
      </c>
      <c r="G5672" s="82">
        <v>4.3600000000000003</v>
      </c>
      <c r="H5672" s="60"/>
      <c r="I5672" s="306" t="s">
        <v>1264</v>
      </c>
      <c r="J5672" s="306"/>
      <c r="K5672" s="82">
        <v>27.44</v>
      </c>
      <c r="O5672" s="4"/>
      <c r="P5672" s="4"/>
      <c r="Q5672" s="4"/>
      <c r="R5672" s="4"/>
      <c r="S5672" s="4"/>
      <c r="T5672" s="4"/>
      <c r="U5672" s="4"/>
      <c r="V5672" s="4"/>
      <c r="W5672" s="4"/>
      <c r="X5672" s="4"/>
      <c r="Y5672" s="4"/>
    </row>
    <row r="5673" spans="1:25" ht="15" customHeight="1" thickTop="1">
      <c r="A5673" s="4"/>
      <c r="B5673" s="72"/>
      <c r="C5673" s="72"/>
      <c r="D5673" s="72"/>
      <c r="E5673" s="72"/>
      <c r="F5673" s="72"/>
      <c r="G5673" s="72"/>
      <c r="H5673" s="72"/>
      <c r="I5673" s="72"/>
      <c r="J5673" s="72"/>
      <c r="K5673" s="72"/>
      <c r="O5673" s="4"/>
      <c r="P5673" s="4"/>
      <c r="Q5673" s="4"/>
      <c r="R5673" s="4"/>
      <c r="S5673" s="4"/>
      <c r="T5673" s="4"/>
      <c r="U5673" s="4"/>
      <c r="V5673" s="4"/>
      <c r="W5673" s="4"/>
      <c r="X5673" s="4"/>
      <c r="Y5673" s="4"/>
    </row>
    <row r="5674" spans="1:25" ht="15" customHeight="1">
      <c r="A5674" s="4"/>
      <c r="B5674" s="61"/>
      <c r="C5674" s="62" t="s">
        <v>19</v>
      </c>
      <c r="D5674" s="61" t="s">
        <v>20</v>
      </c>
      <c r="E5674" s="61" t="s">
        <v>21</v>
      </c>
      <c r="F5674" s="303" t="s">
        <v>1242</v>
      </c>
      <c r="G5674" s="303"/>
      <c r="H5674" s="67" t="s">
        <v>22</v>
      </c>
      <c r="I5674" s="62" t="s">
        <v>23</v>
      </c>
      <c r="J5674" s="62" t="s">
        <v>24</v>
      </c>
      <c r="K5674" s="62" t="s">
        <v>17</v>
      </c>
      <c r="O5674" s="4"/>
      <c r="P5674" s="4"/>
      <c r="Q5674" s="4"/>
      <c r="R5674" s="4"/>
      <c r="S5674" s="4"/>
      <c r="T5674" s="4"/>
      <c r="U5674" s="4"/>
      <c r="V5674" s="4"/>
      <c r="W5674" s="4"/>
      <c r="X5674" s="4"/>
      <c r="Y5674" s="4"/>
    </row>
    <row r="5675" spans="1:25" ht="15" customHeight="1">
      <c r="A5675" s="4"/>
      <c r="B5675" s="58" t="s">
        <v>1243</v>
      </c>
      <c r="C5675" s="69" t="s">
        <v>1269</v>
      </c>
      <c r="D5675" s="58" t="s">
        <v>47</v>
      </c>
      <c r="E5675" s="58" t="s">
        <v>1270</v>
      </c>
      <c r="F5675" s="304" t="s">
        <v>1271</v>
      </c>
      <c r="G5675" s="304"/>
      <c r="H5675" s="68" t="s">
        <v>37</v>
      </c>
      <c r="I5675" s="71">
        <v>1</v>
      </c>
      <c r="J5675" s="70">
        <v>78.53</v>
      </c>
      <c r="K5675" s="70">
        <v>78.53</v>
      </c>
      <c r="O5675" s="4"/>
      <c r="P5675" s="4"/>
      <c r="Q5675" s="4"/>
      <c r="R5675" s="4"/>
      <c r="S5675" s="4"/>
      <c r="T5675" s="4"/>
      <c r="U5675" s="4"/>
      <c r="V5675" s="4"/>
      <c r="W5675" s="4"/>
      <c r="X5675" s="4"/>
      <c r="Y5675" s="4"/>
    </row>
    <row r="5676" spans="1:25" ht="15" customHeight="1">
      <c r="A5676" s="4"/>
      <c r="B5676" s="59" t="s">
        <v>1245</v>
      </c>
      <c r="C5676" s="74" t="s">
        <v>3006</v>
      </c>
      <c r="D5676" s="59" t="s">
        <v>47</v>
      </c>
      <c r="E5676" s="59" t="s">
        <v>3007</v>
      </c>
      <c r="F5676" s="308" t="s">
        <v>1387</v>
      </c>
      <c r="G5676" s="308"/>
      <c r="H5676" s="73" t="s">
        <v>1391</v>
      </c>
      <c r="I5676" s="76">
        <v>7.0000000000000001E-3</v>
      </c>
      <c r="J5676" s="75">
        <v>10.49</v>
      </c>
      <c r="K5676" s="75">
        <v>7.0000000000000007E-2</v>
      </c>
      <c r="O5676" s="4"/>
      <c r="P5676" s="4"/>
      <c r="Q5676" s="4"/>
      <c r="R5676" s="4"/>
      <c r="S5676" s="4"/>
      <c r="T5676" s="4"/>
      <c r="U5676" s="4"/>
      <c r="V5676" s="4"/>
      <c r="W5676" s="4"/>
      <c r="X5676" s="4"/>
      <c r="Y5676" s="4"/>
    </row>
    <row r="5677" spans="1:25" ht="15" customHeight="1">
      <c r="A5677" s="4"/>
      <c r="B5677" s="59" t="s">
        <v>1245</v>
      </c>
      <c r="C5677" s="74" t="s">
        <v>1246</v>
      </c>
      <c r="D5677" s="59" t="s">
        <v>47</v>
      </c>
      <c r="E5677" s="59" t="s">
        <v>1247</v>
      </c>
      <c r="F5677" s="308" t="s">
        <v>1248</v>
      </c>
      <c r="G5677" s="308"/>
      <c r="H5677" s="73" t="s">
        <v>1249</v>
      </c>
      <c r="I5677" s="76">
        <v>4.6600000000000003E-2</v>
      </c>
      <c r="J5677" s="75">
        <v>22.64</v>
      </c>
      <c r="K5677" s="75">
        <v>1.05</v>
      </c>
      <c r="O5677" s="4"/>
      <c r="P5677" s="4"/>
      <c r="Q5677" s="4"/>
      <c r="R5677" s="4"/>
      <c r="S5677" s="4"/>
      <c r="T5677" s="4"/>
      <c r="U5677" s="4"/>
      <c r="V5677" s="4"/>
      <c r="W5677" s="4"/>
      <c r="X5677" s="4"/>
      <c r="Y5677" s="4"/>
    </row>
    <row r="5678" spans="1:25" ht="15" customHeight="1">
      <c r="A5678" s="4"/>
      <c r="B5678" s="59" t="s">
        <v>1245</v>
      </c>
      <c r="C5678" s="74" t="s">
        <v>1443</v>
      </c>
      <c r="D5678" s="59" t="s">
        <v>47</v>
      </c>
      <c r="E5678" s="59" t="s">
        <v>1444</v>
      </c>
      <c r="F5678" s="308" t="s">
        <v>1248</v>
      </c>
      <c r="G5678" s="308"/>
      <c r="H5678" s="73" t="s">
        <v>1249</v>
      </c>
      <c r="I5678" s="76">
        <v>0.1119</v>
      </c>
      <c r="J5678" s="75">
        <v>31.21</v>
      </c>
      <c r="K5678" s="75">
        <v>3.49</v>
      </c>
      <c r="O5678" s="4"/>
      <c r="P5678" s="4"/>
      <c r="Q5678" s="4"/>
      <c r="R5678" s="4"/>
      <c r="S5678" s="4"/>
      <c r="T5678" s="4"/>
      <c r="U5678" s="4"/>
      <c r="V5678" s="4"/>
      <c r="W5678" s="4"/>
      <c r="X5678" s="4"/>
      <c r="Y5678" s="4"/>
    </row>
    <row r="5679" spans="1:25" ht="15" customHeight="1">
      <c r="A5679" s="4"/>
      <c r="B5679" s="57" t="s">
        <v>1254</v>
      </c>
      <c r="C5679" s="78" t="s">
        <v>3174</v>
      </c>
      <c r="D5679" s="57" t="s">
        <v>47</v>
      </c>
      <c r="E5679" s="57" t="s">
        <v>3175</v>
      </c>
      <c r="F5679" s="305" t="s">
        <v>1258</v>
      </c>
      <c r="G5679" s="305"/>
      <c r="H5679" s="77" t="s">
        <v>103</v>
      </c>
      <c r="I5679" s="80">
        <v>4</v>
      </c>
      <c r="J5679" s="79">
        <v>7.9</v>
      </c>
      <c r="K5679" s="79">
        <v>31.6</v>
      </c>
      <c r="O5679" s="4"/>
      <c r="P5679" s="4"/>
      <c r="Q5679" s="4"/>
      <c r="R5679" s="4"/>
      <c r="S5679" s="4"/>
      <c r="T5679" s="4"/>
      <c r="U5679" s="4"/>
      <c r="V5679" s="4"/>
      <c r="W5679" s="4"/>
      <c r="X5679" s="4"/>
      <c r="Y5679" s="4"/>
    </row>
    <row r="5680" spans="1:25" ht="15" customHeight="1">
      <c r="A5680" s="4"/>
      <c r="B5680" s="57" t="s">
        <v>1254</v>
      </c>
      <c r="C5680" s="78" t="s">
        <v>1779</v>
      </c>
      <c r="D5680" s="57" t="s">
        <v>47</v>
      </c>
      <c r="E5680" s="57" t="s">
        <v>1780</v>
      </c>
      <c r="F5680" s="305" t="s">
        <v>1258</v>
      </c>
      <c r="G5680" s="305"/>
      <c r="H5680" s="77" t="s">
        <v>62</v>
      </c>
      <c r="I5680" s="80">
        <v>8.14E-2</v>
      </c>
      <c r="J5680" s="79">
        <v>520</v>
      </c>
      <c r="K5680" s="79">
        <v>42.32</v>
      </c>
      <c r="O5680" s="4"/>
      <c r="P5680" s="4"/>
      <c r="Q5680" s="4"/>
      <c r="R5680" s="4"/>
      <c r="S5680" s="4"/>
      <c r="T5680" s="4"/>
      <c r="U5680" s="4"/>
      <c r="V5680" s="4"/>
      <c r="W5680" s="4"/>
      <c r="X5680" s="4"/>
      <c r="Y5680" s="4"/>
    </row>
    <row r="5681" spans="1:25" ht="15" customHeight="1">
      <c r="A5681" s="4"/>
      <c r="B5681" s="60"/>
      <c r="C5681" s="60"/>
      <c r="D5681" s="60"/>
      <c r="E5681" s="60"/>
      <c r="F5681" s="60" t="s">
        <v>1260</v>
      </c>
      <c r="G5681" s="82">
        <v>3.5</v>
      </c>
      <c r="H5681" s="60" t="s">
        <v>1261</v>
      </c>
      <c r="I5681" s="82">
        <v>0</v>
      </c>
      <c r="J5681" s="60" t="s">
        <v>1262</v>
      </c>
      <c r="K5681" s="82">
        <v>3.5</v>
      </c>
      <c r="O5681" s="4"/>
      <c r="P5681" s="4"/>
      <c r="Q5681" s="4"/>
      <c r="R5681" s="4"/>
      <c r="S5681" s="4"/>
      <c r="T5681" s="4"/>
      <c r="U5681" s="4"/>
      <c r="V5681" s="4"/>
      <c r="W5681" s="4"/>
      <c r="X5681" s="4"/>
      <c r="Y5681" s="4"/>
    </row>
    <row r="5682" spans="1:25" ht="15" customHeight="1" thickBot="1">
      <c r="A5682" s="4"/>
      <c r="B5682" s="60"/>
      <c r="C5682" s="60"/>
      <c r="D5682" s="60"/>
      <c r="E5682" s="60"/>
      <c r="F5682" s="60" t="s">
        <v>1263</v>
      </c>
      <c r="G5682" s="82">
        <v>14.85</v>
      </c>
      <c r="H5682" s="60"/>
      <c r="I5682" s="306" t="s">
        <v>1264</v>
      </c>
      <c r="J5682" s="306"/>
      <c r="K5682" s="82">
        <v>93.38</v>
      </c>
      <c r="O5682" s="4"/>
      <c r="P5682" s="4"/>
      <c r="Q5682" s="4"/>
      <c r="R5682" s="4"/>
      <c r="S5682" s="4"/>
      <c r="T5682" s="4"/>
      <c r="U5682" s="4"/>
      <c r="V5682" s="4"/>
      <c r="W5682" s="4"/>
      <c r="X5682" s="4"/>
      <c r="Y5682" s="4"/>
    </row>
    <row r="5683" spans="1:25" ht="15" customHeight="1" thickTop="1">
      <c r="A5683" s="4"/>
      <c r="B5683" s="72"/>
      <c r="C5683" s="72"/>
      <c r="D5683" s="72"/>
      <c r="E5683" s="72"/>
      <c r="F5683" s="72"/>
      <c r="G5683" s="72"/>
      <c r="H5683" s="72"/>
      <c r="I5683" s="72"/>
      <c r="J5683" s="72"/>
      <c r="K5683" s="72"/>
      <c r="O5683" s="4"/>
      <c r="P5683" s="4"/>
      <c r="Q5683" s="4"/>
      <c r="R5683" s="4"/>
      <c r="S5683" s="4"/>
      <c r="T5683" s="4"/>
      <c r="U5683" s="4"/>
      <c r="V5683" s="4"/>
      <c r="W5683" s="4"/>
      <c r="X5683" s="4"/>
      <c r="Y5683" s="4"/>
    </row>
    <row r="5684" spans="1:25" ht="15" customHeight="1">
      <c r="A5684" s="4"/>
      <c r="B5684" s="61"/>
      <c r="C5684" s="62" t="s">
        <v>19</v>
      </c>
      <c r="D5684" s="61" t="s">
        <v>20</v>
      </c>
      <c r="E5684" s="61" t="s">
        <v>21</v>
      </c>
      <c r="F5684" s="303" t="s">
        <v>1242</v>
      </c>
      <c r="G5684" s="303"/>
      <c r="H5684" s="67" t="s">
        <v>22</v>
      </c>
      <c r="I5684" s="62" t="s">
        <v>23</v>
      </c>
      <c r="J5684" s="62" t="s">
        <v>24</v>
      </c>
      <c r="K5684" s="62" t="s">
        <v>17</v>
      </c>
      <c r="O5684" s="4"/>
      <c r="P5684" s="4"/>
      <c r="Q5684" s="4"/>
      <c r="R5684" s="4"/>
      <c r="S5684" s="4"/>
      <c r="T5684" s="4"/>
      <c r="U5684" s="4"/>
      <c r="V5684" s="4"/>
      <c r="W5684" s="4"/>
      <c r="X5684" s="4"/>
      <c r="Y5684" s="4"/>
    </row>
    <row r="5685" spans="1:25" ht="15" customHeight="1">
      <c r="A5685" s="4"/>
      <c r="B5685" s="58" t="s">
        <v>1243</v>
      </c>
      <c r="C5685" s="69" t="s">
        <v>1441</v>
      </c>
      <c r="D5685" s="58" t="s">
        <v>47</v>
      </c>
      <c r="E5685" s="58" t="s">
        <v>1442</v>
      </c>
      <c r="F5685" s="304" t="s">
        <v>1387</v>
      </c>
      <c r="G5685" s="304"/>
      <c r="H5685" s="68" t="s">
        <v>1388</v>
      </c>
      <c r="I5685" s="71">
        <v>1</v>
      </c>
      <c r="J5685" s="70">
        <v>0.55000000000000004</v>
      </c>
      <c r="K5685" s="70">
        <v>0.55000000000000004</v>
      </c>
      <c r="O5685" s="4"/>
      <c r="P5685" s="4"/>
      <c r="Q5685" s="4"/>
      <c r="R5685" s="4"/>
      <c r="S5685" s="4"/>
      <c r="T5685" s="4"/>
      <c r="U5685" s="4"/>
      <c r="V5685" s="4"/>
      <c r="W5685" s="4"/>
      <c r="X5685" s="4"/>
      <c r="Y5685" s="4"/>
    </row>
    <row r="5686" spans="1:25" ht="15" customHeight="1">
      <c r="A5686" s="4"/>
      <c r="B5686" s="59" t="s">
        <v>1245</v>
      </c>
      <c r="C5686" s="74" t="s">
        <v>3176</v>
      </c>
      <c r="D5686" s="59" t="s">
        <v>47</v>
      </c>
      <c r="E5686" s="59" t="s">
        <v>3177</v>
      </c>
      <c r="F5686" s="308" t="s">
        <v>2796</v>
      </c>
      <c r="G5686" s="308"/>
      <c r="H5686" s="73" t="s">
        <v>1249</v>
      </c>
      <c r="I5686" s="76">
        <v>1</v>
      </c>
      <c r="J5686" s="75">
        <v>0.44</v>
      </c>
      <c r="K5686" s="75">
        <v>0.44</v>
      </c>
      <c r="O5686" s="4"/>
      <c r="P5686" s="4"/>
      <c r="Q5686" s="4"/>
      <c r="R5686" s="4"/>
      <c r="S5686" s="4"/>
      <c r="T5686" s="4"/>
      <c r="U5686" s="4"/>
      <c r="V5686" s="4"/>
      <c r="W5686" s="4"/>
      <c r="X5686" s="4"/>
      <c r="Y5686" s="4"/>
    </row>
    <row r="5687" spans="1:25" ht="15" customHeight="1">
      <c r="A5687" s="4"/>
      <c r="B5687" s="59" t="s">
        <v>1245</v>
      </c>
      <c r="C5687" s="74" t="s">
        <v>3178</v>
      </c>
      <c r="D5687" s="59" t="s">
        <v>47</v>
      </c>
      <c r="E5687" s="59" t="s">
        <v>3179</v>
      </c>
      <c r="F5687" s="308" t="s">
        <v>2796</v>
      </c>
      <c r="G5687" s="308"/>
      <c r="H5687" s="73" t="s">
        <v>1249</v>
      </c>
      <c r="I5687" s="76">
        <v>1</v>
      </c>
      <c r="J5687" s="75">
        <v>0.11</v>
      </c>
      <c r="K5687" s="75">
        <v>0.11</v>
      </c>
      <c r="O5687" s="4"/>
      <c r="P5687" s="4"/>
      <c r="Q5687" s="4"/>
      <c r="R5687" s="4"/>
      <c r="S5687" s="4"/>
      <c r="T5687" s="4"/>
      <c r="U5687" s="4"/>
      <c r="V5687" s="4"/>
      <c r="W5687" s="4"/>
      <c r="X5687" s="4"/>
      <c r="Y5687" s="4"/>
    </row>
    <row r="5688" spans="1:25" ht="15" customHeight="1">
      <c r="A5688" s="4"/>
      <c r="B5688" s="60"/>
      <c r="C5688" s="60"/>
      <c r="D5688" s="60"/>
      <c r="E5688" s="60"/>
      <c r="F5688" s="60" t="s">
        <v>1260</v>
      </c>
      <c r="G5688" s="82">
        <v>0</v>
      </c>
      <c r="H5688" s="60" t="s">
        <v>1261</v>
      </c>
      <c r="I5688" s="82">
        <v>0</v>
      </c>
      <c r="J5688" s="60" t="s">
        <v>1262</v>
      </c>
      <c r="K5688" s="82">
        <v>0</v>
      </c>
      <c r="O5688" s="4"/>
      <c r="P5688" s="4"/>
      <c r="Q5688" s="4"/>
      <c r="R5688" s="4"/>
      <c r="S5688" s="4"/>
      <c r="T5688" s="4"/>
      <c r="U5688" s="4"/>
      <c r="V5688" s="4"/>
      <c r="W5688" s="4"/>
      <c r="X5688" s="4"/>
      <c r="Y5688" s="4"/>
    </row>
    <row r="5689" spans="1:25" ht="15" customHeight="1" thickBot="1">
      <c r="A5689" s="4"/>
      <c r="B5689" s="60"/>
      <c r="C5689" s="60"/>
      <c r="D5689" s="60"/>
      <c r="E5689" s="60"/>
      <c r="F5689" s="60" t="s">
        <v>1263</v>
      </c>
      <c r="G5689" s="82">
        <v>0.1</v>
      </c>
      <c r="H5689" s="60"/>
      <c r="I5689" s="306" t="s">
        <v>1264</v>
      </c>
      <c r="J5689" s="306"/>
      <c r="K5689" s="82">
        <v>0.65</v>
      </c>
      <c r="O5689" s="4"/>
      <c r="P5689" s="4"/>
      <c r="Q5689" s="4"/>
      <c r="R5689" s="4"/>
      <c r="S5689" s="4"/>
      <c r="T5689" s="4"/>
      <c r="U5689" s="4"/>
      <c r="V5689" s="4"/>
      <c r="W5689" s="4"/>
      <c r="X5689" s="4"/>
      <c r="Y5689" s="4"/>
    </row>
    <row r="5690" spans="1:25" ht="15" customHeight="1" thickTop="1">
      <c r="A5690" s="4"/>
      <c r="B5690" s="72"/>
      <c r="C5690" s="72"/>
      <c r="D5690" s="72"/>
      <c r="E5690" s="72"/>
      <c r="F5690" s="72"/>
      <c r="G5690" s="72"/>
      <c r="H5690" s="72"/>
      <c r="I5690" s="72"/>
      <c r="J5690" s="72"/>
      <c r="K5690" s="72"/>
      <c r="O5690" s="4"/>
      <c r="P5690" s="4"/>
      <c r="Q5690" s="4"/>
      <c r="R5690" s="4"/>
      <c r="S5690" s="4"/>
      <c r="T5690" s="4"/>
      <c r="U5690" s="4"/>
      <c r="V5690" s="4"/>
      <c r="W5690" s="4"/>
      <c r="X5690" s="4"/>
      <c r="Y5690" s="4"/>
    </row>
    <row r="5691" spans="1:25" ht="15" customHeight="1">
      <c r="A5691" s="4"/>
      <c r="B5691" s="61"/>
      <c r="C5691" s="62" t="s">
        <v>19</v>
      </c>
      <c r="D5691" s="61" t="s">
        <v>20</v>
      </c>
      <c r="E5691" s="61" t="s">
        <v>21</v>
      </c>
      <c r="F5691" s="303" t="s">
        <v>1242</v>
      </c>
      <c r="G5691" s="303"/>
      <c r="H5691" s="67" t="s">
        <v>22</v>
      </c>
      <c r="I5691" s="62" t="s">
        <v>23</v>
      </c>
      <c r="J5691" s="62" t="s">
        <v>24</v>
      </c>
      <c r="K5691" s="62" t="s">
        <v>17</v>
      </c>
      <c r="O5691" s="4"/>
      <c r="P5691" s="4"/>
      <c r="Q5691" s="4"/>
      <c r="R5691" s="4"/>
      <c r="S5691" s="4"/>
      <c r="T5691" s="4"/>
      <c r="U5691" s="4"/>
      <c r="V5691" s="4"/>
      <c r="W5691" s="4"/>
      <c r="X5691" s="4"/>
      <c r="Y5691" s="4"/>
    </row>
    <row r="5692" spans="1:25" ht="15" customHeight="1">
      <c r="A5692" s="4"/>
      <c r="B5692" s="58" t="s">
        <v>1243</v>
      </c>
      <c r="C5692" s="69" t="s">
        <v>1445</v>
      </c>
      <c r="D5692" s="58" t="s">
        <v>47</v>
      </c>
      <c r="E5692" s="58" t="s">
        <v>1446</v>
      </c>
      <c r="F5692" s="304" t="s">
        <v>1387</v>
      </c>
      <c r="G5692" s="304"/>
      <c r="H5692" s="68" t="s">
        <v>1391</v>
      </c>
      <c r="I5692" s="71">
        <v>1</v>
      </c>
      <c r="J5692" s="70">
        <v>9.98</v>
      </c>
      <c r="K5692" s="70">
        <v>9.98</v>
      </c>
      <c r="O5692" s="4"/>
      <c r="P5692" s="4"/>
      <c r="Q5692" s="4"/>
      <c r="R5692" s="4"/>
      <c r="S5692" s="4"/>
      <c r="T5692" s="4"/>
      <c r="U5692" s="4"/>
      <c r="V5692" s="4"/>
      <c r="W5692" s="4"/>
      <c r="X5692" s="4"/>
      <c r="Y5692" s="4"/>
    </row>
    <row r="5693" spans="1:25" ht="15" customHeight="1">
      <c r="A5693" s="4"/>
      <c r="B5693" s="59" t="s">
        <v>1245</v>
      </c>
      <c r="C5693" s="74" t="s">
        <v>3178</v>
      </c>
      <c r="D5693" s="59" t="s">
        <v>47</v>
      </c>
      <c r="E5693" s="59" t="s">
        <v>3179</v>
      </c>
      <c r="F5693" s="308" t="s">
        <v>2796</v>
      </c>
      <c r="G5693" s="308"/>
      <c r="H5693" s="73" t="s">
        <v>1249</v>
      </c>
      <c r="I5693" s="76">
        <v>1</v>
      </c>
      <c r="J5693" s="75">
        <v>0.11</v>
      </c>
      <c r="K5693" s="75">
        <v>0.11</v>
      </c>
      <c r="O5693" s="4"/>
      <c r="P5693" s="4"/>
      <c r="Q5693" s="4"/>
      <c r="R5693" s="4"/>
      <c r="S5693" s="4"/>
      <c r="T5693" s="4"/>
      <c r="U5693" s="4"/>
      <c r="V5693" s="4"/>
      <c r="W5693" s="4"/>
      <c r="X5693" s="4"/>
      <c r="Y5693" s="4"/>
    </row>
    <row r="5694" spans="1:25" ht="15" customHeight="1">
      <c r="A5694" s="4"/>
      <c r="B5694" s="59" t="s">
        <v>1245</v>
      </c>
      <c r="C5694" s="74" t="s">
        <v>3180</v>
      </c>
      <c r="D5694" s="59" t="s">
        <v>47</v>
      </c>
      <c r="E5694" s="59" t="s">
        <v>3181</v>
      </c>
      <c r="F5694" s="308" t="s">
        <v>2796</v>
      </c>
      <c r="G5694" s="308"/>
      <c r="H5694" s="73" t="s">
        <v>1249</v>
      </c>
      <c r="I5694" s="76">
        <v>1</v>
      </c>
      <c r="J5694" s="75">
        <v>0.55000000000000004</v>
      </c>
      <c r="K5694" s="75">
        <v>0.55000000000000004</v>
      </c>
      <c r="O5694" s="4"/>
      <c r="P5694" s="4"/>
      <c r="Q5694" s="4"/>
      <c r="R5694" s="4"/>
      <c r="S5694" s="4"/>
      <c r="T5694" s="4"/>
      <c r="U5694" s="4"/>
      <c r="V5694" s="4"/>
      <c r="W5694" s="4"/>
      <c r="X5694" s="4"/>
      <c r="Y5694" s="4"/>
    </row>
    <row r="5695" spans="1:25" ht="15" customHeight="1">
      <c r="A5695" s="4"/>
      <c r="B5695" s="59" t="s">
        <v>1245</v>
      </c>
      <c r="C5695" s="74" t="s">
        <v>3176</v>
      </c>
      <c r="D5695" s="59" t="s">
        <v>47</v>
      </c>
      <c r="E5695" s="59" t="s">
        <v>3177</v>
      </c>
      <c r="F5695" s="308" t="s">
        <v>2796</v>
      </c>
      <c r="G5695" s="308"/>
      <c r="H5695" s="73" t="s">
        <v>1249</v>
      </c>
      <c r="I5695" s="76">
        <v>1</v>
      </c>
      <c r="J5695" s="75">
        <v>0.44</v>
      </c>
      <c r="K5695" s="75">
        <v>0.44</v>
      </c>
      <c r="O5695" s="4"/>
      <c r="P5695" s="4"/>
      <c r="Q5695" s="4"/>
      <c r="R5695" s="4"/>
      <c r="S5695" s="4"/>
      <c r="T5695" s="4"/>
      <c r="U5695" s="4"/>
      <c r="V5695" s="4"/>
      <c r="W5695" s="4"/>
      <c r="X5695" s="4"/>
      <c r="Y5695" s="4"/>
    </row>
    <row r="5696" spans="1:25" ht="15" customHeight="1">
      <c r="A5696" s="4"/>
      <c r="B5696" s="59" t="s">
        <v>1245</v>
      </c>
      <c r="C5696" s="74" t="s">
        <v>3182</v>
      </c>
      <c r="D5696" s="59" t="s">
        <v>47</v>
      </c>
      <c r="E5696" s="59" t="s">
        <v>3183</v>
      </c>
      <c r="F5696" s="308" t="s">
        <v>2796</v>
      </c>
      <c r="G5696" s="308"/>
      <c r="H5696" s="73" t="s">
        <v>1249</v>
      </c>
      <c r="I5696" s="76">
        <v>1</v>
      </c>
      <c r="J5696" s="75">
        <v>8.8800000000000008</v>
      </c>
      <c r="K5696" s="75">
        <v>8.8800000000000008</v>
      </c>
      <c r="O5696" s="4"/>
      <c r="P5696" s="4"/>
      <c r="Q5696" s="4"/>
      <c r="R5696" s="4"/>
      <c r="S5696" s="4"/>
      <c r="T5696" s="4"/>
      <c r="U5696" s="4"/>
      <c r="V5696" s="4"/>
      <c r="W5696" s="4"/>
      <c r="X5696" s="4"/>
      <c r="Y5696" s="4"/>
    </row>
    <row r="5697" spans="1:25" ht="15" customHeight="1">
      <c r="A5697" s="4"/>
      <c r="B5697" s="60"/>
      <c r="C5697" s="60"/>
      <c r="D5697" s="60"/>
      <c r="E5697" s="60"/>
      <c r="F5697" s="60" t="s">
        <v>1260</v>
      </c>
      <c r="G5697" s="82">
        <v>0</v>
      </c>
      <c r="H5697" s="60" t="s">
        <v>1261</v>
      </c>
      <c r="I5697" s="82">
        <v>0</v>
      </c>
      <c r="J5697" s="60" t="s">
        <v>1262</v>
      </c>
      <c r="K5697" s="82">
        <v>0</v>
      </c>
      <c r="O5697" s="4"/>
      <c r="P5697" s="4"/>
      <c r="Q5697" s="4"/>
      <c r="R5697" s="4"/>
      <c r="S5697" s="4"/>
      <c r="T5697" s="4"/>
      <c r="U5697" s="4"/>
      <c r="V5697" s="4"/>
      <c r="W5697" s="4"/>
      <c r="X5697" s="4"/>
      <c r="Y5697" s="4"/>
    </row>
    <row r="5698" spans="1:25" ht="15" customHeight="1" thickBot="1">
      <c r="A5698" s="4"/>
      <c r="B5698" s="60"/>
      <c r="C5698" s="60"/>
      <c r="D5698" s="60"/>
      <c r="E5698" s="60"/>
      <c r="F5698" s="60" t="s">
        <v>1263</v>
      </c>
      <c r="G5698" s="82">
        <v>1.88</v>
      </c>
      <c r="H5698" s="60"/>
      <c r="I5698" s="306" t="s">
        <v>1264</v>
      </c>
      <c r="J5698" s="306"/>
      <c r="K5698" s="82">
        <v>11.86</v>
      </c>
      <c r="O5698" s="4"/>
      <c r="P5698" s="4"/>
      <c r="Q5698" s="4"/>
      <c r="R5698" s="4"/>
      <c r="S5698" s="4"/>
      <c r="T5698" s="4"/>
      <c r="U5698" s="4"/>
      <c r="V5698" s="4"/>
      <c r="W5698" s="4"/>
      <c r="X5698" s="4"/>
      <c r="Y5698" s="4"/>
    </row>
    <row r="5699" spans="1:25" ht="15" customHeight="1" thickTop="1">
      <c r="A5699" s="4"/>
      <c r="B5699" s="72"/>
      <c r="C5699" s="72"/>
      <c r="D5699" s="72"/>
      <c r="E5699" s="72"/>
      <c r="F5699" s="72"/>
      <c r="G5699" s="72"/>
      <c r="H5699" s="72"/>
      <c r="I5699" s="72"/>
      <c r="J5699" s="72"/>
      <c r="K5699" s="72"/>
      <c r="O5699" s="4"/>
      <c r="P5699" s="4"/>
      <c r="Q5699" s="4"/>
      <c r="R5699" s="4"/>
      <c r="S5699" s="4"/>
      <c r="T5699" s="4"/>
      <c r="U5699" s="4"/>
      <c r="V5699" s="4"/>
      <c r="W5699" s="4"/>
      <c r="X5699" s="4"/>
      <c r="Y5699" s="4"/>
    </row>
    <row r="5700" spans="1:25" ht="15" customHeight="1">
      <c r="A5700" s="4"/>
      <c r="B5700" s="61"/>
      <c r="C5700" s="62" t="s">
        <v>19</v>
      </c>
      <c r="D5700" s="61" t="s">
        <v>20</v>
      </c>
      <c r="E5700" s="61" t="s">
        <v>21</v>
      </c>
      <c r="F5700" s="303" t="s">
        <v>1242</v>
      </c>
      <c r="G5700" s="303"/>
      <c r="H5700" s="67" t="s">
        <v>22</v>
      </c>
      <c r="I5700" s="62" t="s">
        <v>23</v>
      </c>
      <c r="J5700" s="62" t="s">
        <v>24</v>
      </c>
      <c r="K5700" s="62" t="s">
        <v>17</v>
      </c>
      <c r="O5700" s="4"/>
      <c r="P5700" s="4"/>
      <c r="Q5700" s="4"/>
      <c r="R5700" s="4"/>
      <c r="S5700" s="4"/>
      <c r="T5700" s="4"/>
      <c r="U5700" s="4"/>
      <c r="V5700" s="4"/>
      <c r="W5700" s="4"/>
      <c r="X5700" s="4"/>
      <c r="Y5700" s="4"/>
    </row>
    <row r="5701" spans="1:25" ht="15" customHeight="1">
      <c r="A5701" s="4"/>
      <c r="B5701" s="58" t="s">
        <v>1243</v>
      </c>
      <c r="C5701" s="69" t="s">
        <v>3176</v>
      </c>
      <c r="D5701" s="58" t="s">
        <v>47</v>
      </c>
      <c r="E5701" s="58" t="s">
        <v>3177</v>
      </c>
      <c r="F5701" s="304" t="s">
        <v>2796</v>
      </c>
      <c r="G5701" s="304"/>
      <c r="H5701" s="68" t="s">
        <v>1249</v>
      </c>
      <c r="I5701" s="71">
        <v>1</v>
      </c>
      <c r="J5701" s="70">
        <v>0.44</v>
      </c>
      <c r="K5701" s="70">
        <v>0.44</v>
      </c>
      <c r="O5701" s="4"/>
      <c r="P5701" s="4"/>
      <c r="Q5701" s="4"/>
      <c r="R5701" s="4"/>
      <c r="S5701" s="4"/>
      <c r="T5701" s="4"/>
      <c r="U5701" s="4"/>
      <c r="V5701" s="4"/>
      <c r="W5701" s="4"/>
      <c r="X5701" s="4"/>
      <c r="Y5701" s="4"/>
    </row>
    <row r="5702" spans="1:25" ht="15" customHeight="1">
      <c r="A5702" s="4"/>
      <c r="B5702" s="57" t="s">
        <v>1254</v>
      </c>
      <c r="C5702" s="78" t="s">
        <v>3184</v>
      </c>
      <c r="D5702" s="57" t="s">
        <v>47</v>
      </c>
      <c r="E5702" s="57" t="s">
        <v>3185</v>
      </c>
      <c r="F5702" s="305" t="s">
        <v>2805</v>
      </c>
      <c r="G5702" s="305"/>
      <c r="H5702" s="77" t="s">
        <v>49</v>
      </c>
      <c r="I5702" s="80">
        <v>5.3300000000000001E-5</v>
      </c>
      <c r="J5702" s="79">
        <v>8310.9699999999993</v>
      </c>
      <c r="K5702" s="79">
        <v>0.44</v>
      </c>
      <c r="O5702" s="4"/>
      <c r="P5702" s="4"/>
      <c r="Q5702" s="4"/>
      <c r="R5702" s="4"/>
      <c r="S5702" s="4"/>
      <c r="T5702" s="4"/>
      <c r="U5702" s="4"/>
      <c r="V5702" s="4"/>
      <c r="W5702" s="4"/>
      <c r="X5702" s="4"/>
      <c r="Y5702" s="4"/>
    </row>
    <row r="5703" spans="1:25" ht="15" customHeight="1">
      <c r="A5703" s="4"/>
      <c r="B5703" s="60"/>
      <c r="C5703" s="60"/>
      <c r="D5703" s="60"/>
      <c r="E5703" s="60"/>
      <c r="F5703" s="60" t="s">
        <v>1260</v>
      </c>
      <c r="G5703" s="82">
        <v>0</v>
      </c>
      <c r="H5703" s="60" t="s">
        <v>1261</v>
      </c>
      <c r="I5703" s="82">
        <v>0</v>
      </c>
      <c r="J5703" s="60" t="s">
        <v>1262</v>
      </c>
      <c r="K5703" s="82">
        <v>0</v>
      </c>
      <c r="O5703" s="4"/>
      <c r="P5703" s="4"/>
      <c r="Q5703" s="4"/>
      <c r="R5703" s="4"/>
      <c r="S5703" s="4"/>
      <c r="T5703" s="4"/>
      <c r="U5703" s="4"/>
      <c r="V5703" s="4"/>
      <c r="W5703" s="4"/>
      <c r="X5703" s="4"/>
      <c r="Y5703" s="4"/>
    </row>
    <row r="5704" spans="1:25" ht="15" customHeight="1" thickBot="1">
      <c r="A5704" s="4"/>
      <c r="B5704" s="60"/>
      <c r="C5704" s="60"/>
      <c r="D5704" s="60"/>
      <c r="E5704" s="60"/>
      <c r="F5704" s="60" t="s">
        <v>1263</v>
      </c>
      <c r="G5704" s="82">
        <v>0.08</v>
      </c>
      <c r="H5704" s="60"/>
      <c r="I5704" s="306" t="s">
        <v>1264</v>
      </c>
      <c r="J5704" s="306"/>
      <c r="K5704" s="82">
        <v>0.52</v>
      </c>
      <c r="O5704" s="4"/>
      <c r="P5704" s="4"/>
      <c r="Q5704" s="4"/>
      <c r="R5704" s="4"/>
      <c r="S5704" s="4"/>
      <c r="T5704" s="4"/>
      <c r="U5704" s="4"/>
      <c r="V5704" s="4"/>
      <c r="W5704" s="4"/>
      <c r="X5704" s="4"/>
      <c r="Y5704" s="4"/>
    </row>
    <row r="5705" spans="1:25" ht="15" customHeight="1" thickTop="1">
      <c r="A5705" s="4"/>
      <c r="B5705" s="72"/>
      <c r="C5705" s="72"/>
      <c r="D5705" s="72"/>
      <c r="E5705" s="72"/>
      <c r="F5705" s="72"/>
      <c r="G5705" s="72"/>
      <c r="H5705" s="72"/>
      <c r="I5705" s="72"/>
      <c r="J5705" s="72"/>
      <c r="K5705" s="72"/>
      <c r="O5705" s="4"/>
      <c r="P5705" s="4"/>
      <c r="Q5705" s="4"/>
      <c r="R5705" s="4"/>
      <c r="S5705" s="4"/>
      <c r="T5705" s="4"/>
      <c r="U5705" s="4"/>
      <c r="V5705" s="4"/>
      <c r="W5705" s="4"/>
      <c r="X5705" s="4"/>
      <c r="Y5705" s="4"/>
    </row>
    <row r="5706" spans="1:25" ht="15" customHeight="1">
      <c r="A5706" s="4"/>
      <c r="B5706" s="61"/>
      <c r="C5706" s="62" t="s">
        <v>19</v>
      </c>
      <c r="D5706" s="61" t="s">
        <v>20</v>
      </c>
      <c r="E5706" s="61" t="s">
        <v>21</v>
      </c>
      <c r="F5706" s="303" t="s">
        <v>1242</v>
      </c>
      <c r="G5706" s="303"/>
      <c r="H5706" s="67" t="s">
        <v>22</v>
      </c>
      <c r="I5706" s="62" t="s">
        <v>23</v>
      </c>
      <c r="J5706" s="62" t="s">
        <v>24</v>
      </c>
      <c r="K5706" s="62" t="s">
        <v>17</v>
      </c>
      <c r="O5706" s="4"/>
      <c r="P5706" s="4"/>
      <c r="Q5706" s="4"/>
      <c r="R5706" s="4"/>
      <c r="S5706" s="4"/>
      <c r="T5706" s="4"/>
      <c r="U5706" s="4"/>
      <c r="V5706" s="4"/>
      <c r="W5706" s="4"/>
      <c r="X5706" s="4"/>
      <c r="Y5706" s="4"/>
    </row>
    <row r="5707" spans="1:25" ht="15" customHeight="1">
      <c r="A5707" s="4"/>
      <c r="B5707" s="58" t="s">
        <v>1243</v>
      </c>
      <c r="C5707" s="69" t="s">
        <v>3178</v>
      </c>
      <c r="D5707" s="58" t="s">
        <v>47</v>
      </c>
      <c r="E5707" s="58" t="s">
        <v>3179</v>
      </c>
      <c r="F5707" s="304" t="s">
        <v>2796</v>
      </c>
      <c r="G5707" s="304"/>
      <c r="H5707" s="68" t="s">
        <v>1249</v>
      </c>
      <c r="I5707" s="71">
        <v>1</v>
      </c>
      <c r="J5707" s="70">
        <v>0.11</v>
      </c>
      <c r="K5707" s="70">
        <v>0.11</v>
      </c>
      <c r="O5707" s="4"/>
      <c r="P5707" s="4"/>
      <c r="Q5707" s="4"/>
      <c r="R5707" s="4"/>
      <c r="S5707" s="4"/>
      <c r="T5707" s="4"/>
      <c r="U5707" s="4"/>
      <c r="V5707" s="4"/>
      <c r="W5707" s="4"/>
      <c r="X5707" s="4"/>
      <c r="Y5707" s="4"/>
    </row>
    <row r="5708" spans="1:25" ht="15" customHeight="1">
      <c r="A5708" s="4"/>
      <c r="B5708" s="57" t="s">
        <v>1254</v>
      </c>
      <c r="C5708" s="78" t="s">
        <v>3184</v>
      </c>
      <c r="D5708" s="57" t="s">
        <v>47</v>
      </c>
      <c r="E5708" s="57" t="s">
        <v>3185</v>
      </c>
      <c r="F5708" s="305" t="s">
        <v>2805</v>
      </c>
      <c r="G5708" s="305"/>
      <c r="H5708" s="77" t="s">
        <v>49</v>
      </c>
      <c r="I5708" s="80">
        <v>1.43E-5</v>
      </c>
      <c r="J5708" s="79">
        <v>8310.9699999999993</v>
      </c>
      <c r="K5708" s="79">
        <v>0.11</v>
      </c>
      <c r="O5708" s="4"/>
      <c r="P5708" s="4"/>
      <c r="Q5708" s="4"/>
      <c r="R5708" s="4"/>
      <c r="S5708" s="4"/>
      <c r="T5708" s="4"/>
      <c r="U5708" s="4"/>
      <c r="V5708" s="4"/>
      <c r="W5708" s="4"/>
      <c r="X5708" s="4"/>
      <c r="Y5708" s="4"/>
    </row>
    <row r="5709" spans="1:25" ht="15" customHeight="1">
      <c r="A5709" s="4"/>
      <c r="B5709" s="60"/>
      <c r="C5709" s="60"/>
      <c r="D5709" s="60"/>
      <c r="E5709" s="60"/>
      <c r="F5709" s="60" t="s">
        <v>1260</v>
      </c>
      <c r="G5709" s="82">
        <v>0</v>
      </c>
      <c r="H5709" s="60" t="s">
        <v>1261</v>
      </c>
      <c r="I5709" s="82">
        <v>0</v>
      </c>
      <c r="J5709" s="60" t="s">
        <v>1262</v>
      </c>
      <c r="K5709" s="82">
        <v>0</v>
      </c>
      <c r="O5709" s="4"/>
      <c r="P5709" s="4"/>
      <c r="Q5709" s="4"/>
      <c r="R5709" s="4"/>
      <c r="S5709" s="4"/>
      <c r="T5709" s="4"/>
      <c r="U5709" s="4"/>
      <c r="V5709" s="4"/>
      <c r="W5709" s="4"/>
      <c r="X5709" s="4"/>
      <c r="Y5709" s="4"/>
    </row>
    <row r="5710" spans="1:25" ht="15" customHeight="1" thickBot="1">
      <c r="A5710" s="4"/>
      <c r="B5710" s="60"/>
      <c r="C5710" s="60"/>
      <c r="D5710" s="60"/>
      <c r="E5710" s="60"/>
      <c r="F5710" s="60" t="s">
        <v>1263</v>
      </c>
      <c r="G5710" s="82">
        <v>0.02</v>
      </c>
      <c r="H5710" s="60"/>
      <c r="I5710" s="306" t="s">
        <v>1264</v>
      </c>
      <c r="J5710" s="306"/>
      <c r="K5710" s="82">
        <v>0.13</v>
      </c>
      <c r="O5710" s="4"/>
      <c r="P5710" s="4"/>
      <c r="Q5710" s="4"/>
      <c r="R5710" s="4"/>
      <c r="S5710" s="4"/>
      <c r="T5710" s="4"/>
      <c r="U5710" s="4"/>
      <c r="V5710" s="4"/>
      <c r="W5710" s="4"/>
      <c r="X5710" s="4"/>
      <c r="Y5710" s="4"/>
    </row>
    <row r="5711" spans="1:25" ht="15" customHeight="1" thickTop="1">
      <c r="A5711" s="4"/>
      <c r="B5711" s="72"/>
      <c r="C5711" s="72"/>
      <c r="D5711" s="72"/>
      <c r="E5711" s="72"/>
      <c r="F5711" s="72"/>
      <c r="G5711" s="72"/>
      <c r="H5711" s="72"/>
      <c r="I5711" s="72"/>
      <c r="J5711" s="72"/>
      <c r="K5711" s="72"/>
      <c r="O5711" s="4"/>
      <c r="P5711" s="4"/>
      <c r="Q5711" s="4"/>
      <c r="R5711" s="4"/>
      <c r="S5711" s="4"/>
      <c r="T5711" s="4"/>
      <c r="U5711" s="4"/>
      <c r="V5711" s="4"/>
      <c r="W5711" s="4"/>
      <c r="X5711" s="4"/>
      <c r="Y5711" s="4"/>
    </row>
    <row r="5712" spans="1:25" ht="15" customHeight="1">
      <c r="A5712" s="4"/>
      <c r="B5712" s="61"/>
      <c r="C5712" s="62" t="s">
        <v>19</v>
      </c>
      <c r="D5712" s="61" t="s">
        <v>20</v>
      </c>
      <c r="E5712" s="61" t="s">
        <v>21</v>
      </c>
      <c r="F5712" s="303" t="s">
        <v>1242</v>
      </c>
      <c r="G5712" s="303"/>
      <c r="H5712" s="67" t="s">
        <v>22</v>
      </c>
      <c r="I5712" s="62" t="s">
        <v>23</v>
      </c>
      <c r="J5712" s="62" t="s">
        <v>24</v>
      </c>
      <c r="K5712" s="62" t="s">
        <v>17</v>
      </c>
      <c r="O5712" s="4"/>
      <c r="P5712" s="4"/>
      <c r="Q5712" s="4"/>
      <c r="R5712" s="4"/>
      <c r="S5712" s="4"/>
      <c r="T5712" s="4"/>
      <c r="U5712" s="4"/>
      <c r="V5712" s="4"/>
      <c r="W5712" s="4"/>
      <c r="X5712" s="4"/>
      <c r="Y5712" s="4"/>
    </row>
    <row r="5713" spans="1:25" ht="15" customHeight="1">
      <c r="A5713" s="4"/>
      <c r="B5713" s="58" t="s">
        <v>1243</v>
      </c>
      <c r="C5713" s="69" t="s">
        <v>3180</v>
      </c>
      <c r="D5713" s="58" t="s">
        <v>47</v>
      </c>
      <c r="E5713" s="58" t="s">
        <v>3181</v>
      </c>
      <c r="F5713" s="304" t="s">
        <v>2796</v>
      </c>
      <c r="G5713" s="304"/>
      <c r="H5713" s="68" t="s">
        <v>1249</v>
      </c>
      <c r="I5713" s="71">
        <v>1</v>
      </c>
      <c r="J5713" s="70">
        <v>0.55000000000000004</v>
      </c>
      <c r="K5713" s="70">
        <v>0.55000000000000004</v>
      </c>
      <c r="O5713" s="4"/>
      <c r="P5713" s="4"/>
      <c r="Q5713" s="4"/>
      <c r="R5713" s="4"/>
      <c r="S5713" s="4"/>
      <c r="T5713" s="4"/>
      <c r="U5713" s="4"/>
      <c r="V5713" s="4"/>
      <c r="W5713" s="4"/>
      <c r="X5713" s="4"/>
      <c r="Y5713" s="4"/>
    </row>
    <row r="5714" spans="1:25" ht="15" customHeight="1">
      <c r="A5714" s="4"/>
      <c r="B5714" s="57" t="s">
        <v>1254</v>
      </c>
      <c r="C5714" s="78" t="s">
        <v>3184</v>
      </c>
      <c r="D5714" s="57" t="s">
        <v>47</v>
      </c>
      <c r="E5714" s="57" t="s">
        <v>3185</v>
      </c>
      <c r="F5714" s="305" t="s">
        <v>2805</v>
      </c>
      <c r="G5714" s="305"/>
      <c r="H5714" s="77" t="s">
        <v>49</v>
      </c>
      <c r="I5714" s="80">
        <v>6.6699999999999995E-5</v>
      </c>
      <c r="J5714" s="79">
        <v>8310.9699999999993</v>
      </c>
      <c r="K5714" s="79">
        <v>0.55000000000000004</v>
      </c>
      <c r="O5714" s="4"/>
      <c r="P5714" s="4"/>
      <c r="Q5714" s="4"/>
      <c r="R5714" s="4"/>
      <c r="S5714" s="4"/>
      <c r="T5714" s="4"/>
      <c r="U5714" s="4"/>
      <c r="V5714" s="4"/>
      <c r="W5714" s="4"/>
      <c r="X5714" s="4"/>
      <c r="Y5714" s="4"/>
    </row>
    <row r="5715" spans="1:25" ht="15" customHeight="1">
      <c r="A5715" s="4"/>
      <c r="B5715" s="60"/>
      <c r="C5715" s="60"/>
      <c r="D5715" s="60"/>
      <c r="E5715" s="60"/>
      <c r="F5715" s="60" t="s">
        <v>1260</v>
      </c>
      <c r="G5715" s="82">
        <v>0</v>
      </c>
      <c r="H5715" s="60" t="s">
        <v>1261</v>
      </c>
      <c r="I5715" s="82">
        <v>0</v>
      </c>
      <c r="J5715" s="60" t="s">
        <v>1262</v>
      </c>
      <c r="K5715" s="82">
        <v>0</v>
      </c>
      <c r="O5715" s="4"/>
      <c r="P5715" s="4"/>
      <c r="Q5715" s="4"/>
      <c r="R5715" s="4"/>
      <c r="S5715" s="4"/>
      <c r="T5715" s="4"/>
      <c r="U5715" s="4"/>
      <c r="V5715" s="4"/>
      <c r="W5715" s="4"/>
      <c r="X5715" s="4"/>
      <c r="Y5715" s="4"/>
    </row>
    <row r="5716" spans="1:25" ht="15" customHeight="1" thickBot="1">
      <c r="A5716" s="4"/>
      <c r="B5716" s="60"/>
      <c r="C5716" s="60"/>
      <c r="D5716" s="60"/>
      <c r="E5716" s="60"/>
      <c r="F5716" s="60" t="s">
        <v>1263</v>
      </c>
      <c r="G5716" s="82">
        <v>0.1</v>
      </c>
      <c r="H5716" s="60"/>
      <c r="I5716" s="306" t="s">
        <v>1264</v>
      </c>
      <c r="J5716" s="306"/>
      <c r="K5716" s="82">
        <v>0.65</v>
      </c>
      <c r="O5716" s="4"/>
      <c r="P5716" s="4"/>
      <c r="Q5716" s="4"/>
      <c r="R5716" s="4"/>
      <c r="S5716" s="4"/>
      <c r="T5716" s="4"/>
      <c r="U5716" s="4"/>
      <c r="V5716" s="4"/>
      <c r="W5716" s="4"/>
      <c r="X5716" s="4"/>
      <c r="Y5716" s="4"/>
    </row>
    <row r="5717" spans="1:25" ht="15" customHeight="1" thickTop="1">
      <c r="A5717" s="4"/>
      <c r="B5717" s="72"/>
      <c r="C5717" s="72"/>
      <c r="D5717" s="72"/>
      <c r="E5717" s="72"/>
      <c r="F5717" s="72"/>
      <c r="G5717" s="72"/>
      <c r="H5717" s="72"/>
      <c r="I5717" s="72"/>
      <c r="J5717" s="72"/>
      <c r="K5717" s="72"/>
      <c r="O5717" s="4"/>
      <c r="P5717" s="4"/>
      <c r="Q5717" s="4"/>
      <c r="R5717" s="4"/>
      <c r="S5717" s="4"/>
      <c r="T5717" s="4"/>
      <c r="U5717" s="4"/>
      <c r="V5717" s="4"/>
      <c r="W5717" s="4"/>
      <c r="X5717" s="4"/>
      <c r="Y5717" s="4"/>
    </row>
    <row r="5718" spans="1:25" ht="15" customHeight="1">
      <c r="A5718" s="4"/>
      <c r="B5718" s="61"/>
      <c r="C5718" s="62" t="s">
        <v>19</v>
      </c>
      <c r="D5718" s="61" t="s">
        <v>20</v>
      </c>
      <c r="E5718" s="61" t="s">
        <v>21</v>
      </c>
      <c r="F5718" s="303" t="s">
        <v>1242</v>
      </c>
      <c r="G5718" s="303"/>
      <c r="H5718" s="67" t="s">
        <v>22</v>
      </c>
      <c r="I5718" s="62" t="s">
        <v>23</v>
      </c>
      <c r="J5718" s="62" t="s">
        <v>24</v>
      </c>
      <c r="K5718" s="62" t="s">
        <v>17</v>
      </c>
      <c r="O5718" s="4"/>
      <c r="P5718" s="4"/>
      <c r="Q5718" s="4"/>
      <c r="R5718" s="4"/>
      <c r="S5718" s="4"/>
      <c r="T5718" s="4"/>
      <c r="U5718" s="4"/>
      <c r="V5718" s="4"/>
      <c r="W5718" s="4"/>
      <c r="X5718" s="4"/>
      <c r="Y5718" s="4"/>
    </row>
    <row r="5719" spans="1:25" ht="15" customHeight="1">
      <c r="A5719" s="4"/>
      <c r="B5719" s="58" t="s">
        <v>1243</v>
      </c>
      <c r="C5719" s="69" t="s">
        <v>3182</v>
      </c>
      <c r="D5719" s="58" t="s">
        <v>47</v>
      </c>
      <c r="E5719" s="58" t="s">
        <v>3183</v>
      </c>
      <c r="F5719" s="304" t="s">
        <v>2796</v>
      </c>
      <c r="G5719" s="304"/>
      <c r="H5719" s="68" t="s">
        <v>1249</v>
      </c>
      <c r="I5719" s="71">
        <v>1</v>
      </c>
      <c r="J5719" s="70">
        <v>8.8800000000000008</v>
      </c>
      <c r="K5719" s="70">
        <v>8.8800000000000008</v>
      </c>
      <c r="O5719" s="4"/>
      <c r="P5719" s="4"/>
      <c r="Q5719" s="4"/>
      <c r="R5719" s="4"/>
      <c r="S5719" s="4"/>
      <c r="T5719" s="4"/>
      <c r="U5719" s="4"/>
      <c r="V5719" s="4"/>
      <c r="W5719" s="4"/>
      <c r="X5719" s="4"/>
      <c r="Y5719" s="4"/>
    </row>
    <row r="5720" spans="1:25" ht="15" customHeight="1">
      <c r="A5720" s="4"/>
      <c r="B5720" s="57" t="s">
        <v>1254</v>
      </c>
      <c r="C5720" s="78" t="s">
        <v>2862</v>
      </c>
      <c r="D5720" s="57" t="s">
        <v>47</v>
      </c>
      <c r="E5720" s="57" t="s">
        <v>2863</v>
      </c>
      <c r="F5720" s="305" t="s">
        <v>1258</v>
      </c>
      <c r="G5720" s="305"/>
      <c r="H5720" s="77" t="s">
        <v>15</v>
      </c>
      <c r="I5720" s="80">
        <v>1.44</v>
      </c>
      <c r="J5720" s="79">
        <v>6.17</v>
      </c>
      <c r="K5720" s="79">
        <v>8.8800000000000008</v>
      </c>
      <c r="O5720" s="4"/>
      <c r="P5720" s="4"/>
      <c r="Q5720" s="4"/>
      <c r="R5720" s="4"/>
      <c r="S5720" s="4"/>
      <c r="T5720" s="4"/>
      <c r="U5720" s="4"/>
      <c r="V5720" s="4"/>
      <c r="W5720" s="4"/>
      <c r="X5720" s="4"/>
      <c r="Y5720" s="4"/>
    </row>
    <row r="5721" spans="1:25" ht="15" customHeight="1">
      <c r="A5721" s="4"/>
      <c r="B5721" s="60"/>
      <c r="C5721" s="60"/>
      <c r="D5721" s="60"/>
      <c r="E5721" s="60"/>
      <c r="F5721" s="60" t="s">
        <v>1260</v>
      </c>
      <c r="G5721" s="82">
        <v>0</v>
      </c>
      <c r="H5721" s="60" t="s">
        <v>1261</v>
      </c>
      <c r="I5721" s="82">
        <v>0</v>
      </c>
      <c r="J5721" s="60" t="s">
        <v>1262</v>
      </c>
      <c r="K5721" s="82">
        <v>0</v>
      </c>
      <c r="O5721" s="4"/>
      <c r="P5721" s="4"/>
      <c r="Q5721" s="4"/>
      <c r="R5721" s="4"/>
      <c r="S5721" s="4"/>
      <c r="T5721" s="4"/>
      <c r="U5721" s="4"/>
      <c r="V5721" s="4"/>
      <c r="W5721" s="4"/>
      <c r="X5721" s="4"/>
      <c r="Y5721" s="4"/>
    </row>
    <row r="5722" spans="1:25" ht="15" customHeight="1" thickBot="1">
      <c r="A5722" s="4"/>
      <c r="B5722" s="60"/>
      <c r="C5722" s="60"/>
      <c r="D5722" s="60"/>
      <c r="E5722" s="60"/>
      <c r="F5722" s="60" t="s">
        <v>1263</v>
      </c>
      <c r="G5722" s="82">
        <v>1.68</v>
      </c>
      <c r="H5722" s="60"/>
      <c r="I5722" s="306" t="s">
        <v>1264</v>
      </c>
      <c r="J5722" s="306"/>
      <c r="K5722" s="82">
        <v>10.56</v>
      </c>
      <c r="O5722" s="4"/>
      <c r="P5722" s="4"/>
      <c r="Q5722" s="4"/>
      <c r="R5722" s="4"/>
      <c r="S5722" s="4"/>
      <c r="T5722" s="4"/>
      <c r="U5722" s="4"/>
      <c r="V5722" s="4"/>
      <c r="W5722" s="4"/>
      <c r="X5722" s="4"/>
      <c r="Y5722" s="4"/>
    </row>
    <row r="5723" spans="1:25" ht="15" customHeight="1" thickTop="1">
      <c r="A5723" s="4"/>
      <c r="B5723" s="72"/>
      <c r="C5723" s="72"/>
      <c r="D5723" s="72"/>
      <c r="E5723" s="72"/>
      <c r="F5723" s="72"/>
      <c r="G5723" s="72"/>
      <c r="H5723" s="72"/>
      <c r="I5723" s="72"/>
      <c r="J5723" s="72"/>
      <c r="K5723" s="72"/>
      <c r="O5723" s="4"/>
      <c r="P5723" s="4"/>
      <c r="Q5723" s="4"/>
      <c r="R5723" s="4"/>
      <c r="S5723" s="4"/>
      <c r="T5723" s="4"/>
      <c r="U5723" s="4"/>
      <c r="V5723" s="4"/>
      <c r="W5723" s="4"/>
      <c r="X5723" s="4"/>
      <c r="Y5723" s="4"/>
    </row>
    <row r="5724" spans="1:25" ht="15" customHeight="1">
      <c r="A5724" s="4"/>
      <c r="B5724" s="61"/>
      <c r="C5724" s="62" t="s">
        <v>19</v>
      </c>
      <c r="D5724" s="61" t="s">
        <v>20</v>
      </c>
      <c r="E5724" s="61" t="s">
        <v>21</v>
      </c>
      <c r="F5724" s="303" t="s">
        <v>1242</v>
      </c>
      <c r="G5724" s="303"/>
      <c r="H5724" s="67" t="s">
        <v>22</v>
      </c>
      <c r="I5724" s="62" t="s">
        <v>23</v>
      </c>
      <c r="J5724" s="62" t="s">
        <v>24</v>
      </c>
      <c r="K5724" s="62" t="s">
        <v>17</v>
      </c>
      <c r="O5724" s="4"/>
      <c r="P5724" s="4"/>
      <c r="Q5724" s="4"/>
      <c r="R5724" s="4"/>
      <c r="S5724" s="4"/>
      <c r="T5724" s="4"/>
      <c r="U5724" s="4"/>
      <c r="V5724" s="4"/>
      <c r="W5724" s="4"/>
      <c r="X5724" s="4"/>
      <c r="Y5724" s="4"/>
    </row>
    <row r="5725" spans="1:25" ht="15" customHeight="1">
      <c r="A5725" s="4"/>
      <c r="B5725" s="58" t="s">
        <v>1243</v>
      </c>
      <c r="C5725" s="69" t="s">
        <v>1692</v>
      </c>
      <c r="D5725" s="58" t="s">
        <v>47</v>
      </c>
      <c r="E5725" s="58" t="s">
        <v>1693</v>
      </c>
      <c r="F5725" s="304" t="s">
        <v>1683</v>
      </c>
      <c r="G5725" s="304"/>
      <c r="H5725" s="68" t="s">
        <v>49</v>
      </c>
      <c r="I5725" s="71">
        <v>1</v>
      </c>
      <c r="J5725" s="70">
        <v>347.28</v>
      </c>
      <c r="K5725" s="70">
        <v>347.28</v>
      </c>
      <c r="O5725" s="4"/>
      <c r="P5725" s="4"/>
      <c r="Q5725" s="4"/>
      <c r="R5725" s="4"/>
      <c r="S5725" s="4"/>
      <c r="T5725" s="4"/>
      <c r="U5725" s="4"/>
      <c r="V5725" s="4"/>
      <c r="W5725" s="4"/>
      <c r="X5725" s="4"/>
      <c r="Y5725" s="4"/>
    </row>
    <row r="5726" spans="1:25" ht="15" customHeight="1">
      <c r="A5726" s="4"/>
      <c r="B5726" s="59" t="s">
        <v>1245</v>
      </c>
      <c r="C5726" s="74" t="s">
        <v>1246</v>
      </c>
      <c r="D5726" s="59" t="s">
        <v>47</v>
      </c>
      <c r="E5726" s="59" t="s">
        <v>1247</v>
      </c>
      <c r="F5726" s="308" t="s">
        <v>1248</v>
      </c>
      <c r="G5726" s="308"/>
      <c r="H5726" s="73" t="s">
        <v>1249</v>
      </c>
      <c r="I5726" s="76">
        <v>0.77300000000000002</v>
      </c>
      <c r="J5726" s="75">
        <v>22.64</v>
      </c>
      <c r="K5726" s="75">
        <v>17.5</v>
      </c>
      <c r="O5726" s="4"/>
      <c r="P5726" s="4"/>
      <c r="Q5726" s="4"/>
      <c r="R5726" s="4"/>
      <c r="S5726" s="4"/>
      <c r="T5726" s="4"/>
      <c r="U5726" s="4"/>
      <c r="V5726" s="4"/>
      <c r="W5726" s="4"/>
      <c r="X5726" s="4"/>
      <c r="Y5726" s="4"/>
    </row>
    <row r="5727" spans="1:25" ht="15" customHeight="1">
      <c r="A5727" s="4"/>
      <c r="B5727" s="59" t="s">
        <v>1245</v>
      </c>
      <c r="C5727" s="74" t="s">
        <v>1413</v>
      </c>
      <c r="D5727" s="59" t="s">
        <v>47</v>
      </c>
      <c r="E5727" s="59" t="s">
        <v>1414</v>
      </c>
      <c r="F5727" s="308" t="s">
        <v>1248</v>
      </c>
      <c r="G5727" s="308"/>
      <c r="H5727" s="73" t="s">
        <v>1249</v>
      </c>
      <c r="I5727" s="76">
        <v>1.546</v>
      </c>
      <c r="J5727" s="75">
        <v>34.729999999999997</v>
      </c>
      <c r="K5727" s="75">
        <v>53.69</v>
      </c>
      <c r="O5727" s="4"/>
      <c r="P5727" s="4"/>
      <c r="Q5727" s="4"/>
      <c r="R5727" s="4"/>
      <c r="S5727" s="4"/>
      <c r="T5727" s="4"/>
      <c r="U5727" s="4"/>
      <c r="V5727" s="4"/>
      <c r="W5727" s="4"/>
      <c r="X5727" s="4"/>
      <c r="Y5727" s="4"/>
    </row>
    <row r="5728" spans="1:25" ht="15" customHeight="1">
      <c r="A5728" s="4"/>
      <c r="B5728" s="57" t="s">
        <v>1254</v>
      </c>
      <c r="C5728" s="78" t="s">
        <v>3186</v>
      </c>
      <c r="D5728" s="57" t="s">
        <v>47</v>
      </c>
      <c r="E5728" s="57" t="s">
        <v>3187</v>
      </c>
      <c r="F5728" s="305" t="s">
        <v>1258</v>
      </c>
      <c r="G5728" s="305"/>
      <c r="H5728" s="77" t="s">
        <v>49</v>
      </c>
      <c r="I5728" s="80">
        <v>1</v>
      </c>
      <c r="J5728" s="79">
        <v>206.46</v>
      </c>
      <c r="K5728" s="79">
        <v>206.46</v>
      </c>
      <c r="O5728" s="4"/>
      <c r="P5728" s="4"/>
      <c r="Q5728" s="4"/>
      <c r="R5728" s="4"/>
      <c r="S5728" s="4"/>
      <c r="T5728" s="4"/>
      <c r="U5728" s="4"/>
      <c r="V5728" s="4"/>
      <c r="W5728" s="4"/>
      <c r="X5728" s="4"/>
      <c r="Y5728" s="4"/>
    </row>
    <row r="5729" spans="1:25" ht="15" customHeight="1">
      <c r="A5729" s="4"/>
      <c r="B5729" s="57" t="s">
        <v>1254</v>
      </c>
      <c r="C5729" s="78" t="s">
        <v>3188</v>
      </c>
      <c r="D5729" s="57" t="s">
        <v>47</v>
      </c>
      <c r="E5729" s="57" t="s">
        <v>3189</v>
      </c>
      <c r="F5729" s="305" t="s">
        <v>1258</v>
      </c>
      <c r="G5729" s="305"/>
      <c r="H5729" s="77" t="s">
        <v>49</v>
      </c>
      <c r="I5729" s="80">
        <v>3</v>
      </c>
      <c r="J5729" s="79">
        <v>22.55</v>
      </c>
      <c r="K5729" s="79">
        <v>67.650000000000006</v>
      </c>
      <c r="O5729" s="4"/>
      <c r="P5729" s="4"/>
      <c r="Q5729" s="4"/>
      <c r="R5729" s="4"/>
      <c r="S5729" s="4"/>
      <c r="T5729" s="4"/>
      <c r="U5729" s="4"/>
      <c r="V5729" s="4"/>
      <c r="W5729" s="4"/>
      <c r="X5729" s="4"/>
      <c r="Y5729" s="4"/>
    </row>
    <row r="5730" spans="1:25" ht="15" customHeight="1">
      <c r="A5730" s="4"/>
      <c r="B5730" s="57" t="s">
        <v>1254</v>
      </c>
      <c r="C5730" s="78" t="s">
        <v>3190</v>
      </c>
      <c r="D5730" s="57" t="s">
        <v>47</v>
      </c>
      <c r="E5730" s="57" t="s">
        <v>3191</v>
      </c>
      <c r="F5730" s="305" t="s">
        <v>1258</v>
      </c>
      <c r="G5730" s="305"/>
      <c r="H5730" s="77" t="s">
        <v>49</v>
      </c>
      <c r="I5730" s="80">
        <v>19.8</v>
      </c>
      <c r="J5730" s="79">
        <v>0.1</v>
      </c>
      <c r="K5730" s="79">
        <v>1.98</v>
      </c>
      <c r="O5730" s="4"/>
      <c r="P5730" s="4"/>
      <c r="Q5730" s="4"/>
      <c r="R5730" s="4"/>
      <c r="S5730" s="4"/>
      <c r="T5730" s="4"/>
      <c r="U5730" s="4"/>
      <c r="V5730" s="4"/>
      <c r="W5730" s="4"/>
      <c r="X5730" s="4"/>
      <c r="Y5730" s="4"/>
    </row>
    <row r="5731" spans="1:25" ht="15" customHeight="1">
      <c r="A5731" s="4"/>
      <c r="B5731" s="60"/>
      <c r="C5731" s="60"/>
      <c r="D5731" s="60"/>
      <c r="E5731" s="60"/>
      <c r="F5731" s="60" t="s">
        <v>1260</v>
      </c>
      <c r="G5731" s="82">
        <v>56.34</v>
      </c>
      <c r="H5731" s="60" t="s">
        <v>1261</v>
      </c>
      <c r="I5731" s="82">
        <v>0</v>
      </c>
      <c r="J5731" s="60" t="s">
        <v>1262</v>
      </c>
      <c r="K5731" s="82">
        <v>56.34</v>
      </c>
      <c r="O5731" s="4"/>
      <c r="P5731" s="4"/>
      <c r="Q5731" s="4"/>
      <c r="R5731" s="4"/>
      <c r="S5731" s="4"/>
      <c r="T5731" s="4"/>
      <c r="U5731" s="4"/>
      <c r="V5731" s="4"/>
      <c r="W5731" s="4"/>
      <c r="X5731" s="4"/>
      <c r="Y5731" s="4"/>
    </row>
    <row r="5732" spans="1:25" ht="15" customHeight="1" thickBot="1">
      <c r="A5732" s="4"/>
      <c r="B5732" s="60"/>
      <c r="C5732" s="60"/>
      <c r="D5732" s="60"/>
      <c r="E5732" s="60"/>
      <c r="F5732" s="60" t="s">
        <v>1263</v>
      </c>
      <c r="G5732" s="82">
        <v>65.7</v>
      </c>
      <c r="H5732" s="60"/>
      <c r="I5732" s="306" t="s">
        <v>1264</v>
      </c>
      <c r="J5732" s="306"/>
      <c r="K5732" s="82">
        <v>412.98</v>
      </c>
      <c r="O5732" s="4"/>
      <c r="P5732" s="4"/>
      <c r="Q5732" s="4"/>
      <c r="R5732" s="4"/>
      <c r="S5732" s="4"/>
      <c r="T5732" s="4"/>
      <c r="U5732" s="4"/>
      <c r="V5732" s="4"/>
      <c r="W5732" s="4"/>
      <c r="X5732" s="4"/>
      <c r="Y5732" s="4"/>
    </row>
    <row r="5733" spans="1:25" ht="15" customHeight="1" thickTop="1">
      <c r="A5733" s="4"/>
      <c r="B5733" s="72"/>
      <c r="C5733" s="72"/>
      <c r="D5733" s="72"/>
      <c r="E5733" s="72"/>
      <c r="F5733" s="72"/>
      <c r="G5733" s="72"/>
      <c r="H5733" s="72"/>
      <c r="I5733" s="72"/>
      <c r="J5733" s="72"/>
      <c r="K5733" s="72"/>
      <c r="O5733" s="4"/>
      <c r="P5733" s="4"/>
      <c r="Q5733" s="4"/>
      <c r="R5733" s="4"/>
      <c r="S5733" s="4"/>
      <c r="T5733" s="4"/>
      <c r="U5733" s="4"/>
      <c r="V5733" s="4"/>
      <c r="W5733" s="4"/>
      <c r="X5733" s="4"/>
      <c r="Y5733" s="4"/>
    </row>
    <row r="5734" spans="1:25" ht="15" customHeight="1">
      <c r="A5734" s="4"/>
      <c r="B5734" s="61"/>
      <c r="C5734" s="62" t="s">
        <v>19</v>
      </c>
      <c r="D5734" s="61" t="s">
        <v>20</v>
      </c>
      <c r="E5734" s="61" t="s">
        <v>21</v>
      </c>
      <c r="F5734" s="303" t="s">
        <v>1242</v>
      </c>
      <c r="G5734" s="303"/>
      <c r="H5734" s="67" t="s">
        <v>22</v>
      </c>
      <c r="I5734" s="62" t="s">
        <v>23</v>
      </c>
      <c r="J5734" s="62" t="s">
        <v>24</v>
      </c>
      <c r="K5734" s="62" t="s">
        <v>17</v>
      </c>
      <c r="O5734" s="4"/>
      <c r="P5734" s="4"/>
      <c r="Q5734" s="4"/>
      <c r="R5734" s="4"/>
      <c r="S5734" s="4"/>
      <c r="T5734" s="4"/>
      <c r="U5734" s="4"/>
      <c r="V5734" s="4"/>
      <c r="W5734" s="4"/>
      <c r="X5734" s="4"/>
      <c r="Y5734" s="4"/>
    </row>
    <row r="5735" spans="1:25" ht="15" customHeight="1">
      <c r="A5735" s="4"/>
      <c r="B5735" s="58" t="s">
        <v>1243</v>
      </c>
      <c r="C5735" s="69" t="s">
        <v>1690</v>
      </c>
      <c r="D5735" s="58" t="s">
        <v>47</v>
      </c>
      <c r="E5735" s="58" t="s">
        <v>1691</v>
      </c>
      <c r="F5735" s="304" t="s">
        <v>1683</v>
      </c>
      <c r="G5735" s="304"/>
      <c r="H5735" s="68" t="s">
        <v>49</v>
      </c>
      <c r="I5735" s="71">
        <v>1</v>
      </c>
      <c r="J5735" s="70">
        <v>421.41</v>
      </c>
      <c r="K5735" s="70">
        <v>421.41</v>
      </c>
      <c r="O5735" s="4"/>
      <c r="P5735" s="4"/>
      <c r="Q5735" s="4"/>
      <c r="R5735" s="4"/>
      <c r="S5735" s="4"/>
      <c r="T5735" s="4"/>
      <c r="U5735" s="4"/>
      <c r="V5735" s="4"/>
      <c r="W5735" s="4"/>
      <c r="X5735" s="4"/>
      <c r="Y5735" s="4"/>
    </row>
    <row r="5736" spans="1:25" ht="15" customHeight="1">
      <c r="A5736" s="4"/>
      <c r="B5736" s="59" t="s">
        <v>1245</v>
      </c>
      <c r="C5736" s="74" t="s">
        <v>1246</v>
      </c>
      <c r="D5736" s="59" t="s">
        <v>47</v>
      </c>
      <c r="E5736" s="59" t="s">
        <v>1247</v>
      </c>
      <c r="F5736" s="308" t="s">
        <v>1248</v>
      </c>
      <c r="G5736" s="308"/>
      <c r="H5736" s="73" t="s">
        <v>1249</v>
      </c>
      <c r="I5736" s="76">
        <v>0.83899999999999997</v>
      </c>
      <c r="J5736" s="75">
        <v>22.64</v>
      </c>
      <c r="K5736" s="75">
        <v>18.989999999999998</v>
      </c>
      <c r="O5736" s="4"/>
      <c r="P5736" s="4"/>
      <c r="Q5736" s="4"/>
      <c r="R5736" s="4"/>
      <c r="S5736" s="4"/>
      <c r="T5736" s="4"/>
      <c r="U5736" s="4"/>
      <c r="V5736" s="4"/>
      <c r="W5736" s="4"/>
      <c r="X5736" s="4"/>
      <c r="Y5736" s="4"/>
    </row>
    <row r="5737" spans="1:25" ht="15" customHeight="1">
      <c r="A5737" s="4"/>
      <c r="B5737" s="59" t="s">
        <v>1245</v>
      </c>
      <c r="C5737" s="74" t="s">
        <v>1413</v>
      </c>
      <c r="D5737" s="59" t="s">
        <v>47</v>
      </c>
      <c r="E5737" s="59" t="s">
        <v>1414</v>
      </c>
      <c r="F5737" s="308" t="s">
        <v>1248</v>
      </c>
      <c r="G5737" s="308"/>
      <c r="H5737" s="73" t="s">
        <v>1249</v>
      </c>
      <c r="I5737" s="76">
        <v>1.6779999999999999</v>
      </c>
      <c r="J5737" s="75">
        <v>34.729999999999997</v>
      </c>
      <c r="K5737" s="75">
        <v>58.27</v>
      </c>
      <c r="O5737" s="4"/>
      <c r="P5737" s="4"/>
      <c r="Q5737" s="4"/>
      <c r="R5737" s="4"/>
      <c r="S5737" s="4"/>
      <c r="T5737" s="4"/>
      <c r="U5737" s="4"/>
      <c r="V5737" s="4"/>
      <c r="W5737" s="4"/>
      <c r="X5737" s="4"/>
      <c r="Y5737" s="4"/>
    </row>
    <row r="5738" spans="1:25" ht="15" customHeight="1">
      <c r="A5738" s="4"/>
      <c r="B5738" s="57" t="s">
        <v>1254</v>
      </c>
      <c r="C5738" s="78" t="s">
        <v>3188</v>
      </c>
      <c r="D5738" s="57" t="s">
        <v>47</v>
      </c>
      <c r="E5738" s="57" t="s">
        <v>3189</v>
      </c>
      <c r="F5738" s="305" t="s">
        <v>1258</v>
      </c>
      <c r="G5738" s="305"/>
      <c r="H5738" s="77" t="s">
        <v>49</v>
      </c>
      <c r="I5738" s="80">
        <v>3</v>
      </c>
      <c r="J5738" s="79">
        <v>22.55</v>
      </c>
      <c r="K5738" s="79">
        <v>67.650000000000006</v>
      </c>
      <c r="O5738" s="4"/>
      <c r="P5738" s="4"/>
      <c r="Q5738" s="4"/>
      <c r="R5738" s="4"/>
      <c r="S5738" s="4"/>
      <c r="T5738" s="4"/>
      <c r="U5738" s="4"/>
      <c r="V5738" s="4"/>
      <c r="W5738" s="4"/>
      <c r="X5738" s="4"/>
      <c r="Y5738" s="4"/>
    </row>
    <row r="5739" spans="1:25" ht="15" customHeight="1">
      <c r="A5739" s="4"/>
      <c r="B5739" s="57" t="s">
        <v>1254</v>
      </c>
      <c r="C5739" s="78" t="s">
        <v>3192</v>
      </c>
      <c r="D5739" s="57" t="s">
        <v>47</v>
      </c>
      <c r="E5739" s="57" t="s">
        <v>3193</v>
      </c>
      <c r="F5739" s="305" t="s">
        <v>1258</v>
      </c>
      <c r="G5739" s="305"/>
      <c r="H5739" s="77" t="s">
        <v>49</v>
      </c>
      <c r="I5739" s="80">
        <v>1</v>
      </c>
      <c r="J5739" s="79">
        <v>274.52</v>
      </c>
      <c r="K5739" s="79">
        <v>274.52</v>
      </c>
      <c r="O5739" s="4"/>
      <c r="P5739" s="4"/>
      <c r="Q5739" s="4"/>
      <c r="R5739" s="4"/>
      <c r="S5739" s="4"/>
      <c r="T5739" s="4"/>
      <c r="U5739" s="4"/>
      <c r="V5739" s="4"/>
      <c r="W5739" s="4"/>
      <c r="X5739" s="4"/>
      <c r="Y5739" s="4"/>
    </row>
    <row r="5740" spans="1:25" ht="15" customHeight="1">
      <c r="A5740" s="4"/>
      <c r="B5740" s="57" t="s">
        <v>1254</v>
      </c>
      <c r="C5740" s="78" t="s">
        <v>3190</v>
      </c>
      <c r="D5740" s="57" t="s">
        <v>47</v>
      </c>
      <c r="E5740" s="57" t="s">
        <v>3191</v>
      </c>
      <c r="F5740" s="305" t="s">
        <v>1258</v>
      </c>
      <c r="G5740" s="305"/>
      <c r="H5740" s="77" t="s">
        <v>49</v>
      </c>
      <c r="I5740" s="80">
        <v>19.8</v>
      </c>
      <c r="J5740" s="79">
        <v>0.1</v>
      </c>
      <c r="K5740" s="79">
        <v>1.98</v>
      </c>
      <c r="O5740" s="4"/>
      <c r="P5740" s="4"/>
      <c r="Q5740" s="4"/>
      <c r="R5740" s="4"/>
      <c r="S5740" s="4"/>
      <c r="T5740" s="4"/>
      <c r="U5740" s="4"/>
      <c r="V5740" s="4"/>
      <c r="W5740" s="4"/>
      <c r="X5740" s="4"/>
      <c r="Y5740" s="4"/>
    </row>
    <row r="5741" spans="1:25" ht="15" customHeight="1">
      <c r="A5741" s="4"/>
      <c r="B5741" s="60"/>
      <c r="C5741" s="60"/>
      <c r="D5741" s="60"/>
      <c r="E5741" s="60"/>
      <c r="F5741" s="60" t="s">
        <v>1260</v>
      </c>
      <c r="G5741" s="82">
        <v>61.14</v>
      </c>
      <c r="H5741" s="60" t="s">
        <v>1261</v>
      </c>
      <c r="I5741" s="82">
        <v>0</v>
      </c>
      <c r="J5741" s="60" t="s">
        <v>1262</v>
      </c>
      <c r="K5741" s="82">
        <v>61.14</v>
      </c>
      <c r="O5741" s="4"/>
      <c r="P5741" s="4"/>
      <c r="Q5741" s="4"/>
      <c r="R5741" s="4"/>
      <c r="S5741" s="4"/>
      <c r="T5741" s="4"/>
      <c r="U5741" s="4"/>
      <c r="V5741" s="4"/>
      <c r="W5741" s="4"/>
      <c r="X5741" s="4"/>
      <c r="Y5741" s="4"/>
    </row>
    <row r="5742" spans="1:25" ht="15" customHeight="1" thickBot="1">
      <c r="A5742" s="4"/>
      <c r="B5742" s="60"/>
      <c r="C5742" s="60"/>
      <c r="D5742" s="60"/>
      <c r="E5742" s="60"/>
      <c r="F5742" s="60" t="s">
        <v>1263</v>
      </c>
      <c r="G5742" s="82">
        <v>79.73</v>
      </c>
      <c r="H5742" s="60"/>
      <c r="I5742" s="306" t="s">
        <v>1264</v>
      </c>
      <c r="J5742" s="306"/>
      <c r="K5742" s="82">
        <v>501.14</v>
      </c>
      <c r="O5742" s="4"/>
      <c r="P5742" s="4"/>
      <c r="Q5742" s="4"/>
      <c r="R5742" s="4"/>
      <c r="S5742" s="4"/>
      <c r="T5742" s="4"/>
      <c r="U5742" s="4"/>
      <c r="V5742" s="4"/>
      <c r="W5742" s="4"/>
      <c r="X5742" s="4"/>
      <c r="Y5742" s="4"/>
    </row>
    <row r="5743" spans="1:25" ht="15" customHeight="1" thickTop="1">
      <c r="A5743" s="4"/>
      <c r="B5743" s="72"/>
      <c r="C5743" s="72"/>
      <c r="D5743" s="72"/>
      <c r="E5743" s="72"/>
      <c r="F5743" s="72"/>
      <c r="G5743" s="72"/>
      <c r="H5743" s="72"/>
      <c r="I5743" s="72"/>
      <c r="J5743" s="72"/>
      <c r="K5743" s="72"/>
      <c r="O5743" s="4"/>
      <c r="P5743" s="4"/>
      <c r="Q5743" s="4"/>
      <c r="R5743" s="4"/>
      <c r="S5743" s="4"/>
      <c r="T5743" s="4"/>
      <c r="U5743" s="4"/>
      <c r="V5743" s="4"/>
      <c r="W5743" s="4"/>
      <c r="X5743" s="4"/>
      <c r="Y5743" s="4"/>
    </row>
    <row r="5744" spans="1:25" ht="15" customHeight="1">
      <c r="A5744" s="4"/>
      <c r="B5744" s="61"/>
      <c r="C5744" s="62" t="s">
        <v>19</v>
      </c>
      <c r="D5744" s="61" t="s">
        <v>20</v>
      </c>
      <c r="E5744" s="61" t="s">
        <v>21</v>
      </c>
      <c r="F5744" s="303" t="s">
        <v>1242</v>
      </c>
      <c r="G5744" s="303"/>
      <c r="H5744" s="67" t="s">
        <v>22</v>
      </c>
      <c r="I5744" s="62" t="s">
        <v>23</v>
      </c>
      <c r="J5744" s="62" t="s">
        <v>24</v>
      </c>
      <c r="K5744" s="62" t="s">
        <v>17</v>
      </c>
      <c r="O5744" s="4"/>
      <c r="P5744" s="4"/>
      <c r="Q5744" s="4"/>
      <c r="R5744" s="4"/>
      <c r="S5744" s="4"/>
      <c r="T5744" s="4"/>
      <c r="U5744" s="4"/>
      <c r="V5744" s="4"/>
      <c r="W5744" s="4"/>
      <c r="X5744" s="4"/>
      <c r="Y5744" s="4"/>
    </row>
    <row r="5745" spans="1:25" ht="15" customHeight="1">
      <c r="A5745" s="4"/>
      <c r="B5745" s="58" t="s">
        <v>1243</v>
      </c>
      <c r="C5745" s="69" t="s">
        <v>2160</v>
      </c>
      <c r="D5745" s="58" t="s">
        <v>47</v>
      </c>
      <c r="E5745" s="58" t="s">
        <v>2161</v>
      </c>
      <c r="F5745" s="304" t="s">
        <v>2057</v>
      </c>
      <c r="G5745" s="304"/>
      <c r="H5745" s="68" t="s">
        <v>37</v>
      </c>
      <c r="I5745" s="71">
        <v>1</v>
      </c>
      <c r="J5745" s="70">
        <v>3.42</v>
      </c>
      <c r="K5745" s="70">
        <v>3.42</v>
      </c>
      <c r="O5745" s="4"/>
      <c r="P5745" s="4"/>
      <c r="Q5745" s="4"/>
      <c r="R5745" s="4"/>
      <c r="S5745" s="4"/>
      <c r="T5745" s="4"/>
      <c r="U5745" s="4"/>
      <c r="V5745" s="4"/>
      <c r="W5745" s="4"/>
      <c r="X5745" s="4"/>
      <c r="Y5745" s="4"/>
    </row>
    <row r="5746" spans="1:25" ht="15" customHeight="1">
      <c r="A5746" s="4"/>
      <c r="B5746" s="59" t="s">
        <v>1245</v>
      </c>
      <c r="C5746" s="74" t="s">
        <v>1443</v>
      </c>
      <c r="D5746" s="59" t="s">
        <v>47</v>
      </c>
      <c r="E5746" s="59" t="s">
        <v>1444</v>
      </c>
      <c r="F5746" s="308" t="s">
        <v>1248</v>
      </c>
      <c r="G5746" s="308"/>
      <c r="H5746" s="73" t="s">
        <v>1249</v>
      </c>
      <c r="I5746" s="76">
        <v>5.0700000000000002E-2</v>
      </c>
      <c r="J5746" s="75">
        <v>31.21</v>
      </c>
      <c r="K5746" s="75">
        <v>1.58</v>
      </c>
      <c r="O5746" s="4"/>
      <c r="P5746" s="4"/>
      <c r="Q5746" s="4"/>
      <c r="R5746" s="4"/>
      <c r="S5746" s="4"/>
      <c r="T5746" s="4"/>
      <c r="U5746" s="4"/>
      <c r="V5746" s="4"/>
      <c r="W5746" s="4"/>
      <c r="X5746" s="4"/>
      <c r="Y5746" s="4"/>
    </row>
    <row r="5747" spans="1:25" ht="15" customHeight="1">
      <c r="A5747" s="4"/>
      <c r="B5747" s="59" t="s">
        <v>1245</v>
      </c>
      <c r="C5747" s="74" t="s">
        <v>1246</v>
      </c>
      <c r="D5747" s="59" t="s">
        <v>47</v>
      </c>
      <c r="E5747" s="59" t="s">
        <v>1247</v>
      </c>
      <c r="F5747" s="308" t="s">
        <v>1248</v>
      </c>
      <c r="G5747" s="308"/>
      <c r="H5747" s="73" t="s">
        <v>1249</v>
      </c>
      <c r="I5747" s="76">
        <v>7.5999999999999998E-2</v>
      </c>
      <c r="J5747" s="75">
        <v>22.64</v>
      </c>
      <c r="K5747" s="75">
        <v>1.72</v>
      </c>
      <c r="O5747" s="4"/>
      <c r="P5747" s="4"/>
      <c r="Q5747" s="4"/>
      <c r="R5747" s="4"/>
      <c r="S5747" s="4"/>
      <c r="T5747" s="4"/>
      <c r="U5747" s="4"/>
      <c r="V5747" s="4"/>
      <c r="W5747" s="4"/>
      <c r="X5747" s="4"/>
      <c r="Y5747" s="4"/>
    </row>
    <row r="5748" spans="1:25" ht="15" customHeight="1">
      <c r="A5748" s="4"/>
      <c r="B5748" s="59" t="s">
        <v>1245</v>
      </c>
      <c r="C5748" s="74" t="s">
        <v>1497</v>
      </c>
      <c r="D5748" s="59" t="s">
        <v>47</v>
      </c>
      <c r="E5748" s="59" t="s">
        <v>1498</v>
      </c>
      <c r="F5748" s="308" t="s">
        <v>1387</v>
      </c>
      <c r="G5748" s="308"/>
      <c r="H5748" s="73" t="s">
        <v>1391</v>
      </c>
      <c r="I5748" s="76">
        <v>1.6000000000000001E-3</v>
      </c>
      <c r="J5748" s="75">
        <v>44.63</v>
      </c>
      <c r="K5748" s="75">
        <v>7.0000000000000007E-2</v>
      </c>
      <c r="O5748" s="4"/>
      <c r="P5748" s="4"/>
      <c r="Q5748" s="4"/>
      <c r="R5748" s="4"/>
      <c r="S5748" s="4"/>
      <c r="T5748" s="4"/>
      <c r="U5748" s="4"/>
      <c r="V5748" s="4"/>
      <c r="W5748" s="4"/>
      <c r="X5748" s="4"/>
      <c r="Y5748" s="4"/>
    </row>
    <row r="5749" spans="1:25" ht="15" customHeight="1">
      <c r="A5749" s="4"/>
      <c r="B5749" s="59" t="s">
        <v>1245</v>
      </c>
      <c r="C5749" s="74" t="s">
        <v>2848</v>
      </c>
      <c r="D5749" s="59" t="s">
        <v>47</v>
      </c>
      <c r="E5749" s="59" t="s">
        <v>2849</v>
      </c>
      <c r="F5749" s="308" t="s">
        <v>1387</v>
      </c>
      <c r="G5749" s="308"/>
      <c r="H5749" s="73" t="s">
        <v>1388</v>
      </c>
      <c r="I5749" s="76">
        <v>1.6000000000000001E-3</v>
      </c>
      <c r="J5749" s="75">
        <v>37.47</v>
      </c>
      <c r="K5749" s="75">
        <v>0.05</v>
      </c>
      <c r="O5749" s="4"/>
      <c r="P5749" s="4"/>
      <c r="Q5749" s="4"/>
      <c r="R5749" s="4"/>
      <c r="S5749" s="4"/>
      <c r="T5749" s="4"/>
      <c r="U5749" s="4"/>
      <c r="V5749" s="4"/>
      <c r="W5749" s="4"/>
      <c r="X5749" s="4"/>
      <c r="Y5749" s="4"/>
    </row>
    <row r="5750" spans="1:25" ht="15" customHeight="1">
      <c r="A5750" s="4"/>
      <c r="B5750" s="60"/>
      <c r="C5750" s="60"/>
      <c r="D5750" s="60"/>
      <c r="E5750" s="60"/>
      <c r="F5750" s="60" t="s">
        <v>1260</v>
      </c>
      <c r="G5750" s="82">
        <v>2.56</v>
      </c>
      <c r="H5750" s="60" t="s">
        <v>1261</v>
      </c>
      <c r="I5750" s="82">
        <v>0</v>
      </c>
      <c r="J5750" s="60" t="s">
        <v>1262</v>
      </c>
      <c r="K5750" s="82">
        <v>2.56</v>
      </c>
      <c r="O5750" s="4"/>
      <c r="P5750" s="4"/>
      <c r="Q5750" s="4"/>
      <c r="R5750" s="4"/>
      <c r="S5750" s="4"/>
      <c r="T5750" s="4"/>
      <c r="U5750" s="4"/>
      <c r="V5750" s="4"/>
      <c r="W5750" s="4"/>
      <c r="X5750" s="4"/>
      <c r="Y5750" s="4"/>
    </row>
    <row r="5751" spans="1:25" ht="15" customHeight="1" thickBot="1">
      <c r="A5751" s="4"/>
      <c r="B5751" s="60"/>
      <c r="C5751" s="60"/>
      <c r="D5751" s="60"/>
      <c r="E5751" s="60"/>
      <c r="F5751" s="60" t="s">
        <v>1263</v>
      </c>
      <c r="G5751" s="82">
        <v>0.64</v>
      </c>
      <c r="H5751" s="60"/>
      <c r="I5751" s="306" t="s">
        <v>1264</v>
      </c>
      <c r="J5751" s="306"/>
      <c r="K5751" s="82">
        <v>4.0599999999999996</v>
      </c>
      <c r="O5751" s="4"/>
      <c r="P5751" s="4"/>
      <c r="Q5751" s="4"/>
      <c r="R5751" s="4"/>
      <c r="S5751" s="4"/>
      <c r="T5751" s="4"/>
      <c r="U5751" s="4"/>
      <c r="V5751" s="4"/>
      <c r="W5751" s="4"/>
      <c r="X5751" s="4"/>
      <c r="Y5751" s="4"/>
    </row>
    <row r="5752" spans="1:25" ht="15" customHeight="1" thickTop="1">
      <c r="A5752" s="4"/>
      <c r="B5752" s="72"/>
      <c r="C5752" s="72"/>
      <c r="D5752" s="72"/>
      <c r="E5752" s="72"/>
      <c r="F5752" s="72"/>
      <c r="G5752" s="72"/>
      <c r="H5752" s="72"/>
      <c r="I5752" s="72"/>
      <c r="J5752" s="72"/>
      <c r="K5752" s="72"/>
      <c r="O5752" s="4"/>
      <c r="P5752" s="4"/>
      <c r="Q5752" s="4"/>
      <c r="R5752" s="4"/>
      <c r="S5752" s="4"/>
      <c r="T5752" s="4"/>
      <c r="U5752" s="4"/>
      <c r="V5752" s="4"/>
      <c r="W5752" s="4"/>
      <c r="X5752" s="4"/>
      <c r="Y5752" s="4"/>
    </row>
    <row r="5753" spans="1:25" ht="15" customHeight="1">
      <c r="A5753" s="4"/>
      <c r="B5753" s="61"/>
      <c r="C5753" s="62" t="s">
        <v>19</v>
      </c>
      <c r="D5753" s="61" t="s">
        <v>20</v>
      </c>
      <c r="E5753" s="61" t="s">
        <v>21</v>
      </c>
      <c r="F5753" s="303" t="s">
        <v>1242</v>
      </c>
      <c r="G5753" s="303"/>
      <c r="H5753" s="67" t="s">
        <v>22</v>
      </c>
      <c r="I5753" s="62" t="s">
        <v>23</v>
      </c>
      <c r="J5753" s="62" t="s">
        <v>24</v>
      </c>
      <c r="K5753" s="62" t="s">
        <v>17</v>
      </c>
      <c r="O5753" s="4"/>
      <c r="P5753" s="4"/>
      <c r="Q5753" s="4"/>
      <c r="R5753" s="4"/>
      <c r="S5753" s="4"/>
      <c r="T5753" s="4"/>
      <c r="U5753" s="4"/>
      <c r="V5753" s="4"/>
      <c r="W5753" s="4"/>
      <c r="X5753" s="4"/>
      <c r="Y5753" s="4"/>
    </row>
    <row r="5754" spans="1:25" ht="15" customHeight="1">
      <c r="A5754" s="4"/>
      <c r="B5754" s="58" t="s">
        <v>1243</v>
      </c>
      <c r="C5754" s="69" t="s">
        <v>2055</v>
      </c>
      <c r="D5754" s="58" t="s">
        <v>47</v>
      </c>
      <c r="E5754" s="58" t="s">
        <v>2056</v>
      </c>
      <c r="F5754" s="304" t="s">
        <v>2057</v>
      </c>
      <c r="G5754" s="304"/>
      <c r="H5754" s="68" t="s">
        <v>37</v>
      </c>
      <c r="I5754" s="71">
        <v>1</v>
      </c>
      <c r="J5754" s="70">
        <v>6.93</v>
      </c>
      <c r="K5754" s="70">
        <v>6.93</v>
      </c>
      <c r="O5754" s="4"/>
      <c r="P5754" s="4"/>
      <c r="Q5754" s="4"/>
      <c r="R5754" s="4"/>
      <c r="S5754" s="4"/>
      <c r="T5754" s="4"/>
      <c r="U5754" s="4"/>
      <c r="V5754" s="4"/>
      <c r="W5754" s="4"/>
      <c r="X5754" s="4"/>
      <c r="Y5754" s="4"/>
    </row>
    <row r="5755" spans="1:25" ht="15" customHeight="1">
      <c r="A5755" s="4"/>
      <c r="B5755" s="59" t="s">
        <v>1245</v>
      </c>
      <c r="C5755" s="74" t="s">
        <v>2848</v>
      </c>
      <c r="D5755" s="59" t="s">
        <v>47</v>
      </c>
      <c r="E5755" s="59" t="s">
        <v>2849</v>
      </c>
      <c r="F5755" s="308" t="s">
        <v>1387</v>
      </c>
      <c r="G5755" s="308"/>
      <c r="H5755" s="73" t="s">
        <v>1388</v>
      </c>
      <c r="I5755" s="76">
        <v>3.5999999999999999E-3</v>
      </c>
      <c r="J5755" s="75">
        <v>37.47</v>
      </c>
      <c r="K5755" s="75">
        <v>0.13</v>
      </c>
      <c r="O5755" s="4"/>
      <c r="P5755" s="4"/>
      <c r="Q5755" s="4"/>
      <c r="R5755" s="4"/>
      <c r="S5755" s="4"/>
      <c r="T5755" s="4"/>
      <c r="U5755" s="4"/>
      <c r="V5755" s="4"/>
      <c r="W5755" s="4"/>
      <c r="X5755" s="4"/>
      <c r="Y5755" s="4"/>
    </row>
    <row r="5756" spans="1:25" ht="15" customHeight="1">
      <c r="A5756" s="4"/>
      <c r="B5756" s="59" t="s">
        <v>1245</v>
      </c>
      <c r="C5756" s="74" t="s">
        <v>1443</v>
      </c>
      <c r="D5756" s="59" t="s">
        <v>47</v>
      </c>
      <c r="E5756" s="59" t="s">
        <v>1444</v>
      </c>
      <c r="F5756" s="308" t="s">
        <v>1248</v>
      </c>
      <c r="G5756" s="308"/>
      <c r="H5756" s="73" t="s">
        <v>1249</v>
      </c>
      <c r="I5756" s="76">
        <v>0.10199999999999999</v>
      </c>
      <c r="J5756" s="75">
        <v>31.21</v>
      </c>
      <c r="K5756" s="75">
        <v>3.18</v>
      </c>
      <c r="O5756" s="4"/>
      <c r="P5756" s="4"/>
      <c r="Q5756" s="4"/>
      <c r="R5756" s="4"/>
      <c r="S5756" s="4"/>
      <c r="T5756" s="4"/>
      <c r="U5756" s="4"/>
      <c r="V5756" s="4"/>
      <c r="W5756" s="4"/>
      <c r="X5756" s="4"/>
      <c r="Y5756" s="4"/>
    </row>
    <row r="5757" spans="1:25" ht="15" customHeight="1">
      <c r="A5757" s="4"/>
      <c r="B5757" s="59" t="s">
        <v>1245</v>
      </c>
      <c r="C5757" s="74" t="s">
        <v>1246</v>
      </c>
      <c r="D5757" s="59" t="s">
        <v>47</v>
      </c>
      <c r="E5757" s="59" t="s">
        <v>1247</v>
      </c>
      <c r="F5757" s="308" t="s">
        <v>1248</v>
      </c>
      <c r="G5757" s="308"/>
      <c r="H5757" s="73" t="s">
        <v>1249</v>
      </c>
      <c r="I5757" s="76">
        <v>0.15310000000000001</v>
      </c>
      <c r="J5757" s="75">
        <v>22.64</v>
      </c>
      <c r="K5757" s="75">
        <v>3.46</v>
      </c>
      <c r="O5757" s="4"/>
      <c r="P5757" s="4"/>
      <c r="Q5757" s="4"/>
      <c r="R5757" s="4"/>
      <c r="S5757" s="4"/>
      <c r="T5757" s="4"/>
      <c r="U5757" s="4"/>
      <c r="V5757" s="4"/>
      <c r="W5757" s="4"/>
      <c r="X5757" s="4"/>
      <c r="Y5757" s="4"/>
    </row>
    <row r="5758" spans="1:25" ht="15" customHeight="1">
      <c r="A5758" s="4"/>
      <c r="B5758" s="59" t="s">
        <v>1245</v>
      </c>
      <c r="C5758" s="74" t="s">
        <v>1497</v>
      </c>
      <c r="D5758" s="59" t="s">
        <v>47</v>
      </c>
      <c r="E5758" s="59" t="s">
        <v>1498</v>
      </c>
      <c r="F5758" s="308" t="s">
        <v>1387</v>
      </c>
      <c r="G5758" s="308"/>
      <c r="H5758" s="73" t="s">
        <v>1391</v>
      </c>
      <c r="I5758" s="76">
        <v>3.5999999999999999E-3</v>
      </c>
      <c r="J5758" s="75">
        <v>44.63</v>
      </c>
      <c r="K5758" s="75">
        <v>0.16</v>
      </c>
      <c r="O5758" s="4"/>
      <c r="P5758" s="4"/>
      <c r="Q5758" s="4"/>
      <c r="R5758" s="4"/>
      <c r="S5758" s="4"/>
      <c r="T5758" s="4"/>
      <c r="U5758" s="4"/>
      <c r="V5758" s="4"/>
      <c r="W5758" s="4"/>
      <c r="X5758" s="4"/>
      <c r="Y5758" s="4"/>
    </row>
    <row r="5759" spans="1:25" ht="15" customHeight="1">
      <c r="A5759" s="4"/>
      <c r="B5759" s="60"/>
      <c r="C5759" s="60"/>
      <c r="D5759" s="60"/>
      <c r="E5759" s="60"/>
      <c r="F5759" s="60" t="s">
        <v>1260</v>
      </c>
      <c r="G5759" s="82">
        <v>5.2</v>
      </c>
      <c r="H5759" s="60" t="s">
        <v>1261</v>
      </c>
      <c r="I5759" s="82">
        <v>0</v>
      </c>
      <c r="J5759" s="60" t="s">
        <v>1262</v>
      </c>
      <c r="K5759" s="82">
        <v>5.2</v>
      </c>
      <c r="O5759" s="4"/>
      <c r="P5759" s="4"/>
      <c r="Q5759" s="4"/>
      <c r="R5759" s="4"/>
      <c r="S5759" s="4"/>
      <c r="T5759" s="4"/>
      <c r="U5759" s="4"/>
      <c r="V5759" s="4"/>
      <c r="W5759" s="4"/>
      <c r="X5759" s="4"/>
      <c r="Y5759" s="4"/>
    </row>
    <row r="5760" spans="1:25" ht="15" customHeight="1" thickBot="1">
      <c r="A5760" s="4"/>
      <c r="B5760" s="60"/>
      <c r="C5760" s="60"/>
      <c r="D5760" s="60"/>
      <c r="E5760" s="60"/>
      <c r="F5760" s="60" t="s">
        <v>1263</v>
      </c>
      <c r="G5760" s="82">
        <v>1.31</v>
      </c>
      <c r="H5760" s="60"/>
      <c r="I5760" s="306" t="s">
        <v>1264</v>
      </c>
      <c r="J5760" s="306"/>
      <c r="K5760" s="82">
        <v>8.24</v>
      </c>
      <c r="O5760" s="4"/>
      <c r="P5760" s="4"/>
      <c r="Q5760" s="4"/>
      <c r="R5760" s="4"/>
      <c r="S5760" s="4"/>
      <c r="T5760" s="4"/>
      <c r="U5760" s="4"/>
      <c r="V5760" s="4"/>
      <c r="W5760" s="4"/>
      <c r="X5760" s="4"/>
      <c r="Y5760" s="4"/>
    </row>
    <row r="5761" spans="1:25" ht="15" customHeight="1" thickTop="1">
      <c r="A5761" s="4"/>
      <c r="B5761" s="72"/>
      <c r="C5761" s="72"/>
      <c r="D5761" s="72"/>
      <c r="E5761" s="72"/>
      <c r="F5761" s="72"/>
      <c r="G5761" s="72"/>
      <c r="H5761" s="72"/>
      <c r="I5761" s="72"/>
      <c r="J5761" s="72"/>
      <c r="K5761" s="72"/>
      <c r="O5761" s="4"/>
      <c r="P5761" s="4"/>
      <c r="Q5761" s="4"/>
      <c r="R5761" s="4"/>
      <c r="S5761" s="4"/>
      <c r="T5761" s="4"/>
      <c r="U5761" s="4"/>
      <c r="V5761" s="4"/>
      <c r="W5761" s="4"/>
      <c r="X5761" s="4"/>
      <c r="Y5761" s="4"/>
    </row>
    <row r="5762" spans="1:25" ht="15" customHeight="1">
      <c r="A5762" s="4"/>
      <c r="B5762" s="61"/>
      <c r="C5762" s="62" t="s">
        <v>19</v>
      </c>
      <c r="D5762" s="61" t="s">
        <v>20</v>
      </c>
      <c r="E5762" s="61" t="s">
        <v>21</v>
      </c>
      <c r="F5762" s="303" t="s">
        <v>1242</v>
      </c>
      <c r="G5762" s="303"/>
      <c r="H5762" s="67" t="s">
        <v>22</v>
      </c>
      <c r="I5762" s="62" t="s">
        <v>23</v>
      </c>
      <c r="J5762" s="62" t="s">
        <v>24</v>
      </c>
      <c r="K5762" s="62" t="s">
        <v>17</v>
      </c>
      <c r="O5762" s="4"/>
      <c r="P5762" s="4"/>
      <c r="Q5762" s="4"/>
      <c r="R5762" s="4"/>
      <c r="S5762" s="4"/>
      <c r="T5762" s="4"/>
      <c r="U5762" s="4"/>
      <c r="V5762" s="4"/>
      <c r="W5762" s="4"/>
      <c r="X5762" s="4"/>
      <c r="Y5762" s="4"/>
    </row>
    <row r="5763" spans="1:25" ht="15" customHeight="1">
      <c r="A5763" s="4"/>
      <c r="B5763" s="58" t="s">
        <v>1243</v>
      </c>
      <c r="C5763" s="69" t="s">
        <v>2419</v>
      </c>
      <c r="D5763" s="58" t="s">
        <v>47</v>
      </c>
      <c r="E5763" s="58" t="s">
        <v>2420</v>
      </c>
      <c r="F5763" s="304" t="s">
        <v>2057</v>
      </c>
      <c r="G5763" s="304"/>
      <c r="H5763" s="68" t="s">
        <v>62</v>
      </c>
      <c r="I5763" s="71">
        <v>1</v>
      </c>
      <c r="J5763" s="70">
        <v>318.95</v>
      </c>
      <c r="K5763" s="70">
        <v>318.95</v>
      </c>
      <c r="O5763" s="4"/>
      <c r="P5763" s="4"/>
      <c r="Q5763" s="4"/>
      <c r="R5763" s="4"/>
      <c r="S5763" s="4"/>
      <c r="T5763" s="4"/>
      <c r="U5763" s="4"/>
      <c r="V5763" s="4"/>
      <c r="W5763" s="4"/>
      <c r="X5763" s="4"/>
      <c r="Y5763" s="4"/>
    </row>
    <row r="5764" spans="1:25" ht="15" customHeight="1">
      <c r="A5764" s="4"/>
      <c r="B5764" s="59" t="s">
        <v>1245</v>
      </c>
      <c r="C5764" s="74" t="s">
        <v>1246</v>
      </c>
      <c r="D5764" s="59" t="s">
        <v>47</v>
      </c>
      <c r="E5764" s="59" t="s">
        <v>1247</v>
      </c>
      <c r="F5764" s="308" t="s">
        <v>1248</v>
      </c>
      <c r="G5764" s="308"/>
      <c r="H5764" s="73" t="s">
        <v>1249</v>
      </c>
      <c r="I5764" s="76">
        <v>3.0329000000000002</v>
      </c>
      <c r="J5764" s="75">
        <v>22.64</v>
      </c>
      <c r="K5764" s="75">
        <v>68.66</v>
      </c>
      <c r="O5764" s="4"/>
      <c r="P5764" s="4"/>
      <c r="Q5764" s="4"/>
      <c r="R5764" s="4"/>
      <c r="S5764" s="4"/>
      <c r="T5764" s="4"/>
      <c r="U5764" s="4"/>
      <c r="V5764" s="4"/>
      <c r="W5764" s="4"/>
      <c r="X5764" s="4"/>
      <c r="Y5764" s="4"/>
    </row>
    <row r="5765" spans="1:25" ht="15" customHeight="1">
      <c r="A5765" s="4"/>
      <c r="B5765" s="59" t="s">
        <v>1245</v>
      </c>
      <c r="C5765" s="74" t="s">
        <v>1497</v>
      </c>
      <c r="D5765" s="59" t="s">
        <v>47</v>
      </c>
      <c r="E5765" s="59" t="s">
        <v>1498</v>
      </c>
      <c r="F5765" s="308" t="s">
        <v>1387</v>
      </c>
      <c r="G5765" s="308"/>
      <c r="H5765" s="73" t="s">
        <v>1391</v>
      </c>
      <c r="I5765" s="76">
        <v>7.1800000000000003E-2</v>
      </c>
      <c r="J5765" s="75">
        <v>44.63</v>
      </c>
      <c r="K5765" s="75">
        <v>3.2</v>
      </c>
      <c r="O5765" s="4"/>
      <c r="P5765" s="4"/>
      <c r="Q5765" s="4"/>
      <c r="R5765" s="4"/>
      <c r="S5765" s="4"/>
      <c r="T5765" s="4"/>
      <c r="U5765" s="4"/>
      <c r="V5765" s="4"/>
      <c r="W5765" s="4"/>
      <c r="X5765" s="4"/>
      <c r="Y5765" s="4"/>
    </row>
    <row r="5766" spans="1:25" ht="15" customHeight="1">
      <c r="A5766" s="4"/>
      <c r="B5766" s="59" t="s">
        <v>1245</v>
      </c>
      <c r="C5766" s="74" t="s">
        <v>2848</v>
      </c>
      <c r="D5766" s="59" t="s">
        <v>47</v>
      </c>
      <c r="E5766" s="59" t="s">
        <v>2849</v>
      </c>
      <c r="F5766" s="308" t="s">
        <v>1387</v>
      </c>
      <c r="G5766" s="308"/>
      <c r="H5766" s="73" t="s">
        <v>1388</v>
      </c>
      <c r="I5766" s="76">
        <v>6.6600000000000006E-2</v>
      </c>
      <c r="J5766" s="75">
        <v>37.47</v>
      </c>
      <c r="K5766" s="75">
        <v>2.4900000000000002</v>
      </c>
      <c r="O5766" s="4"/>
      <c r="P5766" s="4"/>
      <c r="Q5766" s="4"/>
      <c r="R5766" s="4"/>
      <c r="S5766" s="4"/>
      <c r="T5766" s="4"/>
      <c r="U5766" s="4"/>
      <c r="V5766" s="4"/>
      <c r="W5766" s="4"/>
      <c r="X5766" s="4"/>
      <c r="Y5766" s="4"/>
    </row>
    <row r="5767" spans="1:25" ht="15" customHeight="1">
      <c r="A5767" s="4"/>
      <c r="B5767" s="59" t="s">
        <v>1245</v>
      </c>
      <c r="C5767" s="74" t="s">
        <v>1443</v>
      </c>
      <c r="D5767" s="59" t="s">
        <v>47</v>
      </c>
      <c r="E5767" s="59" t="s">
        <v>1444</v>
      </c>
      <c r="F5767" s="308" t="s">
        <v>1248</v>
      </c>
      <c r="G5767" s="308"/>
      <c r="H5767" s="73" t="s">
        <v>1249</v>
      </c>
      <c r="I5767" s="76">
        <v>2.0219</v>
      </c>
      <c r="J5767" s="75">
        <v>31.21</v>
      </c>
      <c r="K5767" s="75">
        <v>63.1</v>
      </c>
      <c r="O5767" s="4"/>
      <c r="P5767" s="4"/>
      <c r="Q5767" s="4"/>
      <c r="R5767" s="4"/>
      <c r="S5767" s="4"/>
      <c r="T5767" s="4"/>
      <c r="U5767" s="4"/>
      <c r="V5767" s="4"/>
      <c r="W5767" s="4"/>
      <c r="X5767" s="4"/>
      <c r="Y5767" s="4"/>
    </row>
    <row r="5768" spans="1:25" ht="15" customHeight="1">
      <c r="A5768" s="4"/>
      <c r="B5768" s="57" t="s">
        <v>1254</v>
      </c>
      <c r="C5768" s="78" t="s">
        <v>1725</v>
      </c>
      <c r="D5768" s="57" t="s">
        <v>47</v>
      </c>
      <c r="E5768" s="57" t="s">
        <v>1726</v>
      </c>
      <c r="F5768" s="305" t="s">
        <v>1258</v>
      </c>
      <c r="G5768" s="305"/>
      <c r="H5768" s="77" t="s">
        <v>62</v>
      </c>
      <c r="I5768" s="80">
        <v>1.1000000000000001</v>
      </c>
      <c r="J5768" s="79">
        <v>165</v>
      </c>
      <c r="K5768" s="79">
        <v>181.5</v>
      </c>
      <c r="O5768" s="4"/>
      <c r="P5768" s="4"/>
      <c r="Q5768" s="4"/>
      <c r="R5768" s="4"/>
      <c r="S5768" s="4"/>
      <c r="T5768" s="4"/>
      <c r="U5768" s="4"/>
      <c r="V5768" s="4"/>
      <c r="W5768" s="4"/>
      <c r="X5768" s="4"/>
      <c r="Y5768" s="4"/>
    </row>
    <row r="5769" spans="1:25" ht="15" customHeight="1">
      <c r="A5769" s="4"/>
      <c r="B5769" s="60"/>
      <c r="C5769" s="60"/>
      <c r="D5769" s="60"/>
      <c r="E5769" s="60"/>
      <c r="F5769" s="60" t="s">
        <v>1260</v>
      </c>
      <c r="G5769" s="82">
        <v>103.09</v>
      </c>
      <c r="H5769" s="60" t="s">
        <v>1261</v>
      </c>
      <c r="I5769" s="82">
        <v>0</v>
      </c>
      <c r="J5769" s="60" t="s">
        <v>1262</v>
      </c>
      <c r="K5769" s="82">
        <v>103.09</v>
      </c>
      <c r="O5769" s="4"/>
      <c r="P5769" s="4"/>
      <c r="Q5769" s="4"/>
      <c r="R5769" s="4"/>
      <c r="S5769" s="4"/>
      <c r="T5769" s="4"/>
      <c r="U5769" s="4"/>
      <c r="V5769" s="4"/>
      <c r="W5769" s="4"/>
      <c r="X5769" s="4"/>
      <c r="Y5769" s="4"/>
    </row>
    <row r="5770" spans="1:25" ht="15" customHeight="1" thickBot="1">
      <c r="A5770" s="4"/>
      <c r="B5770" s="60"/>
      <c r="C5770" s="60"/>
      <c r="D5770" s="60"/>
      <c r="E5770" s="60"/>
      <c r="F5770" s="60" t="s">
        <v>1263</v>
      </c>
      <c r="G5770" s="82">
        <v>60.34</v>
      </c>
      <c r="H5770" s="60"/>
      <c r="I5770" s="306" t="s">
        <v>1264</v>
      </c>
      <c r="J5770" s="306"/>
      <c r="K5770" s="82">
        <v>379.29</v>
      </c>
      <c r="O5770" s="4"/>
      <c r="P5770" s="4"/>
      <c r="Q5770" s="4"/>
      <c r="R5770" s="4"/>
      <c r="S5770" s="4"/>
      <c r="T5770" s="4"/>
      <c r="U5770" s="4"/>
      <c r="V5770" s="4"/>
      <c r="W5770" s="4"/>
      <c r="X5770" s="4"/>
      <c r="Y5770" s="4"/>
    </row>
    <row r="5771" spans="1:25" ht="15" customHeight="1" thickTop="1">
      <c r="A5771" s="4"/>
      <c r="B5771" s="72"/>
      <c r="C5771" s="72"/>
      <c r="D5771" s="72"/>
      <c r="E5771" s="72"/>
      <c r="F5771" s="72"/>
      <c r="G5771" s="72"/>
      <c r="H5771" s="72"/>
      <c r="I5771" s="72"/>
      <c r="J5771" s="72"/>
      <c r="K5771" s="72"/>
      <c r="O5771" s="4"/>
      <c r="P5771" s="4"/>
      <c r="Q5771" s="4"/>
      <c r="R5771" s="4"/>
      <c r="S5771" s="4"/>
      <c r="T5771" s="4"/>
      <c r="U5771" s="4"/>
      <c r="V5771" s="4"/>
      <c r="W5771" s="4"/>
      <c r="X5771" s="4"/>
      <c r="Y5771" s="4"/>
    </row>
    <row r="5772" spans="1:25" ht="15" customHeight="1">
      <c r="A5772" s="4"/>
      <c r="B5772" s="61"/>
      <c r="C5772" s="62" t="s">
        <v>19</v>
      </c>
      <c r="D5772" s="61" t="s">
        <v>20</v>
      </c>
      <c r="E5772" s="61" t="s">
        <v>21</v>
      </c>
      <c r="F5772" s="303" t="s">
        <v>1242</v>
      </c>
      <c r="G5772" s="303"/>
      <c r="H5772" s="67" t="s">
        <v>22</v>
      </c>
      <c r="I5772" s="62" t="s">
        <v>23</v>
      </c>
      <c r="J5772" s="62" t="s">
        <v>24</v>
      </c>
      <c r="K5772" s="62" t="s">
        <v>17</v>
      </c>
      <c r="O5772" s="4"/>
      <c r="P5772" s="4"/>
      <c r="Q5772" s="4"/>
      <c r="R5772" s="4"/>
      <c r="S5772" s="4"/>
      <c r="T5772" s="4"/>
      <c r="U5772" s="4"/>
      <c r="V5772" s="4"/>
      <c r="W5772" s="4"/>
      <c r="X5772" s="4"/>
      <c r="Y5772" s="4"/>
    </row>
    <row r="5773" spans="1:25" ht="15" customHeight="1">
      <c r="A5773" s="4"/>
      <c r="B5773" s="58" t="s">
        <v>1243</v>
      </c>
      <c r="C5773" s="69" t="s">
        <v>2293</v>
      </c>
      <c r="D5773" s="58" t="s">
        <v>47</v>
      </c>
      <c r="E5773" s="58" t="s">
        <v>2294</v>
      </c>
      <c r="F5773" s="304" t="s">
        <v>2057</v>
      </c>
      <c r="G5773" s="304"/>
      <c r="H5773" s="68" t="s">
        <v>62</v>
      </c>
      <c r="I5773" s="71">
        <v>1</v>
      </c>
      <c r="J5773" s="70">
        <v>329.38</v>
      </c>
      <c r="K5773" s="70">
        <v>329.38</v>
      </c>
      <c r="O5773" s="4"/>
      <c r="P5773" s="4"/>
      <c r="Q5773" s="4"/>
      <c r="R5773" s="4"/>
      <c r="S5773" s="4"/>
      <c r="T5773" s="4"/>
      <c r="U5773" s="4"/>
      <c r="V5773" s="4"/>
      <c r="W5773" s="4"/>
      <c r="X5773" s="4"/>
      <c r="Y5773" s="4"/>
    </row>
    <row r="5774" spans="1:25" ht="15" customHeight="1">
      <c r="A5774" s="4"/>
      <c r="B5774" s="59" t="s">
        <v>1245</v>
      </c>
      <c r="C5774" s="74" t="s">
        <v>1497</v>
      </c>
      <c r="D5774" s="59" t="s">
        <v>47</v>
      </c>
      <c r="E5774" s="59" t="s">
        <v>1498</v>
      </c>
      <c r="F5774" s="308" t="s">
        <v>1387</v>
      </c>
      <c r="G5774" s="308"/>
      <c r="H5774" s="73" t="s">
        <v>1391</v>
      </c>
      <c r="I5774" s="76">
        <v>7.1800000000000003E-2</v>
      </c>
      <c r="J5774" s="75">
        <v>44.63</v>
      </c>
      <c r="K5774" s="75">
        <v>3.2</v>
      </c>
      <c r="O5774" s="4"/>
      <c r="P5774" s="4"/>
      <c r="Q5774" s="4"/>
      <c r="R5774" s="4"/>
      <c r="S5774" s="4"/>
      <c r="T5774" s="4"/>
      <c r="U5774" s="4"/>
      <c r="V5774" s="4"/>
      <c r="W5774" s="4"/>
      <c r="X5774" s="4"/>
      <c r="Y5774" s="4"/>
    </row>
    <row r="5775" spans="1:25" ht="15" customHeight="1">
      <c r="A5775" s="4"/>
      <c r="B5775" s="59" t="s">
        <v>1245</v>
      </c>
      <c r="C5775" s="74" t="s">
        <v>1246</v>
      </c>
      <c r="D5775" s="59" t="s">
        <v>47</v>
      </c>
      <c r="E5775" s="59" t="s">
        <v>1247</v>
      </c>
      <c r="F5775" s="308" t="s">
        <v>1248</v>
      </c>
      <c r="G5775" s="308"/>
      <c r="H5775" s="73" t="s">
        <v>1249</v>
      </c>
      <c r="I5775" s="76">
        <v>3.7406999999999999</v>
      </c>
      <c r="J5775" s="75">
        <v>22.64</v>
      </c>
      <c r="K5775" s="75">
        <v>84.68</v>
      </c>
      <c r="O5775" s="4"/>
      <c r="P5775" s="4"/>
      <c r="Q5775" s="4"/>
      <c r="R5775" s="4"/>
      <c r="S5775" s="4"/>
      <c r="T5775" s="4"/>
      <c r="U5775" s="4"/>
      <c r="V5775" s="4"/>
      <c r="W5775" s="4"/>
      <c r="X5775" s="4"/>
      <c r="Y5775" s="4"/>
    </row>
    <row r="5776" spans="1:25" ht="15" customHeight="1">
      <c r="A5776" s="4"/>
      <c r="B5776" s="59" t="s">
        <v>1245</v>
      </c>
      <c r="C5776" s="74" t="s">
        <v>2848</v>
      </c>
      <c r="D5776" s="59" t="s">
        <v>47</v>
      </c>
      <c r="E5776" s="59" t="s">
        <v>2849</v>
      </c>
      <c r="F5776" s="308" t="s">
        <v>1387</v>
      </c>
      <c r="G5776" s="308"/>
      <c r="H5776" s="73" t="s">
        <v>1388</v>
      </c>
      <c r="I5776" s="76">
        <v>6.6600000000000006E-2</v>
      </c>
      <c r="J5776" s="75">
        <v>37.47</v>
      </c>
      <c r="K5776" s="75">
        <v>2.4900000000000002</v>
      </c>
      <c r="O5776" s="4"/>
      <c r="P5776" s="4"/>
      <c r="Q5776" s="4"/>
      <c r="R5776" s="4"/>
      <c r="S5776" s="4"/>
      <c r="T5776" s="4"/>
      <c r="U5776" s="4"/>
      <c r="V5776" s="4"/>
      <c r="W5776" s="4"/>
      <c r="X5776" s="4"/>
      <c r="Y5776" s="4"/>
    </row>
    <row r="5777" spans="1:25" ht="15" customHeight="1">
      <c r="A5777" s="4"/>
      <c r="B5777" s="59" t="s">
        <v>1245</v>
      </c>
      <c r="C5777" s="74" t="s">
        <v>1443</v>
      </c>
      <c r="D5777" s="59" t="s">
        <v>47</v>
      </c>
      <c r="E5777" s="59" t="s">
        <v>1444</v>
      </c>
      <c r="F5777" s="308" t="s">
        <v>1248</v>
      </c>
      <c r="G5777" s="308"/>
      <c r="H5777" s="73" t="s">
        <v>1249</v>
      </c>
      <c r="I5777" s="76">
        <v>2.4937999999999998</v>
      </c>
      <c r="J5777" s="75">
        <v>31.21</v>
      </c>
      <c r="K5777" s="75">
        <v>77.83</v>
      </c>
      <c r="O5777" s="4"/>
      <c r="P5777" s="4"/>
      <c r="Q5777" s="4"/>
      <c r="R5777" s="4"/>
      <c r="S5777" s="4"/>
      <c r="T5777" s="4"/>
      <c r="U5777" s="4"/>
      <c r="V5777" s="4"/>
      <c r="W5777" s="4"/>
      <c r="X5777" s="4"/>
      <c r="Y5777" s="4"/>
    </row>
    <row r="5778" spans="1:25" ht="15" customHeight="1">
      <c r="A5778" s="4"/>
      <c r="B5778" s="57" t="s">
        <v>1254</v>
      </c>
      <c r="C5778" s="78" t="s">
        <v>3063</v>
      </c>
      <c r="D5778" s="57" t="s">
        <v>47</v>
      </c>
      <c r="E5778" s="57" t="s">
        <v>3064</v>
      </c>
      <c r="F5778" s="305" t="s">
        <v>1258</v>
      </c>
      <c r="G5778" s="305"/>
      <c r="H5778" s="77" t="s">
        <v>62</v>
      </c>
      <c r="I5778" s="80">
        <v>1.1000000000000001</v>
      </c>
      <c r="J5778" s="79">
        <v>146.53</v>
      </c>
      <c r="K5778" s="79">
        <v>161.18</v>
      </c>
      <c r="O5778" s="4"/>
      <c r="P5778" s="4"/>
      <c r="Q5778" s="4"/>
      <c r="R5778" s="4"/>
      <c r="S5778" s="4"/>
      <c r="T5778" s="4"/>
      <c r="U5778" s="4"/>
      <c r="V5778" s="4"/>
      <c r="W5778" s="4"/>
      <c r="X5778" s="4"/>
      <c r="Y5778" s="4"/>
    </row>
    <row r="5779" spans="1:25" ht="15" customHeight="1">
      <c r="A5779" s="4"/>
      <c r="B5779" s="60"/>
      <c r="C5779" s="60"/>
      <c r="D5779" s="60"/>
      <c r="E5779" s="60"/>
      <c r="F5779" s="60" t="s">
        <v>1260</v>
      </c>
      <c r="G5779" s="82">
        <v>126.15</v>
      </c>
      <c r="H5779" s="60" t="s">
        <v>1261</v>
      </c>
      <c r="I5779" s="82">
        <v>0</v>
      </c>
      <c r="J5779" s="60" t="s">
        <v>1262</v>
      </c>
      <c r="K5779" s="82">
        <v>126.15</v>
      </c>
      <c r="O5779" s="4"/>
      <c r="P5779" s="4"/>
      <c r="Q5779" s="4"/>
      <c r="R5779" s="4"/>
      <c r="S5779" s="4"/>
      <c r="T5779" s="4"/>
      <c r="U5779" s="4"/>
      <c r="V5779" s="4"/>
      <c r="W5779" s="4"/>
      <c r="X5779" s="4"/>
      <c r="Y5779" s="4"/>
    </row>
    <row r="5780" spans="1:25" ht="15" customHeight="1" thickBot="1">
      <c r="A5780" s="4"/>
      <c r="B5780" s="60"/>
      <c r="C5780" s="60"/>
      <c r="D5780" s="60"/>
      <c r="E5780" s="60"/>
      <c r="F5780" s="60" t="s">
        <v>1263</v>
      </c>
      <c r="G5780" s="82">
        <v>62.31</v>
      </c>
      <c r="H5780" s="60"/>
      <c r="I5780" s="306" t="s">
        <v>1264</v>
      </c>
      <c r="J5780" s="306"/>
      <c r="K5780" s="82">
        <v>391.69</v>
      </c>
      <c r="O5780" s="4"/>
      <c r="P5780" s="4"/>
      <c r="Q5780" s="4"/>
      <c r="R5780" s="4"/>
      <c r="S5780" s="4"/>
      <c r="T5780" s="4"/>
      <c r="U5780" s="4"/>
      <c r="V5780" s="4"/>
      <c r="W5780" s="4"/>
      <c r="X5780" s="4"/>
      <c r="Y5780" s="4"/>
    </row>
    <row r="5781" spans="1:25" ht="15" customHeight="1" thickTop="1">
      <c r="A5781" s="4"/>
      <c r="B5781" s="72"/>
      <c r="C5781" s="72"/>
      <c r="D5781" s="72"/>
      <c r="E5781" s="72"/>
      <c r="F5781" s="72"/>
      <c r="G5781" s="72"/>
      <c r="H5781" s="72"/>
      <c r="I5781" s="72"/>
      <c r="J5781" s="72"/>
      <c r="K5781" s="72"/>
      <c r="O5781" s="4"/>
      <c r="P5781" s="4"/>
      <c r="Q5781" s="4"/>
      <c r="R5781" s="4"/>
      <c r="S5781" s="4"/>
      <c r="T5781" s="4"/>
      <c r="U5781" s="4"/>
      <c r="V5781" s="4"/>
      <c r="W5781" s="4"/>
      <c r="X5781" s="4"/>
      <c r="Y5781" s="4"/>
    </row>
    <row r="5782" spans="1:25" ht="15" customHeight="1">
      <c r="A5782" s="4"/>
      <c r="B5782" s="61"/>
      <c r="C5782" s="62" t="s">
        <v>19</v>
      </c>
      <c r="D5782" s="61" t="s">
        <v>20</v>
      </c>
      <c r="E5782" s="61" t="s">
        <v>21</v>
      </c>
      <c r="F5782" s="303" t="s">
        <v>1242</v>
      </c>
      <c r="G5782" s="303"/>
      <c r="H5782" s="67" t="s">
        <v>22</v>
      </c>
      <c r="I5782" s="62" t="s">
        <v>23</v>
      </c>
      <c r="J5782" s="62" t="s">
        <v>24</v>
      </c>
      <c r="K5782" s="62" t="s">
        <v>17</v>
      </c>
      <c r="O5782" s="4"/>
      <c r="P5782" s="4"/>
      <c r="Q5782" s="4"/>
      <c r="R5782" s="4"/>
      <c r="S5782" s="4"/>
      <c r="T5782" s="4"/>
      <c r="U5782" s="4"/>
      <c r="V5782" s="4"/>
      <c r="W5782" s="4"/>
      <c r="X5782" s="4"/>
      <c r="Y5782" s="4"/>
    </row>
    <row r="5783" spans="1:25" ht="15" customHeight="1">
      <c r="A5783" s="4"/>
      <c r="B5783" s="58" t="s">
        <v>1243</v>
      </c>
      <c r="C5783" s="69" t="s">
        <v>1436</v>
      </c>
      <c r="D5783" s="58" t="s">
        <v>47</v>
      </c>
      <c r="E5783" s="58" t="s">
        <v>1437</v>
      </c>
      <c r="F5783" s="304" t="s">
        <v>1387</v>
      </c>
      <c r="G5783" s="304"/>
      <c r="H5783" s="68" t="s">
        <v>1388</v>
      </c>
      <c r="I5783" s="71">
        <v>1</v>
      </c>
      <c r="J5783" s="70">
        <v>73.349999999999994</v>
      </c>
      <c r="K5783" s="70">
        <v>73.349999999999994</v>
      </c>
      <c r="O5783" s="4"/>
      <c r="P5783" s="4"/>
      <c r="Q5783" s="4"/>
      <c r="R5783" s="4"/>
      <c r="S5783" s="4"/>
      <c r="T5783" s="4"/>
      <c r="U5783" s="4"/>
      <c r="V5783" s="4"/>
      <c r="W5783" s="4"/>
      <c r="X5783" s="4"/>
      <c r="Y5783" s="4"/>
    </row>
    <row r="5784" spans="1:25" ht="15" customHeight="1">
      <c r="A5784" s="4"/>
      <c r="B5784" s="59" t="s">
        <v>1245</v>
      </c>
      <c r="C5784" s="74" t="s">
        <v>3164</v>
      </c>
      <c r="D5784" s="59" t="s">
        <v>47</v>
      </c>
      <c r="E5784" s="59" t="s">
        <v>3165</v>
      </c>
      <c r="F5784" s="308" t="s">
        <v>1248</v>
      </c>
      <c r="G5784" s="308"/>
      <c r="H5784" s="73" t="s">
        <v>1249</v>
      </c>
      <c r="I5784" s="76">
        <v>1</v>
      </c>
      <c r="J5784" s="75">
        <v>39.520000000000003</v>
      </c>
      <c r="K5784" s="75">
        <v>39.520000000000003</v>
      </c>
      <c r="O5784" s="4"/>
      <c r="P5784" s="4"/>
      <c r="Q5784" s="4"/>
      <c r="R5784" s="4"/>
      <c r="S5784" s="4"/>
      <c r="T5784" s="4"/>
      <c r="U5784" s="4"/>
      <c r="V5784" s="4"/>
      <c r="W5784" s="4"/>
      <c r="X5784" s="4"/>
      <c r="Y5784" s="4"/>
    </row>
    <row r="5785" spans="1:25" ht="15" customHeight="1">
      <c r="A5785" s="4"/>
      <c r="B5785" s="59" t="s">
        <v>1245</v>
      </c>
      <c r="C5785" s="74" t="s">
        <v>3194</v>
      </c>
      <c r="D5785" s="59" t="s">
        <v>47</v>
      </c>
      <c r="E5785" s="59" t="s">
        <v>3195</v>
      </c>
      <c r="F5785" s="308" t="s">
        <v>2796</v>
      </c>
      <c r="G5785" s="308"/>
      <c r="H5785" s="73" t="s">
        <v>1249</v>
      </c>
      <c r="I5785" s="76">
        <v>1</v>
      </c>
      <c r="J5785" s="75">
        <v>7.07</v>
      </c>
      <c r="K5785" s="75">
        <v>7.07</v>
      </c>
      <c r="O5785" s="4"/>
      <c r="P5785" s="4"/>
      <c r="Q5785" s="4"/>
      <c r="R5785" s="4"/>
      <c r="S5785" s="4"/>
      <c r="T5785" s="4"/>
      <c r="U5785" s="4"/>
      <c r="V5785" s="4"/>
      <c r="W5785" s="4"/>
      <c r="X5785" s="4"/>
      <c r="Y5785" s="4"/>
    </row>
    <row r="5786" spans="1:25" ht="15" customHeight="1">
      <c r="A5786" s="4"/>
      <c r="B5786" s="59" t="s">
        <v>1245</v>
      </c>
      <c r="C5786" s="74" t="s">
        <v>3196</v>
      </c>
      <c r="D5786" s="59" t="s">
        <v>47</v>
      </c>
      <c r="E5786" s="59" t="s">
        <v>3197</v>
      </c>
      <c r="F5786" s="308" t="s">
        <v>2796</v>
      </c>
      <c r="G5786" s="308"/>
      <c r="H5786" s="73" t="s">
        <v>1249</v>
      </c>
      <c r="I5786" s="76">
        <v>1</v>
      </c>
      <c r="J5786" s="75">
        <v>26.76</v>
      </c>
      <c r="K5786" s="75">
        <v>26.76</v>
      </c>
      <c r="O5786" s="4"/>
      <c r="P5786" s="4"/>
      <c r="Q5786" s="4"/>
      <c r="R5786" s="4"/>
      <c r="S5786" s="4"/>
      <c r="T5786" s="4"/>
      <c r="U5786" s="4"/>
      <c r="V5786" s="4"/>
      <c r="W5786" s="4"/>
      <c r="X5786" s="4"/>
      <c r="Y5786" s="4"/>
    </row>
    <row r="5787" spans="1:25" ht="15" customHeight="1">
      <c r="A5787" s="4"/>
      <c r="B5787" s="60"/>
      <c r="C5787" s="60"/>
      <c r="D5787" s="60"/>
      <c r="E5787" s="60"/>
      <c r="F5787" s="60" t="s">
        <v>1260</v>
      </c>
      <c r="G5787" s="82">
        <v>34.130000000000003</v>
      </c>
      <c r="H5787" s="60" t="s">
        <v>1261</v>
      </c>
      <c r="I5787" s="82">
        <v>0</v>
      </c>
      <c r="J5787" s="60" t="s">
        <v>1262</v>
      </c>
      <c r="K5787" s="82">
        <v>34.130000000000003</v>
      </c>
      <c r="O5787" s="4"/>
      <c r="P5787" s="4"/>
      <c r="Q5787" s="4"/>
      <c r="R5787" s="4"/>
      <c r="S5787" s="4"/>
      <c r="T5787" s="4"/>
      <c r="U5787" s="4"/>
      <c r="V5787" s="4"/>
      <c r="W5787" s="4"/>
      <c r="X5787" s="4"/>
      <c r="Y5787" s="4"/>
    </row>
    <row r="5788" spans="1:25" ht="15" customHeight="1" thickBot="1">
      <c r="A5788" s="4"/>
      <c r="B5788" s="60"/>
      <c r="C5788" s="60"/>
      <c r="D5788" s="60"/>
      <c r="E5788" s="60"/>
      <c r="F5788" s="60" t="s">
        <v>1263</v>
      </c>
      <c r="G5788" s="82">
        <v>13.87</v>
      </c>
      <c r="H5788" s="60"/>
      <c r="I5788" s="306" t="s">
        <v>1264</v>
      </c>
      <c r="J5788" s="306"/>
      <c r="K5788" s="82">
        <v>87.22</v>
      </c>
      <c r="O5788" s="4"/>
      <c r="P5788" s="4"/>
      <c r="Q5788" s="4"/>
      <c r="R5788" s="4"/>
      <c r="S5788" s="4"/>
      <c r="T5788" s="4"/>
      <c r="U5788" s="4"/>
      <c r="V5788" s="4"/>
      <c r="W5788" s="4"/>
      <c r="X5788" s="4"/>
      <c r="Y5788" s="4"/>
    </row>
    <row r="5789" spans="1:25" ht="15" customHeight="1" thickTop="1">
      <c r="A5789" s="4"/>
      <c r="B5789" s="72"/>
      <c r="C5789" s="72"/>
      <c r="D5789" s="72"/>
      <c r="E5789" s="72"/>
      <c r="F5789" s="72"/>
      <c r="G5789" s="72"/>
      <c r="H5789" s="72"/>
      <c r="I5789" s="72"/>
      <c r="J5789" s="72"/>
      <c r="K5789" s="72"/>
      <c r="O5789" s="4"/>
      <c r="P5789" s="4"/>
      <c r="Q5789" s="4"/>
      <c r="R5789" s="4"/>
      <c r="S5789" s="4"/>
      <c r="T5789" s="4"/>
      <c r="U5789" s="4"/>
      <c r="V5789" s="4"/>
      <c r="W5789" s="4"/>
      <c r="X5789" s="4"/>
      <c r="Y5789" s="4"/>
    </row>
    <row r="5790" spans="1:25" ht="15" customHeight="1">
      <c r="A5790" s="4"/>
      <c r="B5790" s="61"/>
      <c r="C5790" s="62" t="s">
        <v>19</v>
      </c>
      <c r="D5790" s="61" t="s">
        <v>20</v>
      </c>
      <c r="E5790" s="61" t="s">
        <v>21</v>
      </c>
      <c r="F5790" s="303" t="s">
        <v>1242</v>
      </c>
      <c r="G5790" s="303"/>
      <c r="H5790" s="67" t="s">
        <v>22</v>
      </c>
      <c r="I5790" s="62" t="s">
        <v>23</v>
      </c>
      <c r="J5790" s="62" t="s">
        <v>24</v>
      </c>
      <c r="K5790" s="62" t="s">
        <v>17</v>
      </c>
      <c r="O5790" s="4"/>
      <c r="P5790" s="4"/>
      <c r="Q5790" s="4"/>
      <c r="R5790" s="4"/>
      <c r="S5790" s="4"/>
      <c r="T5790" s="4"/>
      <c r="U5790" s="4"/>
      <c r="V5790" s="4"/>
      <c r="W5790" s="4"/>
      <c r="X5790" s="4"/>
      <c r="Y5790" s="4"/>
    </row>
    <row r="5791" spans="1:25" ht="15" customHeight="1">
      <c r="A5791" s="4"/>
      <c r="B5791" s="58" t="s">
        <v>1243</v>
      </c>
      <c r="C5791" s="69" t="s">
        <v>1438</v>
      </c>
      <c r="D5791" s="58" t="s">
        <v>47</v>
      </c>
      <c r="E5791" s="58" t="s">
        <v>1439</v>
      </c>
      <c r="F5791" s="304" t="s">
        <v>1387</v>
      </c>
      <c r="G5791" s="304"/>
      <c r="H5791" s="68" t="s">
        <v>1391</v>
      </c>
      <c r="I5791" s="71">
        <v>1</v>
      </c>
      <c r="J5791" s="70">
        <v>156.1</v>
      </c>
      <c r="K5791" s="70">
        <v>156.1</v>
      </c>
      <c r="O5791" s="4"/>
      <c r="P5791" s="4"/>
      <c r="Q5791" s="4"/>
      <c r="R5791" s="4"/>
      <c r="S5791" s="4"/>
      <c r="T5791" s="4"/>
      <c r="U5791" s="4"/>
      <c r="V5791" s="4"/>
      <c r="W5791" s="4"/>
      <c r="X5791" s="4"/>
      <c r="Y5791" s="4"/>
    </row>
    <row r="5792" spans="1:25" ht="15" customHeight="1">
      <c r="A5792" s="4"/>
      <c r="B5792" s="59" t="s">
        <v>1245</v>
      </c>
      <c r="C5792" s="74" t="s">
        <v>3164</v>
      </c>
      <c r="D5792" s="59" t="s">
        <v>47</v>
      </c>
      <c r="E5792" s="59" t="s">
        <v>3165</v>
      </c>
      <c r="F5792" s="308" t="s">
        <v>1248</v>
      </c>
      <c r="G5792" s="308"/>
      <c r="H5792" s="73" t="s">
        <v>1249</v>
      </c>
      <c r="I5792" s="76">
        <v>1</v>
      </c>
      <c r="J5792" s="75">
        <v>39.520000000000003</v>
      </c>
      <c r="K5792" s="75">
        <v>39.520000000000003</v>
      </c>
      <c r="O5792" s="4"/>
      <c r="P5792" s="4"/>
      <c r="Q5792" s="4"/>
      <c r="R5792" s="4"/>
      <c r="S5792" s="4"/>
      <c r="T5792" s="4"/>
      <c r="U5792" s="4"/>
      <c r="V5792" s="4"/>
      <c r="W5792" s="4"/>
      <c r="X5792" s="4"/>
      <c r="Y5792" s="4"/>
    </row>
    <row r="5793" spans="1:25" ht="15" customHeight="1">
      <c r="A5793" s="4"/>
      <c r="B5793" s="59" t="s">
        <v>1245</v>
      </c>
      <c r="C5793" s="74" t="s">
        <v>3196</v>
      </c>
      <c r="D5793" s="59" t="s">
        <v>47</v>
      </c>
      <c r="E5793" s="59" t="s">
        <v>3197</v>
      </c>
      <c r="F5793" s="308" t="s">
        <v>2796</v>
      </c>
      <c r="G5793" s="308"/>
      <c r="H5793" s="73" t="s">
        <v>1249</v>
      </c>
      <c r="I5793" s="76">
        <v>1</v>
      </c>
      <c r="J5793" s="75">
        <v>26.76</v>
      </c>
      <c r="K5793" s="75">
        <v>26.76</v>
      </c>
      <c r="O5793" s="4"/>
      <c r="P5793" s="4"/>
      <c r="Q5793" s="4"/>
      <c r="R5793" s="4"/>
      <c r="S5793" s="4"/>
      <c r="T5793" s="4"/>
      <c r="U5793" s="4"/>
      <c r="V5793" s="4"/>
      <c r="W5793" s="4"/>
      <c r="X5793" s="4"/>
      <c r="Y5793" s="4"/>
    </row>
    <row r="5794" spans="1:25" ht="15" customHeight="1">
      <c r="A5794" s="4"/>
      <c r="B5794" s="59" t="s">
        <v>1245</v>
      </c>
      <c r="C5794" s="74" t="s">
        <v>3198</v>
      </c>
      <c r="D5794" s="59" t="s">
        <v>47</v>
      </c>
      <c r="E5794" s="59" t="s">
        <v>3199</v>
      </c>
      <c r="F5794" s="308" t="s">
        <v>2796</v>
      </c>
      <c r="G5794" s="308"/>
      <c r="H5794" s="73" t="s">
        <v>1249</v>
      </c>
      <c r="I5794" s="76">
        <v>1</v>
      </c>
      <c r="J5794" s="75">
        <v>33.450000000000003</v>
      </c>
      <c r="K5794" s="75">
        <v>33.450000000000003</v>
      </c>
      <c r="O5794" s="4"/>
      <c r="P5794" s="4"/>
      <c r="Q5794" s="4"/>
      <c r="R5794" s="4"/>
      <c r="S5794" s="4"/>
      <c r="T5794" s="4"/>
      <c r="U5794" s="4"/>
      <c r="V5794" s="4"/>
      <c r="W5794" s="4"/>
      <c r="X5794" s="4"/>
      <c r="Y5794" s="4"/>
    </row>
    <row r="5795" spans="1:25" ht="15" customHeight="1">
      <c r="A5795" s="4"/>
      <c r="B5795" s="59" t="s">
        <v>1245</v>
      </c>
      <c r="C5795" s="74" t="s">
        <v>3200</v>
      </c>
      <c r="D5795" s="59" t="s">
        <v>47</v>
      </c>
      <c r="E5795" s="59" t="s">
        <v>3201</v>
      </c>
      <c r="F5795" s="308" t="s">
        <v>2796</v>
      </c>
      <c r="G5795" s="308"/>
      <c r="H5795" s="73" t="s">
        <v>1249</v>
      </c>
      <c r="I5795" s="76">
        <v>1</v>
      </c>
      <c r="J5795" s="75">
        <v>49.3</v>
      </c>
      <c r="K5795" s="75">
        <v>49.3</v>
      </c>
      <c r="O5795" s="4"/>
      <c r="P5795" s="4"/>
      <c r="Q5795" s="4"/>
      <c r="R5795" s="4"/>
      <c r="S5795" s="4"/>
      <c r="T5795" s="4"/>
      <c r="U5795" s="4"/>
      <c r="V5795" s="4"/>
      <c r="W5795" s="4"/>
      <c r="X5795" s="4"/>
      <c r="Y5795" s="4"/>
    </row>
    <row r="5796" spans="1:25" ht="15" customHeight="1">
      <c r="A5796" s="4"/>
      <c r="B5796" s="59" t="s">
        <v>1245</v>
      </c>
      <c r="C5796" s="74" t="s">
        <v>3194</v>
      </c>
      <c r="D5796" s="59" t="s">
        <v>47</v>
      </c>
      <c r="E5796" s="59" t="s">
        <v>3195</v>
      </c>
      <c r="F5796" s="308" t="s">
        <v>2796</v>
      </c>
      <c r="G5796" s="308"/>
      <c r="H5796" s="73" t="s">
        <v>1249</v>
      </c>
      <c r="I5796" s="76">
        <v>1</v>
      </c>
      <c r="J5796" s="75">
        <v>7.07</v>
      </c>
      <c r="K5796" s="75">
        <v>7.07</v>
      </c>
      <c r="O5796" s="4"/>
      <c r="P5796" s="4"/>
      <c r="Q5796" s="4"/>
      <c r="R5796" s="4"/>
      <c r="S5796" s="4"/>
      <c r="T5796" s="4"/>
      <c r="U5796" s="4"/>
      <c r="V5796" s="4"/>
      <c r="W5796" s="4"/>
      <c r="X5796" s="4"/>
      <c r="Y5796" s="4"/>
    </row>
    <row r="5797" spans="1:25" ht="15" customHeight="1">
      <c r="A5797" s="4"/>
      <c r="B5797" s="60"/>
      <c r="C5797" s="60"/>
      <c r="D5797" s="60"/>
      <c r="E5797" s="60"/>
      <c r="F5797" s="60" t="s">
        <v>1260</v>
      </c>
      <c r="G5797" s="82">
        <v>34.130000000000003</v>
      </c>
      <c r="H5797" s="60" t="s">
        <v>1261</v>
      </c>
      <c r="I5797" s="82">
        <v>0</v>
      </c>
      <c r="J5797" s="60" t="s">
        <v>1262</v>
      </c>
      <c r="K5797" s="82">
        <v>34.130000000000003</v>
      </c>
      <c r="O5797" s="4"/>
      <c r="P5797" s="4"/>
      <c r="Q5797" s="4"/>
      <c r="R5797" s="4"/>
      <c r="S5797" s="4"/>
      <c r="T5797" s="4"/>
      <c r="U5797" s="4"/>
      <c r="V5797" s="4"/>
      <c r="W5797" s="4"/>
      <c r="X5797" s="4"/>
      <c r="Y5797" s="4"/>
    </row>
    <row r="5798" spans="1:25" ht="15" customHeight="1" thickBot="1">
      <c r="A5798" s="4"/>
      <c r="B5798" s="60"/>
      <c r="C5798" s="60"/>
      <c r="D5798" s="60"/>
      <c r="E5798" s="60"/>
      <c r="F5798" s="60" t="s">
        <v>1263</v>
      </c>
      <c r="G5798" s="82">
        <v>29.53</v>
      </c>
      <c r="H5798" s="60"/>
      <c r="I5798" s="306" t="s">
        <v>1264</v>
      </c>
      <c r="J5798" s="306"/>
      <c r="K5798" s="82">
        <v>185.63</v>
      </c>
      <c r="O5798" s="4"/>
      <c r="P5798" s="4"/>
      <c r="Q5798" s="4"/>
      <c r="R5798" s="4"/>
      <c r="S5798" s="4"/>
      <c r="T5798" s="4"/>
      <c r="U5798" s="4"/>
      <c r="V5798" s="4"/>
      <c r="W5798" s="4"/>
      <c r="X5798" s="4"/>
      <c r="Y5798" s="4"/>
    </row>
    <row r="5799" spans="1:25" ht="15" customHeight="1" thickTop="1">
      <c r="A5799" s="4"/>
      <c r="B5799" s="72"/>
      <c r="C5799" s="72"/>
      <c r="D5799" s="72"/>
      <c r="E5799" s="72"/>
      <c r="F5799" s="72"/>
      <c r="G5799" s="72"/>
      <c r="H5799" s="72"/>
      <c r="I5799" s="72"/>
      <c r="J5799" s="72"/>
      <c r="K5799" s="72"/>
      <c r="O5799" s="4"/>
      <c r="P5799" s="4"/>
      <c r="Q5799" s="4"/>
      <c r="R5799" s="4"/>
      <c r="S5799" s="4"/>
      <c r="T5799" s="4"/>
      <c r="U5799" s="4"/>
      <c r="V5799" s="4"/>
      <c r="W5799" s="4"/>
      <c r="X5799" s="4"/>
      <c r="Y5799" s="4"/>
    </row>
    <row r="5800" spans="1:25" ht="15" customHeight="1">
      <c r="A5800" s="4"/>
      <c r="B5800" s="61"/>
      <c r="C5800" s="62" t="s">
        <v>19</v>
      </c>
      <c r="D5800" s="61" t="s">
        <v>20</v>
      </c>
      <c r="E5800" s="61" t="s">
        <v>21</v>
      </c>
      <c r="F5800" s="303" t="s">
        <v>1242</v>
      </c>
      <c r="G5800" s="303"/>
      <c r="H5800" s="67" t="s">
        <v>22</v>
      </c>
      <c r="I5800" s="62" t="s">
        <v>23</v>
      </c>
      <c r="J5800" s="62" t="s">
        <v>24</v>
      </c>
      <c r="K5800" s="62" t="s">
        <v>17</v>
      </c>
      <c r="O5800" s="4"/>
      <c r="P5800" s="4"/>
      <c r="Q5800" s="4"/>
      <c r="R5800" s="4"/>
      <c r="S5800" s="4"/>
      <c r="T5800" s="4"/>
      <c r="U5800" s="4"/>
      <c r="V5800" s="4"/>
      <c r="W5800" s="4"/>
      <c r="X5800" s="4"/>
      <c r="Y5800" s="4"/>
    </row>
    <row r="5801" spans="1:25" ht="15" customHeight="1">
      <c r="A5801" s="4"/>
      <c r="B5801" s="58" t="s">
        <v>1243</v>
      </c>
      <c r="C5801" s="69" t="s">
        <v>3196</v>
      </c>
      <c r="D5801" s="58" t="s">
        <v>47</v>
      </c>
      <c r="E5801" s="58" t="s">
        <v>3197</v>
      </c>
      <c r="F5801" s="304" t="s">
        <v>2796</v>
      </c>
      <c r="G5801" s="304"/>
      <c r="H5801" s="68" t="s">
        <v>1249</v>
      </c>
      <c r="I5801" s="71">
        <v>1</v>
      </c>
      <c r="J5801" s="70">
        <v>26.76</v>
      </c>
      <c r="K5801" s="70">
        <v>26.76</v>
      </c>
      <c r="O5801" s="4"/>
      <c r="P5801" s="4"/>
      <c r="Q5801" s="4"/>
      <c r="R5801" s="4"/>
      <c r="S5801" s="4"/>
      <c r="T5801" s="4"/>
      <c r="U5801" s="4"/>
      <c r="V5801" s="4"/>
      <c r="W5801" s="4"/>
      <c r="X5801" s="4"/>
      <c r="Y5801" s="4"/>
    </row>
    <row r="5802" spans="1:25" ht="15" customHeight="1">
      <c r="A5802" s="4"/>
      <c r="B5802" s="57" t="s">
        <v>1254</v>
      </c>
      <c r="C5802" s="78" t="s">
        <v>3202</v>
      </c>
      <c r="D5802" s="57" t="s">
        <v>47</v>
      </c>
      <c r="E5802" s="57" t="s">
        <v>3203</v>
      </c>
      <c r="F5802" s="305" t="s">
        <v>2805</v>
      </c>
      <c r="G5802" s="305"/>
      <c r="H5802" s="77" t="s">
        <v>49</v>
      </c>
      <c r="I5802" s="80">
        <v>5.5999999999999999E-5</v>
      </c>
      <c r="J5802" s="79">
        <v>477865.82</v>
      </c>
      <c r="K5802" s="79">
        <v>26.76</v>
      </c>
      <c r="O5802" s="4"/>
      <c r="P5802" s="4"/>
      <c r="Q5802" s="4"/>
      <c r="R5802" s="4"/>
      <c r="S5802" s="4"/>
      <c r="T5802" s="4"/>
      <c r="U5802" s="4"/>
      <c r="V5802" s="4"/>
      <c r="W5802" s="4"/>
      <c r="X5802" s="4"/>
      <c r="Y5802" s="4"/>
    </row>
    <row r="5803" spans="1:25" ht="15" customHeight="1">
      <c r="A5803" s="4"/>
      <c r="B5803" s="60"/>
      <c r="C5803" s="60"/>
      <c r="D5803" s="60"/>
      <c r="E5803" s="60"/>
      <c r="F5803" s="60" t="s">
        <v>1260</v>
      </c>
      <c r="G5803" s="82">
        <v>0</v>
      </c>
      <c r="H5803" s="60" t="s">
        <v>1261</v>
      </c>
      <c r="I5803" s="82">
        <v>0</v>
      </c>
      <c r="J5803" s="60" t="s">
        <v>1262</v>
      </c>
      <c r="K5803" s="82">
        <v>0</v>
      </c>
      <c r="O5803" s="4"/>
      <c r="P5803" s="4"/>
      <c r="Q5803" s="4"/>
      <c r="R5803" s="4"/>
      <c r="S5803" s="4"/>
      <c r="T5803" s="4"/>
      <c r="U5803" s="4"/>
      <c r="V5803" s="4"/>
      <c r="W5803" s="4"/>
      <c r="X5803" s="4"/>
      <c r="Y5803" s="4"/>
    </row>
    <row r="5804" spans="1:25" ht="15" customHeight="1" thickBot="1">
      <c r="A5804" s="4"/>
      <c r="B5804" s="60"/>
      <c r="C5804" s="60"/>
      <c r="D5804" s="60"/>
      <c r="E5804" s="60"/>
      <c r="F5804" s="60" t="s">
        <v>1263</v>
      </c>
      <c r="G5804" s="82">
        <v>5.0599999999999996</v>
      </c>
      <c r="H5804" s="60"/>
      <c r="I5804" s="306" t="s">
        <v>1264</v>
      </c>
      <c r="J5804" s="306"/>
      <c r="K5804" s="82">
        <v>31.82</v>
      </c>
      <c r="O5804" s="4"/>
      <c r="P5804" s="4"/>
      <c r="Q5804" s="4"/>
      <c r="R5804" s="4"/>
      <c r="S5804" s="4"/>
      <c r="T5804" s="4"/>
      <c r="U5804" s="4"/>
      <c r="V5804" s="4"/>
      <c r="W5804" s="4"/>
      <c r="X5804" s="4"/>
      <c r="Y5804" s="4"/>
    </row>
    <row r="5805" spans="1:25" ht="15" customHeight="1" thickTop="1">
      <c r="A5805" s="4"/>
      <c r="B5805" s="72"/>
      <c r="C5805" s="72"/>
      <c r="D5805" s="72"/>
      <c r="E5805" s="72"/>
      <c r="F5805" s="72"/>
      <c r="G5805" s="72"/>
      <c r="H5805" s="72"/>
      <c r="I5805" s="72"/>
      <c r="J5805" s="72"/>
      <c r="K5805" s="72"/>
      <c r="O5805" s="4"/>
      <c r="P5805" s="4"/>
      <c r="Q5805" s="4"/>
      <c r="R5805" s="4"/>
      <c r="S5805" s="4"/>
      <c r="T5805" s="4"/>
      <c r="U5805" s="4"/>
      <c r="V5805" s="4"/>
      <c r="W5805" s="4"/>
      <c r="X5805" s="4"/>
      <c r="Y5805" s="4"/>
    </row>
    <row r="5806" spans="1:25" ht="15" customHeight="1">
      <c r="A5806" s="4"/>
      <c r="B5806" s="61"/>
      <c r="C5806" s="62" t="s">
        <v>19</v>
      </c>
      <c r="D5806" s="61" t="s">
        <v>20</v>
      </c>
      <c r="E5806" s="61" t="s">
        <v>21</v>
      </c>
      <c r="F5806" s="303" t="s">
        <v>1242</v>
      </c>
      <c r="G5806" s="303"/>
      <c r="H5806" s="67" t="s">
        <v>22</v>
      </c>
      <c r="I5806" s="62" t="s">
        <v>23</v>
      </c>
      <c r="J5806" s="62" t="s">
        <v>24</v>
      </c>
      <c r="K5806" s="62" t="s">
        <v>17</v>
      </c>
      <c r="O5806" s="4"/>
      <c r="P5806" s="4"/>
      <c r="Q5806" s="4"/>
      <c r="R5806" s="4"/>
      <c r="S5806" s="4"/>
      <c r="T5806" s="4"/>
      <c r="U5806" s="4"/>
      <c r="V5806" s="4"/>
      <c r="W5806" s="4"/>
      <c r="X5806" s="4"/>
      <c r="Y5806" s="4"/>
    </row>
    <row r="5807" spans="1:25" ht="15" customHeight="1">
      <c r="A5807" s="4"/>
      <c r="B5807" s="58" t="s">
        <v>1243</v>
      </c>
      <c r="C5807" s="69" t="s">
        <v>3194</v>
      </c>
      <c r="D5807" s="58" t="s">
        <v>47</v>
      </c>
      <c r="E5807" s="58" t="s">
        <v>3195</v>
      </c>
      <c r="F5807" s="304" t="s">
        <v>2796</v>
      </c>
      <c r="G5807" s="304"/>
      <c r="H5807" s="68" t="s">
        <v>1249</v>
      </c>
      <c r="I5807" s="71">
        <v>1</v>
      </c>
      <c r="J5807" s="70">
        <v>7.07</v>
      </c>
      <c r="K5807" s="70">
        <v>7.07</v>
      </c>
      <c r="O5807" s="4"/>
      <c r="P5807" s="4"/>
      <c r="Q5807" s="4"/>
      <c r="R5807" s="4"/>
      <c r="S5807" s="4"/>
      <c r="T5807" s="4"/>
      <c r="U5807" s="4"/>
      <c r="V5807" s="4"/>
      <c r="W5807" s="4"/>
      <c r="X5807" s="4"/>
      <c r="Y5807" s="4"/>
    </row>
    <row r="5808" spans="1:25" ht="15" customHeight="1">
      <c r="A5808" s="4"/>
      <c r="B5808" s="57" t="s">
        <v>1254</v>
      </c>
      <c r="C5808" s="78" t="s">
        <v>3202</v>
      </c>
      <c r="D5808" s="57" t="s">
        <v>47</v>
      </c>
      <c r="E5808" s="57" t="s">
        <v>3203</v>
      </c>
      <c r="F5808" s="305" t="s">
        <v>2805</v>
      </c>
      <c r="G5808" s="305"/>
      <c r="H5808" s="77" t="s">
        <v>49</v>
      </c>
      <c r="I5808" s="80">
        <v>1.4800000000000001E-5</v>
      </c>
      <c r="J5808" s="79">
        <v>477865.82</v>
      </c>
      <c r="K5808" s="79">
        <v>7.07</v>
      </c>
      <c r="O5808" s="4"/>
      <c r="P5808" s="4"/>
      <c r="Q5808" s="4"/>
      <c r="R5808" s="4"/>
      <c r="S5808" s="4"/>
      <c r="T5808" s="4"/>
      <c r="U5808" s="4"/>
      <c r="V5808" s="4"/>
      <c r="W5808" s="4"/>
      <c r="X5808" s="4"/>
      <c r="Y5808" s="4"/>
    </row>
    <row r="5809" spans="1:25" ht="15" customHeight="1">
      <c r="A5809" s="4"/>
      <c r="B5809" s="60"/>
      <c r="C5809" s="60"/>
      <c r="D5809" s="60"/>
      <c r="E5809" s="60"/>
      <c r="F5809" s="60" t="s">
        <v>1260</v>
      </c>
      <c r="G5809" s="82">
        <v>0</v>
      </c>
      <c r="H5809" s="60" t="s">
        <v>1261</v>
      </c>
      <c r="I5809" s="82">
        <v>0</v>
      </c>
      <c r="J5809" s="60" t="s">
        <v>1262</v>
      </c>
      <c r="K5809" s="82">
        <v>0</v>
      </c>
      <c r="O5809" s="4"/>
      <c r="P5809" s="4"/>
      <c r="Q5809" s="4"/>
      <c r="R5809" s="4"/>
      <c r="S5809" s="4"/>
      <c r="T5809" s="4"/>
      <c r="U5809" s="4"/>
      <c r="V5809" s="4"/>
      <c r="W5809" s="4"/>
      <c r="X5809" s="4"/>
      <c r="Y5809" s="4"/>
    </row>
    <row r="5810" spans="1:25" ht="15" customHeight="1" thickBot="1">
      <c r="A5810" s="4"/>
      <c r="B5810" s="60"/>
      <c r="C5810" s="60"/>
      <c r="D5810" s="60"/>
      <c r="E5810" s="60"/>
      <c r="F5810" s="60" t="s">
        <v>1263</v>
      </c>
      <c r="G5810" s="82">
        <v>1.33</v>
      </c>
      <c r="H5810" s="60"/>
      <c r="I5810" s="306" t="s">
        <v>1264</v>
      </c>
      <c r="J5810" s="306"/>
      <c r="K5810" s="82">
        <v>8.4</v>
      </c>
      <c r="O5810" s="4"/>
      <c r="P5810" s="4"/>
      <c r="Q5810" s="4"/>
      <c r="R5810" s="4"/>
      <c r="S5810" s="4"/>
      <c r="T5810" s="4"/>
      <c r="U5810" s="4"/>
      <c r="V5810" s="4"/>
      <c r="W5810" s="4"/>
      <c r="X5810" s="4"/>
      <c r="Y5810" s="4"/>
    </row>
    <row r="5811" spans="1:25" ht="15" customHeight="1" thickTop="1">
      <c r="A5811" s="4"/>
      <c r="B5811" s="72"/>
      <c r="C5811" s="72"/>
      <c r="D5811" s="72"/>
      <c r="E5811" s="72"/>
      <c r="F5811" s="72"/>
      <c r="G5811" s="72"/>
      <c r="H5811" s="72"/>
      <c r="I5811" s="72"/>
      <c r="J5811" s="72"/>
      <c r="K5811" s="72"/>
      <c r="O5811" s="4"/>
      <c r="P5811" s="4"/>
      <c r="Q5811" s="4"/>
      <c r="R5811" s="4"/>
      <c r="S5811" s="4"/>
      <c r="T5811" s="4"/>
      <c r="U5811" s="4"/>
      <c r="V5811" s="4"/>
      <c r="W5811" s="4"/>
      <c r="X5811" s="4"/>
      <c r="Y5811" s="4"/>
    </row>
    <row r="5812" spans="1:25" ht="15" customHeight="1">
      <c r="A5812" s="4"/>
      <c r="B5812" s="61"/>
      <c r="C5812" s="62" t="s">
        <v>19</v>
      </c>
      <c r="D5812" s="61" t="s">
        <v>20</v>
      </c>
      <c r="E5812" s="61" t="s">
        <v>21</v>
      </c>
      <c r="F5812" s="303" t="s">
        <v>1242</v>
      </c>
      <c r="G5812" s="303"/>
      <c r="H5812" s="67" t="s">
        <v>22</v>
      </c>
      <c r="I5812" s="62" t="s">
        <v>23</v>
      </c>
      <c r="J5812" s="62" t="s">
        <v>24</v>
      </c>
      <c r="K5812" s="62" t="s">
        <v>17</v>
      </c>
      <c r="O5812" s="4"/>
      <c r="P5812" s="4"/>
      <c r="Q5812" s="4"/>
      <c r="R5812" s="4"/>
      <c r="S5812" s="4"/>
      <c r="T5812" s="4"/>
      <c r="U5812" s="4"/>
      <c r="V5812" s="4"/>
      <c r="W5812" s="4"/>
      <c r="X5812" s="4"/>
      <c r="Y5812" s="4"/>
    </row>
    <row r="5813" spans="1:25" ht="15" customHeight="1">
      <c r="A5813" s="4"/>
      <c r="B5813" s="58" t="s">
        <v>1243</v>
      </c>
      <c r="C5813" s="69" t="s">
        <v>3198</v>
      </c>
      <c r="D5813" s="58" t="s">
        <v>47</v>
      </c>
      <c r="E5813" s="58" t="s">
        <v>3199</v>
      </c>
      <c r="F5813" s="304" t="s">
        <v>2796</v>
      </c>
      <c r="G5813" s="304"/>
      <c r="H5813" s="68" t="s">
        <v>1249</v>
      </c>
      <c r="I5813" s="71">
        <v>1</v>
      </c>
      <c r="J5813" s="70">
        <v>33.450000000000003</v>
      </c>
      <c r="K5813" s="70">
        <v>33.450000000000003</v>
      </c>
      <c r="O5813" s="4"/>
      <c r="P5813" s="4"/>
      <c r="Q5813" s="4"/>
      <c r="R5813" s="4"/>
      <c r="S5813" s="4"/>
      <c r="T5813" s="4"/>
      <c r="U5813" s="4"/>
      <c r="V5813" s="4"/>
      <c r="W5813" s="4"/>
      <c r="X5813" s="4"/>
      <c r="Y5813" s="4"/>
    </row>
    <row r="5814" spans="1:25" ht="15" customHeight="1">
      <c r="A5814" s="4"/>
      <c r="B5814" s="57" t="s">
        <v>1254</v>
      </c>
      <c r="C5814" s="78" t="s">
        <v>3202</v>
      </c>
      <c r="D5814" s="57" t="s">
        <v>47</v>
      </c>
      <c r="E5814" s="57" t="s">
        <v>3203</v>
      </c>
      <c r="F5814" s="305" t="s">
        <v>2805</v>
      </c>
      <c r="G5814" s="305"/>
      <c r="H5814" s="77" t="s">
        <v>49</v>
      </c>
      <c r="I5814" s="80">
        <v>6.9999999999999994E-5</v>
      </c>
      <c r="J5814" s="79">
        <v>477865.82</v>
      </c>
      <c r="K5814" s="79">
        <v>33.450000000000003</v>
      </c>
      <c r="O5814" s="4"/>
      <c r="P5814" s="4"/>
      <c r="Q5814" s="4"/>
      <c r="R5814" s="4"/>
      <c r="S5814" s="4"/>
      <c r="T5814" s="4"/>
      <c r="U5814" s="4"/>
      <c r="V5814" s="4"/>
      <c r="W5814" s="4"/>
      <c r="X5814" s="4"/>
      <c r="Y5814" s="4"/>
    </row>
    <row r="5815" spans="1:25" ht="15" customHeight="1">
      <c r="A5815" s="4"/>
      <c r="B5815" s="60"/>
      <c r="C5815" s="60"/>
      <c r="D5815" s="60"/>
      <c r="E5815" s="60"/>
      <c r="F5815" s="60" t="s">
        <v>1260</v>
      </c>
      <c r="G5815" s="82">
        <v>0</v>
      </c>
      <c r="H5815" s="60" t="s">
        <v>1261</v>
      </c>
      <c r="I5815" s="82">
        <v>0</v>
      </c>
      <c r="J5815" s="60" t="s">
        <v>1262</v>
      </c>
      <c r="K5815" s="82">
        <v>0</v>
      </c>
      <c r="O5815" s="4"/>
      <c r="P5815" s="4"/>
      <c r="Q5815" s="4"/>
      <c r="R5815" s="4"/>
      <c r="S5815" s="4"/>
      <c r="T5815" s="4"/>
      <c r="U5815" s="4"/>
      <c r="V5815" s="4"/>
      <c r="W5815" s="4"/>
      <c r="X5815" s="4"/>
      <c r="Y5815" s="4"/>
    </row>
    <row r="5816" spans="1:25" ht="15" customHeight="1" thickBot="1">
      <c r="A5816" s="4"/>
      <c r="B5816" s="60"/>
      <c r="C5816" s="60"/>
      <c r="D5816" s="60"/>
      <c r="E5816" s="60"/>
      <c r="F5816" s="60" t="s">
        <v>1263</v>
      </c>
      <c r="G5816" s="82">
        <v>6.32</v>
      </c>
      <c r="H5816" s="60"/>
      <c r="I5816" s="306" t="s">
        <v>1264</v>
      </c>
      <c r="J5816" s="306"/>
      <c r="K5816" s="82">
        <v>39.770000000000003</v>
      </c>
      <c r="O5816" s="4"/>
      <c r="P5816" s="4"/>
      <c r="Q5816" s="4"/>
      <c r="R5816" s="4"/>
      <c r="S5816" s="4"/>
      <c r="T5816" s="4"/>
      <c r="U5816" s="4"/>
      <c r="V5816" s="4"/>
      <c r="W5816" s="4"/>
      <c r="X5816" s="4"/>
      <c r="Y5816" s="4"/>
    </row>
    <row r="5817" spans="1:25" ht="15" customHeight="1" thickTop="1">
      <c r="A5817" s="4"/>
      <c r="B5817" s="72"/>
      <c r="C5817" s="72"/>
      <c r="D5817" s="72"/>
      <c r="E5817" s="72"/>
      <c r="F5817" s="72"/>
      <c r="G5817" s="72"/>
      <c r="H5817" s="72"/>
      <c r="I5817" s="72"/>
      <c r="J5817" s="72"/>
      <c r="K5817" s="72"/>
      <c r="O5817" s="4"/>
      <c r="P5817" s="4"/>
      <c r="Q5817" s="4"/>
      <c r="R5817" s="4"/>
      <c r="S5817" s="4"/>
      <c r="T5817" s="4"/>
      <c r="U5817" s="4"/>
      <c r="V5817" s="4"/>
      <c r="W5817" s="4"/>
      <c r="X5817" s="4"/>
      <c r="Y5817" s="4"/>
    </row>
    <row r="5818" spans="1:25" ht="15" customHeight="1">
      <c r="A5818" s="4"/>
      <c r="B5818" s="61"/>
      <c r="C5818" s="62" t="s">
        <v>19</v>
      </c>
      <c r="D5818" s="61" t="s">
        <v>20</v>
      </c>
      <c r="E5818" s="61" t="s">
        <v>21</v>
      </c>
      <c r="F5818" s="303" t="s">
        <v>1242</v>
      </c>
      <c r="G5818" s="303"/>
      <c r="H5818" s="67" t="s">
        <v>22</v>
      </c>
      <c r="I5818" s="62" t="s">
        <v>23</v>
      </c>
      <c r="J5818" s="62" t="s">
        <v>24</v>
      </c>
      <c r="K5818" s="62" t="s">
        <v>17</v>
      </c>
      <c r="O5818" s="4"/>
      <c r="P5818" s="4"/>
      <c r="Q5818" s="4"/>
      <c r="R5818" s="4"/>
      <c r="S5818" s="4"/>
      <c r="T5818" s="4"/>
      <c r="U5818" s="4"/>
      <c r="V5818" s="4"/>
      <c r="W5818" s="4"/>
      <c r="X5818" s="4"/>
      <c r="Y5818" s="4"/>
    </row>
    <row r="5819" spans="1:25" ht="15" customHeight="1">
      <c r="A5819" s="4"/>
      <c r="B5819" s="58" t="s">
        <v>1243</v>
      </c>
      <c r="C5819" s="69" t="s">
        <v>3200</v>
      </c>
      <c r="D5819" s="58" t="s">
        <v>47</v>
      </c>
      <c r="E5819" s="58" t="s">
        <v>3201</v>
      </c>
      <c r="F5819" s="304" t="s">
        <v>2796</v>
      </c>
      <c r="G5819" s="304"/>
      <c r="H5819" s="68" t="s">
        <v>1249</v>
      </c>
      <c r="I5819" s="71">
        <v>1</v>
      </c>
      <c r="J5819" s="70">
        <v>49.3</v>
      </c>
      <c r="K5819" s="70">
        <v>49.3</v>
      </c>
      <c r="O5819" s="4"/>
      <c r="P5819" s="4"/>
      <c r="Q5819" s="4"/>
      <c r="R5819" s="4"/>
      <c r="S5819" s="4"/>
      <c r="T5819" s="4"/>
      <c r="U5819" s="4"/>
      <c r="V5819" s="4"/>
      <c r="W5819" s="4"/>
      <c r="X5819" s="4"/>
      <c r="Y5819" s="4"/>
    </row>
    <row r="5820" spans="1:25" ht="15" customHeight="1">
      <c r="A5820" s="4"/>
      <c r="B5820" s="57" t="s">
        <v>1254</v>
      </c>
      <c r="C5820" s="78" t="s">
        <v>2838</v>
      </c>
      <c r="D5820" s="57" t="s">
        <v>47</v>
      </c>
      <c r="E5820" s="57" t="s">
        <v>2839</v>
      </c>
      <c r="F5820" s="305" t="s">
        <v>1258</v>
      </c>
      <c r="G5820" s="305"/>
      <c r="H5820" s="77" t="s">
        <v>15</v>
      </c>
      <c r="I5820" s="80">
        <v>8.5299999999999994</v>
      </c>
      <c r="J5820" s="79">
        <v>5.78</v>
      </c>
      <c r="K5820" s="79">
        <v>49.3</v>
      </c>
      <c r="O5820" s="4"/>
      <c r="P5820" s="4"/>
      <c r="Q5820" s="4"/>
      <c r="R5820" s="4"/>
      <c r="S5820" s="4"/>
      <c r="T5820" s="4"/>
      <c r="U5820" s="4"/>
      <c r="V5820" s="4"/>
      <c r="W5820" s="4"/>
      <c r="X5820" s="4"/>
      <c r="Y5820" s="4"/>
    </row>
    <row r="5821" spans="1:25" ht="15" customHeight="1">
      <c r="A5821" s="4"/>
      <c r="B5821" s="60"/>
      <c r="C5821" s="60"/>
      <c r="D5821" s="60"/>
      <c r="E5821" s="60"/>
      <c r="F5821" s="60" t="s">
        <v>1260</v>
      </c>
      <c r="G5821" s="82">
        <v>0</v>
      </c>
      <c r="H5821" s="60" t="s">
        <v>1261</v>
      </c>
      <c r="I5821" s="82">
        <v>0</v>
      </c>
      <c r="J5821" s="60" t="s">
        <v>1262</v>
      </c>
      <c r="K5821" s="82">
        <v>0</v>
      </c>
      <c r="O5821" s="4"/>
      <c r="P5821" s="4"/>
      <c r="Q5821" s="4"/>
      <c r="R5821" s="4"/>
      <c r="S5821" s="4"/>
      <c r="T5821" s="4"/>
      <c r="U5821" s="4"/>
      <c r="V5821" s="4"/>
      <c r="W5821" s="4"/>
      <c r="X5821" s="4"/>
      <c r="Y5821" s="4"/>
    </row>
    <row r="5822" spans="1:25" ht="15" customHeight="1" thickBot="1">
      <c r="A5822" s="4"/>
      <c r="B5822" s="60"/>
      <c r="C5822" s="60"/>
      <c r="D5822" s="60"/>
      <c r="E5822" s="60"/>
      <c r="F5822" s="60" t="s">
        <v>1263</v>
      </c>
      <c r="G5822" s="82">
        <v>9.32</v>
      </c>
      <c r="H5822" s="60"/>
      <c r="I5822" s="306" t="s">
        <v>1264</v>
      </c>
      <c r="J5822" s="306"/>
      <c r="K5822" s="82">
        <v>58.62</v>
      </c>
      <c r="O5822" s="4"/>
      <c r="P5822" s="4"/>
      <c r="Q5822" s="4"/>
      <c r="R5822" s="4"/>
      <c r="S5822" s="4"/>
      <c r="T5822" s="4"/>
      <c r="U5822" s="4"/>
      <c r="V5822" s="4"/>
      <c r="W5822" s="4"/>
      <c r="X5822" s="4"/>
      <c r="Y5822" s="4"/>
    </row>
    <row r="5823" spans="1:25" ht="15" customHeight="1" thickTop="1">
      <c r="A5823" s="4"/>
      <c r="B5823" s="72"/>
      <c r="C5823" s="72"/>
      <c r="D5823" s="72"/>
      <c r="E5823" s="72"/>
      <c r="F5823" s="72"/>
      <c r="G5823" s="72"/>
      <c r="H5823" s="72"/>
      <c r="I5823" s="72"/>
      <c r="J5823" s="72"/>
      <c r="K5823" s="72"/>
      <c r="O5823" s="4"/>
      <c r="P5823" s="4"/>
      <c r="Q5823" s="4"/>
      <c r="R5823" s="4"/>
      <c r="S5823" s="4"/>
      <c r="T5823" s="4"/>
      <c r="U5823" s="4"/>
      <c r="V5823" s="4"/>
      <c r="W5823" s="4"/>
      <c r="X5823" s="4"/>
      <c r="Y5823" s="4"/>
    </row>
    <row r="5824" spans="1:25" ht="15" customHeight="1">
      <c r="A5824" s="4"/>
      <c r="B5824" s="61"/>
      <c r="C5824" s="62" t="s">
        <v>19</v>
      </c>
      <c r="D5824" s="61" t="s">
        <v>20</v>
      </c>
      <c r="E5824" s="61" t="s">
        <v>21</v>
      </c>
      <c r="F5824" s="303" t="s">
        <v>1242</v>
      </c>
      <c r="G5824" s="303"/>
      <c r="H5824" s="67" t="s">
        <v>22</v>
      </c>
      <c r="I5824" s="62" t="s">
        <v>23</v>
      </c>
      <c r="J5824" s="62" t="s">
        <v>24</v>
      </c>
      <c r="K5824" s="62" t="s">
        <v>17</v>
      </c>
      <c r="O5824" s="4"/>
      <c r="P5824" s="4"/>
      <c r="Q5824" s="4"/>
      <c r="R5824" s="4"/>
      <c r="S5824" s="4"/>
      <c r="T5824" s="4"/>
      <c r="U5824" s="4"/>
      <c r="V5824" s="4"/>
      <c r="W5824" s="4"/>
      <c r="X5824" s="4"/>
      <c r="Y5824" s="4"/>
    </row>
    <row r="5825" spans="1:25" ht="15" customHeight="1">
      <c r="A5825" s="4"/>
      <c r="B5825" s="58" t="s">
        <v>1243</v>
      </c>
      <c r="C5825" s="69" t="s">
        <v>1385</v>
      </c>
      <c r="D5825" s="58" t="s">
        <v>47</v>
      </c>
      <c r="E5825" s="58" t="s">
        <v>1386</v>
      </c>
      <c r="F5825" s="304" t="s">
        <v>1387</v>
      </c>
      <c r="G5825" s="304"/>
      <c r="H5825" s="68" t="s">
        <v>1388</v>
      </c>
      <c r="I5825" s="71">
        <v>1</v>
      </c>
      <c r="J5825" s="70">
        <v>36.770000000000003</v>
      </c>
      <c r="K5825" s="70">
        <v>36.770000000000003</v>
      </c>
      <c r="O5825" s="4"/>
      <c r="P5825" s="4"/>
      <c r="Q5825" s="4"/>
      <c r="R5825" s="4"/>
      <c r="S5825" s="4"/>
      <c r="T5825" s="4"/>
      <c r="U5825" s="4"/>
      <c r="V5825" s="4"/>
      <c r="W5825" s="4"/>
      <c r="X5825" s="4"/>
      <c r="Y5825" s="4"/>
    </row>
    <row r="5826" spans="1:25" ht="15" customHeight="1">
      <c r="A5826" s="4"/>
      <c r="B5826" s="59" t="s">
        <v>1245</v>
      </c>
      <c r="C5826" s="74" t="s">
        <v>3204</v>
      </c>
      <c r="D5826" s="59" t="s">
        <v>47</v>
      </c>
      <c r="E5826" s="59" t="s">
        <v>3205</v>
      </c>
      <c r="F5826" s="308" t="s">
        <v>2796</v>
      </c>
      <c r="G5826" s="308"/>
      <c r="H5826" s="73" t="s">
        <v>1249</v>
      </c>
      <c r="I5826" s="76">
        <v>1</v>
      </c>
      <c r="J5826" s="75">
        <v>0.1</v>
      </c>
      <c r="K5826" s="75">
        <v>0.1</v>
      </c>
      <c r="O5826" s="4"/>
      <c r="P5826" s="4"/>
      <c r="Q5826" s="4"/>
      <c r="R5826" s="4"/>
      <c r="S5826" s="4"/>
      <c r="T5826" s="4"/>
      <c r="U5826" s="4"/>
      <c r="V5826" s="4"/>
      <c r="W5826" s="4"/>
      <c r="X5826" s="4"/>
      <c r="Y5826" s="4"/>
    </row>
    <row r="5827" spans="1:25" ht="15" customHeight="1">
      <c r="A5827" s="4"/>
      <c r="B5827" s="59" t="s">
        <v>1245</v>
      </c>
      <c r="C5827" s="74" t="s">
        <v>2850</v>
      </c>
      <c r="D5827" s="59" t="s">
        <v>47</v>
      </c>
      <c r="E5827" s="59" t="s">
        <v>2851</v>
      </c>
      <c r="F5827" s="308" t="s">
        <v>1248</v>
      </c>
      <c r="G5827" s="308"/>
      <c r="H5827" s="73" t="s">
        <v>1249</v>
      </c>
      <c r="I5827" s="76">
        <v>1</v>
      </c>
      <c r="J5827" s="75">
        <v>36.65</v>
      </c>
      <c r="K5827" s="75">
        <v>36.65</v>
      </c>
      <c r="O5827" s="4"/>
      <c r="P5827" s="4"/>
      <c r="Q5827" s="4"/>
      <c r="R5827" s="4"/>
      <c r="S5827" s="4"/>
      <c r="T5827" s="4"/>
      <c r="U5827" s="4"/>
      <c r="V5827" s="4"/>
      <c r="W5827" s="4"/>
      <c r="X5827" s="4"/>
      <c r="Y5827" s="4"/>
    </row>
    <row r="5828" spans="1:25" ht="15" customHeight="1">
      <c r="A5828" s="4"/>
      <c r="B5828" s="59" t="s">
        <v>1245</v>
      </c>
      <c r="C5828" s="74" t="s">
        <v>3206</v>
      </c>
      <c r="D5828" s="59" t="s">
        <v>47</v>
      </c>
      <c r="E5828" s="59" t="s">
        <v>3207</v>
      </c>
      <c r="F5828" s="308" t="s">
        <v>2796</v>
      </c>
      <c r="G5828" s="308"/>
      <c r="H5828" s="73" t="s">
        <v>1249</v>
      </c>
      <c r="I5828" s="76">
        <v>1</v>
      </c>
      <c r="J5828" s="75">
        <v>0.02</v>
      </c>
      <c r="K5828" s="75">
        <v>0.02</v>
      </c>
      <c r="O5828" s="4"/>
      <c r="P5828" s="4"/>
      <c r="Q5828" s="4"/>
      <c r="R5828" s="4"/>
      <c r="S5828" s="4"/>
      <c r="T5828" s="4"/>
      <c r="U5828" s="4"/>
      <c r="V5828" s="4"/>
      <c r="W5828" s="4"/>
      <c r="X5828" s="4"/>
      <c r="Y5828" s="4"/>
    </row>
    <row r="5829" spans="1:25" ht="15" customHeight="1">
      <c r="A5829" s="4"/>
      <c r="B5829" s="60"/>
      <c r="C5829" s="60"/>
      <c r="D5829" s="60"/>
      <c r="E5829" s="60"/>
      <c r="F5829" s="60" t="s">
        <v>1260</v>
      </c>
      <c r="G5829" s="82">
        <v>31.26</v>
      </c>
      <c r="H5829" s="60" t="s">
        <v>1261</v>
      </c>
      <c r="I5829" s="82">
        <v>0</v>
      </c>
      <c r="J5829" s="60" t="s">
        <v>1262</v>
      </c>
      <c r="K5829" s="82">
        <v>31.26</v>
      </c>
      <c r="O5829" s="4"/>
      <c r="P5829" s="4"/>
      <c r="Q5829" s="4"/>
      <c r="R5829" s="4"/>
      <c r="S5829" s="4"/>
      <c r="T5829" s="4"/>
      <c r="U5829" s="4"/>
      <c r="V5829" s="4"/>
      <c r="W5829" s="4"/>
      <c r="X5829" s="4"/>
      <c r="Y5829" s="4"/>
    </row>
    <row r="5830" spans="1:25" ht="15" customHeight="1" thickBot="1">
      <c r="A5830" s="4"/>
      <c r="B5830" s="60"/>
      <c r="C5830" s="60"/>
      <c r="D5830" s="60"/>
      <c r="E5830" s="60"/>
      <c r="F5830" s="60" t="s">
        <v>1263</v>
      </c>
      <c r="G5830" s="82">
        <v>6.95</v>
      </c>
      <c r="H5830" s="60"/>
      <c r="I5830" s="306" t="s">
        <v>1264</v>
      </c>
      <c r="J5830" s="306"/>
      <c r="K5830" s="82">
        <v>43.72</v>
      </c>
      <c r="O5830" s="4"/>
      <c r="P5830" s="4"/>
      <c r="Q5830" s="4"/>
      <c r="R5830" s="4"/>
      <c r="S5830" s="4"/>
      <c r="T5830" s="4"/>
      <c r="U5830" s="4"/>
      <c r="V5830" s="4"/>
      <c r="W5830" s="4"/>
      <c r="X5830" s="4"/>
      <c r="Y5830" s="4"/>
    </row>
    <row r="5831" spans="1:25" ht="15" customHeight="1" thickTop="1">
      <c r="A5831" s="4"/>
      <c r="B5831" s="72"/>
      <c r="C5831" s="72"/>
      <c r="D5831" s="72"/>
      <c r="E5831" s="72"/>
      <c r="F5831" s="72"/>
      <c r="G5831" s="72"/>
      <c r="H5831" s="72"/>
      <c r="I5831" s="72"/>
      <c r="J5831" s="72"/>
      <c r="K5831" s="72"/>
      <c r="O5831" s="4"/>
      <c r="P5831" s="4"/>
      <c r="Q5831" s="4"/>
      <c r="R5831" s="4"/>
      <c r="S5831" s="4"/>
      <c r="T5831" s="4"/>
      <c r="U5831" s="4"/>
      <c r="V5831" s="4"/>
      <c r="W5831" s="4"/>
      <c r="X5831" s="4"/>
      <c r="Y5831" s="4"/>
    </row>
    <row r="5832" spans="1:25" ht="15" customHeight="1">
      <c r="A5832" s="4"/>
      <c r="B5832" s="61"/>
      <c r="C5832" s="62" t="s">
        <v>19</v>
      </c>
      <c r="D5832" s="61" t="s">
        <v>20</v>
      </c>
      <c r="E5832" s="61" t="s">
        <v>21</v>
      </c>
      <c r="F5832" s="303" t="s">
        <v>1242</v>
      </c>
      <c r="G5832" s="303"/>
      <c r="H5832" s="67" t="s">
        <v>22</v>
      </c>
      <c r="I5832" s="62" t="s">
        <v>23</v>
      </c>
      <c r="J5832" s="62" t="s">
        <v>24</v>
      </c>
      <c r="K5832" s="62" t="s">
        <v>17</v>
      </c>
      <c r="O5832" s="4"/>
      <c r="P5832" s="4"/>
      <c r="Q5832" s="4"/>
      <c r="R5832" s="4"/>
      <c r="S5832" s="4"/>
      <c r="T5832" s="4"/>
      <c r="U5832" s="4"/>
      <c r="V5832" s="4"/>
      <c r="W5832" s="4"/>
      <c r="X5832" s="4"/>
      <c r="Y5832" s="4"/>
    </row>
    <row r="5833" spans="1:25" ht="15" customHeight="1">
      <c r="A5833" s="4"/>
      <c r="B5833" s="58" t="s">
        <v>1243</v>
      </c>
      <c r="C5833" s="69" t="s">
        <v>1389</v>
      </c>
      <c r="D5833" s="58" t="s">
        <v>47</v>
      </c>
      <c r="E5833" s="58" t="s">
        <v>1390</v>
      </c>
      <c r="F5833" s="304" t="s">
        <v>1387</v>
      </c>
      <c r="G5833" s="304"/>
      <c r="H5833" s="68" t="s">
        <v>1391</v>
      </c>
      <c r="I5833" s="71">
        <v>1</v>
      </c>
      <c r="J5833" s="70">
        <v>38.36</v>
      </c>
      <c r="K5833" s="70">
        <v>38.36</v>
      </c>
      <c r="O5833" s="4"/>
      <c r="P5833" s="4"/>
      <c r="Q5833" s="4"/>
      <c r="R5833" s="4"/>
      <c r="S5833" s="4"/>
      <c r="T5833" s="4"/>
      <c r="U5833" s="4"/>
      <c r="V5833" s="4"/>
      <c r="W5833" s="4"/>
      <c r="X5833" s="4"/>
      <c r="Y5833" s="4"/>
    </row>
    <row r="5834" spans="1:25" ht="15" customHeight="1">
      <c r="A5834" s="4"/>
      <c r="B5834" s="59" t="s">
        <v>1245</v>
      </c>
      <c r="C5834" s="74" t="s">
        <v>3208</v>
      </c>
      <c r="D5834" s="59" t="s">
        <v>47</v>
      </c>
      <c r="E5834" s="59" t="s">
        <v>3209</v>
      </c>
      <c r="F5834" s="308" t="s">
        <v>2796</v>
      </c>
      <c r="G5834" s="308"/>
      <c r="H5834" s="73" t="s">
        <v>1249</v>
      </c>
      <c r="I5834" s="76">
        <v>1</v>
      </c>
      <c r="J5834" s="75">
        <v>7.0000000000000007E-2</v>
      </c>
      <c r="K5834" s="75">
        <v>7.0000000000000007E-2</v>
      </c>
      <c r="O5834" s="4"/>
      <c r="P5834" s="4"/>
      <c r="Q5834" s="4"/>
      <c r="R5834" s="4"/>
      <c r="S5834" s="4"/>
      <c r="T5834" s="4"/>
      <c r="U5834" s="4"/>
      <c r="V5834" s="4"/>
      <c r="W5834" s="4"/>
      <c r="X5834" s="4"/>
      <c r="Y5834" s="4"/>
    </row>
    <row r="5835" spans="1:25" ht="15" customHeight="1">
      <c r="A5835" s="4"/>
      <c r="B5835" s="59" t="s">
        <v>1245</v>
      </c>
      <c r="C5835" s="74" t="s">
        <v>3206</v>
      </c>
      <c r="D5835" s="59" t="s">
        <v>47</v>
      </c>
      <c r="E5835" s="59" t="s">
        <v>3207</v>
      </c>
      <c r="F5835" s="308" t="s">
        <v>2796</v>
      </c>
      <c r="G5835" s="308"/>
      <c r="H5835" s="73" t="s">
        <v>1249</v>
      </c>
      <c r="I5835" s="76">
        <v>1</v>
      </c>
      <c r="J5835" s="75">
        <v>0.02</v>
      </c>
      <c r="K5835" s="75">
        <v>0.02</v>
      </c>
      <c r="O5835" s="4"/>
      <c r="P5835" s="4"/>
      <c r="Q5835" s="4"/>
      <c r="R5835" s="4"/>
      <c r="S5835" s="4"/>
      <c r="T5835" s="4"/>
      <c r="U5835" s="4"/>
      <c r="V5835" s="4"/>
      <c r="W5835" s="4"/>
      <c r="X5835" s="4"/>
      <c r="Y5835" s="4"/>
    </row>
    <row r="5836" spans="1:25" ht="15" customHeight="1">
      <c r="A5836" s="4"/>
      <c r="B5836" s="59" t="s">
        <v>1245</v>
      </c>
      <c r="C5836" s="74" t="s">
        <v>3210</v>
      </c>
      <c r="D5836" s="59" t="s">
        <v>47</v>
      </c>
      <c r="E5836" s="59" t="s">
        <v>3211</v>
      </c>
      <c r="F5836" s="308" t="s">
        <v>2796</v>
      </c>
      <c r="G5836" s="308"/>
      <c r="H5836" s="73" t="s">
        <v>1249</v>
      </c>
      <c r="I5836" s="76">
        <v>1</v>
      </c>
      <c r="J5836" s="75">
        <v>1.52</v>
      </c>
      <c r="K5836" s="75">
        <v>1.52</v>
      </c>
      <c r="O5836" s="4"/>
      <c r="P5836" s="4"/>
      <c r="Q5836" s="4"/>
      <c r="R5836" s="4"/>
      <c r="S5836" s="4"/>
      <c r="T5836" s="4"/>
      <c r="U5836" s="4"/>
      <c r="V5836" s="4"/>
      <c r="W5836" s="4"/>
      <c r="X5836" s="4"/>
      <c r="Y5836" s="4"/>
    </row>
    <row r="5837" spans="1:25" ht="15" customHeight="1">
      <c r="A5837" s="4"/>
      <c r="B5837" s="59" t="s">
        <v>1245</v>
      </c>
      <c r="C5837" s="74" t="s">
        <v>2850</v>
      </c>
      <c r="D5837" s="59" t="s">
        <v>47</v>
      </c>
      <c r="E5837" s="59" t="s">
        <v>2851</v>
      </c>
      <c r="F5837" s="308" t="s">
        <v>1248</v>
      </c>
      <c r="G5837" s="308"/>
      <c r="H5837" s="73" t="s">
        <v>1249</v>
      </c>
      <c r="I5837" s="76">
        <v>1</v>
      </c>
      <c r="J5837" s="75">
        <v>36.65</v>
      </c>
      <c r="K5837" s="75">
        <v>36.65</v>
      </c>
      <c r="O5837" s="4"/>
      <c r="P5837" s="4"/>
      <c r="Q5837" s="4"/>
      <c r="R5837" s="4"/>
      <c r="S5837" s="4"/>
      <c r="T5837" s="4"/>
      <c r="U5837" s="4"/>
      <c r="V5837" s="4"/>
      <c r="W5837" s="4"/>
      <c r="X5837" s="4"/>
      <c r="Y5837" s="4"/>
    </row>
    <row r="5838" spans="1:25" ht="15" customHeight="1">
      <c r="A5838" s="4"/>
      <c r="B5838" s="59" t="s">
        <v>1245</v>
      </c>
      <c r="C5838" s="74" t="s">
        <v>3204</v>
      </c>
      <c r="D5838" s="59" t="s">
        <v>47</v>
      </c>
      <c r="E5838" s="59" t="s">
        <v>3205</v>
      </c>
      <c r="F5838" s="308" t="s">
        <v>2796</v>
      </c>
      <c r="G5838" s="308"/>
      <c r="H5838" s="73" t="s">
        <v>1249</v>
      </c>
      <c r="I5838" s="76">
        <v>1</v>
      </c>
      <c r="J5838" s="75">
        <v>0.1</v>
      </c>
      <c r="K5838" s="75">
        <v>0.1</v>
      </c>
      <c r="O5838" s="4"/>
      <c r="P5838" s="4"/>
      <c r="Q5838" s="4"/>
      <c r="R5838" s="4"/>
      <c r="S5838" s="4"/>
      <c r="T5838" s="4"/>
      <c r="U5838" s="4"/>
      <c r="V5838" s="4"/>
      <c r="W5838" s="4"/>
      <c r="X5838" s="4"/>
      <c r="Y5838" s="4"/>
    </row>
    <row r="5839" spans="1:25" ht="15" customHeight="1">
      <c r="A5839" s="4"/>
      <c r="B5839" s="60"/>
      <c r="C5839" s="60"/>
      <c r="D5839" s="60"/>
      <c r="E5839" s="60"/>
      <c r="F5839" s="60" t="s">
        <v>1260</v>
      </c>
      <c r="G5839" s="82">
        <v>31.26</v>
      </c>
      <c r="H5839" s="60" t="s">
        <v>1261</v>
      </c>
      <c r="I5839" s="82">
        <v>0</v>
      </c>
      <c r="J5839" s="60" t="s">
        <v>1262</v>
      </c>
      <c r="K5839" s="82">
        <v>31.26</v>
      </c>
      <c r="O5839" s="4"/>
      <c r="P5839" s="4"/>
      <c r="Q5839" s="4"/>
      <c r="R5839" s="4"/>
      <c r="S5839" s="4"/>
      <c r="T5839" s="4"/>
      <c r="U5839" s="4"/>
      <c r="V5839" s="4"/>
      <c r="W5839" s="4"/>
      <c r="X5839" s="4"/>
      <c r="Y5839" s="4"/>
    </row>
    <row r="5840" spans="1:25" ht="15" customHeight="1" thickBot="1">
      <c r="A5840" s="4"/>
      <c r="B5840" s="60"/>
      <c r="C5840" s="60"/>
      <c r="D5840" s="60"/>
      <c r="E5840" s="60"/>
      <c r="F5840" s="60" t="s">
        <v>1263</v>
      </c>
      <c r="G5840" s="82">
        <v>7.25</v>
      </c>
      <c r="H5840" s="60"/>
      <c r="I5840" s="306" t="s">
        <v>1264</v>
      </c>
      <c r="J5840" s="306"/>
      <c r="K5840" s="82">
        <v>45.61</v>
      </c>
      <c r="O5840" s="4"/>
      <c r="P5840" s="4"/>
      <c r="Q5840" s="4"/>
      <c r="R5840" s="4"/>
      <c r="S5840" s="4"/>
      <c r="T5840" s="4"/>
      <c r="U5840" s="4"/>
      <c r="V5840" s="4"/>
      <c r="W5840" s="4"/>
      <c r="X5840" s="4"/>
      <c r="Y5840" s="4"/>
    </row>
    <row r="5841" spans="1:25" ht="15" customHeight="1" thickTop="1">
      <c r="A5841" s="4"/>
      <c r="B5841" s="72"/>
      <c r="C5841" s="72"/>
      <c r="D5841" s="72"/>
      <c r="E5841" s="72"/>
      <c r="F5841" s="72"/>
      <c r="G5841" s="72"/>
      <c r="H5841" s="72"/>
      <c r="I5841" s="72"/>
      <c r="J5841" s="72"/>
      <c r="K5841" s="72"/>
      <c r="O5841" s="4"/>
      <c r="P5841" s="4"/>
      <c r="Q5841" s="4"/>
      <c r="R5841" s="4"/>
      <c r="S5841" s="4"/>
      <c r="T5841" s="4"/>
      <c r="U5841" s="4"/>
      <c r="V5841" s="4"/>
      <c r="W5841" s="4"/>
      <c r="X5841" s="4"/>
      <c r="Y5841" s="4"/>
    </row>
    <row r="5842" spans="1:25" ht="15" customHeight="1">
      <c r="A5842" s="4"/>
      <c r="B5842" s="61"/>
      <c r="C5842" s="62" t="s">
        <v>19</v>
      </c>
      <c r="D5842" s="61" t="s">
        <v>20</v>
      </c>
      <c r="E5842" s="61" t="s">
        <v>21</v>
      </c>
      <c r="F5842" s="303" t="s">
        <v>1242</v>
      </c>
      <c r="G5842" s="303"/>
      <c r="H5842" s="67" t="s">
        <v>22</v>
      </c>
      <c r="I5842" s="62" t="s">
        <v>23</v>
      </c>
      <c r="J5842" s="62" t="s">
        <v>24</v>
      </c>
      <c r="K5842" s="62" t="s">
        <v>17</v>
      </c>
      <c r="O5842" s="4"/>
      <c r="P5842" s="4"/>
      <c r="Q5842" s="4"/>
      <c r="R5842" s="4"/>
      <c r="S5842" s="4"/>
      <c r="T5842" s="4"/>
      <c r="U5842" s="4"/>
      <c r="V5842" s="4"/>
      <c r="W5842" s="4"/>
      <c r="X5842" s="4"/>
      <c r="Y5842" s="4"/>
    </row>
    <row r="5843" spans="1:25" ht="15" customHeight="1">
      <c r="A5843" s="4"/>
      <c r="B5843" s="58" t="s">
        <v>1243</v>
      </c>
      <c r="C5843" s="69" t="s">
        <v>3204</v>
      </c>
      <c r="D5843" s="58" t="s">
        <v>47</v>
      </c>
      <c r="E5843" s="58" t="s">
        <v>3205</v>
      </c>
      <c r="F5843" s="304" t="s">
        <v>2796</v>
      </c>
      <c r="G5843" s="304"/>
      <c r="H5843" s="68" t="s">
        <v>1249</v>
      </c>
      <c r="I5843" s="71">
        <v>1</v>
      </c>
      <c r="J5843" s="70">
        <v>0.1</v>
      </c>
      <c r="K5843" s="70">
        <v>0.1</v>
      </c>
      <c r="O5843" s="4"/>
      <c r="P5843" s="4"/>
      <c r="Q5843" s="4"/>
      <c r="R5843" s="4"/>
      <c r="S5843" s="4"/>
      <c r="T5843" s="4"/>
      <c r="U5843" s="4"/>
      <c r="V5843" s="4"/>
      <c r="W5843" s="4"/>
      <c r="X5843" s="4"/>
      <c r="Y5843" s="4"/>
    </row>
    <row r="5844" spans="1:25" ht="15" customHeight="1">
      <c r="A5844" s="4"/>
      <c r="B5844" s="57" t="s">
        <v>1254</v>
      </c>
      <c r="C5844" s="78" t="s">
        <v>3212</v>
      </c>
      <c r="D5844" s="57" t="s">
        <v>47</v>
      </c>
      <c r="E5844" s="57" t="s">
        <v>3213</v>
      </c>
      <c r="F5844" s="305" t="s">
        <v>2805</v>
      </c>
      <c r="G5844" s="305"/>
      <c r="H5844" s="77" t="s">
        <v>49</v>
      </c>
      <c r="I5844" s="80">
        <v>7.2000000000000002E-5</v>
      </c>
      <c r="J5844" s="79">
        <v>1420.46</v>
      </c>
      <c r="K5844" s="79">
        <v>0.1</v>
      </c>
      <c r="O5844" s="4"/>
      <c r="P5844" s="4"/>
      <c r="Q5844" s="4"/>
      <c r="R5844" s="4"/>
      <c r="S5844" s="4"/>
      <c r="T5844" s="4"/>
      <c r="U5844" s="4"/>
      <c r="V5844" s="4"/>
      <c r="W5844" s="4"/>
      <c r="X5844" s="4"/>
      <c r="Y5844" s="4"/>
    </row>
    <row r="5845" spans="1:25" ht="15" customHeight="1">
      <c r="A5845" s="4"/>
      <c r="B5845" s="60"/>
      <c r="C5845" s="60"/>
      <c r="D5845" s="60"/>
      <c r="E5845" s="60"/>
      <c r="F5845" s="60" t="s">
        <v>1260</v>
      </c>
      <c r="G5845" s="82">
        <v>0</v>
      </c>
      <c r="H5845" s="60" t="s">
        <v>1261</v>
      </c>
      <c r="I5845" s="82">
        <v>0</v>
      </c>
      <c r="J5845" s="60" t="s">
        <v>1262</v>
      </c>
      <c r="K5845" s="82">
        <v>0</v>
      </c>
      <c r="O5845" s="4"/>
      <c r="P5845" s="4"/>
      <c r="Q5845" s="4"/>
      <c r="R5845" s="4"/>
      <c r="S5845" s="4"/>
      <c r="T5845" s="4"/>
      <c r="U5845" s="4"/>
      <c r="V5845" s="4"/>
      <c r="W5845" s="4"/>
      <c r="X5845" s="4"/>
      <c r="Y5845" s="4"/>
    </row>
    <row r="5846" spans="1:25" ht="15" customHeight="1" thickBot="1">
      <c r="A5846" s="4"/>
      <c r="B5846" s="60"/>
      <c r="C5846" s="60"/>
      <c r="D5846" s="60"/>
      <c r="E5846" s="60"/>
      <c r="F5846" s="60" t="s">
        <v>1263</v>
      </c>
      <c r="G5846" s="82">
        <v>0.01</v>
      </c>
      <c r="H5846" s="60"/>
      <c r="I5846" s="306" t="s">
        <v>1264</v>
      </c>
      <c r="J5846" s="306"/>
      <c r="K5846" s="82">
        <v>0.11</v>
      </c>
      <c r="O5846" s="4"/>
      <c r="P5846" s="4"/>
      <c r="Q5846" s="4"/>
      <c r="R5846" s="4"/>
      <c r="S5846" s="4"/>
      <c r="T5846" s="4"/>
      <c r="U5846" s="4"/>
      <c r="V5846" s="4"/>
      <c r="W5846" s="4"/>
      <c r="X5846" s="4"/>
      <c r="Y5846" s="4"/>
    </row>
    <row r="5847" spans="1:25" ht="15" customHeight="1" thickTop="1">
      <c r="A5847" s="4"/>
      <c r="B5847" s="72"/>
      <c r="C5847" s="72"/>
      <c r="D5847" s="72"/>
      <c r="E5847" s="72"/>
      <c r="F5847" s="72"/>
      <c r="G5847" s="72"/>
      <c r="H5847" s="72"/>
      <c r="I5847" s="72"/>
      <c r="J5847" s="72"/>
      <c r="K5847" s="72"/>
      <c r="O5847" s="4"/>
      <c r="P5847" s="4"/>
      <c r="Q5847" s="4"/>
      <c r="R5847" s="4"/>
      <c r="S5847" s="4"/>
      <c r="T5847" s="4"/>
      <c r="U5847" s="4"/>
      <c r="V5847" s="4"/>
      <c r="W5847" s="4"/>
      <c r="X5847" s="4"/>
      <c r="Y5847" s="4"/>
    </row>
    <row r="5848" spans="1:25" ht="15" customHeight="1">
      <c r="A5848" s="4"/>
      <c r="B5848" s="61"/>
      <c r="C5848" s="62" t="s">
        <v>19</v>
      </c>
      <c r="D5848" s="61" t="s">
        <v>20</v>
      </c>
      <c r="E5848" s="61" t="s">
        <v>21</v>
      </c>
      <c r="F5848" s="303" t="s">
        <v>1242</v>
      </c>
      <c r="G5848" s="303"/>
      <c r="H5848" s="67" t="s">
        <v>22</v>
      </c>
      <c r="I5848" s="62" t="s">
        <v>23</v>
      </c>
      <c r="J5848" s="62" t="s">
        <v>24</v>
      </c>
      <c r="K5848" s="62" t="s">
        <v>17</v>
      </c>
      <c r="O5848" s="4"/>
      <c r="P5848" s="4"/>
      <c r="Q5848" s="4"/>
      <c r="R5848" s="4"/>
      <c r="S5848" s="4"/>
      <c r="T5848" s="4"/>
      <c r="U5848" s="4"/>
      <c r="V5848" s="4"/>
      <c r="W5848" s="4"/>
      <c r="X5848" s="4"/>
      <c r="Y5848" s="4"/>
    </row>
    <row r="5849" spans="1:25" ht="15" customHeight="1">
      <c r="A5849" s="4"/>
      <c r="B5849" s="58" t="s">
        <v>1243</v>
      </c>
      <c r="C5849" s="69" t="s">
        <v>3206</v>
      </c>
      <c r="D5849" s="58" t="s">
        <v>47</v>
      </c>
      <c r="E5849" s="58" t="s">
        <v>3207</v>
      </c>
      <c r="F5849" s="304" t="s">
        <v>2796</v>
      </c>
      <c r="G5849" s="304"/>
      <c r="H5849" s="68" t="s">
        <v>1249</v>
      </c>
      <c r="I5849" s="71">
        <v>1</v>
      </c>
      <c r="J5849" s="70">
        <v>0.02</v>
      </c>
      <c r="K5849" s="70">
        <v>0.02</v>
      </c>
      <c r="O5849" s="4"/>
      <c r="P5849" s="4"/>
      <c r="Q5849" s="4"/>
      <c r="R5849" s="4"/>
      <c r="S5849" s="4"/>
      <c r="T5849" s="4"/>
      <c r="U5849" s="4"/>
      <c r="V5849" s="4"/>
      <c r="W5849" s="4"/>
      <c r="X5849" s="4"/>
      <c r="Y5849" s="4"/>
    </row>
    <row r="5850" spans="1:25" ht="15" customHeight="1">
      <c r="A5850" s="4"/>
      <c r="B5850" s="57" t="s">
        <v>1254</v>
      </c>
      <c r="C5850" s="78" t="s">
        <v>3212</v>
      </c>
      <c r="D5850" s="57" t="s">
        <v>47</v>
      </c>
      <c r="E5850" s="57" t="s">
        <v>3213</v>
      </c>
      <c r="F5850" s="305" t="s">
        <v>2805</v>
      </c>
      <c r="G5850" s="305"/>
      <c r="H5850" s="77" t="s">
        <v>49</v>
      </c>
      <c r="I5850" s="80">
        <v>1.4800000000000001E-5</v>
      </c>
      <c r="J5850" s="79">
        <v>1420.46</v>
      </c>
      <c r="K5850" s="79">
        <v>0.02</v>
      </c>
      <c r="O5850" s="4"/>
      <c r="P5850" s="4"/>
      <c r="Q5850" s="4"/>
      <c r="R5850" s="4"/>
      <c r="S5850" s="4"/>
      <c r="T5850" s="4"/>
      <c r="U5850" s="4"/>
      <c r="V5850" s="4"/>
      <c r="W5850" s="4"/>
      <c r="X5850" s="4"/>
      <c r="Y5850" s="4"/>
    </row>
    <row r="5851" spans="1:25" ht="15" customHeight="1">
      <c r="A5851" s="4"/>
      <c r="B5851" s="60"/>
      <c r="C5851" s="60"/>
      <c r="D5851" s="60"/>
      <c r="E5851" s="60"/>
      <c r="F5851" s="60" t="s">
        <v>1260</v>
      </c>
      <c r="G5851" s="82">
        <v>0</v>
      </c>
      <c r="H5851" s="60" t="s">
        <v>1261</v>
      </c>
      <c r="I5851" s="82">
        <v>0</v>
      </c>
      <c r="J5851" s="60" t="s">
        <v>1262</v>
      </c>
      <c r="K5851" s="82">
        <v>0</v>
      </c>
      <c r="O5851" s="4"/>
      <c r="P5851" s="4"/>
      <c r="Q5851" s="4"/>
      <c r="R5851" s="4"/>
      <c r="S5851" s="4"/>
      <c r="T5851" s="4"/>
      <c r="U5851" s="4"/>
      <c r="V5851" s="4"/>
      <c r="W5851" s="4"/>
      <c r="X5851" s="4"/>
      <c r="Y5851" s="4"/>
    </row>
    <row r="5852" spans="1:25" ht="15" customHeight="1" thickBot="1">
      <c r="A5852" s="4"/>
      <c r="B5852" s="60"/>
      <c r="C5852" s="60"/>
      <c r="D5852" s="60"/>
      <c r="E5852" s="60"/>
      <c r="F5852" s="60" t="s">
        <v>1263</v>
      </c>
      <c r="G5852" s="82">
        <v>0</v>
      </c>
      <c r="H5852" s="60"/>
      <c r="I5852" s="306" t="s">
        <v>1264</v>
      </c>
      <c r="J5852" s="306"/>
      <c r="K5852" s="82">
        <v>0.02</v>
      </c>
      <c r="O5852" s="4"/>
      <c r="P5852" s="4"/>
      <c r="Q5852" s="4"/>
      <c r="R5852" s="4"/>
      <c r="S5852" s="4"/>
      <c r="T5852" s="4"/>
      <c r="U5852" s="4"/>
      <c r="V5852" s="4"/>
      <c r="W5852" s="4"/>
      <c r="X5852" s="4"/>
      <c r="Y5852" s="4"/>
    </row>
    <row r="5853" spans="1:25" ht="15" customHeight="1" thickTop="1">
      <c r="A5853" s="4"/>
      <c r="B5853" s="72"/>
      <c r="C5853" s="72"/>
      <c r="D5853" s="72"/>
      <c r="E5853" s="72"/>
      <c r="F5853" s="72"/>
      <c r="G5853" s="72"/>
      <c r="H5853" s="72"/>
      <c r="I5853" s="72"/>
      <c r="J5853" s="72"/>
      <c r="K5853" s="72"/>
      <c r="O5853" s="4"/>
      <c r="P5853" s="4"/>
      <c r="Q5853" s="4"/>
      <c r="R5853" s="4"/>
      <c r="S5853" s="4"/>
      <c r="T5853" s="4"/>
      <c r="U5853" s="4"/>
      <c r="V5853" s="4"/>
      <c r="W5853" s="4"/>
      <c r="X5853" s="4"/>
      <c r="Y5853" s="4"/>
    </row>
    <row r="5854" spans="1:25" ht="15" customHeight="1">
      <c r="A5854" s="4"/>
      <c r="B5854" s="61"/>
      <c r="C5854" s="62" t="s">
        <v>19</v>
      </c>
      <c r="D5854" s="61" t="s">
        <v>20</v>
      </c>
      <c r="E5854" s="61" t="s">
        <v>21</v>
      </c>
      <c r="F5854" s="303" t="s">
        <v>1242</v>
      </c>
      <c r="G5854" s="303"/>
      <c r="H5854" s="67" t="s">
        <v>22</v>
      </c>
      <c r="I5854" s="62" t="s">
        <v>23</v>
      </c>
      <c r="J5854" s="62" t="s">
        <v>24</v>
      </c>
      <c r="K5854" s="62" t="s">
        <v>17</v>
      </c>
      <c r="O5854" s="4"/>
      <c r="P5854" s="4"/>
      <c r="Q5854" s="4"/>
      <c r="R5854" s="4"/>
      <c r="S5854" s="4"/>
      <c r="T5854" s="4"/>
      <c r="U5854" s="4"/>
      <c r="V5854" s="4"/>
      <c r="W5854" s="4"/>
      <c r="X5854" s="4"/>
      <c r="Y5854" s="4"/>
    </row>
    <row r="5855" spans="1:25" ht="15" customHeight="1">
      <c r="A5855" s="4"/>
      <c r="B5855" s="58" t="s">
        <v>1243</v>
      </c>
      <c r="C5855" s="69" t="s">
        <v>3208</v>
      </c>
      <c r="D5855" s="58" t="s">
        <v>47</v>
      </c>
      <c r="E5855" s="58" t="s">
        <v>3209</v>
      </c>
      <c r="F5855" s="304" t="s">
        <v>2796</v>
      </c>
      <c r="G5855" s="304"/>
      <c r="H5855" s="68" t="s">
        <v>1249</v>
      </c>
      <c r="I5855" s="71">
        <v>1</v>
      </c>
      <c r="J5855" s="70">
        <v>7.0000000000000007E-2</v>
      </c>
      <c r="K5855" s="70">
        <v>7.0000000000000007E-2</v>
      </c>
      <c r="O5855" s="4"/>
      <c r="P5855" s="4"/>
      <c r="Q5855" s="4"/>
      <c r="R5855" s="4"/>
      <c r="S5855" s="4"/>
      <c r="T5855" s="4"/>
      <c r="U5855" s="4"/>
      <c r="V5855" s="4"/>
      <c r="W5855" s="4"/>
      <c r="X5855" s="4"/>
      <c r="Y5855" s="4"/>
    </row>
    <row r="5856" spans="1:25" ht="15" customHeight="1">
      <c r="A5856" s="4"/>
      <c r="B5856" s="57" t="s">
        <v>1254</v>
      </c>
      <c r="C5856" s="78" t="s">
        <v>3212</v>
      </c>
      <c r="D5856" s="57" t="s">
        <v>47</v>
      </c>
      <c r="E5856" s="57" t="s">
        <v>3213</v>
      </c>
      <c r="F5856" s="305" t="s">
        <v>2805</v>
      </c>
      <c r="G5856" s="305"/>
      <c r="H5856" s="77" t="s">
        <v>49</v>
      </c>
      <c r="I5856" s="80">
        <v>5.0000000000000002E-5</v>
      </c>
      <c r="J5856" s="79">
        <v>1420.46</v>
      </c>
      <c r="K5856" s="79">
        <v>7.0000000000000007E-2</v>
      </c>
      <c r="O5856" s="4"/>
      <c r="P5856" s="4"/>
      <c r="Q5856" s="4"/>
      <c r="R5856" s="4"/>
      <c r="S5856" s="4"/>
      <c r="T5856" s="4"/>
      <c r="U5856" s="4"/>
      <c r="V5856" s="4"/>
      <c r="W5856" s="4"/>
      <c r="X5856" s="4"/>
      <c r="Y5856" s="4"/>
    </row>
    <row r="5857" spans="1:25" ht="15" customHeight="1">
      <c r="A5857" s="4"/>
      <c r="B5857" s="60"/>
      <c r="C5857" s="60"/>
      <c r="D5857" s="60"/>
      <c r="E5857" s="60"/>
      <c r="F5857" s="60" t="s">
        <v>1260</v>
      </c>
      <c r="G5857" s="82">
        <v>0</v>
      </c>
      <c r="H5857" s="60" t="s">
        <v>1261</v>
      </c>
      <c r="I5857" s="82">
        <v>0</v>
      </c>
      <c r="J5857" s="60" t="s">
        <v>1262</v>
      </c>
      <c r="K5857" s="82">
        <v>0</v>
      </c>
      <c r="O5857" s="4"/>
      <c r="P5857" s="4"/>
      <c r="Q5857" s="4"/>
      <c r="R5857" s="4"/>
      <c r="S5857" s="4"/>
      <c r="T5857" s="4"/>
      <c r="U5857" s="4"/>
      <c r="V5857" s="4"/>
      <c r="W5857" s="4"/>
      <c r="X5857" s="4"/>
      <c r="Y5857" s="4"/>
    </row>
    <row r="5858" spans="1:25" ht="15" customHeight="1" thickBot="1">
      <c r="A5858" s="4"/>
      <c r="B5858" s="60"/>
      <c r="C5858" s="60"/>
      <c r="D5858" s="60"/>
      <c r="E5858" s="60"/>
      <c r="F5858" s="60" t="s">
        <v>1263</v>
      </c>
      <c r="G5858" s="82">
        <v>0.01</v>
      </c>
      <c r="H5858" s="60"/>
      <c r="I5858" s="306" t="s">
        <v>1264</v>
      </c>
      <c r="J5858" s="306"/>
      <c r="K5858" s="82">
        <v>0.08</v>
      </c>
      <c r="O5858" s="4"/>
      <c r="P5858" s="4"/>
      <c r="Q5858" s="4"/>
      <c r="R5858" s="4"/>
      <c r="S5858" s="4"/>
      <c r="T5858" s="4"/>
      <c r="U5858" s="4"/>
      <c r="V5858" s="4"/>
      <c r="W5858" s="4"/>
      <c r="X5858" s="4"/>
      <c r="Y5858" s="4"/>
    </row>
    <row r="5859" spans="1:25" ht="15" customHeight="1" thickTop="1">
      <c r="A5859" s="4"/>
      <c r="B5859" s="72"/>
      <c r="C5859" s="72"/>
      <c r="D5859" s="72"/>
      <c r="E5859" s="72"/>
      <c r="F5859" s="72"/>
      <c r="G5859" s="72"/>
      <c r="H5859" s="72"/>
      <c r="I5859" s="72"/>
      <c r="J5859" s="72"/>
      <c r="K5859" s="72"/>
      <c r="O5859" s="4"/>
      <c r="P5859" s="4"/>
      <c r="Q5859" s="4"/>
      <c r="R5859" s="4"/>
      <c r="S5859" s="4"/>
      <c r="T5859" s="4"/>
      <c r="U5859" s="4"/>
      <c r="V5859" s="4"/>
      <c r="W5859" s="4"/>
      <c r="X5859" s="4"/>
      <c r="Y5859" s="4"/>
    </row>
    <row r="5860" spans="1:25" ht="15" customHeight="1">
      <c r="A5860" s="4"/>
      <c r="B5860" s="61"/>
      <c r="C5860" s="62" t="s">
        <v>19</v>
      </c>
      <c r="D5860" s="61" t="s">
        <v>20</v>
      </c>
      <c r="E5860" s="61" t="s">
        <v>21</v>
      </c>
      <c r="F5860" s="303" t="s">
        <v>1242</v>
      </c>
      <c r="G5860" s="303"/>
      <c r="H5860" s="67" t="s">
        <v>22</v>
      </c>
      <c r="I5860" s="62" t="s">
        <v>23</v>
      </c>
      <c r="J5860" s="62" t="s">
        <v>24</v>
      </c>
      <c r="K5860" s="62" t="s">
        <v>17</v>
      </c>
      <c r="O5860" s="4"/>
      <c r="P5860" s="4"/>
      <c r="Q5860" s="4"/>
      <c r="R5860" s="4"/>
      <c r="S5860" s="4"/>
      <c r="T5860" s="4"/>
      <c r="U5860" s="4"/>
      <c r="V5860" s="4"/>
      <c r="W5860" s="4"/>
      <c r="X5860" s="4"/>
      <c r="Y5860" s="4"/>
    </row>
    <row r="5861" spans="1:25" ht="15" customHeight="1">
      <c r="A5861" s="4"/>
      <c r="B5861" s="58" t="s">
        <v>1243</v>
      </c>
      <c r="C5861" s="69" t="s">
        <v>3210</v>
      </c>
      <c r="D5861" s="58" t="s">
        <v>47</v>
      </c>
      <c r="E5861" s="58" t="s">
        <v>3211</v>
      </c>
      <c r="F5861" s="304" t="s">
        <v>2796</v>
      </c>
      <c r="G5861" s="304"/>
      <c r="H5861" s="68" t="s">
        <v>1249</v>
      </c>
      <c r="I5861" s="71">
        <v>1</v>
      </c>
      <c r="J5861" s="70">
        <v>1.52</v>
      </c>
      <c r="K5861" s="70">
        <v>1.52</v>
      </c>
      <c r="O5861" s="4"/>
      <c r="P5861" s="4"/>
      <c r="Q5861" s="4"/>
      <c r="R5861" s="4"/>
      <c r="S5861" s="4"/>
      <c r="T5861" s="4"/>
      <c r="U5861" s="4"/>
      <c r="V5861" s="4"/>
      <c r="W5861" s="4"/>
      <c r="X5861" s="4"/>
      <c r="Y5861" s="4"/>
    </row>
    <row r="5862" spans="1:25" ht="15" customHeight="1">
      <c r="A5862" s="4"/>
      <c r="B5862" s="57" t="s">
        <v>1254</v>
      </c>
      <c r="C5862" s="78" t="s">
        <v>2806</v>
      </c>
      <c r="D5862" s="57" t="s">
        <v>47</v>
      </c>
      <c r="E5862" s="57" t="s">
        <v>2807</v>
      </c>
      <c r="F5862" s="305" t="s">
        <v>2808</v>
      </c>
      <c r="G5862" s="305"/>
      <c r="H5862" s="77" t="s">
        <v>2809</v>
      </c>
      <c r="I5862" s="80">
        <v>1.36</v>
      </c>
      <c r="J5862" s="79">
        <v>1.1200000000000001</v>
      </c>
      <c r="K5862" s="79">
        <v>1.52</v>
      </c>
      <c r="O5862" s="4"/>
      <c r="P5862" s="4"/>
      <c r="Q5862" s="4"/>
      <c r="R5862" s="4"/>
      <c r="S5862" s="4"/>
      <c r="T5862" s="4"/>
      <c r="U5862" s="4"/>
      <c r="V5862" s="4"/>
      <c r="W5862" s="4"/>
      <c r="X5862" s="4"/>
      <c r="Y5862" s="4"/>
    </row>
    <row r="5863" spans="1:25" ht="15" customHeight="1">
      <c r="A5863" s="4"/>
      <c r="B5863" s="60"/>
      <c r="C5863" s="60"/>
      <c r="D5863" s="60"/>
      <c r="E5863" s="60"/>
      <c r="F5863" s="60" t="s">
        <v>1260</v>
      </c>
      <c r="G5863" s="82">
        <v>0</v>
      </c>
      <c r="H5863" s="60" t="s">
        <v>1261</v>
      </c>
      <c r="I5863" s="82">
        <v>0</v>
      </c>
      <c r="J5863" s="60" t="s">
        <v>1262</v>
      </c>
      <c r="K5863" s="82">
        <v>0</v>
      </c>
      <c r="O5863" s="4"/>
      <c r="P5863" s="4"/>
      <c r="Q5863" s="4"/>
      <c r="R5863" s="4"/>
      <c r="S5863" s="4"/>
      <c r="T5863" s="4"/>
      <c r="U5863" s="4"/>
      <c r="V5863" s="4"/>
      <c r="W5863" s="4"/>
      <c r="X5863" s="4"/>
      <c r="Y5863" s="4"/>
    </row>
    <row r="5864" spans="1:25" ht="15" customHeight="1" thickBot="1">
      <c r="A5864" s="4"/>
      <c r="B5864" s="60"/>
      <c r="C5864" s="60"/>
      <c r="D5864" s="60"/>
      <c r="E5864" s="60"/>
      <c r="F5864" s="60" t="s">
        <v>1263</v>
      </c>
      <c r="G5864" s="82">
        <v>0.28000000000000003</v>
      </c>
      <c r="H5864" s="60"/>
      <c r="I5864" s="306" t="s">
        <v>1264</v>
      </c>
      <c r="J5864" s="306"/>
      <c r="K5864" s="82">
        <v>1.8</v>
      </c>
      <c r="O5864" s="4"/>
      <c r="P5864" s="4"/>
      <c r="Q5864" s="4"/>
      <c r="R5864" s="4"/>
      <c r="S5864" s="4"/>
      <c r="T5864" s="4"/>
      <c r="U5864" s="4"/>
      <c r="V5864" s="4"/>
      <c r="W5864" s="4"/>
      <c r="X5864" s="4"/>
      <c r="Y5864" s="4"/>
    </row>
    <row r="5865" spans="1:25" ht="15" customHeight="1" thickTop="1">
      <c r="A5865" s="4"/>
      <c r="B5865" s="72"/>
      <c r="C5865" s="72"/>
      <c r="D5865" s="72"/>
      <c r="E5865" s="72"/>
      <c r="F5865" s="72"/>
      <c r="G5865" s="72"/>
      <c r="H5865" s="72"/>
      <c r="I5865" s="72"/>
      <c r="J5865" s="72"/>
      <c r="K5865" s="72"/>
      <c r="O5865" s="4"/>
      <c r="P5865" s="4"/>
      <c r="Q5865" s="4"/>
      <c r="R5865" s="4"/>
      <c r="S5865" s="4"/>
      <c r="T5865" s="4"/>
      <c r="U5865" s="4"/>
      <c r="V5865" s="4"/>
      <c r="W5865" s="4"/>
      <c r="X5865" s="4"/>
      <c r="Y5865" s="4"/>
    </row>
    <row r="5866" spans="1:25" ht="15" customHeight="1">
      <c r="A5866" s="4"/>
      <c r="B5866" s="61"/>
      <c r="C5866" s="62" t="s">
        <v>19</v>
      </c>
      <c r="D5866" s="61" t="s">
        <v>20</v>
      </c>
      <c r="E5866" s="61" t="s">
        <v>21</v>
      </c>
      <c r="F5866" s="303" t="s">
        <v>1242</v>
      </c>
      <c r="G5866" s="303"/>
      <c r="H5866" s="67" t="s">
        <v>22</v>
      </c>
      <c r="I5866" s="62" t="s">
        <v>23</v>
      </c>
      <c r="J5866" s="62" t="s">
        <v>24</v>
      </c>
      <c r="K5866" s="62" t="s">
        <v>17</v>
      </c>
      <c r="O5866" s="4"/>
      <c r="P5866" s="4"/>
      <c r="Q5866" s="4"/>
      <c r="R5866" s="4"/>
      <c r="S5866" s="4"/>
      <c r="T5866" s="4"/>
      <c r="U5866" s="4"/>
      <c r="V5866" s="4"/>
      <c r="W5866" s="4"/>
      <c r="X5866" s="4"/>
      <c r="Y5866" s="4"/>
    </row>
    <row r="5867" spans="1:25" ht="15" customHeight="1">
      <c r="A5867" s="4"/>
      <c r="B5867" s="58" t="s">
        <v>1243</v>
      </c>
      <c r="C5867" s="69" t="s">
        <v>1727</v>
      </c>
      <c r="D5867" s="58" t="s">
        <v>47</v>
      </c>
      <c r="E5867" s="58" t="s">
        <v>1728</v>
      </c>
      <c r="F5867" s="304" t="s">
        <v>1248</v>
      </c>
      <c r="G5867" s="304"/>
      <c r="H5867" s="68" t="s">
        <v>1249</v>
      </c>
      <c r="I5867" s="71">
        <v>1</v>
      </c>
      <c r="J5867" s="70">
        <v>30.97</v>
      </c>
      <c r="K5867" s="70">
        <v>30.97</v>
      </c>
      <c r="O5867" s="4"/>
      <c r="P5867" s="4"/>
      <c r="Q5867" s="4"/>
      <c r="R5867" s="4"/>
      <c r="S5867" s="4"/>
      <c r="T5867" s="4"/>
      <c r="U5867" s="4"/>
      <c r="V5867" s="4"/>
      <c r="W5867" s="4"/>
      <c r="X5867" s="4"/>
      <c r="Y5867" s="4"/>
    </row>
    <row r="5868" spans="1:25" ht="15" customHeight="1">
      <c r="A5868" s="4"/>
      <c r="B5868" s="59" t="s">
        <v>1245</v>
      </c>
      <c r="C5868" s="74" t="s">
        <v>2984</v>
      </c>
      <c r="D5868" s="59" t="s">
        <v>47</v>
      </c>
      <c r="E5868" s="59" t="s">
        <v>2985</v>
      </c>
      <c r="F5868" s="308" t="s">
        <v>1248</v>
      </c>
      <c r="G5868" s="308"/>
      <c r="H5868" s="73" t="s">
        <v>1249</v>
      </c>
      <c r="I5868" s="76">
        <v>1</v>
      </c>
      <c r="J5868" s="75">
        <v>0.27</v>
      </c>
      <c r="K5868" s="75">
        <v>0.27</v>
      </c>
      <c r="O5868" s="4"/>
      <c r="P5868" s="4"/>
      <c r="Q5868" s="4"/>
      <c r="R5868" s="4"/>
      <c r="S5868" s="4"/>
      <c r="T5868" s="4"/>
      <c r="U5868" s="4"/>
      <c r="V5868" s="4"/>
      <c r="W5868" s="4"/>
      <c r="X5868" s="4"/>
      <c r="Y5868" s="4"/>
    </row>
    <row r="5869" spans="1:25" ht="15" customHeight="1">
      <c r="A5869" s="4"/>
      <c r="B5869" s="57" t="s">
        <v>1254</v>
      </c>
      <c r="C5869" s="78" t="s">
        <v>2687</v>
      </c>
      <c r="D5869" s="57" t="s">
        <v>47</v>
      </c>
      <c r="E5869" s="57" t="s">
        <v>2688</v>
      </c>
      <c r="F5869" s="305" t="s">
        <v>1258</v>
      </c>
      <c r="G5869" s="305"/>
      <c r="H5869" s="77" t="s">
        <v>1249</v>
      </c>
      <c r="I5869" s="80">
        <v>1</v>
      </c>
      <c r="J5869" s="79">
        <v>0.78</v>
      </c>
      <c r="K5869" s="79">
        <v>0.78</v>
      </c>
      <c r="O5869" s="4"/>
      <c r="P5869" s="4"/>
      <c r="Q5869" s="4"/>
      <c r="R5869" s="4"/>
      <c r="S5869" s="4"/>
      <c r="T5869" s="4"/>
      <c r="U5869" s="4"/>
      <c r="V5869" s="4"/>
      <c r="W5869" s="4"/>
      <c r="X5869" s="4"/>
      <c r="Y5869" s="4"/>
    </row>
    <row r="5870" spans="1:25" ht="15" customHeight="1">
      <c r="A5870" s="4"/>
      <c r="B5870" s="57" t="s">
        <v>1254</v>
      </c>
      <c r="C5870" s="78" t="s">
        <v>2693</v>
      </c>
      <c r="D5870" s="57" t="s">
        <v>47</v>
      </c>
      <c r="E5870" s="57" t="s">
        <v>2694</v>
      </c>
      <c r="F5870" s="305" t="s">
        <v>1258</v>
      </c>
      <c r="G5870" s="305"/>
      <c r="H5870" s="77" t="s">
        <v>1249</v>
      </c>
      <c r="I5870" s="80">
        <v>1</v>
      </c>
      <c r="J5870" s="79">
        <v>0.86</v>
      </c>
      <c r="K5870" s="79">
        <v>0.86</v>
      </c>
      <c r="O5870" s="4"/>
      <c r="P5870" s="4"/>
      <c r="Q5870" s="4"/>
      <c r="R5870" s="4"/>
      <c r="S5870" s="4"/>
      <c r="T5870" s="4"/>
      <c r="U5870" s="4"/>
      <c r="V5870" s="4"/>
      <c r="W5870" s="4"/>
      <c r="X5870" s="4"/>
      <c r="Y5870" s="4"/>
    </row>
    <row r="5871" spans="1:25" ht="15" customHeight="1">
      <c r="A5871" s="4"/>
      <c r="B5871" s="57" t="s">
        <v>1254</v>
      </c>
      <c r="C5871" s="78" t="s">
        <v>2691</v>
      </c>
      <c r="D5871" s="57" t="s">
        <v>47</v>
      </c>
      <c r="E5871" s="57" t="s">
        <v>2692</v>
      </c>
      <c r="F5871" s="305" t="s">
        <v>1258</v>
      </c>
      <c r="G5871" s="305"/>
      <c r="H5871" s="77" t="s">
        <v>1249</v>
      </c>
      <c r="I5871" s="80">
        <v>1</v>
      </c>
      <c r="J5871" s="79">
        <v>0.08</v>
      </c>
      <c r="K5871" s="79">
        <v>0.08</v>
      </c>
      <c r="O5871" s="4"/>
      <c r="P5871" s="4"/>
      <c r="Q5871" s="4"/>
      <c r="R5871" s="4"/>
      <c r="S5871" s="4"/>
      <c r="T5871" s="4"/>
      <c r="U5871" s="4"/>
      <c r="V5871" s="4"/>
      <c r="W5871" s="4"/>
      <c r="X5871" s="4"/>
      <c r="Y5871" s="4"/>
    </row>
    <row r="5872" spans="1:25" ht="15" customHeight="1">
      <c r="A5872" s="4"/>
      <c r="B5872" s="57" t="s">
        <v>1254</v>
      </c>
      <c r="C5872" s="78" t="s">
        <v>2689</v>
      </c>
      <c r="D5872" s="57" t="s">
        <v>47</v>
      </c>
      <c r="E5872" s="57" t="s">
        <v>2690</v>
      </c>
      <c r="F5872" s="305" t="s">
        <v>1258</v>
      </c>
      <c r="G5872" s="305"/>
      <c r="H5872" s="77" t="s">
        <v>1249</v>
      </c>
      <c r="I5872" s="80">
        <v>1</v>
      </c>
      <c r="J5872" s="79">
        <v>1.43</v>
      </c>
      <c r="K5872" s="79">
        <v>1.43</v>
      </c>
      <c r="O5872" s="4"/>
      <c r="P5872" s="4"/>
      <c r="Q5872" s="4"/>
      <c r="R5872" s="4"/>
      <c r="S5872" s="4"/>
      <c r="T5872" s="4"/>
      <c r="U5872" s="4"/>
      <c r="V5872" s="4"/>
      <c r="W5872" s="4"/>
      <c r="X5872" s="4"/>
      <c r="Y5872" s="4"/>
    </row>
    <row r="5873" spans="1:25" ht="15" customHeight="1">
      <c r="A5873" s="4"/>
      <c r="B5873" s="57" t="s">
        <v>1254</v>
      </c>
      <c r="C5873" s="78" t="s">
        <v>2986</v>
      </c>
      <c r="D5873" s="57" t="s">
        <v>47</v>
      </c>
      <c r="E5873" s="57" t="s">
        <v>2987</v>
      </c>
      <c r="F5873" s="305" t="s">
        <v>1402</v>
      </c>
      <c r="G5873" s="305"/>
      <c r="H5873" s="77" t="s">
        <v>1249</v>
      </c>
      <c r="I5873" s="80">
        <v>1</v>
      </c>
      <c r="J5873" s="79">
        <v>24.12</v>
      </c>
      <c r="K5873" s="79">
        <v>24.12</v>
      </c>
      <c r="O5873" s="4"/>
      <c r="P5873" s="4"/>
      <c r="Q5873" s="4"/>
      <c r="R5873" s="4"/>
      <c r="S5873" s="4"/>
      <c r="T5873" s="4"/>
      <c r="U5873" s="4"/>
      <c r="V5873" s="4"/>
      <c r="W5873" s="4"/>
      <c r="X5873" s="4"/>
      <c r="Y5873" s="4"/>
    </row>
    <row r="5874" spans="1:25" ht="15" customHeight="1">
      <c r="A5874" s="4"/>
      <c r="B5874" s="57" t="s">
        <v>1254</v>
      </c>
      <c r="C5874" s="78" t="s">
        <v>2697</v>
      </c>
      <c r="D5874" s="57" t="s">
        <v>47</v>
      </c>
      <c r="E5874" s="57" t="s">
        <v>2698</v>
      </c>
      <c r="F5874" s="305" t="s">
        <v>1258</v>
      </c>
      <c r="G5874" s="305"/>
      <c r="H5874" s="77" t="s">
        <v>1249</v>
      </c>
      <c r="I5874" s="80">
        <v>1</v>
      </c>
      <c r="J5874" s="79">
        <v>2.12</v>
      </c>
      <c r="K5874" s="79">
        <v>2.12</v>
      </c>
      <c r="O5874" s="4"/>
      <c r="P5874" s="4"/>
      <c r="Q5874" s="4"/>
      <c r="R5874" s="4"/>
      <c r="S5874" s="4"/>
      <c r="T5874" s="4"/>
      <c r="U5874" s="4"/>
      <c r="V5874" s="4"/>
      <c r="W5874" s="4"/>
      <c r="X5874" s="4"/>
      <c r="Y5874" s="4"/>
    </row>
    <row r="5875" spans="1:25" ht="15" customHeight="1">
      <c r="A5875" s="4"/>
      <c r="B5875" s="57" t="s">
        <v>1254</v>
      </c>
      <c r="C5875" s="78" t="s">
        <v>2699</v>
      </c>
      <c r="D5875" s="57" t="s">
        <v>47</v>
      </c>
      <c r="E5875" s="57" t="s">
        <v>2700</v>
      </c>
      <c r="F5875" s="305" t="s">
        <v>1258</v>
      </c>
      <c r="G5875" s="305"/>
      <c r="H5875" s="77" t="s">
        <v>1249</v>
      </c>
      <c r="I5875" s="80">
        <v>1</v>
      </c>
      <c r="J5875" s="79">
        <v>1.31</v>
      </c>
      <c r="K5875" s="79">
        <v>1.31</v>
      </c>
      <c r="O5875" s="4"/>
      <c r="P5875" s="4"/>
      <c r="Q5875" s="4"/>
      <c r="R5875" s="4"/>
      <c r="S5875" s="4"/>
      <c r="T5875" s="4"/>
      <c r="U5875" s="4"/>
      <c r="V5875" s="4"/>
      <c r="W5875" s="4"/>
      <c r="X5875" s="4"/>
      <c r="Y5875" s="4"/>
    </row>
    <row r="5876" spans="1:25" ht="15" customHeight="1">
      <c r="A5876" s="4"/>
      <c r="B5876" s="60"/>
      <c r="C5876" s="60"/>
      <c r="D5876" s="60"/>
      <c r="E5876" s="60"/>
      <c r="F5876" s="60" t="s">
        <v>1260</v>
      </c>
      <c r="G5876" s="82">
        <v>24.39</v>
      </c>
      <c r="H5876" s="60" t="s">
        <v>1261</v>
      </c>
      <c r="I5876" s="82">
        <v>0</v>
      </c>
      <c r="J5876" s="60" t="s">
        <v>1262</v>
      </c>
      <c r="K5876" s="82">
        <v>24.39</v>
      </c>
      <c r="O5876" s="4"/>
      <c r="P5876" s="4"/>
      <c r="Q5876" s="4"/>
      <c r="R5876" s="4"/>
      <c r="S5876" s="4"/>
      <c r="T5876" s="4"/>
      <c r="U5876" s="4"/>
      <c r="V5876" s="4"/>
      <c r="W5876" s="4"/>
      <c r="X5876" s="4"/>
      <c r="Y5876" s="4"/>
    </row>
    <row r="5877" spans="1:25" ht="15" customHeight="1" thickBot="1">
      <c r="A5877" s="4"/>
      <c r="B5877" s="60"/>
      <c r="C5877" s="60"/>
      <c r="D5877" s="60"/>
      <c r="E5877" s="60"/>
      <c r="F5877" s="60" t="s">
        <v>1263</v>
      </c>
      <c r="G5877" s="82">
        <v>5.85</v>
      </c>
      <c r="H5877" s="60"/>
      <c r="I5877" s="306" t="s">
        <v>1264</v>
      </c>
      <c r="J5877" s="306"/>
      <c r="K5877" s="82">
        <v>36.82</v>
      </c>
      <c r="O5877" s="4"/>
      <c r="P5877" s="4"/>
      <c r="Q5877" s="4"/>
      <c r="R5877" s="4"/>
      <c r="S5877" s="4"/>
      <c r="T5877" s="4"/>
      <c r="U5877" s="4"/>
      <c r="V5877" s="4"/>
      <c r="W5877" s="4"/>
      <c r="X5877" s="4"/>
      <c r="Y5877" s="4"/>
    </row>
    <row r="5878" spans="1:25" ht="15" customHeight="1" thickTop="1">
      <c r="A5878" s="4"/>
      <c r="B5878" s="72"/>
      <c r="C5878" s="72"/>
      <c r="D5878" s="72"/>
      <c r="E5878" s="72"/>
      <c r="F5878" s="72"/>
      <c r="G5878" s="72"/>
      <c r="H5878" s="72"/>
      <c r="I5878" s="72"/>
      <c r="J5878" s="72"/>
      <c r="K5878" s="72"/>
      <c r="O5878" s="4"/>
      <c r="P5878" s="4"/>
      <c r="Q5878" s="4"/>
      <c r="R5878" s="4"/>
      <c r="S5878" s="4"/>
      <c r="T5878" s="4"/>
      <c r="U5878" s="4"/>
      <c r="V5878" s="4"/>
      <c r="W5878" s="4"/>
      <c r="X5878" s="4"/>
      <c r="Y5878" s="4"/>
    </row>
    <row r="5879" spans="1:25" ht="15" customHeight="1">
      <c r="A5879" s="4"/>
      <c r="B5879" s="61"/>
      <c r="C5879" s="62" t="s">
        <v>19</v>
      </c>
      <c r="D5879" s="61" t="s">
        <v>20</v>
      </c>
      <c r="E5879" s="61" t="s">
        <v>21</v>
      </c>
      <c r="F5879" s="303" t="s">
        <v>1242</v>
      </c>
      <c r="G5879" s="303"/>
      <c r="H5879" s="67" t="s">
        <v>22</v>
      </c>
      <c r="I5879" s="62" t="s">
        <v>23</v>
      </c>
      <c r="J5879" s="62" t="s">
        <v>24</v>
      </c>
      <c r="K5879" s="62" t="s">
        <v>17</v>
      </c>
      <c r="O5879" s="4"/>
      <c r="P5879" s="4"/>
      <c r="Q5879" s="4"/>
      <c r="R5879" s="4"/>
      <c r="S5879" s="4"/>
      <c r="T5879" s="4"/>
      <c r="U5879" s="4"/>
      <c r="V5879" s="4"/>
      <c r="W5879" s="4"/>
      <c r="X5879" s="4"/>
      <c r="Y5879" s="4"/>
    </row>
    <row r="5880" spans="1:25" ht="15" customHeight="1">
      <c r="A5880" s="4"/>
      <c r="B5880" s="58" t="s">
        <v>1243</v>
      </c>
      <c r="C5880" s="69" t="s">
        <v>1246</v>
      </c>
      <c r="D5880" s="58" t="s">
        <v>47</v>
      </c>
      <c r="E5880" s="58" t="s">
        <v>1247</v>
      </c>
      <c r="F5880" s="304" t="s">
        <v>1248</v>
      </c>
      <c r="G5880" s="304"/>
      <c r="H5880" s="68" t="s">
        <v>1249</v>
      </c>
      <c r="I5880" s="71">
        <v>1</v>
      </c>
      <c r="J5880" s="70">
        <v>22.64</v>
      </c>
      <c r="K5880" s="70">
        <v>22.64</v>
      </c>
      <c r="O5880" s="4"/>
      <c r="P5880" s="4"/>
      <c r="Q5880" s="4"/>
      <c r="R5880" s="4"/>
      <c r="S5880" s="4"/>
      <c r="T5880" s="4"/>
      <c r="U5880" s="4"/>
      <c r="V5880" s="4"/>
      <c r="W5880" s="4"/>
      <c r="X5880" s="4"/>
      <c r="Y5880" s="4"/>
    </row>
    <row r="5881" spans="1:25" ht="15" customHeight="1">
      <c r="A5881" s="4"/>
      <c r="B5881" s="59" t="s">
        <v>1245</v>
      </c>
      <c r="C5881" s="74" t="s">
        <v>2988</v>
      </c>
      <c r="D5881" s="59" t="s">
        <v>47</v>
      </c>
      <c r="E5881" s="59" t="s">
        <v>2989</v>
      </c>
      <c r="F5881" s="308" t="s">
        <v>1248</v>
      </c>
      <c r="G5881" s="308"/>
      <c r="H5881" s="73" t="s">
        <v>1249</v>
      </c>
      <c r="I5881" s="76">
        <v>1</v>
      </c>
      <c r="J5881" s="75">
        <v>0.33</v>
      </c>
      <c r="K5881" s="75">
        <v>0.33</v>
      </c>
      <c r="O5881" s="4"/>
      <c r="P5881" s="4"/>
      <c r="Q5881" s="4"/>
      <c r="R5881" s="4"/>
      <c r="S5881" s="4"/>
      <c r="T5881" s="4"/>
      <c r="U5881" s="4"/>
      <c r="V5881" s="4"/>
      <c r="W5881" s="4"/>
      <c r="X5881" s="4"/>
      <c r="Y5881" s="4"/>
    </row>
    <row r="5882" spans="1:25" ht="15" customHeight="1">
      <c r="A5882" s="4"/>
      <c r="B5882" s="57" t="s">
        <v>1254</v>
      </c>
      <c r="C5882" s="78" t="s">
        <v>2723</v>
      </c>
      <c r="D5882" s="57" t="s">
        <v>47</v>
      </c>
      <c r="E5882" s="57" t="s">
        <v>2724</v>
      </c>
      <c r="F5882" s="305" t="s">
        <v>1258</v>
      </c>
      <c r="G5882" s="305"/>
      <c r="H5882" s="77" t="s">
        <v>1249</v>
      </c>
      <c r="I5882" s="80">
        <v>1</v>
      </c>
      <c r="J5882" s="79">
        <v>1.39</v>
      </c>
      <c r="K5882" s="79">
        <v>1.39</v>
      </c>
      <c r="O5882" s="4"/>
      <c r="P5882" s="4"/>
      <c r="Q5882" s="4"/>
      <c r="R5882" s="4"/>
      <c r="S5882" s="4"/>
      <c r="T5882" s="4"/>
      <c r="U5882" s="4"/>
      <c r="V5882" s="4"/>
      <c r="W5882" s="4"/>
      <c r="X5882" s="4"/>
      <c r="Y5882" s="4"/>
    </row>
    <row r="5883" spans="1:25" ht="15" customHeight="1">
      <c r="A5883" s="4"/>
      <c r="B5883" s="57" t="s">
        <v>1254</v>
      </c>
      <c r="C5883" s="78" t="s">
        <v>2990</v>
      </c>
      <c r="D5883" s="57" t="s">
        <v>47</v>
      </c>
      <c r="E5883" s="57" t="s">
        <v>2991</v>
      </c>
      <c r="F5883" s="305" t="s">
        <v>1402</v>
      </c>
      <c r="G5883" s="305"/>
      <c r="H5883" s="77" t="s">
        <v>1249</v>
      </c>
      <c r="I5883" s="80">
        <v>1</v>
      </c>
      <c r="J5883" s="79">
        <v>15.82</v>
      </c>
      <c r="K5883" s="79">
        <v>15.82</v>
      </c>
      <c r="O5883" s="4"/>
      <c r="P5883" s="4"/>
      <c r="Q5883" s="4"/>
      <c r="R5883" s="4"/>
      <c r="S5883" s="4"/>
      <c r="T5883" s="4"/>
      <c r="U5883" s="4"/>
      <c r="V5883" s="4"/>
      <c r="W5883" s="4"/>
      <c r="X5883" s="4"/>
      <c r="Y5883" s="4"/>
    </row>
    <row r="5884" spans="1:25" ht="15" customHeight="1">
      <c r="A5884" s="4"/>
      <c r="B5884" s="57" t="s">
        <v>1254</v>
      </c>
      <c r="C5884" s="78" t="s">
        <v>2691</v>
      </c>
      <c r="D5884" s="57" t="s">
        <v>47</v>
      </c>
      <c r="E5884" s="57" t="s">
        <v>2692</v>
      </c>
      <c r="F5884" s="305" t="s">
        <v>1258</v>
      </c>
      <c r="G5884" s="305"/>
      <c r="H5884" s="77" t="s">
        <v>1249</v>
      </c>
      <c r="I5884" s="80">
        <v>1</v>
      </c>
      <c r="J5884" s="79">
        <v>0.08</v>
      </c>
      <c r="K5884" s="79">
        <v>0.08</v>
      </c>
      <c r="O5884" s="4"/>
      <c r="P5884" s="4"/>
      <c r="Q5884" s="4"/>
      <c r="R5884" s="4"/>
      <c r="S5884" s="4"/>
      <c r="T5884" s="4"/>
      <c r="U5884" s="4"/>
      <c r="V5884" s="4"/>
      <c r="W5884" s="4"/>
      <c r="X5884" s="4"/>
      <c r="Y5884" s="4"/>
    </row>
    <row r="5885" spans="1:25" ht="15" customHeight="1">
      <c r="A5885" s="4"/>
      <c r="B5885" s="57" t="s">
        <v>1254</v>
      </c>
      <c r="C5885" s="78" t="s">
        <v>2689</v>
      </c>
      <c r="D5885" s="57" t="s">
        <v>47</v>
      </c>
      <c r="E5885" s="57" t="s">
        <v>2690</v>
      </c>
      <c r="F5885" s="305" t="s">
        <v>1258</v>
      </c>
      <c r="G5885" s="305"/>
      <c r="H5885" s="77" t="s">
        <v>1249</v>
      </c>
      <c r="I5885" s="80">
        <v>1</v>
      </c>
      <c r="J5885" s="79">
        <v>1.43</v>
      </c>
      <c r="K5885" s="79">
        <v>1.43</v>
      </c>
      <c r="O5885" s="4"/>
      <c r="P5885" s="4"/>
      <c r="Q5885" s="4"/>
      <c r="R5885" s="4"/>
      <c r="S5885" s="4"/>
      <c r="T5885" s="4"/>
      <c r="U5885" s="4"/>
      <c r="V5885" s="4"/>
      <c r="W5885" s="4"/>
      <c r="X5885" s="4"/>
      <c r="Y5885" s="4"/>
    </row>
    <row r="5886" spans="1:25" ht="15" customHeight="1">
      <c r="A5886" s="4"/>
      <c r="B5886" s="57" t="s">
        <v>1254</v>
      </c>
      <c r="C5886" s="78" t="s">
        <v>2719</v>
      </c>
      <c r="D5886" s="57" t="s">
        <v>47</v>
      </c>
      <c r="E5886" s="57" t="s">
        <v>2720</v>
      </c>
      <c r="F5886" s="305" t="s">
        <v>1258</v>
      </c>
      <c r="G5886" s="305"/>
      <c r="H5886" s="77" t="s">
        <v>1249</v>
      </c>
      <c r="I5886" s="80">
        <v>1</v>
      </c>
      <c r="J5886" s="79">
        <v>0.61</v>
      </c>
      <c r="K5886" s="79">
        <v>0.61</v>
      </c>
      <c r="O5886" s="4"/>
      <c r="P5886" s="4"/>
      <c r="Q5886" s="4"/>
      <c r="R5886" s="4"/>
      <c r="S5886" s="4"/>
      <c r="T5886" s="4"/>
      <c r="U5886" s="4"/>
      <c r="V5886" s="4"/>
      <c r="W5886" s="4"/>
      <c r="X5886" s="4"/>
      <c r="Y5886" s="4"/>
    </row>
    <row r="5887" spans="1:25" ht="15" customHeight="1">
      <c r="A5887" s="4"/>
      <c r="B5887" s="57" t="s">
        <v>1254</v>
      </c>
      <c r="C5887" s="78" t="s">
        <v>2693</v>
      </c>
      <c r="D5887" s="57" t="s">
        <v>47</v>
      </c>
      <c r="E5887" s="57" t="s">
        <v>2694</v>
      </c>
      <c r="F5887" s="305" t="s">
        <v>1258</v>
      </c>
      <c r="G5887" s="305"/>
      <c r="H5887" s="77" t="s">
        <v>1249</v>
      </c>
      <c r="I5887" s="80">
        <v>1</v>
      </c>
      <c r="J5887" s="79">
        <v>0.86</v>
      </c>
      <c r="K5887" s="79">
        <v>0.86</v>
      </c>
      <c r="O5887" s="4"/>
      <c r="P5887" s="4"/>
      <c r="Q5887" s="4"/>
      <c r="R5887" s="4"/>
      <c r="S5887" s="4"/>
      <c r="T5887" s="4"/>
      <c r="U5887" s="4"/>
      <c r="V5887" s="4"/>
      <c r="W5887" s="4"/>
      <c r="X5887" s="4"/>
      <c r="Y5887" s="4"/>
    </row>
    <row r="5888" spans="1:25" ht="15" customHeight="1">
      <c r="A5888" s="4"/>
      <c r="B5888" s="57" t="s">
        <v>1254</v>
      </c>
      <c r="C5888" s="78" t="s">
        <v>2697</v>
      </c>
      <c r="D5888" s="57" t="s">
        <v>47</v>
      </c>
      <c r="E5888" s="57" t="s">
        <v>2698</v>
      </c>
      <c r="F5888" s="305" t="s">
        <v>1258</v>
      </c>
      <c r="G5888" s="305"/>
      <c r="H5888" s="77" t="s">
        <v>1249</v>
      </c>
      <c r="I5888" s="80">
        <v>1</v>
      </c>
      <c r="J5888" s="79">
        <v>2.12</v>
      </c>
      <c r="K5888" s="79">
        <v>2.12</v>
      </c>
      <c r="O5888" s="4"/>
      <c r="P5888" s="4"/>
      <c r="Q5888" s="4"/>
      <c r="R5888" s="4"/>
      <c r="S5888" s="4"/>
      <c r="T5888" s="4"/>
      <c r="U5888" s="4"/>
      <c r="V5888" s="4"/>
      <c r="W5888" s="4"/>
      <c r="X5888" s="4"/>
      <c r="Y5888" s="4"/>
    </row>
    <row r="5889" spans="1:25" ht="15" customHeight="1">
      <c r="A5889" s="4"/>
      <c r="B5889" s="60"/>
      <c r="C5889" s="60"/>
      <c r="D5889" s="60"/>
      <c r="E5889" s="60"/>
      <c r="F5889" s="60" t="s">
        <v>1260</v>
      </c>
      <c r="G5889" s="82">
        <v>16.149999999999999</v>
      </c>
      <c r="H5889" s="60" t="s">
        <v>1261</v>
      </c>
      <c r="I5889" s="82">
        <v>0</v>
      </c>
      <c r="J5889" s="60" t="s">
        <v>1262</v>
      </c>
      <c r="K5889" s="82">
        <v>16.149999999999999</v>
      </c>
      <c r="O5889" s="4"/>
      <c r="P5889" s="4"/>
      <c r="Q5889" s="4"/>
      <c r="R5889" s="4"/>
      <c r="S5889" s="4"/>
      <c r="T5889" s="4"/>
      <c r="U5889" s="4"/>
      <c r="V5889" s="4"/>
      <c r="W5889" s="4"/>
      <c r="X5889" s="4"/>
      <c r="Y5889" s="4"/>
    </row>
    <row r="5890" spans="1:25" ht="15" customHeight="1" thickBot="1">
      <c r="A5890" s="4"/>
      <c r="B5890" s="60"/>
      <c r="C5890" s="60"/>
      <c r="D5890" s="60"/>
      <c r="E5890" s="60"/>
      <c r="F5890" s="60" t="s">
        <v>1263</v>
      </c>
      <c r="G5890" s="82">
        <v>4.28</v>
      </c>
      <c r="H5890" s="60"/>
      <c r="I5890" s="306" t="s">
        <v>1264</v>
      </c>
      <c r="J5890" s="306"/>
      <c r="K5890" s="82">
        <v>26.92</v>
      </c>
      <c r="O5890" s="4"/>
      <c r="P5890" s="4"/>
      <c r="Q5890" s="4"/>
      <c r="R5890" s="4"/>
      <c r="S5890" s="4"/>
      <c r="T5890" s="4"/>
      <c r="U5890" s="4"/>
      <c r="V5890" s="4"/>
      <c r="W5890" s="4"/>
      <c r="X5890" s="4"/>
      <c r="Y5890" s="4"/>
    </row>
    <row r="5891" spans="1:25" ht="15" customHeight="1" thickTop="1">
      <c r="A5891" s="4"/>
      <c r="B5891" s="72"/>
      <c r="C5891" s="72"/>
      <c r="D5891" s="72"/>
      <c r="E5891" s="72"/>
      <c r="F5891" s="72"/>
      <c r="G5891" s="72"/>
      <c r="H5891" s="72"/>
      <c r="I5891" s="72"/>
      <c r="J5891" s="72"/>
      <c r="K5891" s="72"/>
      <c r="O5891" s="4"/>
      <c r="P5891" s="4"/>
      <c r="Q5891" s="4"/>
      <c r="R5891" s="4"/>
      <c r="S5891" s="4"/>
      <c r="T5891" s="4"/>
      <c r="U5891" s="4"/>
      <c r="V5891" s="4"/>
      <c r="W5891" s="4"/>
      <c r="X5891" s="4"/>
      <c r="Y5891" s="4"/>
    </row>
    <row r="5892" spans="1:25" ht="15" customHeight="1">
      <c r="A5892" s="4"/>
      <c r="B5892" s="61"/>
      <c r="C5892" s="62" t="s">
        <v>19</v>
      </c>
      <c r="D5892" s="61" t="s">
        <v>20</v>
      </c>
      <c r="E5892" s="61" t="s">
        <v>21</v>
      </c>
      <c r="F5892" s="303" t="s">
        <v>1242</v>
      </c>
      <c r="G5892" s="303"/>
      <c r="H5892" s="67" t="s">
        <v>22</v>
      </c>
      <c r="I5892" s="62" t="s">
        <v>23</v>
      </c>
      <c r="J5892" s="62" t="s">
        <v>24</v>
      </c>
      <c r="K5892" s="62" t="s">
        <v>17</v>
      </c>
      <c r="O5892" s="4"/>
      <c r="P5892" s="4"/>
      <c r="Q5892" s="4"/>
      <c r="R5892" s="4"/>
      <c r="S5892" s="4"/>
      <c r="T5892" s="4"/>
      <c r="U5892" s="4"/>
      <c r="V5892" s="4"/>
      <c r="W5892" s="4"/>
      <c r="X5892" s="4"/>
      <c r="Y5892" s="4"/>
    </row>
    <row r="5893" spans="1:25" ht="15" customHeight="1">
      <c r="A5893" s="4"/>
      <c r="B5893" s="58" t="s">
        <v>1243</v>
      </c>
      <c r="C5893" s="69" t="s">
        <v>2299</v>
      </c>
      <c r="D5893" s="58" t="s">
        <v>47</v>
      </c>
      <c r="E5893" s="58" t="s">
        <v>2300</v>
      </c>
      <c r="F5893" s="304" t="s">
        <v>1332</v>
      </c>
      <c r="G5893" s="304"/>
      <c r="H5893" s="68" t="s">
        <v>49</v>
      </c>
      <c r="I5893" s="71">
        <v>1</v>
      </c>
      <c r="J5893" s="70">
        <v>11.39</v>
      </c>
      <c r="K5893" s="70">
        <v>11.39</v>
      </c>
      <c r="O5893" s="4"/>
      <c r="P5893" s="4"/>
      <c r="Q5893" s="4"/>
      <c r="R5893" s="4"/>
      <c r="S5893" s="4"/>
      <c r="T5893" s="4"/>
      <c r="U5893" s="4"/>
      <c r="V5893" s="4"/>
      <c r="W5893" s="4"/>
      <c r="X5893" s="4"/>
      <c r="Y5893" s="4"/>
    </row>
    <row r="5894" spans="1:25" ht="15" customHeight="1">
      <c r="A5894" s="4"/>
      <c r="B5894" s="59" t="s">
        <v>1245</v>
      </c>
      <c r="C5894" s="74" t="s">
        <v>1252</v>
      </c>
      <c r="D5894" s="59" t="s">
        <v>47</v>
      </c>
      <c r="E5894" s="59" t="s">
        <v>1253</v>
      </c>
      <c r="F5894" s="308" t="s">
        <v>1248</v>
      </c>
      <c r="G5894" s="308"/>
      <c r="H5894" s="73" t="s">
        <v>1249</v>
      </c>
      <c r="I5894" s="76">
        <v>0.128</v>
      </c>
      <c r="J5894" s="75">
        <v>31.63</v>
      </c>
      <c r="K5894" s="75">
        <v>4.04</v>
      </c>
      <c r="O5894" s="4"/>
      <c r="P5894" s="4"/>
      <c r="Q5894" s="4"/>
      <c r="R5894" s="4"/>
      <c r="S5894" s="4"/>
      <c r="T5894" s="4"/>
      <c r="U5894" s="4"/>
      <c r="V5894" s="4"/>
      <c r="W5894" s="4"/>
      <c r="X5894" s="4"/>
      <c r="Y5894" s="4"/>
    </row>
    <row r="5895" spans="1:25" ht="15" customHeight="1">
      <c r="A5895" s="4"/>
      <c r="B5895" s="59" t="s">
        <v>1245</v>
      </c>
      <c r="C5895" s="74" t="s">
        <v>1250</v>
      </c>
      <c r="D5895" s="59" t="s">
        <v>47</v>
      </c>
      <c r="E5895" s="59" t="s">
        <v>1251</v>
      </c>
      <c r="F5895" s="308" t="s">
        <v>1248</v>
      </c>
      <c r="G5895" s="308"/>
      <c r="H5895" s="73" t="s">
        <v>1249</v>
      </c>
      <c r="I5895" s="76">
        <v>0.128</v>
      </c>
      <c r="J5895" s="75">
        <v>25.52</v>
      </c>
      <c r="K5895" s="75">
        <v>3.26</v>
      </c>
      <c r="O5895" s="4"/>
      <c r="P5895" s="4"/>
      <c r="Q5895" s="4"/>
      <c r="R5895" s="4"/>
      <c r="S5895" s="4"/>
      <c r="T5895" s="4"/>
      <c r="U5895" s="4"/>
      <c r="V5895" s="4"/>
      <c r="W5895" s="4"/>
      <c r="X5895" s="4"/>
      <c r="Y5895" s="4"/>
    </row>
    <row r="5896" spans="1:25" ht="15" customHeight="1">
      <c r="A5896" s="4"/>
      <c r="B5896" s="57" t="s">
        <v>1254</v>
      </c>
      <c r="C5896" s="78" t="s">
        <v>3214</v>
      </c>
      <c r="D5896" s="57" t="s">
        <v>47</v>
      </c>
      <c r="E5896" s="57" t="s">
        <v>3215</v>
      </c>
      <c r="F5896" s="305" t="s">
        <v>1258</v>
      </c>
      <c r="G5896" s="305"/>
      <c r="H5896" s="77" t="s">
        <v>49</v>
      </c>
      <c r="I5896" s="80">
        <v>1</v>
      </c>
      <c r="J5896" s="79">
        <v>2.69</v>
      </c>
      <c r="K5896" s="79">
        <v>2.69</v>
      </c>
      <c r="O5896" s="4"/>
      <c r="P5896" s="4"/>
      <c r="Q5896" s="4"/>
      <c r="R5896" s="4"/>
      <c r="S5896" s="4"/>
      <c r="T5896" s="4"/>
      <c r="U5896" s="4"/>
      <c r="V5896" s="4"/>
      <c r="W5896" s="4"/>
      <c r="X5896" s="4"/>
      <c r="Y5896" s="4"/>
    </row>
    <row r="5897" spans="1:25" ht="15" customHeight="1">
      <c r="A5897" s="4"/>
      <c r="B5897" s="57" t="s">
        <v>1254</v>
      </c>
      <c r="C5897" s="78" t="s">
        <v>3216</v>
      </c>
      <c r="D5897" s="57" t="s">
        <v>47</v>
      </c>
      <c r="E5897" s="57" t="s">
        <v>3217</v>
      </c>
      <c r="F5897" s="305" t="s">
        <v>1258</v>
      </c>
      <c r="G5897" s="305"/>
      <c r="H5897" s="77" t="s">
        <v>49</v>
      </c>
      <c r="I5897" s="80">
        <v>1</v>
      </c>
      <c r="J5897" s="79">
        <v>1.4</v>
      </c>
      <c r="K5897" s="79">
        <v>1.4</v>
      </c>
      <c r="O5897" s="4"/>
      <c r="P5897" s="4"/>
      <c r="Q5897" s="4"/>
      <c r="R5897" s="4"/>
      <c r="S5897" s="4"/>
      <c r="T5897" s="4"/>
      <c r="U5897" s="4"/>
      <c r="V5897" s="4"/>
      <c r="W5897" s="4"/>
      <c r="X5897" s="4"/>
      <c r="Y5897" s="4"/>
    </row>
    <row r="5898" spans="1:25" ht="15" customHeight="1">
      <c r="A5898" s="4"/>
      <c r="B5898" s="60"/>
      <c r="C5898" s="60"/>
      <c r="D5898" s="60"/>
      <c r="E5898" s="60"/>
      <c r="F5898" s="60" t="s">
        <v>1260</v>
      </c>
      <c r="G5898" s="82">
        <v>5.62</v>
      </c>
      <c r="H5898" s="60" t="s">
        <v>1261</v>
      </c>
      <c r="I5898" s="82">
        <v>0</v>
      </c>
      <c r="J5898" s="60" t="s">
        <v>1262</v>
      </c>
      <c r="K5898" s="82">
        <v>5.62</v>
      </c>
      <c r="O5898" s="4"/>
      <c r="P5898" s="4"/>
      <c r="Q5898" s="4"/>
      <c r="R5898" s="4"/>
      <c r="S5898" s="4"/>
      <c r="T5898" s="4"/>
      <c r="U5898" s="4"/>
      <c r="V5898" s="4"/>
      <c r="W5898" s="4"/>
      <c r="X5898" s="4"/>
      <c r="Y5898" s="4"/>
    </row>
    <row r="5899" spans="1:25" ht="15" customHeight="1" thickBot="1">
      <c r="A5899" s="4"/>
      <c r="B5899" s="60"/>
      <c r="C5899" s="60"/>
      <c r="D5899" s="60"/>
      <c r="E5899" s="60"/>
      <c r="F5899" s="60" t="s">
        <v>1263</v>
      </c>
      <c r="G5899" s="82">
        <v>2.15</v>
      </c>
      <c r="H5899" s="60"/>
      <c r="I5899" s="306" t="s">
        <v>1264</v>
      </c>
      <c r="J5899" s="306"/>
      <c r="K5899" s="82">
        <v>13.54</v>
      </c>
      <c r="O5899" s="4"/>
      <c r="P5899" s="4"/>
      <c r="Q5899" s="4"/>
      <c r="R5899" s="4"/>
      <c r="S5899" s="4"/>
      <c r="T5899" s="4"/>
      <c r="U5899" s="4"/>
      <c r="V5899" s="4"/>
      <c r="W5899" s="4"/>
      <c r="X5899" s="4"/>
      <c r="Y5899" s="4"/>
    </row>
    <row r="5900" spans="1:25" ht="15" customHeight="1" thickTop="1">
      <c r="A5900" s="4"/>
      <c r="B5900" s="72"/>
      <c r="C5900" s="72"/>
      <c r="D5900" s="72"/>
      <c r="E5900" s="72"/>
      <c r="F5900" s="72"/>
      <c r="G5900" s="72"/>
      <c r="H5900" s="72"/>
      <c r="I5900" s="72"/>
      <c r="J5900" s="72"/>
      <c r="K5900" s="72"/>
      <c r="O5900" s="4"/>
      <c r="P5900" s="4"/>
      <c r="Q5900" s="4"/>
      <c r="R5900" s="4"/>
      <c r="S5900" s="4"/>
      <c r="T5900" s="4"/>
      <c r="U5900" s="4"/>
      <c r="V5900" s="4"/>
      <c r="W5900" s="4"/>
      <c r="X5900" s="4"/>
      <c r="Y5900" s="4"/>
    </row>
    <row r="5901" spans="1:25" ht="15" customHeight="1">
      <c r="A5901" s="4"/>
      <c r="B5901" s="61"/>
      <c r="C5901" s="62" t="s">
        <v>19</v>
      </c>
      <c r="D5901" s="61" t="s">
        <v>20</v>
      </c>
      <c r="E5901" s="61" t="s">
        <v>21</v>
      </c>
      <c r="F5901" s="303" t="s">
        <v>1242</v>
      </c>
      <c r="G5901" s="303"/>
      <c r="H5901" s="67" t="s">
        <v>22</v>
      </c>
      <c r="I5901" s="62" t="s">
        <v>23</v>
      </c>
      <c r="J5901" s="62" t="s">
        <v>24</v>
      </c>
      <c r="K5901" s="62" t="s">
        <v>17</v>
      </c>
      <c r="O5901" s="4"/>
      <c r="P5901" s="4"/>
      <c r="Q5901" s="4"/>
      <c r="R5901" s="4"/>
      <c r="S5901" s="4"/>
      <c r="T5901" s="4"/>
      <c r="U5901" s="4"/>
      <c r="V5901" s="4"/>
      <c r="W5901" s="4"/>
      <c r="X5901" s="4"/>
      <c r="Y5901" s="4"/>
    </row>
    <row r="5902" spans="1:25" ht="15" customHeight="1">
      <c r="A5902" s="4"/>
      <c r="B5902" s="58" t="s">
        <v>1243</v>
      </c>
      <c r="C5902" s="69" t="s">
        <v>1857</v>
      </c>
      <c r="D5902" s="58" t="s">
        <v>47</v>
      </c>
      <c r="E5902" s="58" t="s">
        <v>1858</v>
      </c>
      <c r="F5902" s="304" t="s">
        <v>1824</v>
      </c>
      <c r="G5902" s="304"/>
      <c r="H5902" s="68" t="s">
        <v>49</v>
      </c>
      <c r="I5902" s="71">
        <v>1</v>
      </c>
      <c r="J5902" s="70">
        <v>826.01</v>
      </c>
      <c r="K5902" s="70">
        <v>826.01</v>
      </c>
      <c r="O5902" s="4"/>
      <c r="P5902" s="4"/>
      <c r="Q5902" s="4"/>
      <c r="R5902" s="4"/>
      <c r="S5902" s="4"/>
      <c r="T5902" s="4"/>
      <c r="U5902" s="4"/>
      <c r="V5902" s="4"/>
      <c r="W5902" s="4"/>
      <c r="X5902" s="4"/>
      <c r="Y5902" s="4"/>
    </row>
    <row r="5903" spans="1:25" ht="15" customHeight="1">
      <c r="A5903" s="4"/>
      <c r="B5903" s="59" t="s">
        <v>1245</v>
      </c>
      <c r="C5903" s="74" t="s">
        <v>1246</v>
      </c>
      <c r="D5903" s="59" t="s">
        <v>47</v>
      </c>
      <c r="E5903" s="59" t="s">
        <v>1247</v>
      </c>
      <c r="F5903" s="308" t="s">
        <v>1248</v>
      </c>
      <c r="G5903" s="308"/>
      <c r="H5903" s="73" t="s">
        <v>1249</v>
      </c>
      <c r="I5903" s="76">
        <v>0.71109999999999995</v>
      </c>
      <c r="J5903" s="75">
        <v>22.64</v>
      </c>
      <c r="K5903" s="75">
        <v>16.09</v>
      </c>
      <c r="O5903" s="4"/>
      <c r="P5903" s="4"/>
      <c r="Q5903" s="4"/>
      <c r="R5903" s="4"/>
      <c r="S5903" s="4"/>
      <c r="T5903" s="4"/>
      <c r="U5903" s="4"/>
      <c r="V5903" s="4"/>
      <c r="W5903" s="4"/>
      <c r="X5903" s="4"/>
      <c r="Y5903" s="4"/>
    </row>
    <row r="5904" spans="1:25" ht="15" customHeight="1">
      <c r="A5904" s="4"/>
      <c r="B5904" s="59" t="s">
        <v>1245</v>
      </c>
      <c r="C5904" s="74" t="s">
        <v>1301</v>
      </c>
      <c r="D5904" s="59" t="s">
        <v>47</v>
      </c>
      <c r="E5904" s="59" t="s">
        <v>1302</v>
      </c>
      <c r="F5904" s="308" t="s">
        <v>1248</v>
      </c>
      <c r="G5904" s="308"/>
      <c r="H5904" s="73" t="s">
        <v>1249</v>
      </c>
      <c r="I5904" s="76">
        <v>1.7688999999999999</v>
      </c>
      <c r="J5904" s="75">
        <v>30.48</v>
      </c>
      <c r="K5904" s="75">
        <v>53.91</v>
      </c>
      <c r="O5904" s="4"/>
      <c r="P5904" s="4"/>
      <c r="Q5904" s="4"/>
      <c r="R5904" s="4"/>
      <c r="S5904" s="4"/>
      <c r="T5904" s="4"/>
      <c r="U5904" s="4"/>
      <c r="V5904" s="4"/>
      <c r="W5904" s="4"/>
      <c r="X5904" s="4"/>
      <c r="Y5904" s="4"/>
    </row>
    <row r="5905" spans="1:25" ht="15" customHeight="1">
      <c r="A5905" s="4"/>
      <c r="B5905" s="57" t="s">
        <v>1254</v>
      </c>
      <c r="C5905" s="78" t="s">
        <v>3132</v>
      </c>
      <c r="D5905" s="57" t="s">
        <v>47</v>
      </c>
      <c r="E5905" s="57" t="s">
        <v>3133</v>
      </c>
      <c r="F5905" s="305" t="s">
        <v>1258</v>
      </c>
      <c r="G5905" s="305"/>
      <c r="H5905" s="77" t="s">
        <v>103</v>
      </c>
      <c r="I5905" s="80">
        <v>7.0199999999999999E-2</v>
      </c>
      <c r="J5905" s="79">
        <v>86.57</v>
      </c>
      <c r="K5905" s="79">
        <v>6.07</v>
      </c>
      <c r="O5905" s="4"/>
      <c r="P5905" s="4"/>
      <c r="Q5905" s="4"/>
      <c r="R5905" s="4"/>
      <c r="S5905" s="4"/>
      <c r="T5905" s="4"/>
      <c r="U5905" s="4"/>
      <c r="V5905" s="4"/>
      <c r="W5905" s="4"/>
      <c r="X5905" s="4"/>
      <c r="Y5905" s="4"/>
    </row>
    <row r="5906" spans="1:25" ht="15" customHeight="1">
      <c r="A5906" s="4"/>
      <c r="B5906" s="57" t="s">
        <v>1254</v>
      </c>
      <c r="C5906" s="78" t="s">
        <v>1919</v>
      </c>
      <c r="D5906" s="57" t="s">
        <v>47</v>
      </c>
      <c r="E5906" s="57" t="s">
        <v>1920</v>
      </c>
      <c r="F5906" s="305" t="s">
        <v>1258</v>
      </c>
      <c r="G5906" s="305"/>
      <c r="H5906" s="77" t="s">
        <v>49</v>
      </c>
      <c r="I5906" s="80">
        <v>6</v>
      </c>
      <c r="J5906" s="79">
        <v>21.95</v>
      </c>
      <c r="K5906" s="79">
        <v>131.69999999999999</v>
      </c>
      <c r="O5906" s="4"/>
      <c r="P5906" s="4"/>
      <c r="Q5906" s="4"/>
      <c r="R5906" s="4"/>
      <c r="S5906" s="4"/>
      <c r="T5906" s="4"/>
      <c r="U5906" s="4"/>
      <c r="V5906" s="4"/>
      <c r="W5906" s="4"/>
      <c r="X5906" s="4"/>
      <c r="Y5906" s="4"/>
    </row>
    <row r="5907" spans="1:25" ht="15" customHeight="1">
      <c r="A5907" s="4"/>
      <c r="B5907" s="57" t="s">
        <v>1254</v>
      </c>
      <c r="C5907" s="78" t="s">
        <v>3218</v>
      </c>
      <c r="D5907" s="57" t="s">
        <v>47</v>
      </c>
      <c r="E5907" s="57" t="s">
        <v>3219</v>
      </c>
      <c r="F5907" s="305" t="s">
        <v>1258</v>
      </c>
      <c r="G5907" s="305"/>
      <c r="H5907" s="77" t="s">
        <v>49</v>
      </c>
      <c r="I5907" s="80">
        <v>1</v>
      </c>
      <c r="J5907" s="79">
        <v>618.24</v>
      </c>
      <c r="K5907" s="79">
        <v>618.24</v>
      </c>
      <c r="O5907" s="4"/>
      <c r="P5907" s="4"/>
      <c r="Q5907" s="4"/>
      <c r="R5907" s="4"/>
      <c r="S5907" s="4"/>
      <c r="T5907" s="4"/>
      <c r="U5907" s="4"/>
      <c r="V5907" s="4"/>
      <c r="W5907" s="4"/>
      <c r="X5907" s="4"/>
      <c r="Y5907" s="4"/>
    </row>
    <row r="5908" spans="1:25" ht="15" customHeight="1">
      <c r="A5908" s="4"/>
      <c r="B5908" s="60"/>
      <c r="C5908" s="60"/>
      <c r="D5908" s="60"/>
      <c r="E5908" s="60"/>
      <c r="F5908" s="60" t="s">
        <v>1260</v>
      </c>
      <c r="G5908" s="82">
        <v>54.9</v>
      </c>
      <c r="H5908" s="60" t="s">
        <v>1261</v>
      </c>
      <c r="I5908" s="82">
        <v>0</v>
      </c>
      <c r="J5908" s="60" t="s">
        <v>1262</v>
      </c>
      <c r="K5908" s="82">
        <v>54.9</v>
      </c>
      <c r="O5908" s="4"/>
      <c r="P5908" s="4"/>
      <c r="Q5908" s="4"/>
      <c r="R5908" s="4"/>
      <c r="S5908" s="4"/>
      <c r="T5908" s="4"/>
      <c r="U5908" s="4"/>
      <c r="V5908" s="4"/>
      <c r="W5908" s="4"/>
      <c r="X5908" s="4"/>
      <c r="Y5908" s="4"/>
    </row>
    <row r="5909" spans="1:25" ht="15" customHeight="1" thickBot="1">
      <c r="A5909" s="4"/>
      <c r="B5909" s="60"/>
      <c r="C5909" s="60"/>
      <c r="D5909" s="60"/>
      <c r="E5909" s="60"/>
      <c r="F5909" s="60" t="s">
        <v>1263</v>
      </c>
      <c r="G5909" s="82">
        <v>156.28</v>
      </c>
      <c r="H5909" s="60"/>
      <c r="I5909" s="306" t="s">
        <v>1264</v>
      </c>
      <c r="J5909" s="306"/>
      <c r="K5909" s="82">
        <v>982.29</v>
      </c>
      <c r="O5909" s="4"/>
      <c r="P5909" s="4"/>
      <c r="Q5909" s="4"/>
      <c r="R5909" s="4"/>
      <c r="S5909" s="4"/>
      <c r="T5909" s="4"/>
      <c r="U5909" s="4"/>
      <c r="V5909" s="4"/>
      <c r="W5909" s="4"/>
      <c r="X5909" s="4"/>
      <c r="Y5909" s="4"/>
    </row>
    <row r="5910" spans="1:25" ht="15" customHeight="1" thickTop="1">
      <c r="A5910" s="4"/>
      <c r="B5910" s="72"/>
      <c r="C5910" s="72"/>
      <c r="D5910" s="72"/>
      <c r="E5910" s="72"/>
      <c r="F5910" s="72"/>
      <c r="G5910" s="72"/>
      <c r="H5910" s="72"/>
      <c r="I5910" s="72"/>
      <c r="J5910" s="72"/>
      <c r="K5910" s="72"/>
      <c r="O5910" s="4"/>
      <c r="P5910" s="4"/>
      <c r="Q5910" s="4"/>
      <c r="R5910" s="4"/>
      <c r="S5910" s="4"/>
      <c r="T5910" s="4"/>
      <c r="U5910" s="4"/>
      <c r="V5910" s="4"/>
      <c r="W5910" s="4"/>
      <c r="X5910" s="4"/>
      <c r="Y5910" s="4"/>
    </row>
    <row r="5911" spans="1:25" ht="15" customHeight="1">
      <c r="A5911" s="4"/>
      <c r="B5911" s="61"/>
      <c r="C5911" s="62" t="s">
        <v>19</v>
      </c>
      <c r="D5911" s="61" t="s">
        <v>20</v>
      </c>
      <c r="E5911" s="61" t="s">
        <v>21</v>
      </c>
      <c r="F5911" s="303" t="s">
        <v>1242</v>
      </c>
      <c r="G5911" s="303"/>
      <c r="H5911" s="67" t="s">
        <v>22</v>
      </c>
      <c r="I5911" s="62" t="s">
        <v>23</v>
      </c>
      <c r="J5911" s="62" t="s">
        <v>24</v>
      </c>
      <c r="K5911" s="62" t="s">
        <v>17</v>
      </c>
      <c r="O5911" s="4"/>
      <c r="P5911" s="4"/>
      <c r="Q5911" s="4"/>
      <c r="R5911" s="4"/>
      <c r="S5911" s="4"/>
      <c r="T5911" s="4"/>
      <c r="U5911" s="4"/>
      <c r="V5911" s="4"/>
      <c r="W5911" s="4"/>
      <c r="X5911" s="4"/>
      <c r="Y5911" s="4"/>
    </row>
    <row r="5912" spans="1:25" ht="15" customHeight="1">
      <c r="A5912" s="4"/>
      <c r="B5912" s="58" t="s">
        <v>1243</v>
      </c>
      <c r="C5912" s="69" t="s">
        <v>1655</v>
      </c>
      <c r="D5912" s="58" t="s">
        <v>47</v>
      </c>
      <c r="E5912" s="58" t="s">
        <v>1656</v>
      </c>
      <c r="F5912" s="304" t="s">
        <v>1248</v>
      </c>
      <c r="G5912" s="304"/>
      <c r="H5912" s="68" t="s">
        <v>1249</v>
      </c>
      <c r="I5912" s="71">
        <v>1</v>
      </c>
      <c r="J5912" s="70">
        <v>30.45</v>
      </c>
      <c r="K5912" s="70">
        <v>30.45</v>
      </c>
      <c r="O5912" s="4"/>
      <c r="P5912" s="4"/>
      <c r="Q5912" s="4"/>
      <c r="R5912" s="4"/>
      <c r="S5912" s="4"/>
      <c r="T5912" s="4"/>
      <c r="U5912" s="4"/>
      <c r="V5912" s="4"/>
      <c r="W5912" s="4"/>
      <c r="X5912" s="4"/>
      <c r="Y5912" s="4"/>
    </row>
    <row r="5913" spans="1:25" ht="15" customHeight="1">
      <c r="A5913" s="4"/>
      <c r="B5913" s="59" t="s">
        <v>1245</v>
      </c>
      <c r="C5913" s="74" t="s">
        <v>2992</v>
      </c>
      <c r="D5913" s="59" t="s">
        <v>47</v>
      </c>
      <c r="E5913" s="59" t="s">
        <v>2993</v>
      </c>
      <c r="F5913" s="308" t="s">
        <v>1248</v>
      </c>
      <c r="G5913" s="308"/>
      <c r="H5913" s="73" t="s">
        <v>1249</v>
      </c>
      <c r="I5913" s="76">
        <v>1</v>
      </c>
      <c r="J5913" s="75">
        <v>0.27</v>
      </c>
      <c r="K5913" s="75">
        <v>0.27</v>
      </c>
      <c r="O5913" s="4"/>
      <c r="P5913" s="4"/>
      <c r="Q5913" s="4"/>
      <c r="R5913" s="4"/>
      <c r="S5913" s="4"/>
      <c r="T5913" s="4"/>
      <c r="U5913" s="4"/>
      <c r="V5913" s="4"/>
      <c r="W5913" s="4"/>
      <c r="X5913" s="4"/>
      <c r="Y5913" s="4"/>
    </row>
    <row r="5914" spans="1:25" ht="15" customHeight="1">
      <c r="A5914" s="4"/>
      <c r="B5914" s="57" t="s">
        <v>1254</v>
      </c>
      <c r="C5914" s="78" t="s">
        <v>2994</v>
      </c>
      <c r="D5914" s="57" t="s">
        <v>47</v>
      </c>
      <c r="E5914" s="57" t="s">
        <v>2995</v>
      </c>
      <c r="F5914" s="305" t="s">
        <v>1402</v>
      </c>
      <c r="G5914" s="305"/>
      <c r="H5914" s="77" t="s">
        <v>1249</v>
      </c>
      <c r="I5914" s="80">
        <v>1</v>
      </c>
      <c r="J5914" s="79">
        <v>23.82</v>
      </c>
      <c r="K5914" s="79">
        <v>23.82</v>
      </c>
      <c r="O5914" s="4"/>
      <c r="P5914" s="4"/>
      <c r="Q5914" s="4"/>
      <c r="R5914" s="4"/>
      <c r="S5914" s="4"/>
      <c r="T5914" s="4"/>
      <c r="U5914" s="4"/>
      <c r="V5914" s="4"/>
      <c r="W5914" s="4"/>
      <c r="X5914" s="4"/>
      <c r="Y5914" s="4"/>
    </row>
    <row r="5915" spans="1:25" ht="15" customHeight="1">
      <c r="A5915" s="4"/>
      <c r="B5915" s="57" t="s">
        <v>1254</v>
      </c>
      <c r="C5915" s="78" t="s">
        <v>2697</v>
      </c>
      <c r="D5915" s="57" t="s">
        <v>47</v>
      </c>
      <c r="E5915" s="57" t="s">
        <v>2698</v>
      </c>
      <c r="F5915" s="305" t="s">
        <v>1258</v>
      </c>
      <c r="G5915" s="305"/>
      <c r="H5915" s="77" t="s">
        <v>1249</v>
      </c>
      <c r="I5915" s="80">
        <v>1</v>
      </c>
      <c r="J5915" s="79">
        <v>2.12</v>
      </c>
      <c r="K5915" s="79">
        <v>2.12</v>
      </c>
      <c r="O5915" s="4"/>
      <c r="P5915" s="4"/>
      <c r="Q5915" s="4"/>
      <c r="R5915" s="4"/>
      <c r="S5915" s="4"/>
      <c r="T5915" s="4"/>
      <c r="U5915" s="4"/>
      <c r="V5915" s="4"/>
      <c r="W5915" s="4"/>
      <c r="X5915" s="4"/>
      <c r="Y5915" s="4"/>
    </row>
    <row r="5916" spans="1:25" ht="15" customHeight="1">
      <c r="A5916" s="4"/>
      <c r="B5916" s="57" t="s">
        <v>1254</v>
      </c>
      <c r="C5916" s="78" t="s">
        <v>2705</v>
      </c>
      <c r="D5916" s="57" t="s">
        <v>47</v>
      </c>
      <c r="E5916" s="57" t="s">
        <v>2706</v>
      </c>
      <c r="F5916" s="305" t="s">
        <v>1258</v>
      </c>
      <c r="G5916" s="305"/>
      <c r="H5916" s="77" t="s">
        <v>1249</v>
      </c>
      <c r="I5916" s="80">
        <v>1</v>
      </c>
      <c r="J5916" s="79">
        <v>1.43</v>
      </c>
      <c r="K5916" s="79">
        <v>1.43</v>
      </c>
      <c r="O5916" s="4"/>
      <c r="P5916" s="4"/>
      <c r="Q5916" s="4"/>
      <c r="R5916" s="4"/>
      <c r="S5916" s="4"/>
      <c r="T5916" s="4"/>
      <c r="U5916" s="4"/>
      <c r="V5916" s="4"/>
      <c r="W5916" s="4"/>
      <c r="X5916" s="4"/>
      <c r="Y5916" s="4"/>
    </row>
    <row r="5917" spans="1:25" ht="15" customHeight="1">
      <c r="A5917" s="4"/>
      <c r="B5917" s="57" t="s">
        <v>1254</v>
      </c>
      <c r="C5917" s="78" t="s">
        <v>2689</v>
      </c>
      <c r="D5917" s="57" t="s">
        <v>47</v>
      </c>
      <c r="E5917" s="57" t="s">
        <v>2690</v>
      </c>
      <c r="F5917" s="305" t="s">
        <v>1258</v>
      </c>
      <c r="G5917" s="305"/>
      <c r="H5917" s="77" t="s">
        <v>1249</v>
      </c>
      <c r="I5917" s="80">
        <v>1</v>
      </c>
      <c r="J5917" s="79">
        <v>1.43</v>
      </c>
      <c r="K5917" s="79">
        <v>1.43</v>
      </c>
      <c r="O5917" s="4"/>
      <c r="P5917" s="4"/>
      <c r="Q5917" s="4"/>
      <c r="R5917" s="4"/>
      <c r="S5917" s="4"/>
      <c r="T5917" s="4"/>
      <c r="U5917" s="4"/>
      <c r="V5917" s="4"/>
      <c r="W5917" s="4"/>
      <c r="X5917" s="4"/>
      <c r="Y5917" s="4"/>
    </row>
    <row r="5918" spans="1:25" ht="15" customHeight="1">
      <c r="A5918" s="4"/>
      <c r="B5918" s="57" t="s">
        <v>1254</v>
      </c>
      <c r="C5918" s="78" t="s">
        <v>2703</v>
      </c>
      <c r="D5918" s="57" t="s">
        <v>47</v>
      </c>
      <c r="E5918" s="57" t="s">
        <v>2704</v>
      </c>
      <c r="F5918" s="305" t="s">
        <v>1258</v>
      </c>
      <c r="G5918" s="305"/>
      <c r="H5918" s="77" t="s">
        <v>1249</v>
      </c>
      <c r="I5918" s="80">
        <v>1</v>
      </c>
      <c r="J5918" s="79">
        <v>0.44</v>
      </c>
      <c r="K5918" s="79">
        <v>0.44</v>
      </c>
      <c r="O5918" s="4"/>
      <c r="P5918" s="4"/>
      <c r="Q5918" s="4"/>
      <c r="R5918" s="4"/>
      <c r="S5918" s="4"/>
      <c r="T5918" s="4"/>
      <c r="U5918" s="4"/>
      <c r="V5918" s="4"/>
      <c r="W5918" s="4"/>
      <c r="X5918" s="4"/>
      <c r="Y5918" s="4"/>
    </row>
    <row r="5919" spans="1:25" ht="15" customHeight="1">
      <c r="A5919" s="4"/>
      <c r="B5919" s="57" t="s">
        <v>1254</v>
      </c>
      <c r="C5919" s="78" t="s">
        <v>2691</v>
      </c>
      <c r="D5919" s="57" t="s">
        <v>47</v>
      </c>
      <c r="E5919" s="57" t="s">
        <v>2692</v>
      </c>
      <c r="F5919" s="305" t="s">
        <v>1258</v>
      </c>
      <c r="G5919" s="305"/>
      <c r="H5919" s="77" t="s">
        <v>1249</v>
      </c>
      <c r="I5919" s="80">
        <v>1</v>
      </c>
      <c r="J5919" s="79">
        <v>0.08</v>
      </c>
      <c r="K5919" s="79">
        <v>0.08</v>
      </c>
      <c r="O5919" s="4"/>
      <c r="P5919" s="4"/>
      <c r="Q5919" s="4"/>
      <c r="R5919" s="4"/>
      <c r="S5919" s="4"/>
      <c r="T5919" s="4"/>
      <c r="U5919" s="4"/>
      <c r="V5919" s="4"/>
      <c r="W5919" s="4"/>
      <c r="X5919" s="4"/>
      <c r="Y5919" s="4"/>
    </row>
    <row r="5920" spans="1:25" ht="15" customHeight="1">
      <c r="A5920" s="4"/>
      <c r="B5920" s="57" t="s">
        <v>1254</v>
      </c>
      <c r="C5920" s="78" t="s">
        <v>2693</v>
      </c>
      <c r="D5920" s="57" t="s">
        <v>47</v>
      </c>
      <c r="E5920" s="57" t="s">
        <v>2694</v>
      </c>
      <c r="F5920" s="305" t="s">
        <v>1258</v>
      </c>
      <c r="G5920" s="305"/>
      <c r="H5920" s="77" t="s">
        <v>1249</v>
      </c>
      <c r="I5920" s="80">
        <v>1</v>
      </c>
      <c r="J5920" s="79">
        <v>0.86</v>
      </c>
      <c r="K5920" s="79">
        <v>0.86</v>
      </c>
      <c r="O5920" s="4"/>
      <c r="P5920" s="4"/>
      <c r="Q5920" s="4"/>
      <c r="R5920" s="4"/>
      <c r="S5920" s="4"/>
      <c r="T5920" s="4"/>
      <c r="U5920" s="4"/>
      <c r="V5920" s="4"/>
      <c r="W5920" s="4"/>
      <c r="X5920" s="4"/>
      <c r="Y5920" s="4"/>
    </row>
    <row r="5921" spans="1:25" ht="15" customHeight="1">
      <c r="A5921" s="4"/>
      <c r="B5921" s="60"/>
      <c r="C5921" s="60"/>
      <c r="D5921" s="60"/>
      <c r="E5921" s="60"/>
      <c r="F5921" s="60" t="s">
        <v>1260</v>
      </c>
      <c r="G5921" s="82">
        <v>24.09</v>
      </c>
      <c r="H5921" s="60" t="s">
        <v>1261</v>
      </c>
      <c r="I5921" s="82">
        <v>0</v>
      </c>
      <c r="J5921" s="60" t="s">
        <v>1262</v>
      </c>
      <c r="K5921" s="82">
        <v>24.09</v>
      </c>
      <c r="O5921" s="4"/>
      <c r="P5921" s="4"/>
      <c r="Q5921" s="4"/>
      <c r="R5921" s="4"/>
      <c r="S5921" s="4"/>
      <c r="T5921" s="4"/>
      <c r="U5921" s="4"/>
      <c r="V5921" s="4"/>
      <c r="W5921" s="4"/>
      <c r="X5921" s="4"/>
      <c r="Y5921" s="4"/>
    </row>
    <row r="5922" spans="1:25" ht="15" customHeight="1" thickBot="1">
      <c r="A5922" s="4"/>
      <c r="B5922" s="60"/>
      <c r="C5922" s="60"/>
      <c r="D5922" s="60"/>
      <c r="E5922" s="60"/>
      <c r="F5922" s="60" t="s">
        <v>1263</v>
      </c>
      <c r="G5922" s="82">
        <v>5.76</v>
      </c>
      <c r="H5922" s="60"/>
      <c r="I5922" s="306" t="s">
        <v>1264</v>
      </c>
      <c r="J5922" s="306"/>
      <c r="K5922" s="82">
        <v>36.21</v>
      </c>
      <c r="O5922" s="4"/>
      <c r="P5922" s="4"/>
      <c r="Q5922" s="4"/>
      <c r="R5922" s="4"/>
      <c r="S5922" s="4"/>
      <c r="T5922" s="4"/>
      <c r="U5922" s="4"/>
      <c r="V5922" s="4"/>
      <c r="W5922" s="4"/>
      <c r="X5922" s="4"/>
      <c r="Y5922" s="4"/>
    </row>
    <row r="5923" spans="1:25" ht="15" customHeight="1" thickTop="1">
      <c r="A5923" s="4"/>
      <c r="B5923" s="72"/>
      <c r="C5923" s="72"/>
      <c r="D5923" s="72"/>
      <c r="E5923" s="72"/>
      <c r="F5923" s="72"/>
      <c r="G5923" s="72"/>
      <c r="H5923" s="72"/>
      <c r="I5923" s="72"/>
      <c r="J5923" s="72"/>
      <c r="K5923" s="72"/>
      <c r="O5923" s="4"/>
      <c r="P5923" s="4"/>
      <c r="Q5923" s="4"/>
      <c r="R5923" s="4"/>
      <c r="S5923" s="4"/>
      <c r="T5923" s="4"/>
      <c r="U5923" s="4"/>
      <c r="V5923" s="4"/>
      <c r="W5923" s="4"/>
      <c r="X5923" s="4"/>
      <c r="Y5923" s="4"/>
    </row>
    <row r="5924" spans="1:25" ht="15" customHeight="1">
      <c r="A5924" s="4"/>
      <c r="B5924" s="61"/>
      <c r="C5924" s="62" t="s">
        <v>19</v>
      </c>
      <c r="D5924" s="61" t="s">
        <v>20</v>
      </c>
      <c r="E5924" s="61" t="s">
        <v>21</v>
      </c>
      <c r="F5924" s="303" t="s">
        <v>1242</v>
      </c>
      <c r="G5924" s="303"/>
      <c r="H5924" s="67" t="s">
        <v>22</v>
      </c>
      <c r="I5924" s="62" t="s">
        <v>23</v>
      </c>
      <c r="J5924" s="62" t="s">
        <v>24</v>
      </c>
      <c r="K5924" s="62" t="s">
        <v>17</v>
      </c>
      <c r="O5924" s="4"/>
      <c r="P5924" s="4"/>
      <c r="Q5924" s="4"/>
      <c r="R5924" s="4"/>
      <c r="S5924" s="4"/>
      <c r="T5924" s="4"/>
      <c r="U5924" s="4"/>
      <c r="V5924" s="4"/>
      <c r="W5924" s="4"/>
      <c r="X5924" s="4"/>
      <c r="Y5924" s="4"/>
    </row>
    <row r="5925" spans="1:25" ht="15" customHeight="1">
      <c r="A5925" s="4"/>
      <c r="B5925" s="58" t="s">
        <v>1243</v>
      </c>
      <c r="C5925" s="69" t="s">
        <v>1853</v>
      </c>
      <c r="D5925" s="58" t="s">
        <v>47</v>
      </c>
      <c r="E5925" s="58" t="s">
        <v>1854</v>
      </c>
      <c r="F5925" s="304" t="s">
        <v>1824</v>
      </c>
      <c r="G5925" s="304"/>
      <c r="H5925" s="68" t="s">
        <v>49</v>
      </c>
      <c r="I5925" s="71">
        <v>1</v>
      </c>
      <c r="J5925" s="70">
        <v>96.29</v>
      </c>
      <c r="K5925" s="70">
        <v>96.29</v>
      </c>
      <c r="O5925" s="4"/>
      <c r="P5925" s="4"/>
      <c r="Q5925" s="4"/>
      <c r="R5925" s="4"/>
      <c r="S5925" s="4"/>
      <c r="T5925" s="4"/>
      <c r="U5925" s="4"/>
      <c r="V5925" s="4"/>
      <c r="W5925" s="4"/>
      <c r="X5925" s="4"/>
      <c r="Y5925" s="4"/>
    </row>
    <row r="5926" spans="1:25" ht="15" customHeight="1">
      <c r="A5926" s="4"/>
      <c r="B5926" s="59" t="s">
        <v>1245</v>
      </c>
      <c r="C5926" s="74" t="s">
        <v>1301</v>
      </c>
      <c r="D5926" s="59" t="s">
        <v>47</v>
      </c>
      <c r="E5926" s="59" t="s">
        <v>1302</v>
      </c>
      <c r="F5926" s="308" t="s">
        <v>1248</v>
      </c>
      <c r="G5926" s="308"/>
      <c r="H5926" s="73" t="s">
        <v>1249</v>
      </c>
      <c r="I5926" s="76">
        <v>0.1525</v>
      </c>
      <c r="J5926" s="75">
        <v>30.48</v>
      </c>
      <c r="K5926" s="75">
        <v>4.6399999999999997</v>
      </c>
      <c r="O5926" s="4"/>
      <c r="P5926" s="4"/>
      <c r="Q5926" s="4"/>
      <c r="R5926" s="4"/>
      <c r="S5926" s="4"/>
      <c r="T5926" s="4"/>
      <c r="U5926" s="4"/>
      <c r="V5926" s="4"/>
      <c r="W5926" s="4"/>
      <c r="X5926" s="4"/>
      <c r="Y5926" s="4"/>
    </row>
    <row r="5927" spans="1:25" ht="15" customHeight="1">
      <c r="A5927" s="4"/>
      <c r="B5927" s="59" t="s">
        <v>1245</v>
      </c>
      <c r="C5927" s="74" t="s">
        <v>1246</v>
      </c>
      <c r="D5927" s="59" t="s">
        <v>47</v>
      </c>
      <c r="E5927" s="59" t="s">
        <v>1247</v>
      </c>
      <c r="F5927" s="308" t="s">
        <v>1248</v>
      </c>
      <c r="G5927" s="308"/>
      <c r="H5927" s="73" t="s">
        <v>1249</v>
      </c>
      <c r="I5927" s="76">
        <v>4.8099999999999997E-2</v>
      </c>
      <c r="J5927" s="75">
        <v>22.64</v>
      </c>
      <c r="K5927" s="75">
        <v>1.08</v>
      </c>
      <c r="O5927" s="4"/>
      <c r="P5927" s="4"/>
      <c r="Q5927" s="4"/>
      <c r="R5927" s="4"/>
      <c r="S5927" s="4"/>
      <c r="T5927" s="4"/>
      <c r="U5927" s="4"/>
      <c r="V5927" s="4"/>
      <c r="W5927" s="4"/>
      <c r="X5927" s="4"/>
      <c r="Y5927" s="4"/>
    </row>
    <row r="5928" spans="1:25" ht="15" customHeight="1">
      <c r="A5928" s="4"/>
      <c r="B5928" s="57" t="s">
        <v>1254</v>
      </c>
      <c r="C5928" s="78" t="s">
        <v>1825</v>
      </c>
      <c r="D5928" s="57" t="s">
        <v>47</v>
      </c>
      <c r="E5928" s="57" t="s">
        <v>1826</v>
      </c>
      <c r="F5928" s="305" t="s">
        <v>1258</v>
      </c>
      <c r="G5928" s="305"/>
      <c r="H5928" s="77" t="s">
        <v>49</v>
      </c>
      <c r="I5928" s="80">
        <v>2.1000000000000001E-2</v>
      </c>
      <c r="J5928" s="79">
        <v>3.99</v>
      </c>
      <c r="K5928" s="79">
        <v>0.08</v>
      </c>
      <c r="O5928" s="4"/>
      <c r="P5928" s="4"/>
      <c r="Q5928" s="4"/>
      <c r="R5928" s="4"/>
      <c r="S5928" s="4"/>
      <c r="T5928" s="4"/>
      <c r="U5928" s="4"/>
      <c r="V5928" s="4"/>
      <c r="W5928" s="4"/>
      <c r="X5928" s="4"/>
      <c r="Y5928" s="4"/>
    </row>
    <row r="5929" spans="1:25" ht="15" customHeight="1">
      <c r="A5929" s="4"/>
      <c r="B5929" s="57" t="s">
        <v>1254</v>
      </c>
      <c r="C5929" s="78" t="s">
        <v>3220</v>
      </c>
      <c r="D5929" s="57" t="s">
        <v>47</v>
      </c>
      <c r="E5929" s="57" t="s">
        <v>3221</v>
      </c>
      <c r="F5929" s="305" t="s">
        <v>1258</v>
      </c>
      <c r="G5929" s="305"/>
      <c r="H5929" s="77" t="s">
        <v>49</v>
      </c>
      <c r="I5929" s="80">
        <v>1</v>
      </c>
      <c r="J5929" s="79">
        <v>90.49</v>
      </c>
      <c r="K5929" s="79">
        <v>90.49</v>
      </c>
      <c r="O5929" s="4"/>
      <c r="P5929" s="4"/>
      <c r="Q5929" s="4"/>
      <c r="R5929" s="4"/>
      <c r="S5929" s="4"/>
      <c r="T5929" s="4"/>
      <c r="U5929" s="4"/>
      <c r="V5929" s="4"/>
      <c r="W5929" s="4"/>
      <c r="X5929" s="4"/>
      <c r="Y5929" s="4"/>
    </row>
    <row r="5930" spans="1:25" ht="15" customHeight="1">
      <c r="A5930" s="4"/>
      <c r="B5930" s="60"/>
      <c r="C5930" s="60"/>
      <c r="D5930" s="60"/>
      <c r="E5930" s="60"/>
      <c r="F5930" s="60" t="s">
        <v>1260</v>
      </c>
      <c r="G5930" s="82">
        <v>4.51</v>
      </c>
      <c r="H5930" s="60" t="s">
        <v>1261</v>
      </c>
      <c r="I5930" s="82">
        <v>0</v>
      </c>
      <c r="J5930" s="60" t="s">
        <v>1262</v>
      </c>
      <c r="K5930" s="82">
        <v>4.51</v>
      </c>
      <c r="O5930" s="4"/>
      <c r="P5930" s="4"/>
      <c r="Q5930" s="4"/>
      <c r="R5930" s="4"/>
      <c r="S5930" s="4"/>
      <c r="T5930" s="4"/>
      <c r="U5930" s="4"/>
      <c r="V5930" s="4"/>
      <c r="W5930" s="4"/>
      <c r="X5930" s="4"/>
      <c r="Y5930" s="4"/>
    </row>
    <row r="5931" spans="1:25" ht="15" customHeight="1" thickBot="1">
      <c r="A5931" s="4"/>
      <c r="B5931" s="60"/>
      <c r="C5931" s="60"/>
      <c r="D5931" s="60"/>
      <c r="E5931" s="60"/>
      <c r="F5931" s="60" t="s">
        <v>1263</v>
      </c>
      <c r="G5931" s="82">
        <v>18.21</v>
      </c>
      <c r="H5931" s="60"/>
      <c r="I5931" s="306" t="s">
        <v>1264</v>
      </c>
      <c r="J5931" s="306"/>
      <c r="K5931" s="82">
        <v>114.5</v>
      </c>
      <c r="O5931" s="4"/>
      <c r="P5931" s="4"/>
      <c r="Q5931" s="4"/>
      <c r="R5931" s="4"/>
      <c r="S5931" s="4"/>
      <c r="T5931" s="4"/>
      <c r="U5931" s="4"/>
      <c r="V5931" s="4"/>
      <c r="W5931" s="4"/>
      <c r="X5931" s="4"/>
      <c r="Y5931" s="4"/>
    </row>
    <row r="5932" spans="1:25" ht="15" customHeight="1" thickTop="1">
      <c r="A5932" s="4"/>
      <c r="B5932" s="72"/>
      <c r="C5932" s="72"/>
      <c r="D5932" s="72"/>
      <c r="E5932" s="72"/>
      <c r="F5932" s="72"/>
      <c r="G5932" s="72"/>
      <c r="H5932" s="72"/>
      <c r="I5932" s="72"/>
      <c r="J5932" s="72"/>
      <c r="K5932" s="72"/>
      <c r="O5932" s="4"/>
      <c r="P5932" s="4"/>
      <c r="Q5932" s="4"/>
      <c r="R5932" s="4"/>
      <c r="S5932" s="4"/>
      <c r="T5932" s="4"/>
      <c r="U5932" s="4"/>
      <c r="V5932" s="4"/>
      <c r="W5932" s="4"/>
      <c r="X5932" s="4"/>
      <c r="Y5932" s="4"/>
    </row>
    <row r="5933" spans="1:25" ht="15" customHeight="1">
      <c r="A5933" s="4"/>
      <c r="B5933" s="61"/>
      <c r="C5933" s="62" t="s">
        <v>19</v>
      </c>
      <c r="D5933" s="61" t="s">
        <v>20</v>
      </c>
      <c r="E5933" s="61" t="s">
        <v>21</v>
      </c>
      <c r="F5933" s="303" t="s">
        <v>1242</v>
      </c>
      <c r="G5933" s="303"/>
      <c r="H5933" s="67" t="s">
        <v>22</v>
      </c>
      <c r="I5933" s="62" t="s">
        <v>23</v>
      </c>
      <c r="J5933" s="62" t="s">
        <v>24</v>
      </c>
      <c r="K5933" s="62" t="s">
        <v>17</v>
      </c>
      <c r="O5933" s="4"/>
      <c r="P5933" s="4"/>
      <c r="Q5933" s="4"/>
      <c r="R5933" s="4"/>
      <c r="S5933" s="4"/>
      <c r="T5933" s="4"/>
      <c r="U5933" s="4"/>
      <c r="V5933" s="4"/>
      <c r="W5933" s="4"/>
      <c r="X5933" s="4"/>
      <c r="Y5933" s="4"/>
    </row>
    <row r="5934" spans="1:25" ht="15" customHeight="1">
      <c r="A5934" s="4"/>
      <c r="B5934" s="58" t="s">
        <v>1243</v>
      </c>
      <c r="C5934" s="69" t="s">
        <v>1847</v>
      </c>
      <c r="D5934" s="58" t="s">
        <v>47</v>
      </c>
      <c r="E5934" s="58" t="s">
        <v>1848</v>
      </c>
      <c r="F5934" s="304" t="s">
        <v>1824</v>
      </c>
      <c r="G5934" s="304"/>
      <c r="H5934" s="68" t="s">
        <v>49</v>
      </c>
      <c r="I5934" s="71">
        <v>1</v>
      </c>
      <c r="J5934" s="70">
        <v>73.16</v>
      </c>
      <c r="K5934" s="70">
        <v>73.16</v>
      </c>
      <c r="O5934" s="4"/>
      <c r="P5934" s="4"/>
      <c r="Q5934" s="4"/>
      <c r="R5934" s="4"/>
      <c r="S5934" s="4"/>
      <c r="T5934" s="4"/>
      <c r="U5934" s="4"/>
      <c r="V5934" s="4"/>
      <c r="W5934" s="4"/>
      <c r="X5934" s="4"/>
      <c r="Y5934" s="4"/>
    </row>
    <row r="5935" spans="1:25" ht="15" customHeight="1">
      <c r="A5935" s="4"/>
      <c r="B5935" s="59" t="s">
        <v>1245</v>
      </c>
      <c r="C5935" s="74" t="s">
        <v>1246</v>
      </c>
      <c r="D5935" s="59" t="s">
        <v>47</v>
      </c>
      <c r="E5935" s="59" t="s">
        <v>1247</v>
      </c>
      <c r="F5935" s="308" t="s">
        <v>1248</v>
      </c>
      <c r="G5935" s="308"/>
      <c r="H5935" s="73" t="s">
        <v>1249</v>
      </c>
      <c r="I5935" s="76">
        <v>3.0300000000000001E-2</v>
      </c>
      <c r="J5935" s="75">
        <v>22.64</v>
      </c>
      <c r="K5935" s="75">
        <v>0.68</v>
      </c>
      <c r="O5935" s="4"/>
      <c r="P5935" s="4"/>
      <c r="Q5935" s="4"/>
      <c r="R5935" s="4"/>
      <c r="S5935" s="4"/>
      <c r="T5935" s="4"/>
      <c r="U5935" s="4"/>
      <c r="V5935" s="4"/>
      <c r="W5935" s="4"/>
      <c r="X5935" s="4"/>
      <c r="Y5935" s="4"/>
    </row>
    <row r="5936" spans="1:25" ht="15" customHeight="1">
      <c r="A5936" s="4"/>
      <c r="B5936" s="59" t="s">
        <v>1245</v>
      </c>
      <c r="C5936" s="74" t="s">
        <v>1301</v>
      </c>
      <c r="D5936" s="59" t="s">
        <v>47</v>
      </c>
      <c r="E5936" s="59" t="s">
        <v>1302</v>
      </c>
      <c r="F5936" s="308" t="s">
        <v>1248</v>
      </c>
      <c r="G5936" s="308"/>
      <c r="H5936" s="73" t="s">
        <v>1249</v>
      </c>
      <c r="I5936" s="76">
        <v>9.6000000000000002E-2</v>
      </c>
      <c r="J5936" s="75">
        <v>30.48</v>
      </c>
      <c r="K5936" s="75">
        <v>2.92</v>
      </c>
      <c r="O5936" s="4"/>
      <c r="P5936" s="4"/>
      <c r="Q5936" s="4"/>
      <c r="R5936" s="4"/>
      <c r="S5936" s="4"/>
      <c r="T5936" s="4"/>
      <c r="U5936" s="4"/>
      <c r="V5936" s="4"/>
      <c r="W5936" s="4"/>
      <c r="X5936" s="4"/>
      <c r="Y5936" s="4"/>
    </row>
    <row r="5937" spans="1:25" ht="15" customHeight="1">
      <c r="A5937" s="4"/>
      <c r="B5937" s="57" t="s">
        <v>1254</v>
      </c>
      <c r="C5937" s="78" t="s">
        <v>1825</v>
      </c>
      <c r="D5937" s="57" t="s">
        <v>47</v>
      </c>
      <c r="E5937" s="57" t="s">
        <v>1826</v>
      </c>
      <c r="F5937" s="305" t="s">
        <v>1258</v>
      </c>
      <c r="G5937" s="305"/>
      <c r="H5937" s="77" t="s">
        <v>49</v>
      </c>
      <c r="I5937" s="80">
        <v>2.1000000000000001E-2</v>
      </c>
      <c r="J5937" s="79">
        <v>3.99</v>
      </c>
      <c r="K5937" s="79">
        <v>0.08</v>
      </c>
      <c r="O5937" s="4"/>
      <c r="P5937" s="4"/>
      <c r="Q5937" s="4"/>
      <c r="R5937" s="4"/>
      <c r="S5937" s="4"/>
      <c r="T5937" s="4"/>
      <c r="U5937" s="4"/>
      <c r="V5937" s="4"/>
      <c r="W5937" s="4"/>
      <c r="X5937" s="4"/>
      <c r="Y5937" s="4"/>
    </row>
    <row r="5938" spans="1:25" ht="15" customHeight="1">
      <c r="A5938" s="4"/>
      <c r="B5938" s="57" t="s">
        <v>1254</v>
      </c>
      <c r="C5938" s="78" t="s">
        <v>3222</v>
      </c>
      <c r="D5938" s="57" t="s">
        <v>47</v>
      </c>
      <c r="E5938" s="57" t="s">
        <v>3223</v>
      </c>
      <c r="F5938" s="305" t="s">
        <v>1258</v>
      </c>
      <c r="G5938" s="305"/>
      <c r="H5938" s="77" t="s">
        <v>49</v>
      </c>
      <c r="I5938" s="80">
        <v>1</v>
      </c>
      <c r="J5938" s="79">
        <v>69.48</v>
      </c>
      <c r="K5938" s="79">
        <v>69.48</v>
      </c>
      <c r="O5938" s="4"/>
      <c r="P5938" s="4"/>
      <c r="Q5938" s="4"/>
      <c r="R5938" s="4"/>
      <c r="S5938" s="4"/>
      <c r="T5938" s="4"/>
      <c r="U5938" s="4"/>
      <c r="V5938" s="4"/>
      <c r="W5938" s="4"/>
      <c r="X5938" s="4"/>
      <c r="Y5938" s="4"/>
    </row>
    <row r="5939" spans="1:25" ht="15" customHeight="1">
      <c r="A5939" s="4"/>
      <c r="B5939" s="60"/>
      <c r="C5939" s="60"/>
      <c r="D5939" s="60"/>
      <c r="E5939" s="60"/>
      <c r="F5939" s="60" t="s">
        <v>1260</v>
      </c>
      <c r="G5939" s="82">
        <v>2.83</v>
      </c>
      <c r="H5939" s="60" t="s">
        <v>1261</v>
      </c>
      <c r="I5939" s="82">
        <v>0</v>
      </c>
      <c r="J5939" s="60" t="s">
        <v>1262</v>
      </c>
      <c r="K5939" s="82">
        <v>2.83</v>
      </c>
      <c r="O5939" s="4"/>
      <c r="P5939" s="4"/>
      <c r="Q5939" s="4"/>
      <c r="R5939" s="4"/>
      <c r="S5939" s="4"/>
      <c r="T5939" s="4"/>
      <c r="U5939" s="4"/>
      <c r="V5939" s="4"/>
      <c r="W5939" s="4"/>
      <c r="X5939" s="4"/>
      <c r="Y5939" s="4"/>
    </row>
    <row r="5940" spans="1:25" ht="15" customHeight="1" thickBot="1">
      <c r="A5940" s="4"/>
      <c r="B5940" s="60"/>
      <c r="C5940" s="60"/>
      <c r="D5940" s="60"/>
      <c r="E5940" s="60"/>
      <c r="F5940" s="60" t="s">
        <v>1263</v>
      </c>
      <c r="G5940" s="82">
        <v>13.84</v>
      </c>
      <c r="H5940" s="60"/>
      <c r="I5940" s="306" t="s">
        <v>1264</v>
      </c>
      <c r="J5940" s="306"/>
      <c r="K5940" s="82">
        <v>87</v>
      </c>
      <c r="O5940" s="4"/>
      <c r="P5940" s="4"/>
      <c r="Q5940" s="4"/>
      <c r="R5940" s="4"/>
      <c r="S5940" s="4"/>
      <c r="T5940" s="4"/>
      <c r="U5940" s="4"/>
      <c r="V5940" s="4"/>
      <c r="W5940" s="4"/>
      <c r="X5940" s="4"/>
      <c r="Y5940" s="4"/>
    </row>
    <row r="5941" spans="1:25" ht="15" customHeight="1" thickTop="1">
      <c r="A5941" s="4"/>
      <c r="B5941" s="72"/>
      <c r="C5941" s="72"/>
      <c r="D5941" s="72"/>
      <c r="E5941" s="72"/>
      <c r="F5941" s="72"/>
      <c r="G5941" s="72"/>
      <c r="H5941" s="72"/>
      <c r="I5941" s="72"/>
      <c r="J5941" s="72"/>
      <c r="K5941" s="72"/>
      <c r="O5941" s="4"/>
      <c r="P5941" s="4"/>
      <c r="Q5941" s="4"/>
      <c r="R5941" s="4"/>
      <c r="S5941" s="4"/>
      <c r="T5941" s="4"/>
      <c r="U5941" s="4"/>
      <c r="V5941" s="4"/>
      <c r="W5941" s="4"/>
      <c r="X5941" s="4"/>
      <c r="Y5941" s="4"/>
    </row>
    <row r="5942" spans="1:25" ht="15" customHeight="1">
      <c r="A5942" s="4"/>
      <c r="B5942" s="61"/>
      <c r="C5942" s="62" t="s">
        <v>19</v>
      </c>
      <c r="D5942" s="61" t="s">
        <v>20</v>
      </c>
      <c r="E5942" s="61" t="s">
        <v>21</v>
      </c>
      <c r="F5942" s="303" t="s">
        <v>1242</v>
      </c>
      <c r="G5942" s="303"/>
      <c r="H5942" s="67" t="s">
        <v>22</v>
      </c>
      <c r="I5942" s="62" t="s">
        <v>23</v>
      </c>
      <c r="J5942" s="62" t="s">
        <v>24</v>
      </c>
      <c r="K5942" s="62" t="s">
        <v>17</v>
      </c>
      <c r="O5942" s="4"/>
      <c r="P5942" s="4"/>
      <c r="Q5942" s="4"/>
      <c r="R5942" s="4"/>
      <c r="S5942" s="4"/>
      <c r="T5942" s="4"/>
      <c r="U5942" s="4"/>
      <c r="V5942" s="4"/>
      <c r="W5942" s="4"/>
      <c r="X5942" s="4"/>
      <c r="Y5942" s="4"/>
    </row>
    <row r="5943" spans="1:25" ht="15" customHeight="1">
      <c r="A5943" s="4"/>
      <c r="B5943" s="58" t="s">
        <v>1243</v>
      </c>
      <c r="C5943" s="69" t="s">
        <v>3148</v>
      </c>
      <c r="D5943" s="58" t="s">
        <v>47</v>
      </c>
      <c r="E5943" s="58" t="s">
        <v>3149</v>
      </c>
      <c r="F5943" s="304" t="s">
        <v>3150</v>
      </c>
      <c r="G5943" s="304"/>
      <c r="H5943" s="68" t="s">
        <v>3151</v>
      </c>
      <c r="I5943" s="71">
        <v>1</v>
      </c>
      <c r="J5943" s="70">
        <v>13.85</v>
      </c>
      <c r="K5943" s="70">
        <v>13.85</v>
      </c>
      <c r="O5943" s="4"/>
      <c r="P5943" s="4"/>
      <c r="Q5943" s="4"/>
      <c r="R5943" s="4"/>
      <c r="S5943" s="4"/>
      <c r="T5943" s="4"/>
      <c r="U5943" s="4"/>
      <c r="V5943" s="4"/>
      <c r="W5943" s="4"/>
      <c r="X5943" s="4"/>
      <c r="Y5943" s="4"/>
    </row>
    <row r="5944" spans="1:25" ht="15" customHeight="1">
      <c r="A5944" s="4"/>
      <c r="B5944" s="59" t="s">
        <v>1245</v>
      </c>
      <c r="C5944" s="74" t="s">
        <v>1246</v>
      </c>
      <c r="D5944" s="59" t="s">
        <v>47</v>
      </c>
      <c r="E5944" s="59" t="s">
        <v>1247</v>
      </c>
      <c r="F5944" s="308" t="s">
        <v>1248</v>
      </c>
      <c r="G5944" s="308"/>
      <c r="H5944" s="73" t="s">
        <v>1249</v>
      </c>
      <c r="I5944" s="76">
        <v>0.61180000000000001</v>
      </c>
      <c r="J5944" s="75">
        <v>22.64</v>
      </c>
      <c r="K5944" s="75">
        <v>13.85</v>
      </c>
      <c r="O5944" s="4"/>
      <c r="P5944" s="4"/>
      <c r="Q5944" s="4"/>
      <c r="R5944" s="4"/>
      <c r="S5944" s="4"/>
      <c r="T5944" s="4"/>
      <c r="U5944" s="4"/>
      <c r="V5944" s="4"/>
      <c r="W5944" s="4"/>
      <c r="X5944" s="4"/>
      <c r="Y5944" s="4"/>
    </row>
    <row r="5945" spans="1:25" ht="15" customHeight="1">
      <c r="A5945" s="4"/>
      <c r="B5945" s="60"/>
      <c r="C5945" s="60"/>
      <c r="D5945" s="60"/>
      <c r="E5945" s="60"/>
      <c r="F5945" s="60" t="s">
        <v>1260</v>
      </c>
      <c r="G5945" s="82">
        <v>9.8800000000000008</v>
      </c>
      <c r="H5945" s="60" t="s">
        <v>1261</v>
      </c>
      <c r="I5945" s="82">
        <v>0</v>
      </c>
      <c r="J5945" s="60" t="s">
        <v>1262</v>
      </c>
      <c r="K5945" s="82">
        <v>9.8800000000000008</v>
      </c>
      <c r="O5945" s="4"/>
      <c r="P5945" s="4"/>
      <c r="Q5945" s="4"/>
      <c r="R5945" s="4"/>
      <c r="S5945" s="4"/>
      <c r="T5945" s="4"/>
      <c r="U5945" s="4"/>
      <c r="V5945" s="4"/>
      <c r="W5945" s="4"/>
      <c r="X5945" s="4"/>
      <c r="Y5945" s="4"/>
    </row>
    <row r="5946" spans="1:25" ht="15" customHeight="1" thickBot="1">
      <c r="A5946" s="4"/>
      <c r="B5946" s="60"/>
      <c r="C5946" s="60"/>
      <c r="D5946" s="60"/>
      <c r="E5946" s="60"/>
      <c r="F5946" s="60" t="s">
        <v>1263</v>
      </c>
      <c r="G5946" s="82">
        <v>2.62</v>
      </c>
      <c r="H5946" s="60"/>
      <c r="I5946" s="306" t="s">
        <v>1264</v>
      </c>
      <c r="J5946" s="306"/>
      <c r="K5946" s="82">
        <v>16.47</v>
      </c>
      <c r="O5946" s="4"/>
      <c r="P5946" s="4"/>
      <c r="Q5946" s="4"/>
      <c r="R5946" s="4"/>
      <c r="S5946" s="4"/>
      <c r="T5946" s="4"/>
      <c r="U5946" s="4"/>
      <c r="V5946" s="4"/>
      <c r="W5946" s="4"/>
      <c r="X5946" s="4"/>
      <c r="Y5946" s="4"/>
    </row>
    <row r="5947" spans="1:25" ht="15" customHeight="1" thickTop="1">
      <c r="A5947" s="4"/>
      <c r="B5947" s="72"/>
      <c r="C5947" s="72"/>
      <c r="D5947" s="72"/>
      <c r="E5947" s="72"/>
      <c r="F5947" s="72"/>
      <c r="G5947" s="72"/>
      <c r="H5947" s="72"/>
      <c r="I5947" s="72"/>
      <c r="J5947" s="72"/>
      <c r="K5947" s="72"/>
      <c r="O5947" s="4"/>
      <c r="P5947" s="4"/>
      <c r="Q5947" s="4"/>
      <c r="R5947" s="4"/>
      <c r="S5947" s="4"/>
      <c r="T5947" s="4"/>
      <c r="U5947" s="4"/>
      <c r="V5947" s="4"/>
      <c r="W5947" s="4"/>
      <c r="X5947" s="4"/>
      <c r="Y5947" s="4"/>
    </row>
    <row r="5948" spans="1:25" ht="15" customHeight="1">
      <c r="A5948" s="4"/>
      <c r="B5948" s="61"/>
      <c r="C5948" s="62" t="s">
        <v>19</v>
      </c>
      <c r="D5948" s="61" t="s">
        <v>20</v>
      </c>
      <c r="E5948" s="61" t="s">
        <v>21</v>
      </c>
      <c r="F5948" s="303" t="s">
        <v>1242</v>
      </c>
      <c r="G5948" s="303"/>
      <c r="H5948" s="67" t="s">
        <v>22</v>
      </c>
      <c r="I5948" s="62" t="s">
        <v>23</v>
      </c>
      <c r="J5948" s="62" t="s">
        <v>24</v>
      </c>
      <c r="K5948" s="62" t="s">
        <v>17</v>
      </c>
      <c r="O5948" s="4"/>
      <c r="P5948" s="4"/>
      <c r="Q5948" s="4"/>
      <c r="R5948" s="4"/>
      <c r="S5948" s="4"/>
      <c r="T5948" s="4"/>
      <c r="U5948" s="4"/>
      <c r="V5948" s="4"/>
      <c r="W5948" s="4"/>
      <c r="X5948" s="4"/>
      <c r="Y5948" s="4"/>
    </row>
    <row r="5949" spans="1:25" ht="15" customHeight="1">
      <c r="A5949" s="4"/>
      <c r="B5949" s="58" t="s">
        <v>1243</v>
      </c>
      <c r="C5949" s="69" t="s">
        <v>1490</v>
      </c>
      <c r="D5949" s="58" t="s">
        <v>47</v>
      </c>
      <c r="E5949" s="58" t="s">
        <v>1491</v>
      </c>
      <c r="F5949" s="304" t="s">
        <v>1387</v>
      </c>
      <c r="G5949" s="304"/>
      <c r="H5949" s="68" t="s">
        <v>1388</v>
      </c>
      <c r="I5949" s="71">
        <v>1</v>
      </c>
      <c r="J5949" s="70">
        <v>99.81</v>
      </c>
      <c r="K5949" s="70">
        <v>99.81</v>
      </c>
      <c r="O5949" s="4"/>
      <c r="P5949" s="4"/>
      <c r="Q5949" s="4"/>
      <c r="R5949" s="4"/>
      <c r="S5949" s="4"/>
      <c r="T5949" s="4"/>
      <c r="U5949" s="4"/>
      <c r="V5949" s="4"/>
      <c r="W5949" s="4"/>
      <c r="X5949" s="4"/>
      <c r="Y5949" s="4"/>
    </row>
    <row r="5950" spans="1:25" ht="15" customHeight="1">
      <c r="A5950" s="4"/>
      <c r="B5950" s="59" t="s">
        <v>1245</v>
      </c>
      <c r="C5950" s="74" t="s">
        <v>3224</v>
      </c>
      <c r="D5950" s="59" t="s">
        <v>47</v>
      </c>
      <c r="E5950" s="59" t="s">
        <v>3225</v>
      </c>
      <c r="F5950" s="308" t="s">
        <v>2796</v>
      </c>
      <c r="G5950" s="308"/>
      <c r="H5950" s="73" t="s">
        <v>1249</v>
      </c>
      <c r="I5950" s="76">
        <v>1</v>
      </c>
      <c r="J5950" s="75">
        <v>19.309999999999999</v>
      </c>
      <c r="K5950" s="75">
        <v>19.309999999999999</v>
      </c>
      <c r="O5950" s="4"/>
      <c r="P5950" s="4"/>
      <c r="Q5950" s="4"/>
      <c r="R5950" s="4"/>
      <c r="S5950" s="4"/>
      <c r="T5950" s="4"/>
      <c r="U5950" s="4"/>
      <c r="V5950" s="4"/>
      <c r="W5950" s="4"/>
      <c r="X5950" s="4"/>
      <c r="Y5950" s="4"/>
    </row>
    <row r="5951" spans="1:25" ht="15" customHeight="1">
      <c r="A5951" s="4"/>
      <c r="B5951" s="59" t="s">
        <v>1245</v>
      </c>
      <c r="C5951" s="74" t="s">
        <v>3226</v>
      </c>
      <c r="D5951" s="59" t="s">
        <v>47</v>
      </c>
      <c r="E5951" s="59" t="s">
        <v>3227</v>
      </c>
      <c r="F5951" s="308" t="s">
        <v>1248</v>
      </c>
      <c r="G5951" s="308"/>
      <c r="H5951" s="73" t="s">
        <v>1249</v>
      </c>
      <c r="I5951" s="76">
        <v>1</v>
      </c>
      <c r="J5951" s="75">
        <v>36.65</v>
      </c>
      <c r="K5951" s="75">
        <v>36.65</v>
      </c>
      <c r="O5951" s="4"/>
      <c r="P5951" s="4"/>
      <c r="Q5951" s="4"/>
      <c r="R5951" s="4"/>
      <c r="S5951" s="4"/>
      <c r="T5951" s="4"/>
      <c r="U5951" s="4"/>
      <c r="V5951" s="4"/>
      <c r="W5951" s="4"/>
      <c r="X5951" s="4"/>
      <c r="Y5951" s="4"/>
    </row>
    <row r="5952" spans="1:25" ht="15" customHeight="1">
      <c r="A5952" s="4"/>
      <c r="B5952" s="59" t="s">
        <v>1245</v>
      </c>
      <c r="C5952" s="74" t="s">
        <v>3228</v>
      </c>
      <c r="D5952" s="59" t="s">
        <v>47</v>
      </c>
      <c r="E5952" s="59" t="s">
        <v>3229</v>
      </c>
      <c r="F5952" s="308" t="s">
        <v>2796</v>
      </c>
      <c r="G5952" s="308"/>
      <c r="H5952" s="73" t="s">
        <v>1249</v>
      </c>
      <c r="I5952" s="76">
        <v>1</v>
      </c>
      <c r="J5952" s="75">
        <v>43.85</v>
      </c>
      <c r="K5952" s="75">
        <v>43.85</v>
      </c>
      <c r="O5952" s="4"/>
      <c r="P5952" s="4"/>
      <c r="Q5952" s="4"/>
      <c r="R5952" s="4"/>
      <c r="S5952" s="4"/>
      <c r="T5952" s="4"/>
      <c r="U5952" s="4"/>
      <c r="V5952" s="4"/>
      <c r="W5952" s="4"/>
      <c r="X5952" s="4"/>
      <c r="Y5952" s="4"/>
    </row>
    <row r="5953" spans="1:25" ht="15" customHeight="1">
      <c r="A5953" s="4"/>
      <c r="B5953" s="60"/>
      <c r="C5953" s="60"/>
      <c r="D5953" s="60"/>
      <c r="E5953" s="60"/>
      <c r="F5953" s="60" t="s">
        <v>1260</v>
      </c>
      <c r="G5953" s="82">
        <v>31.26</v>
      </c>
      <c r="H5953" s="60" t="s">
        <v>1261</v>
      </c>
      <c r="I5953" s="82">
        <v>0</v>
      </c>
      <c r="J5953" s="60" t="s">
        <v>1262</v>
      </c>
      <c r="K5953" s="82">
        <v>31.26</v>
      </c>
      <c r="O5953" s="4"/>
      <c r="P5953" s="4"/>
      <c r="Q5953" s="4"/>
      <c r="R5953" s="4"/>
      <c r="S5953" s="4"/>
      <c r="T5953" s="4"/>
      <c r="U5953" s="4"/>
      <c r="V5953" s="4"/>
      <c r="W5953" s="4"/>
      <c r="X5953" s="4"/>
      <c r="Y5953" s="4"/>
    </row>
    <row r="5954" spans="1:25" ht="15" customHeight="1" thickBot="1">
      <c r="A5954" s="4"/>
      <c r="B5954" s="60"/>
      <c r="C5954" s="60"/>
      <c r="D5954" s="60"/>
      <c r="E5954" s="60"/>
      <c r="F5954" s="60" t="s">
        <v>1263</v>
      </c>
      <c r="G5954" s="82">
        <v>18.88</v>
      </c>
      <c r="H5954" s="60"/>
      <c r="I5954" s="306" t="s">
        <v>1264</v>
      </c>
      <c r="J5954" s="306"/>
      <c r="K5954" s="82">
        <v>118.69</v>
      </c>
      <c r="O5954" s="4"/>
      <c r="P5954" s="4"/>
      <c r="Q5954" s="4"/>
      <c r="R5954" s="4"/>
      <c r="S5954" s="4"/>
      <c r="T5954" s="4"/>
      <c r="U5954" s="4"/>
      <c r="V5954" s="4"/>
      <c r="W5954" s="4"/>
      <c r="X5954" s="4"/>
      <c r="Y5954" s="4"/>
    </row>
    <row r="5955" spans="1:25" ht="15" customHeight="1" thickTop="1">
      <c r="A5955" s="4"/>
      <c r="B5955" s="72"/>
      <c r="C5955" s="72"/>
      <c r="D5955" s="72"/>
      <c r="E5955" s="72"/>
      <c r="F5955" s="72"/>
      <c r="G5955" s="72"/>
      <c r="H5955" s="72"/>
      <c r="I5955" s="72"/>
      <c r="J5955" s="72"/>
      <c r="K5955" s="72"/>
      <c r="O5955" s="4"/>
      <c r="P5955" s="4"/>
      <c r="Q5955" s="4"/>
      <c r="R5955" s="4"/>
      <c r="S5955" s="4"/>
      <c r="T5955" s="4"/>
      <c r="U5955" s="4"/>
      <c r="V5955" s="4"/>
      <c r="W5955" s="4"/>
      <c r="X5955" s="4"/>
      <c r="Y5955" s="4"/>
    </row>
    <row r="5956" spans="1:25" ht="15" customHeight="1">
      <c r="A5956" s="4"/>
      <c r="B5956" s="61"/>
      <c r="C5956" s="62" t="s">
        <v>19</v>
      </c>
      <c r="D5956" s="61" t="s">
        <v>20</v>
      </c>
      <c r="E5956" s="61" t="s">
        <v>21</v>
      </c>
      <c r="F5956" s="303" t="s">
        <v>1242</v>
      </c>
      <c r="G5956" s="303"/>
      <c r="H5956" s="67" t="s">
        <v>22</v>
      </c>
      <c r="I5956" s="62" t="s">
        <v>23</v>
      </c>
      <c r="J5956" s="62" t="s">
        <v>24</v>
      </c>
      <c r="K5956" s="62" t="s">
        <v>17</v>
      </c>
      <c r="O5956" s="4"/>
      <c r="P5956" s="4"/>
      <c r="Q5956" s="4"/>
      <c r="R5956" s="4"/>
      <c r="S5956" s="4"/>
      <c r="T5956" s="4"/>
      <c r="U5956" s="4"/>
      <c r="V5956" s="4"/>
      <c r="W5956" s="4"/>
      <c r="X5956" s="4"/>
      <c r="Y5956" s="4"/>
    </row>
    <row r="5957" spans="1:25" ht="15" customHeight="1">
      <c r="A5957" s="4"/>
      <c r="B5957" s="58" t="s">
        <v>1243</v>
      </c>
      <c r="C5957" s="69" t="s">
        <v>1492</v>
      </c>
      <c r="D5957" s="58" t="s">
        <v>47</v>
      </c>
      <c r="E5957" s="58" t="s">
        <v>1493</v>
      </c>
      <c r="F5957" s="304" t="s">
        <v>1387</v>
      </c>
      <c r="G5957" s="304"/>
      <c r="H5957" s="68" t="s">
        <v>1391</v>
      </c>
      <c r="I5957" s="71">
        <v>1</v>
      </c>
      <c r="J5957" s="70">
        <v>268.77</v>
      </c>
      <c r="K5957" s="70">
        <v>268.77</v>
      </c>
      <c r="O5957" s="4"/>
      <c r="P5957" s="4"/>
      <c r="Q5957" s="4"/>
      <c r="R5957" s="4"/>
      <c r="S5957" s="4"/>
      <c r="T5957" s="4"/>
      <c r="U5957" s="4"/>
      <c r="V5957" s="4"/>
      <c r="W5957" s="4"/>
      <c r="X5957" s="4"/>
      <c r="Y5957" s="4"/>
    </row>
    <row r="5958" spans="1:25" ht="15" customHeight="1">
      <c r="A5958" s="4"/>
      <c r="B5958" s="59" t="s">
        <v>1245</v>
      </c>
      <c r="C5958" s="74" t="s">
        <v>3230</v>
      </c>
      <c r="D5958" s="59" t="s">
        <v>47</v>
      </c>
      <c r="E5958" s="59" t="s">
        <v>3231</v>
      </c>
      <c r="F5958" s="308" t="s">
        <v>2796</v>
      </c>
      <c r="G5958" s="308"/>
      <c r="H5958" s="73" t="s">
        <v>1249</v>
      </c>
      <c r="I5958" s="76">
        <v>1</v>
      </c>
      <c r="J5958" s="75">
        <v>90.57</v>
      </c>
      <c r="K5958" s="75">
        <v>90.57</v>
      </c>
      <c r="O5958" s="4"/>
      <c r="P5958" s="4"/>
      <c r="Q5958" s="4"/>
      <c r="R5958" s="4"/>
      <c r="S5958" s="4"/>
      <c r="T5958" s="4"/>
      <c r="U5958" s="4"/>
      <c r="V5958" s="4"/>
      <c r="W5958" s="4"/>
      <c r="X5958" s="4"/>
      <c r="Y5958" s="4"/>
    </row>
    <row r="5959" spans="1:25" ht="15" customHeight="1">
      <c r="A5959" s="4"/>
      <c r="B5959" s="59" t="s">
        <v>1245</v>
      </c>
      <c r="C5959" s="74" t="s">
        <v>3226</v>
      </c>
      <c r="D5959" s="59" t="s">
        <v>47</v>
      </c>
      <c r="E5959" s="59" t="s">
        <v>3227</v>
      </c>
      <c r="F5959" s="308" t="s">
        <v>1248</v>
      </c>
      <c r="G5959" s="308"/>
      <c r="H5959" s="73" t="s">
        <v>1249</v>
      </c>
      <c r="I5959" s="76">
        <v>1</v>
      </c>
      <c r="J5959" s="75">
        <v>36.65</v>
      </c>
      <c r="K5959" s="75">
        <v>36.65</v>
      </c>
      <c r="O5959" s="4"/>
      <c r="P5959" s="4"/>
      <c r="Q5959" s="4"/>
      <c r="R5959" s="4"/>
      <c r="S5959" s="4"/>
      <c r="T5959" s="4"/>
      <c r="U5959" s="4"/>
      <c r="V5959" s="4"/>
      <c r="W5959" s="4"/>
      <c r="X5959" s="4"/>
      <c r="Y5959" s="4"/>
    </row>
    <row r="5960" spans="1:25" ht="15" customHeight="1">
      <c r="A5960" s="4"/>
      <c r="B5960" s="59" t="s">
        <v>1245</v>
      </c>
      <c r="C5960" s="74" t="s">
        <v>3224</v>
      </c>
      <c r="D5960" s="59" t="s">
        <v>47</v>
      </c>
      <c r="E5960" s="59" t="s">
        <v>3225</v>
      </c>
      <c r="F5960" s="308" t="s">
        <v>2796</v>
      </c>
      <c r="G5960" s="308"/>
      <c r="H5960" s="73" t="s">
        <v>1249</v>
      </c>
      <c r="I5960" s="76">
        <v>1</v>
      </c>
      <c r="J5960" s="75">
        <v>19.309999999999999</v>
      </c>
      <c r="K5960" s="75">
        <v>19.309999999999999</v>
      </c>
      <c r="O5960" s="4"/>
      <c r="P5960" s="4"/>
      <c r="Q5960" s="4"/>
      <c r="R5960" s="4"/>
      <c r="S5960" s="4"/>
      <c r="T5960" s="4"/>
      <c r="U5960" s="4"/>
      <c r="V5960" s="4"/>
      <c r="W5960" s="4"/>
      <c r="X5960" s="4"/>
      <c r="Y5960" s="4"/>
    </row>
    <row r="5961" spans="1:25" ht="15" customHeight="1">
      <c r="A5961" s="4"/>
      <c r="B5961" s="59" t="s">
        <v>1245</v>
      </c>
      <c r="C5961" s="74" t="s">
        <v>3232</v>
      </c>
      <c r="D5961" s="59" t="s">
        <v>47</v>
      </c>
      <c r="E5961" s="59" t="s">
        <v>3233</v>
      </c>
      <c r="F5961" s="308" t="s">
        <v>2796</v>
      </c>
      <c r="G5961" s="308"/>
      <c r="H5961" s="73" t="s">
        <v>1249</v>
      </c>
      <c r="I5961" s="76">
        <v>1</v>
      </c>
      <c r="J5961" s="75">
        <v>78.39</v>
      </c>
      <c r="K5961" s="75">
        <v>78.39</v>
      </c>
      <c r="O5961" s="4"/>
      <c r="P5961" s="4"/>
      <c r="Q5961" s="4"/>
      <c r="R5961" s="4"/>
      <c r="S5961" s="4"/>
      <c r="T5961" s="4"/>
      <c r="U5961" s="4"/>
      <c r="V5961" s="4"/>
      <c r="W5961" s="4"/>
      <c r="X5961" s="4"/>
      <c r="Y5961" s="4"/>
    </row>
    <row r="5962" spans="1:25" ht="15" customHeight="1">
      <c r="A5962" s="4"/>
      <c r="B5962" s="59" t="s">
        <v>1245</v>
      </c>
      <c r="C5962" s="74" t="s">
        <v>3228</v>
      </c>
      <c r="D5962" s="59" t="s">
        <v>47</v>
      </c>
      <c r="E5962" s="59" t="s">
        <v>3229</v>
      </c>
      <c r="F5962" s="308" t="s">
        <v>2796</v>
      </c>
      <c r="G5962" s="308"/>
      <c r="H5962" s="73" t="s">
        <v>1249</v>
      </c>
      <c r="I5962" s="76">
        <v>1</v>
      </c>
      <c r="J5962" s="75">
        <v>43.85</v>
      </c>
      <c r="K5962" s="75">
        <v>43.85</v>
      </c>
      <c r="O5962" s="4"/>
      <c r="P5962" s="4"/>
      <c r="Q5962" s="4"/>
      <c r="R5962" s="4"/>
      <c r="S5962" s="4"/>
      <c r="T5962" s="4"/>
      <c r="U5962" s="4"/>
      <c r="V5962" s="4"/>
      <c r="W5962" s="4"/>
      <c r="X5962" s="4"/>
      <c r="Y5962" s="4"/>
    </row>
    <row r="5963" spans="1:25" ht="15" customHeight="1">
      <c r="A5963" s="4"/>
      <c r="B5963" s="60"/>
      <c r="C5963" s="60"/>
      <c r="D5963" s="60"/>
      <c r="E5963" s="60"/>
      <c r="F5963" s="60" t="s">
        <v>1260</v>
      </c>
      <c r="G5963" s="82">
        <v>31.26</v>
      </c>
      <c r="H5963" s="60" t="s">
        <v>1261</v>
      </c>
      <c r="I5963" s="82">
        <v>0</v>
      </c>
      <c r="J5963" s="60" t="s">
        <v>1262</v>
      </c>
      <c r="K5963" s="82">
        <v>31.26</v>
      </c>
      <c r="O5963" s="4"/>
      <c r="P5963" s="4"/>
      <c r="Q5963" s="4"/>
      <c r="R5963" s="4"/>
      <c r="S5963" s="4"/>
      <c r="T5963" s="4"/>
      <c r="U5963" s="4"/>
      <c r="V5963" s="4"/>
      <c r="W5963" s="4"/>
      <c r="X5963" s="4"/>
      <c r="Y5963" s="4"/>
    </row>
    <row r="5964" spans="1:25" ht="15" customHeight="1" thickBot="1">
      <c r="A5964" s="4"/>
      <c r="B5964" s="60"/>
      <c r="C5964" s="60"/>
      <c r="D5964" s="60"/>
      <c r="E5964" s="60"/>
      <c r="F5964" s="60" t="s">
        <v>1263</v>
      </c>
      <c r="G5964" s="82">
        <v>50.85</v>
      </c>
      <c r="H5964" s="60"/>
      <c r="I5964" s="306" t="s">
        <v>1264</v>
      </c>
      <c r="J5964" s="306"/>
      <c r="K5964" s="82">
        <v>319.62</v>
      </c>
      <c r="O5964" s="4"/>
      <c r="P5964" s="4"/>
      <c r="Q5964" s="4"/>
      <c r="R5964" s="4"/>
      <c r="S5964" s="4"/>
      <c r="T5964" s="4"/>
      <c r="U5964" s="4"/>
      <c r="V5964" s="4"/>
      <c r="W5964" s="4"/>
      <c r="X5964" s="4"/>
      <c r="Y5964" s="4"/>
    </row>
    <row r="5965" spans="1:25" ht="15" customHeight="1" thickTop="1">
      <c r="A5965" s="4"/>
      <c r="B5965" s="72"/>
      <c r="C5965" s="72"/>
      <c r="D5965" s="72"/>
      <c r="E5965" s="72"/>
      <c r="F5965" s="72"/>
      <c r="G5965" s="72"/>
      <c r="H5965" s="72"/>
      <c r="I5965" s="72"/>
      <c r="J5965" s="72"/>
      <c r="K5965" s="72"/>
      <c r="O5965" s="4"/>
      <c r="P5965" s="4"/>
      <c r="Q5965" s="4"/>
      <c r="R5965" s="4"/>
      <c r="S5965" s="4"/>
      <c r="T5965" s="4"/>
      <c r="U5965" s="4"/>
      <c r="V5965" s="4"/>
      <c r="W5965" s="4"/>
      <c r="X5965" s="4"/>
      <c r="Y5965" s="4"/>
    </row>
    <row r="5966" spans="1:25" ht="15" customHeight="1">
      <c r="A5966" s="4"/>
      <c r="B5966" s="61"/>
      <c r="C5966" s="62" t="s">
        <v>19</v>
      </c>
      <c r="D5966" s="61" t="s">
        <v>20</v>
      </c>
      <c r="E5966" s="61" t="s">
        <v>21</v>
      </c>
      <c r="F5966" s="303" t="s">
        <v>1242</v>
      </c>
      <c r="G5966" s="303"/>
      <c r="H5966" s="67" t="s">
        <v>22</v>
      </c>
      <c r="I5966" s="62" t="s">
        <v>23</v>
      </c>
      <c r="J5966" s="62" t="s">
        <v>24</v>
      </c>
      <c r="K5966" s="62" t="s">
        <v>17</v>
      </c>
      <c r="O5966" s="4"/>
      <c r="P5966" s="4"/>
      <c r="Q5966" s="4"/>
      <c r="R5966" s="4"/>
      <c r="S5966" s="4"/>
      <c r="T5966" s="4"/>
      <c r="U5966" s="4"/>
      <c r="V5966" s="4"/>
      <c r="W5966" s="4"/>
      <c r="X5966" s="4"/>
      <c r="Y5966" s="4"/>
    </row>
    <row r="5967" spans="1:25" ht="15" customHeight="1">
      <c r="A5967" s="4"/>
      <c r="B5967" s="58" t="s">
        <v>1243</v>
      </c>
      <c r="C5967" s="69" t="s">
        <v>3228</v>
      </c>
      <c r="D5967" s="58" t="s">
        <v>47</v>
      </c>
      <c r="E5967" s="58" t="s">
        <v>3229</v>
      </c>
      <c r="F5967" s="304" t="s">
        <v>2796</v>
      </c>
      <c r="G5967" s="304"/>
      <c r="H5967" s="68" t="s">
        <v>1249</v>
      </c>
      <c r="I5967" s="71">
        <v>1</v>
      </c>
      <c r="J5967" s="70">
        <v>43.85</v>
      </c>
      <c r="K5967" s="70">
        <v>43.85</v>
      </c>
      <c r="O5967" s="4"/>
      <c r="P5967" s="4"/>
      <c r="Q5967" s="4"/>
      <c r="R5967" s="4"/>
      <c r="S5967" s="4"/>
      <c r="T5967" s="4"/>
      <c r="U5967" s="4"/>
      <c r="V5967" s="4"/>
      <c r="W5967" s="4"/>
      <c r="X5967" s="4"/>
      <c r="Y5967" s="4"/>
    </row>
    <row r="5968" spans="1:25" ht="15" customHeight="1">
      <c r="A5968" s="4"/>
      <c r="B5968" s="57" t="s">
        <v>1254</v>
      </c>
      <c r="C5968" s="78" t="s">
        <v>3234</v>
      </c>
      <c r="D5968" s="57" t="s">
        <v>47</v>
      </c>
      <c r="E5968" s="57" t="s">
        <v>3235</v>
      </c>
      <c r="F5968" s="305" t="s">
        <v>2805</v>
      </c>
      <c r="G5968" s="305"/>
      <c r="H5968" s="77" t="s">
        <v>49</v>
      </c>
      <c r="I5968" s="80">
        <v>3.1099999999999997E-5</v>
      </c>
      <c r="J5968" s="79">
        <v>1410000</v>
      </c>
      <c r="K5968" s="79">
        <v>43.85</v>
      </c>
      <c r="O5968" s="4"/>
      <c r="P5968" s="4"/>
      <c r="Q5968" s="4"/>
      <c r="R5968" s="4"/>
      <c r="S5968" s="4"/>
      <c r="T5968" s="4"/>
      <c r="U5968" s="4"/>
      <c r="V5968" s="4"/>
      <c r="W5968" s="4"/>
      <c r="X5968" s="4"/>
      <c r="Y5968" s="4"/>
    </row>
    <row r="5969" spans="1:25" ht="15" customHeight="1">
      <c r="A5969" s="4"/>
      <c r="B5969" s="60"/>
      <c r="C5969" s="60"/>
      <c r="D5969" s="60"/>
      <c r="E5969" s="60"/>
      <c r="F5969" s="60" t="s">
        <v>1260</v>
      </c>
      <c r="G5969" s="82">
        <v>0</v>
      </c>
      <c r="H5969" s="60" t="s">
        <v>1261</v>
      </c>
      <c r="I5969" s="82">
        <v>0</v>
      </c>
      <c r="J5969" s="60" t="s">
        <v>1262</v>
      </c>
      <c r="K5969" s="82">
        <v>0</v>
      </c>
      <c r="O5969" s="4"/>
      <c r="P5969" s="4"/>
      <c r="Q5969" s="4"/>
      <c r="R5969" s="4"/>
      <c r="S5969" s="4"/>
      <c r="T5969" s="4"/>
      <c r="U5969" s="4"/>
      <c r="V5969" s="4"/>
      <c r="W5969" s="4"/>
      <c r="X5969" s="4"/>
      <c r="Y5969" s="4"/>
    </row>
    <row r="5970" spans="1:25" ht="15" customHeight="1" thickBot="1">
      <c r="A5970" s="4"/>
      <c r="B5970" s="60"/>
      <c r="C5970" s="60"/>
      <c r="D5970" s="60"/>
      <c r="E5970" s="60"/>
      <c r="F5970" s="60" t="s">
        <v>1263</v>
      </c>
      <c r="G5970" s="82">
        <v>8.2899999999999991</v>
      </c>
      <c r="H5970" s="60"/>
      <c r="I5970" s="306" t="s">
        <v>1264</v>
      </c>
      <c r="J5970" s="306"/>
      <c r="K5970" s="82">
        <v>52.14</v>
      </c>
      <c r="O5970" s="4"/>
      <c r="P5970" s="4"/>
      <c r="Q5970" s="4"/>
      <c r="R5970" s="4"/>
      <c r="S5970" s="4"/>
      <c r="T5970" s="4"/>
      <c r="U5970" s="4"/>
      <c r="V5970" s="4"/>
      <c r="W5970" s="4"/>
      <c r="X5970" s="4"/>
      <c r="Y5970" s="4"/>
    </row>
    <row r="5971" spans="1:25" ht="15" customHeight="1" thickTop="1">
      <c r="A5971" s="4"/>
      <c r="B5971" s="72"/>
      <c r="C5971" s="72"/>
      <c r="D5971" s="72"/>
      <c r="E5971" s="72"/>
      <c r="F5971" s="72"/>
      <c r="G5971" s="72"/>
      <c r="H5971" s="72"/>
      <c r="I5971" s="72"/>
      <c r="J5971" s="72"/>
      <c r="K5971" s="72"/>
      <c r="O5971" s="4"/>
      <c r="P5971" s="4"/>
      <c r="Q5971" s="4"/>
      <c r="R5971" s="4"/>
      <c r="S5971" s="4"/>
      <c r="T5971" s="4"/>
      <c r="U5971" s="4"/>
      <c r="V5971" s="4"/>
      <c r="W5971" s="4"/>
      <c r="X5971" s="4"/>
      <c r="Y5971" s="4"/>
    </row>
    <row r="5972" spans="1:25" ht="15" customHeight="1">
      <c r="A5972" s="4"/>
      <c r="B5972" s="61"/>
      <c r="C5972" s="62" t="s">
        <v>19</v>
      </c>
      <c r="D5972" s="61" t="s">
        <v>20</v>
      </c>
      <c r="E5972" s="61" t="s">
        <v>21</v>
      </c>
      <c r="F5972" s="303" t="s">
        <v>1242</v>
      </c>
      <c r="G5972" s="303"/>
      <c r="H5972" s="67" t="s">
        <v>22</v>
      </c>
      <c r="I5972" s="62" t="s">
        <v>23</v>
      </c>
      <c r="J5972" s="62" t="s">
        <v>24</v>
      </c>
      <c r="K5972" s="62" t="s">
        <v>17</v>
      </c>
      <c r="O5972" s="4"/>
      <c r="P5972" s="4"/>
      <c r="Q5972" s="4"/>
      <c r="R5972" s="4"/>
      <c r="S5972" s="4"/>
      <c r="T5972" s="4"/>
      <c r="U5972" s="4"/>
      <c r="V5972" s="4"/>
      <c r="W5972" s="4"/>
      <c r="X5972" s="4"/>
      <c r="Y5972" s="4"/>
    </row>
    <row r="5973" spans="1:25" ht="15" customHeight="1">
      <c r="A5973" s="4"/>
      <c r="B5973" s="58" t="s">
        <v>1243</v>
      </c>
      <c r="C5973" s="69" t="s">
        <v>3224</v>
      </c>
      <c r="D5973" s="58" t="s">
        <v>47</v>
      </c>
      <c r="E5973" s="58" t="s">
        <v>3225</v>
      </c>
      <c r="F5973" s="304" t="s">
        <v>2796</v>
      </c>
      <c r="G5973" s="304"/>
      <c r="H5973" s="68" t="s">
        <v>1249</v>
      </c>
      <c r="I5973" s="71">
        <v>1</v>
      </c>
      <c r="J5973" s="70">
        <v>19.309999999999999</v>
      </c>
      <c r="K5973" s="70">
        <v>19.309999999999999</v>
      </c>
      <c r="O5973" s="4"/>
      <c r="P5973" s="4"/>
      <c r="Q5973" s="4"/>
      <c r="R5973" s="4"/>
      <c r="S5973" s="4"/>
      <c r="T5973" s="4"/>
      <c r="U5973" s="4"/>
      <c r="V5973" s="4"/>
      <c r="W5973" s="4"/>
      <c r="X5973" s="4"/>
      <c r="Y5973" s="4"/>
    </row>
    <row r="5974" spans="1:25" ht="15" customHeight="1">
      <c r="A5974" s="4"/>
      <c r="B5974" s="57" t="s">
        <v>1254</v>
      </c>
      <c r="C5974" s="78" t="s">
        <v>3234</v>
      </c>
      <c r="D5974" s="57" t="s">
        <v>47</v>
      </c>
      <c r="E5974" s="57" t="s">
        <v>3235</v>
      </c>
      <c r="F5974" s="305" t="s">
        <v>2805</v>
      </c>
      <c r="G5974" s="305"/>
      <c r="H5974" s="77" t="s">
        <v>49</v>
      </c>
      <c r="I5974" s="80">
        <v>1.3699999999999999E-5</v>
      </c>
      <c r="J5974" s="79">
        <v>1410000</v>
      </c>
      <c r="K5974" s="79">
        <v>19.309999999999999</v>
      </c>
      <c r="O5974" s="4"/>
      <c r="P5974" s="4"/>
      <c r="Q5974" s="4"/>
      <c r="R5974" s="4"/>
      <c r="S5974" s="4"/>
      <c r="T5974" s="4"/>
      <c r="U5974" s="4"/>
      <c r="V5974" s="4"/>
      <c r="W5974" s="4"/>
      <c r="X5974" s="4"/>
      <c r="Y5974" s="4"/>
    </row>
    <row r="5975" spans="1:25" ht="15" customHeight="1">
      <c r="A5975" s="4"/>
      <c r="B5975" s="60"/>
      <c r="C5975" s="60"/>
      <c r="D5975" s="60"/>
      <c r="E5975" s="60"/>
      <c r="F5975" s="60" t="s">
        <v>1260</v>
      </c>
      <c r="G5975" s="82">
        <v>0</v>
      </c>
      <c r="H5975" s="60" t="s">
        <v>1261</v>
      </c>
      <c r="I5975" s="82">
        <v>0</v>
      </c>
      <c r="J5975" s="60" t="s">
        <v>1262</v>
      </c>
      <c r="K5975" s="82">
        <v>0</v>
      </c>
      <c r="O5975" s="4"/>
      <c r="P5975" s="4"/>
      <c r="Q5975" s="4"/>
      <c r="R5975" s="4"/>
      <c r="S5975" s="4"/>
      <c r="T5975" s="4"/>
      <c r="U5975" s="4"/>
      <c r="V5975" s="4"/>
      <c r="W5975" s="4"/>
      <c r="X5975" s="4"/>
      <c r="Y5975" s="4"/>
    </row>
    <row r="5976" spans="1:25" ht="15" customHeight="1" thickBot="1">
      <c r="A5976" s="4"/>
      <c r="B5976" s="60"/>
      <c r="C5976" s="60"/>
      <c r="D5976" s="60"/>
      <c r="E5976" s="60"/>
      <c r="F5976" s="60" t="s">
        <v>1263</v>
      </c>
      <c r="G5976" s="82">
        <v>3.65</v>
      </c>
      <c r="H5976" s="60"/>
      <c r="I5976" s="306" t="s">
        <v>1264</v>
      </c>
      <c r="J5976" s="306"/>
      <c r="K5976" s="82">
        <v>22.96</v>
      </c>
      <c r="O5976" s="4"/>
      <c r="P5976" s="4"/>
      <c r="Q5976" s="4"/>
      <c r="R5976" s="4"/>
      <c r="S5976" s="4"/>
      <c r="T5976" s="4"/>
      <c r="U5976" s="4"/>
      <c r="V5976" s="4"/>
      <c r="W5976" s="4"/>
      <c r="X5976" s="4"/>
      <c r="Y5976" s="4"/>
    </row>
    <row r="5977" spans="1:25" ht="15" customHeight="1" thickTop="1">
      <c r="A5977" s="4"/>
      <c r="B5977" s="72"/>
      <c r="C5977" s="72"/>
      <c r="D5977" s="72"/>
      <c r="E5977" s="72"/>
      <c r="F5977" s="72"/>
      <c r="G5977" s="72"/>
      <c r="H5977" s="72"/>
      <c r="I5977" s="72"/>
      <c r="J5977" s="72"/>
      <c r="K5977" s="72"/>
      <c r="O5977" s="4"/>
      <c r="P5977" s="4"/>
      <c r="Q5977" s="4"/>
      <c r="R5977" s="4"/>
      <c r="S5977" s="4"/>
      <c r="T5977" s="4"/>
      <c r="U5977" s="4"/>
      <c r="V5977" s="4"/>
      <c r="W5977" s="4"/>
      <c r="X5977" s="4"/>
      <c r="Y5977" s="4"/>
    </row>
    <row r="5978" spans="1:25" ht="15" customHeight="1">
      <c r="A5978" s="4"/>
      <c r="B5978" s="61"/>
      <c r="C5978" s="62" t="s">
        <v>19</v>
      </c>
      <c r="D5978" s="61" t="s">
        <v>20</v>
      </c>
      <c r="E5978" s="61" t="s">
        <v>21</v>
      </c>
      <c r="F5978" s="303" t="s">
        <v>1242</v>
      </c>
      <c r="G5978" s="303"/>
      <c r="H5978" s="67" t="s">
        <v>22</v>
      </c>
      <c r="I5978" s="62" t="s">
        <v>23</v>
      </c>
      <c r="J5978" s="62" t="s">
        <v>24</v>
      </c>
      <c r="K5978" s="62" t="s">
        <v>17</v>
      </c>
      <c r="O5978" s="4"/>
      <c r="P5978" s="4"/>
      <c r="Q5978" s="4"/>
      <c r="R5978" s="4"/>
      <c r="S5978" s="4"/>
      <c r="T5978" s="4"/>
      <c r="U5978" s="4"/>
      <c r="V5978" s="4"/>
      <c r="W5978" s="4"/>
      <c r="X5978" s="4"/>
      <c r="Y5978" s="4"/>
    </row>
    <row r="5979" spans="1:25" ht="15" customHeight="1">
      <c r="A5979" s="4"/>
      <c r="B5979" s="58" t="s">
        <v>1243</v>
      </c>
      <c r="C5979" s="69" t="s">
        <v>3232</v>
      </c>
      <c r="D5979" s="58" t="s">
        <v>47</v>
      </c>
      <c r="E5979" s="58" t="s">
        <v>3233</v>
      </c>
      <c r="F5979" s="304" t="s">
        <v>2796</v>
      </c>
      <c r="G5979" s="304"/>
      <c r="H5979" s="68" t="s">
        <v>1249</v>
      </c>
      <c r="I5979" s="71">
        <v>1</v>
      </c>
      <c r="J5979" s="70">
        <v>78.39</v>
      </c>
      <c r="K5979" s="70">
        <v>78.39</v>
      </c>
      <c r="O5979" s="4"/>
      <c r="P5979" s="4"/>
      <c r="Q5979" s="4"/>
      <c r="R5979" s="4"/>
      <c r="S5979" s="4"/>
      <c r="T5979" s="4"/>
      <c r="U5979" s="4"/>
      <c r="V5979" s="4"/>
      <c r="W5979" s="4"/>
      <c r="X5979" s="4"/>
      <c r="Y5979" s="4"/>
    </row>
    <row r="5980" spans="1:25" ht="15" customHeight="1">
      <c r="A5980" s="4"/>
      <c r="B5980" s="57" t="s">
        <v>1254</v>
      </c>
      <c r="C5980" s="78" t="s">
        <v>3234</v>
      </c>
      <c r="D5980" s="57" t="s">
        <v>47</v>
      </c>
      <c r="E5980" s="57" t="s">
        <v>3235</v>
      </c>
      <c r="F5980" s="305" t="s">
        <v>2805</v>
      </c>
      <c r="G5980" s="305"/>
      <c r="H5980" s="77" t="s">
        <v>49</v>
      </c>
      <c r="I5980" s="80">
        <v>5.5600000000000003E-5</v>
      </c>
      <c r="J5980" s="79">
        <v>1410000</v>
      </c>
      <c r="K5980" s="79">
        <v>78.39</v>
      </c>
      <c r="O5980" s="4"/>
      <c r="P5980" s="4"/>
      <c r="Q5980" s="4"/>
      <c r="R5980" s="4"/>
      <c r="S5980" s="4"/>
      <c r="T5980" s="4"/>
      <c r="U5980" s="4"/>
      <c r="V5980" s="4"/>
      <c r="W5980" s="4"/>
      <c r="X5980" s="4"/>
      <c r="Y5980" s="4"/>
    </row>
    <row r="5981" spans="1:25" ht="15" customHeight="1">
      <c r="A5981" s="4"/>
      <c r="B5981" s="60"/>
      <c r="C5981" s="60"/>
      <c r="D5981" s="60"/>
      <c r="E5981" s="60"/>
      <c r="F5981" s="60" t="s">
        <v>1260</v>
      </c>
      <c r="G5981" s="82">
        <v>0</v>
      </c>
      <c r="H5981" s="60" t="s">
        <v>1261</v>
      </c>
      <c r="I5981" s="82">
        <v>0</v>
      </c>
      <c r="J5981" s="60" t="s">
        <v>1262</v>
      </c>
      <c r="K5981" s="82">
        <v>0</v>
      </c>
      <c r="O5981" s="4"/>
      <c r="P5981" s="4"/>
      <c r="Q5981" s="4"/>
      <c r="R5981" s="4"/>
      <c r="S5981" s="4"/>
      <c r="T5981" s="4"/>
      <c r="U5981" s="4"/>
      <c r="V5981" s="4"/>
      <c r="W5981" s="4"/>
      <c r="X5981" s="4"/>
      <c r="Y5981" s="4"/>
    </row>
    <row r="5982" spans="1:25" ht="15" customHeight="1" thickBot="1">
      <c r="A5982" s="4"/>
      <c r="B5982" s="60"/>
      <c r="C5982" s="60"/>
      <c r="D5982" s="60"/>
      <c r="E5982" s="60"/>
      <c r="F5982" s="60" t="s">
        <v>1263</v>
      </c>
      <c r="G5982" s="82">
        <v>14.83</v>
      </c>
      <c r="H5982" s="60"/>
      <c r="I5982" s="306" t="s">
        <v>1264</v>
      </c>
      <c r="J5982" s="306"/>
      <c r="K5982" s="82">
        <v>93.22</v>
      </c>
      <c r="O5982" s="4"/>
      <c r="P5982" s="4"/>
      <c r="Q5982" s="4"/>
      <c r="R5982" s="4"/>
      <c r="S5982" s="4"/>
      <c r="T5982" s="4"/>
      <c r="U5982" s="4"/>
      <c r="V5982" s="4"/>
      <c r="W5982" s="4"/>
      <c r="X5982" s="4"/>
      <c r="Y5982" s="4"/>
    </row>
    <row r="5983" spans="1:25" ht="15" customHeight="1" thickTop="1">
      <c r="A5983" s="4"/>
      <c r="B5983" s="72"/>
      <c r="C5983" s="72"/>
      <c r="D5983" s="72"/>
      <c r="E5983" s="72"/>
      <c r="F5983" s="72"/>
      <c r="G5983" s="72"/>
      <c r="H5983" s="72"/>
      <c r="I5983" s="72"/>
      <c r="J5983" s="72"/>
      <c r="K5983" s="72"/>
      <c r="O5983" s="4"/>
      <c r="P5983" s="4"/>
      <c r="Q5983" s="4"/>
      <c r="R5983" s="4"/>
      <c r="S5983" s="4"/>
      <c r="T5983" s="4"/>
      <c r="U5983" s="4"/>
      <c r="V5983" s="4"/>
      <c r="W5983" s="4"/>
      <c r="X5983" s="4"/>
      <c r="Y5983" s="4"/>
    </row>
    <row r="5984" spans="1:25" ht="15" customHeight="1">
      <c r="A5984" s="4"/>
      <c r="B5984" s="61"/>
      <c r="C5984" s="62" t="s">
        <v>19</v>
      </c>
      <c r="D5984" s="61" t="s">
        <v>20</v>
      </c>
      <c r="E5984" s="61" t="s">
        <v>21</v>
      </c>
      <c r="F5984" s="303" t="s">
        <v>1242</v>
      </c>
      <c r="G5984" s="303"/>
      <c r="H5984" s="67" t="s">
        <v>22</v>
      </c>
      <c r="I5984" s="62" t="s">
        <v>23</v>
      </c>
      <c r="J5984" s="62" t="s">
        <v>24</v>
      </c>
      <c r="K5984" s="62" t="s">
        <v>17</v>
      </c>
      <c r="O5984" s="4"/>
      <c r="P5984" s="4"/>
      <c r="Q5984" s="4"/>
      <c r="R5984" s="4"/>
      <c r="S5984" s="4"/>
      <c r="T5984" s="4"/>
      <c r="U5984" s="4"/>
      <c r="V5984" s="4"/>
      <c r="W5984" s="4"/>
      <c r="X5984" s="4"/>
      <c r="Y5984" s="4"/>
    </row>
    <row r="5985" spans="1:25" ht="15" customHeight="1">
      <c r="A5985" s="4"/>
      <c r="B5985" s="58" t="s">
        <v>1243</v>
      </c>
      <c r="C5985" s="69" t="s">
        <v>3230</v>
      </c>
      <c r="D5985" s="58" t="s">
        <v>47</v>
      </c>
      <c r="E5985" s="58" t="s">
        <v>3231</v>
      </c>
      <c r="F5985" s="304" t="s">
        <v>2796</v>
      </c>
      <c r="G5985" s="304"/>
      <c r="H5985" s="68" t="s">
        <v>1249</v>
      </c>
      <c r="I5985" s="71">
        <v>1</v>
      </c>
      <c r="J5985" s="70">
        <v>90.57</v>
      </c>
      <c r="K5985" s="70">
        <v>90.57</v>
      </c>
      <c r="O5985" s="4"/>
      <c r="P5985" s="4"/>
      <c r="Q5985" s="4"/>
      <c r="R5985" s="4"/>
      <c r="S5985" s="4"/>
      <c r="T5985" s="4"/>
      <c r="U5985" s="4"/>
      <c r="V5985" s="4"/>
      <c r="W5985" s="4"/>
      <c r="X5985" s="4"/>
      <c r="Y5985" s="4"/>
    </row>
    <row r="5986" spans="1:25" ht="15" customHeight="1">
      <c r="A5986" s="4"/>
      <c r="B5986" s="57" t="s">
        <v>1254</v>
      </c>
      <c r="C5986" s="78" t="s">
        <v>2838</v>
      </c>
      <c r="D5986" s="57" t="s">
        <v>47</v>
      </c>
      <c r="E5986" s="57" t="s">
        <v>2839</v>
      </c>
      <c r="F5986" s="305" t="s">
        <v>1258</v>
      </c>
      <c r="G5986" s="305"/>
      <c r="H5986" s="77" t="s">
        <v>15</v>
      </c>
      <c r="I5986" s="80">
        <v>15.67</v>
      </c>
      <c r="J5986" s="79">
        <v>5.78</v>
      </c>
      <c r="K5986" s="79">
        <v>90.57</v>
      </c>
      <c r="O5986" s="4"/>
      <c r="P5986" s="4"/>
      <c r="Q5986" s="4"/>
      <c r="R5986" s="4"/>
      <c r="S5986" s="4"/>
      <c r="T5986" s="4"/>
      <c r="U5986" s="4"/>
      <c r="V5986" s="4"/>
      <c r="W5986" s="4"/>
      <c r="X5986" s="4"/>
      <c r="Y5986" s="4"/>
    </row>
    <row r="5987" spans="1:25" ht="15" customHeight="1">
      <c r="A5987" s="4"/>
      <c r="B5987" s="60"/>
      <c r="C5987" s="60"/>
      <c r="D5987" s="60"/>
      <c r="E5987" s="60"/>
      <c r="F5987" s="60" t="s">
        <v>1260</v>
      </c>
      <c r="G5987" s="82">
        <v>0</v>
      </c>
      <c r="H5987" s="60" t="s">
        <v>1261</v>
      </c>
      <c r="I5987" s="82">
        <v>0</v>
      </c>
      <c r="J5987" s="60" t="s">
        <v>1262</v>
      </c>
      <c r="K5987" s="82">
        <v>0</v>
      </c>
      <c r="O5987" s="4"/>
      <c r="P5987" s="4"/>
      <c r="Q5987" s="4"/>
      <c r="R5987" s="4"/>
      <c r="S5987" s="4"/>
      <c r="T5987" s="4"/>
      <c r="U5987" s="4"/>
      <c r="V5987" s="4"/>
      <c r="W5987" s="4"/>
      <c r="X5987" s="4"/>
      <c r="Y5987" s="4"/>
    </row>
    <row r="5988" spans="1:25" ht="15" customHeight="1" thickBot="1">
      <c r="A5988" s="4"/>
      <c r="B5988" s="60"/>
      <c r="C5988" s="60"/>
      <c r="D5988" s="60"/>
      <c r="E5988" s="60"/>
      <c r="F5988" s="60" t="s">
        <v>1263</v>
      </c>
      <c r="G5988" s="82">
        <v>17.13</v>
      </c>
      <c r="H5988" s="60"/>
      <c r="I5988" s="306" t="s">
        <v>1264</v>
      </c>
      <c r="J5988" s="306"/>
      <c r="K5988" s="82">
        <v>107.7</v>
      </c>
      <c r="O5988" s="4"/>
      <c r="P5988" s="4"/>
      <c r="Q5988" s="4"/>
      <c r="R5988" s="4"/>
      <c r="S5988" s="4"/>
      <c r="T5988" s="4"/>
      <c r="U5988" s="4"/>
      <c r="V5988" s="4"/>
      <c r="W5988" s="4"/>
      <c r="X5988" s="4"/>
      <c r="Y5988" s="4"/>
    </row>
    <row r="5989" spans="1:25" ht="15" customHeight="1" thickTop="1">
      <c r="A5989" s="4"/>
      <c r="B5989" s="72"/>
      <c r="C5989" s="72"/>
      <c r="D5989" s="72"/>
      <c r="E5989" s="72"/>
      <c r="F5989" s="72"/>
      <c r="G5989" s="72"/>
      <c r="H5989" s="72"/>
      <c r="I5989" s="72"/>
      <c r="J5989" s="72"/>
      <c r="K5989" s="72"/>
      <c r="O5989" s="4"/>
      <c r="P5989" s="4"/>
      <c r="Q5989" s="4"/>
      <c r="R5989" s="4"/>
      <c r="S5989" s="4"/>
      <c r="T5989" s="4"/>
      <c r="U5989" s="4"/>
      <c r="V5989" s="4"/>
      <c r="W5989" s="4"/>
      <c r="X5989" s="4"/>
      <c r="Y5989" s="4"/>
    </row>
    <row r="5990" spans="1:25" ht="15" customHeight="1">
      <c r="A5990" s="4"/>
      <c r="B5990" s="61"/>
      <c r="C5990" s="62" t="s">
        <v>19</v>
      </c>
      <c r="D5990" s="61" t="s">
        <v>20</v>
      </c>
      <c r="E5990" s="61" t="s">
        <v>21</v>
      </c>
      <c r="F5990" s="303" t="s">
        <v>1242</v>
      </c>
      <c r="G5990" s="303"/>
      <c r="H5990" s="67" t="s">
        <v>22</v>
      </c>
      <c r="I5990" s="62" t="s">
        <v>23</v>
      </c>
      <c r="J5990" s="62" t="s">
        <v>24</v>
      </c>
      <c r="K5990" s="62" t="s">
        <v>17</v>
      </c>
      <c r="O5990" s="4"/>
      <c r="P5990" s="4"/>
      <c r="Q5990" s="4"/>
      <c r="R5990" s="4"/>
      <c r="S5990" s="4"/>
      <c r="T5990" s="4"/>
      <c r="U5990" s="4"/>
      <c r="V5990" s="4"/>
      <c r="W5990" s="4"/>
      <c r="X5990" s="4"/>
      <c r="Y5990" s="4"/>
    </row>
    <row r="5991" spans="1:25" ht="15" customHeight="1">
      <c r="A5991" s="4"/>
      <c r="B5991" s="58" t="s">
        <v>1243</v>
      </c>
      <c r="C5991" s="69" t="s">
        <v>3226</v>
      </c>
      <c r="D5991" s="58" t="s">
        <v>47</v>
      </c>
      <c r="E5991" s="58" t="s">
        <v>3227</v>
      </c>
      <c r="F5991" s="304" t="s">
        <v>1248</v>
      </c>
      <c r="G5991" s="304"/>
      <c r="H5991" s="68" t="s">
        <v>1249</v>
      </c>
      <c r="I5991" s="71">
        <v>1</v>
      </c>
      <c r="J5991" s="70">
        <v>36.65</v>
      </c>
      <c r="K5991" s="70">
        <v>36.65</v>
      </c>
      <c r="O5991" s="4"/>
      <c r="P5991" s="4"/>
      <c r="Q5991" s="4"/>
      <c r="R5991" s="4"/>
      <c r="S5991" s="4"/>
      <c r="T5991" s="4"/>
      <c r="U5991" s="4"/>
      <c r="V5991" s="4"/>
      <c r="W5991" s="4"/>
      <c r="X5991" s="4"/>
      <c r="Y5991" s="4"/>
    </row>
    <row r="5992" spans="1:25" ht="15" customHeight="1">
      <c r="A5992" s="4"/>
      <c r="B5992" s="59" t="s">
        <v>1245</v>
      </c>
      <c r="C5992" s="74" t="s">
        <v>2996</v>
      </c>
      <c r="D5992" s="59" t="s">
        <v>47</v>
      </c>
      <c r="E5992" s="59" t="s">
        <v>2997</v>
      </c>
      <c r="F5992" s="308" t="s">
        <v>1248</v>
      </c>
      <c r="G5992" s="308"/>
      <c r="H5992" s="73" t="s">
        <v>1249</v>
      </c>
      <c r="I5992" s="76">
        <v>1</v>
      </c>
      <c r="J5992" s="75">
        <v>0.35</v>
      </c>
      <c r="K5992" s="75">
        <v>0.35</v>
      </c>
      <c r="O5992" s="4"/>
      <c r="P5992" s="4"/>
      <c r="Q5992" s="4"/>
      <c r="R5992" s="4"/>
      <c r="S5992" s="4"/>
      <c r="T5992" s="4"/>
      <c r="U5992" s="4"/>
      <c r="V5992" s="4"/>
      <c r="W5992" s="4"/>
      <c r="X5992" s="4"/>
      <c r="Y5992" s="4"/>
    </row>
    <row r="5993" spans="1:25" ht="15" customHeight="1">
      <c r="A5993" s="4"/>
      <c r="B5993" s="57" t="s">
        <v>1254</v>
      </c>
      <c r="C5993" s="78" t="s">
        <v>2711</v>
      </c>
      <c r="D5993" s="57" t="s">
        <v>47</v>
      </c>
      <c r="E5993" s="57" t="s">
        <v>2712</v>
      </c>
      <c r="F5993" s="305" t="s">
        <v>1258</v>
      </c>
      <c r="G5993" s="305"/>
      <c r="H5993" s="77" t="s">
        <v>1249</v>
      </c>
      <c r="I5993" s="80">
        <v>1</v>
      </c>
      <c r="J5993" s="79">
        <v>0.01</v>
      </c>
      <c r="K5993" s="79">
        <v>0.01</v>
      </c>
      <c r="O5993" s="4"/>
      <c r="P5993" s="4"/>
      <c r="Q5993" s="4"/>
      <c r="R5993" s="4"/>
      <c r="S5993" s="4"/>
      <c r="T5993" s="4"/>
      <c r="U5993" s="4"/>
      <c r="V5993" s="4"/>
      <c r="W5993" s="4"/>
      <c r="X5993" s="4"/>
      <c r="Y5993" s="4"/>
    </row>
    <row r="5994" spans="1:25" ht="15" customHeight="1">
      <c r="A5994" s="4"/>
      <c r="B5994" s="57" t="s">
        <v>1254</v>
      </c>
      <c r="C5994" s="78" t="s">
        <v>2697</v>
      </c>
      <c r="D5994" s="57" t="s">
        <v>47</v>
      </c>
      <c r="E5994" s="57" t="s">
        <v>2698</v>
      </c>
      <c r="F5994" s="305" t="s">
        <v>1258</v>
      </c>
      <c r="G5994" s="305"/>
      <c r="H5994" s="77" t="s">
        <v>1249</v>
      </c>
      <c r="I5994" s="80">
        <v>1</v>
      </c>
      <c r="J5994" s="79">
        <v>2.12</v>
      </c>
      <c r="K5994" s="79">
        <v>2.12</v>
      </c>
      <c r="O5994" s="4"/>
      <c r="P5994" s="4"/>
      <c r="Q5994" s="4"/>
      <c r="R5994" s="4"/>
      <c r="S5994" s="4"/>
      <c r="T5994" s="4"/>
      <c r="U5994" s="4"/>
      <c r="V5994" s="4"/>
      <c r="W5994" s="4"/>
      <c r="X5994" s="4"/>
      <c r="Y5994" s="4"/>
    </row>
    <row r="5995" spans="1:25" ht="15" customHeight="1">
      <c r="A5995" s="4"/>
      <c r="B5995" s="57" t="s">
        <v>1254</v>
      </c>
      <c r="C5995" s="78" t="s">
        <v>2715</v>
      </c>
      <c r="D5995" s="57" t="s">
        <v>47</v>
      </c>
      <c r="E5995" s="57" t="s">
        <v>2716</v>
      </c>
      <c r="F5995" s="305" t="s">
        <v>1258</v>
      </c>
      <c r="G5995" s="305"/>
      <c r="H5995" s="77" t="s">
        <v>1249</v>
      </c>
      <c r="I5995" s="80">
        <v>1</v>
      </c>
      <c r="J5995" s="79">
        <v>0.89</v>
      </c>
      <c r="K5995" s="79">
        <v>0.89</v>
      </c>
      <c r="O5995" s="4"/>
      <c r="P5995" s="4"/>
      <c r="Q5995" s="4"/>
      <c r="R5995" s="4"/>
      <c r="S5995" s="4"/>
      <c r="T5995" s="4"/>
      <c r="U5995" s="4"/>
      <c r="V5995" s="4"/>
      <c r="W5995" s="4"/>
      <c r="X5995" s="4"/>
      <c r="Y5995" s="4"/>
    </row>
    <row r="5996" spans="1:25" ht="15" customHeight="1">
      <c r="A5996" s="4"/>
      <c r="B5996" s="57" t="s">
        <v>1254</v>
      </c>
      <c r="C5996" s="78" t="s">
        <v>2689</v>
      </c>
      <c r="D5996" s="57" t="s">
        <v>47</v>
      </c>
      <c r="E5996" s="57" t="s">
        <v>2690</v>
      </c>
      <c r="F5996" s="305" t="s">
        <v>1258</v>
      </c>
      <c r="G5996" s="305"/>
      <c r="H5996" s="77" t="s">
        <v>1249</v>
      </c>
      <c r="I5996" s="80">
        <v>1</v>
      </c>
      <c r="J5996" s="79">
        <v>1.43</v>
      </c>
      <c r="K5996" s="79">
        <v>1.43</v>
      </c>
      <c r="O5996" s="4"/>
      <c r="P5996" s="4"/>
      <c r="Q5996" s="4"/>
      <c r="R5996" s="4"/>
      <c r="S5996" s="4"/>
      <c r="T5996" s="4"/>
      <c r="U5996" s="4"/>
      <c r="V5996" s="4"/>
      <c r="W5996" s="4"/>
      <c r="X5996" s="4"/>
      <c r="Y5996" s="4"/>
    </row>
    <row r="5997" spans="1:25" ht="15" customHeight="1">
      <c r="A5997" s="4"/>
      <c r="B5997" s="57" t="s">
        <v>1254</v>
      </c>
      <c r="C5997" s="78" t="s">
        <v>2970</v>
      </c>
      <c r="D5997" s="57" t="s">
        <v>47</v>
      </c>
      <c r="E5997" s="57" t="s">
        <v>2971</v>
      </c>
      <c r="F5997" s="305" t="s">
        <v>1402</v>
      </c>
      <c r="G5997" s="305"/>
      <c r="H5997" s="77" t="s">
        <v>1249</v>
      </c>
      <c r="I5997" s="80">
        <v>1</v>
      </c>
      <c r="J5997" s="79">
        <v>30.91</v>
      </c>
      <c r="K5997" s="79">
        <v>30.91</v>
      </c>
      <c r="O5997" s="4"/>
      <c r="P5997" s="4"/>
      <c r="Q5997" s="4"/>
      <c r="R5997" s="4"/>
      <c r="S5997" s="4"/>
      <c r="T5997" s="4"/>
      <c r="U5997" s="4"/>
      <c r="V5997" s="4"/>
      <c r="W5997" s="4"/>
      <c r="X5997" s="4"/>
      <c r="Y5997" s="4"/>
    </row>
    <row r="5998" spans="1:25" ht="15" customHeight="1">
      <c r="A5998" s="4"/>
      <c r="B5998" s="57" t="s">
        <v>1254</v>
      </c>
      <c r="C5998" s="78" t="s">
        <v>2691</v>
      </c>
      <c r="D5998" s="57" t="s">
        <v>47</v>
      </c>
      <c r="E5998" s="57" t="s">
        <v>2692</v>
      </c>
      <c r="F5998" s="305" t="s">
        <v>1258</v>
      </c>
      <c r="G5998" s="305"/>
      <c r="H5998" s="77" t="s">
        <v>1249</v>
      </c>
      <c r="I5998" s="80">
        <v>1</v>
      </c>
      <c r="J5998" s="79">
        <v>0.08</v>
      </c>
      <c r="K5998" s="79">
        <v>0.08</v>
      </c>
      <c r="O5998" s="4"/>
      <c r="P5998" s="4"/>
      <c r="Q5998" s="4"/>
      <c r="R5998" s="4"/>
      <c r="S5998" s="4"/>
      <c r="T5998" s="4"/>
      <c r="U5998" s="4"/>
      <c r="V5998" s="4"/>
      <c r="W5998" s="4"/>
      <c r="X5998" s="4"/>
      <c r="Y5998" s="4"/>
    </row>
    <row r="5999" spans="1:25" ht="15" customHeight="1">
      <c r="A5999" s="4"/>
      <c r="B5999" s="57" t="s">
        <v>1254</v>
      </c>
      <c r="C5999" s="78" t="s">
        <v>2693</v>
      </c>
      <c r="D5999" s="57" t="s">
        <v>47</v>
      </c>
      <c r="E5999" s="57" t="s">
        <v>2694</v>
      </c>
      <c r="F5999" s="305" t="s">
        <v>1258</v>
      </c>
      <c r="G5999" s="305"/>
      <c r="H5999" s="77" t="s">
        <v>1249</v>
      </c>
      <c r="I5999" s="80">
        <v>1</v>
      </c>
      <c r="J5999" s="79">
        <v>0.86</v>
      </c>
      <c r="K5999" s="79">
        <v>0.86</v>
      </c>
      <c r="O5999" s="4"/>
      <c r="P5999" s="4"/>
      <c r="Q5999" s="4"/>
      <c r="R5999" s="4"/>
      <c r="S5999" s="4"/>
      <c r="T5999" s="4"/>
      <c r="U5999" s="4"/>
      <c r="V5999" s="4"/>
      <c r="W5999" s="4"/>
      <c r="X5999" s="4"/>
      <c r="Y5999" s="4"/>
    </row>
    <row r="6000" spans="1:25" ht="15" customHeight="1">
      <c r="A6000" s="4"/>
      <c r="B6000" s="60"/>
      <c r="C6000" s="60"/>
      <c r="D6000" s="60"/>
      <c r="E6000" s="60"/>
      <c r="F6000" s="60" t="s">
        <v>1260</v>
      </c>
      <c r="G6000" s="82">
        <v>31.26</v>
      </c>
      <c r="H6000" s="60" t="s">
        <v>1261</v>
      </c>
      <c r="I6000" s="82">
        <v>0</v>
      </c>
      <c r="J6000" s="60" t="s">
        <v>1262</v>
      </c>
      <c r="K6000" s="82">
        <v>31.26</v>
      </c>
      <c r="O6000" s="4"/>
      <c r="P6000" s="4"/>
      <c r="Q6000" s="4"/>
      <c r="R6000" s="4"/>
      <c r="S6000" s="4"/>
      <c r="T6000" s="4"/>
      <c r="U6000" s="4"/>
      <c r="V6000" s="4"/>
      <c r="W6000" s="4"/>
      <c r="X6000" s="4"/>
      <c r="Y6000" s="4"/>
    </row>
    <row r="6001" spans="1:25" ht="15" customHeight="1" thickBot="1">
      <c r="A6001" s="4"/>
      <c r="B6001" s="60"/>
      <c r="C6001" s="60"/>
      <c r="D6001" s="60"/>
      <c r="E6001" s="60"/>
      <c r="F6001" s="60" t="s">
        <v>1263</v>
      </c>
      <c r="G6001" s="82">
        <v>6.93</v>
      </c>
      <c r="H6001" s="60"/>
      <c r="I6001" s="306" t="s">
        <v>1264</v>
      </c>
      <c r="J6001" s="306"/>
      <c r="K6001" s="82">
        <v>43.58</v>
      </c>
      <c r="O6001" s="4"/>
      <c r="P6001" s="4"/>
      <c r="Q6001" s="4"/>
      <c r="R6001" s="4"/>
      <c r="S6001" s="4"/>
      <c r="T6001" s="4"/>
      <c r="U6001" s="4"/>
      <c r="V6001" s="4"/>
      <c r="W6001" s="4"/>
      <c r="X6001" s="4"/>
      <c r="Y6001" s="4"/>
    </row>
    <row r="6002" spans="1:25" ht="15" customHeight="1" thickTop="1">
      <c r="A6002" s="4"/>
      <c r="B6002" s="72"/>
      <c r="C6002" s="72"/>
      <c r="D6002" s="72"/>
      <c r="E6002" s="72"/>
      <c r="F6002" s="72"/>
      <c r="G6002" s="72"/>
      <c r="H6002" s="72"/>
      <c r="I6002" s="72"/>
      <c r="J6002" s="72"/>
      <c r="K6002" s="72"/>
      <c r="O6002" s="4"/>
      <c r="P6002" s="4"/>
      <c r="Q6002" s="4"/>
      <c r="R6002" s="4"/>
      <c r="S6002" s="4"/>
      <c r="T6002" s="4"/>
      <c r="U6002" s="4"/>
      <c r="V6002" s="4"/>
      <c r="W6002" s="4"/>
      <c r="X6002" s="4"/>
      <c r="Y6002" s="4"/>
    </row>
    <row r="6003" spans="1:25" ht="15" customHeight="1">
      <c r="A6003" s="4"/>
      <c r="B6003" s="61"/>
      <c r="C6003" s="62" t="s">
        <v>19</v>
      </c>
      <c r="D6003" s="61" t="s">
        <v>20</v>
      </c>
      <c r="E6003" s="61" t="s">
        <v>21</v>
      </c>
      <c r="F6003" s="303" t="s">
        <v>1242</v>
      </c>
      <c r="G6003" s="303"/>
      <c r="H6003" s="67" t="s">
        <v>22</v>
      </c>
      <c r="I6003" s="62" t="s">
        <v>23</v>
      </c>
      <c r="J6003" s="62" t="s">
        <v>24</v>
      </c>
      <c r="K6003" s="62" t="s">
        <v>17</v>
      </c>
      <c r="O6003" s="4"/>
      <c r="P6003" s="4"/>
      <c r="Q6003" s="4"/>
      <c r="R6003" s="4"/>
      <c r="S6003" s="4"/>
      <c r="T6003" s="4"/>
      <c r="U6003" s="4"/>
      <c r="V6003" s="4"/>
      <c r="W6003" s="4"/>
      <c r="X6003" s="4"/>
      <c r="Y6003" s="4"/>
    </row>
    <row r="6004" spans="1:25" ht="15" customHeight="1">
      <c r="A6004" s="4"/>
      <c r="B6004" s="58" t="s">
        <v>1243</v>
      </c>
      <c r="C6004" s="69" t="s">
        <v>2452</v>
      </c>
      <c r="D6004" s="58" t="s">
        <v>47</v>
      </c>
      <c r="E6004" s="58" t="s">
        <v>2453</v>
      </c>
      <c r="F6004" s="304" t="s">
        <v>2449</v>
      </c>
      <c r="G6004" s="304"/>
      <c r="H6004" s="68" t="s">
        <v>87</v>
      </c>
      <c r="I6004" s="71">
        <v>1</v>
      </c>
      <c r="J6004" s="70">
        <v>61.35</v>
      </c>
      <c r="K6004" s="70">
        <v>61.35</v>
      </c>
      <c r="O6004" s="4"/>
      <c r="P6004" s="4"/>
      <c r="Q6004" s="4"/>
      <c r="R6004" s="4"/>
      <c r="S6004" s="4"/>
      <c r="T6004" s="4"/>
      <c r="U6004" s="4"/>
      <c r="V6004" s="4"/>
      <c r="W6004" s="4"/>
      <c r="X6004" s="4"/>
      <c r="Y6004" s="4"/>
    </row>
    <row r="6005" spans="1:25" ht="15" customHeight="1">
      <c r="A6005" s="4"/>
      <c r="B6005" s="59" t="s">
        <v>1245</v>
      </c>
      <c r="C6005" s="74" t="s">
        <v>1502</v>
      </c>
      <c r="D6005" s="59" t="s">
        <v>47</v>
      </c>
      <c r="E6005" s="59" t="s">
        <v>1503</v>
      </c>
      <c r="F6005" s="308" t="s">
        <v>1248</v>
      </c>
      <c r="G6005" s="308"/>
      <c r="H6005" s="73" t="s">
        <v>1249</v>
      </c>
      <c r="I6005" s="76">
        <v>6.2728000000000006E-2</v>
      </c>
      <c r="J6005" s="75">
        <v>26.45</v>
      </c>
      <c r="K6005" s="75">
        <v>1.65</v>
      </c>
      <c r="O6005" s="4"/>
      <c r="P6005" s="4"/>
      <c r="Q6005" s="4"/>
      <c r="R6005" s="4"/>
      <c r="S6005" s="4"/>
      <c r="T6005" s="4"/>
      <c r="U6005" s="4"/>
      <c r="V6005" s="4"/>
      <c r="W6005" s="4"/>
      <c r="X6005" s="4"/>
      <c r="Y6005" s="4"/>
    </row>
    <row r="6006" spans="1:25" ht="15" customHeight="1">
      <c r="A6006" s="4"/>
      <c r="B6006" s="59" t="s">
        <v>1245</v>
      </c>
      <c r="C6006" s="74" t="s">
        <v>2454</v>
      </c>
      <c r="D6006" s="59" t="s">
        <v>47</v>
      </c>
      <c r="E6006" s="59" t="s">
        <v>2455</v>
      </c>
      <c r="F6006" s="308" t="s">
        <v>1248</v>
      </c>
      <c r="G6006" s="308"/>
      <c r="H6006" s="73" t="s">
        <v>1249</v>
      </c>
      <c r="I6006" s="76">
        <v>6.2728000000000006E-2</v>
      </c>
      <c r="J6006" s="75">
        <v>33.380000000000003</v>
      </c>
      <c r="K6006" s="75">
        <v>2.09</v>
      </c>
      <c r="O6006" s="4"/>
      <c r="P6006" s="4"/>
      <c r="Q6006" s="4"/>
      <c r="R6006" s="4"/>
      <c r="S6006" s="4"/>
      <c r="T6006" s="4"/>
      <c r="U6006" s="4"/>
      <c r="V6006" s="4"/>
      <c r="W6006" s="4"/>
      <c r="X6006" s="4"/>
      <c r="Y6006" s="4"/>
    </row>
    <row r="6007" spans="1:25" ht="15" customHeight="1">
      <c r="A6007" s="4"/>
      <c r="B6007" s="57" t="s">
        <v>1254</v>
      </c>
      <c r="C6007" s="78" t="s">
        <v>3236</v>
      </c>
      <c r="D6007" s="57" t="s">
        <v>47</v>
      </c>
      <c r="E6007" s="57" t="s">
        <v>3237</v>
      </c>
      <c r="F6007" s="305" t="s">
        <v>1258</v>
      </c>
      <c r="G6007" s="305"/>
      <c r="H6007" s="77" t="s">
        <v>87</v>
      </c>
      <c r="I6007" s="80">
        <v>1.0227269999999999</v>
      </c>
      <c r="J6007" s="79">
        <v>43</v>
      </c>
      <c r="K6007" s="79">
        <v>43.97</v>
      </c>
      <c r="O6007" s="4"/>
      <c r="P6007" s="4"/>
      <c r="Q6007" s="4"/>
      <c r="R6007" s="4"/>
      <c r="S6007" s="4"/>
      <c r="T6007" s="4"/>
      <c r="U6007" s="4"/>
      <c r="V6007" s="4"/>
      <c r="W6007" s="4"/>
      <c r="X6007" s="4"/>
      <c r="Y6007" s="4"/>
    </row>
    <row r="6008" spans="1:25" ht="15" customHeight="1">
      <c r="A6008" s="4"/>
      <c r="B6008" s="57" t="s">
        <v>1254</v>
      </c>
      <c r="C6008" s="78" t="s">
        <v>3238</v>
      </c>
      <c r="D6008" s="57" t="s">
        <v>47</v>
      </c>
      <c r="E6008" s="57" t="s">
        <v>3239</v>
      </c>
      <c r="F6008" s="305" t="s">
        <v>1258</v>
      </c>
      <c r="G6008" s="305"/>
      <c r="H6008" s="77" t="s">
        <v>87</v>
      </c>
      <c r="I6008" s="80">
        <v>1.0227269999999999</v>
      </c>
      <c r="J6008" s="79">
        <v>13.34</v>
      </c>
      <c r="K6008" s="79">
        <v>13.64</v>
      </c>
      <c r="O6008" s="4"/>
      <c r="P6008" s="4"/>
      <c r="Q6008" s="4"/>
      <c r="R6008" s="4"/>
      <c r="S6008" s="4"/>
      <c r="T6008" s="4"/>
      <c r="U6008" s="4"/>
      <c r="V6008" s="4"/>
      <c r="W6008" s="4"/>
      <c r="X6008" s="4"/>
      <c r="Y6008" s="4"/>
    </row>
    <row r="6009" spans="1:25" ht="15" customHeight="1">
      <c r="A6009" s="4"/>
      <c r="B6009" s="60"/>
      <c r="C6009" s="60"/>
      <c r="D6009" s="60"/>
      <c r="E6009" s="60"/>
      <c r="F6009" s="60" t="s">
        <v>1260</v>
      </c>
      <c r="G6009" s="82">
        <v>2.92</v>
      </c>
      <c r="H6009" s="60" t="s">
        <v>1261</v>
      </c>
      <c r="I6009" s="82">
        <v>0</v>
      </c>
      <c r="J6009" s="60" t="s">
        <v>1262</v>
      </c>
      <c r="K6009" s="82">
        <v>2.92</v>
      </c>
      <c r="O6009" s="4"/>
      <c r="P6009" s="4"/>
      <c r="Q6009" s="4"/>
      <c r="R6009" s="4"/>
      <c r="S6009" s="4"/>
      <c r="T6009" s="4"/>
      <c r="U6009" s="4"/>
      <c r="V6009" s="4"/>
      <c r="W6009" s="4"/>
      <c r="X6009" s="4"/>
      <c r="Y6009" s="4"/>
    </row>
    <row r="6010" spans="1:25" ht="15" customHeight="1" thickBot="1">
      <c r="A6010" s="4"/>
      <c r="B6010" s="60"/>
      <c r="C6010" s="60"/>
      <c r="D6010" s="60"/>
      <c r="E6010" s="60"/>
      <c r="F6010" s="60" t="s">
        <v>1263</v>
      </c>
      <c r="G6010" s="82">
        <v>11.6</v>
      </c>
      <c r="H6010" s="60"/>
      <c r="I6010" s="306" t="s">
        <v>1264</v>
      </c>
      <c r="J6010" s="306"/>
      <c r="K6010" s="82">
        <v>72.95</v>
      </c>
      <c r="O6010" s="4"/>
      <c r="P6010" s="4"/>
      <c r="Q6010" s="4"/>
      <c r="R6010" s="4"/>
      <c r="S6010" s="4"/>
      <c r="T6010" s="4"/>
      <c r="U6010" s="4"/>
      <c r="V6010" s="4"/>
      <c r="W6010" s="4"/>
      <c r="X6010" s="4"/>
      <c r="Y6010" s="4"/>
    </row>
    <row r="6011" spans="1:25" ht="15" customHeight="1" thickTop="1">
      <c r="A6011" s="4"/>
      <c r="B6011" s="72"/>
      <c r="C6011" s="72"/>
      <c r="D6011" s="72"/>
      <c r="E6011" s="72"/>
      <c r="F6011" s="72"/>
      <c r="G6011" s="72"/>
      <c r="H6011" s="72"/>
      <c r="I6011" s="72"/>
      <c r="J6011" s="72"/>
      <c r="K6011" s="72"/>
      <c r="O6011" s="4"/>
      <c r="P6011" s="4"/>
      <c r="Q6011" s="4"/>
      <c r="R6011" s="4"/>
      <c r="S6011" s="4"/>
      <c r="T6011" s="4"/>
      <c r="U6011" s="4"/>
      <c r="V6011" s="4"/>
      <c r="W6011" s="4"/>
      <c r="X6011" s="4"/>
      <c r="Y6011" s="4"/>
    </row>
    <row r="6012" spans="1:25" ht="15" customHeight="1">
      <c r="A6012" s="4"/>
      <c r="B6012" s="61"/>
      <c r="C6012" s="62" t="s">
        <v>19</v>
      </c>
      <c r="D6012" s="61" t="s">
        <v>20</v>
      </c>
      <c r="E6012" s="61" t="s">
        <v>21</v>
      </c>
      <c r="F6012" s="303" t="s">
        <v>1242</v>
      </c>
      <c r="G6012" s="303"/>
      <c r="H6012" s="67" t="s">
        <v>22</v>
      </c>
      <c r="I6012" s="62" t="s">
        <v>23</v>
      </c>
      <c r="J6012" s="62" t="s">
        <v>24</v>
      </c>
      <c r="K6012" s="62" t="s">
        <v>17</v>
      </c>
      <c r="O6012" s="4"/>
      <c r="P6012" s="4"/>
      <c r="Q6012" s="4"/>
      <c r="R6012" s="4"/>
      <c r="S6012" s="4"/>
      <c r="T6012" s="4"/>
      <c r="U6012" s="4"/>
      <c r="V6012" s="4"/>
      <c r="W6012" s="4"/>
      <c r="X6012" s="4"/>
      <c r="Y6012" s="4"/>
    </row>
    <row r="6013" spans="1:25" ht="15" customHeight="1">
      <c r="A6013" s="4"/>
      <c r="B6013" s="58" t="s">
        <v>1243</v>
      </c>
      <c r="C6013" s="69" t="s">
        <v>2447</v>
      </c>
      <c r="D6013" s="58" t="s">
        <v>47</v>
      </c>
      <c r="E6013" s="58" t="s">
        <v>2448</v>
      </c>
      <c r="F6013" s="304" t="s">
        <v>2449</v>
      </c>
      <c r="G6013" s="304"/>
      <c r="H6013" s="68" t="s">
        <v>87</v>
      </c>
      <c r="I6013" s="71">
        <v>1</v>
      </c>
      <c r="J6013" s="70">
        <v>48.01</v>
      </c>
      <c r="K6013" s="70">
        <v>48.01</v>
      </c>
      <c r="O6013" s="4"/>
      <c r="P6013" s="4"/>
      <c r="Q6013" s="4"/>
      <c r="R6013" s="4"/>
      <c r="S6013" s="4"/>
      <c r="T6013" s="4"/>
      <c r="U6013" s="4"/>
      <c r="V6013" s="4"/>
      <c r="W6013" s="4"/>
      <c r="X6013" s="4"/>
      <c r="Y6013" s="4"/>
    </row>
    <row r="6014" spans="1:25" ht="15" customHeight="1">
      <c r="A6014" s="4"/>
      <c r="B6014" s="59" t="s">
        <v>1245</v>
      </c>
      <c r="C6014" s="74" t="s">
        <v>1502</v>
      </c>
      <c r="D6014" s="59" t="s">
        <v>47</v>
      </c>
      <c r="E6014" s="59" t="s">
        <v>1503</v>
      </c>
      <c r="F6014" s="308" t="s">
        <v>1248</v>
      </c>
      <c r="G6014" s="308"/>
      <c r="H6014" s="73" t="s">
        <v>1249</v>
      </c>
      <c r="I6014" s="76">
        <v>5.3612E-2</v>
      </c>
      <c r="J6014" s="75">
        <v>26.45</v>
      </c>
      <c r="K6014" s="75">
        <v>1.41</v>
      </c>
      <c r="O6014" s="4"/>
      <c r="P6014" s="4"/>
      <c r="Q6014" s="4"/>
      <c r="R6014" s="4"/>
      <c r="S6014" s="4"/>
      <c r="T6014" s="4"/>
      <c r="U6014" s="4"/>
      <c r="V6014" s="4"/>
      <c r="W6014" s="4"/>
      <c r="X6014" s="4"/>
      <c r="Y6014" s="4"/>
    </row>
    <row r="6015" spans="1:25" ht="15" customHeight="1">
      <c r="A6015" s="4"/>
      <c r="B6015" s="59" t="s">
        <v>1245</v>
      </c>
      <c r="C6015" s="74" t="s">
        <v>2454</v>
      </c>
      <c r="D6015" s="59" t="s">
        <v>47</v>
      </c>
      <c r="E6015" s="59" t="s">
        <v>2455</v>
      </c>
      <c r="F6015" s="308" t="s">
        <v>1248</v>
      </c>
      <c r="G6015" s="308"/>
      <c r="H6015" s="73" t="s">
        <v>1249</v>
      </c>
      <c r="I6015" s="76">
        <v>5.3612E-2</v>
      </c>
      <c r="J6015" s="75">
        <v>33.380000000000003</v>
      </c>
      <c r="K6015" s="75">
        <v>1.78</v>
      </c>
      <c r="O6015" s="4"/>
      <c r="P6015" s="4"/>
      <c r="Q6015" s="4"/>
      <c r="R6015" s="4"/>
      <c r="S6015" s="4"/>
      <c r="T6015" s="4"/>
      <c r="U6015" s="4"/>
      <c r="V6015" s="4"/>
      <c r="W6015" s="4"/>
      <c r="X6015" s="4"/>
      <c r="Y6015" s="4"/>
    </row>
    <row r="6016" spans="1:25" ht="15" customHeight="1">
      <c r="A6016" s="4"/>
      <c r="B6016" s="57" t="s">
        <v>1254</v>
      </c>
      <c r="C6016" s="78" t="s">
        <v>3240</v>
      </c>
      <c r="D6016" s="57" t="s">
        <v>47</v>
      </c>
      <c r="E6016" s="57" t="s">
        <v>3241</v>
      </c>
      <c r="F6016" s="305" t="s">
        <v>1258</v>
      </c>
      <c r="G6016" s="305"/>
      <c r="H6016" s="77" t="s">
        <v>87</v>
      </c>
      <c r="I6016" s="80">
        <v>1.0227269999999999</v>
      </c>
      <c r="J6016" s="79">
        <v>31.7</v>
      </c>
      <c r="K6016" s="79">
        <v>32.42</v>
      </c>
      <c r="O6016" s="4"/>
      <c r="P6016" s="4"/>
      <c r="Q6016" s="4"/>
      <c r="R6016" s="4"/>
      <c r="S6016" s="4"/>
      <c r="T6016" s="4"/>
      <c r="U6016" s="4"/>
      <c r="V6016" s="4"/>
      <c r="W6016" s="4"/>
      <c r="X6016" s="4"/>
      <c r="Y6016" s="4"/>
    </row>
    <row r="6017" spans="1:25" ht="15" customHeight="1">
      <c r="A6017" s="4"/>
      <c r="B6017" s="57" t="s">
        <v>1254</v>
      </c>
      <c r="C6017" s="78" t="s">
        <v>3242</v>
      </c>
      <c r="D6017" s="57" t="s">
        <v>47</v>
      </c>
      <c r="E6017" s="57" t="s">
        <v>3243</v>
      </c>
      <c r="F6017" s="305" t="s">
        <v>1258</v>
      </c>
      <c r="G6017" s="305"/>
      <c r="H6017" s="77" t="s">
        <v>87</v>
      </c>
      <c r="I6017" s="80">
        <v>1.0227269999999999</v>
      </c>
      <c r="J6017" s="79">
        <v>12.13</v>
      </c>
      <c r="K6017" s="79">
        <v>12.4</v>
      </c>
      <c r="O6017" s="4"/>
      <c r="P6017" s="4"/>
      <c r="Q6017" s="4"/>
      <c r="R6017" s="4"/>
      <c r="S6017" s="4"/>
      <c r="T6017" s="4"/>
      <c r="U6017" s="4"/>
      <c r="V6017" s="4"/>
      <c r="W6017" s="4"/>
      <c r="X6017" s="4"/>
      <c r="Y6017" s="4"/>
    </row>
    <row r="6018" spans="1:25" ht="15" customHeight="1">
      <c r="A6018" s="4"/>
      <c r="B6018" s="60"/>
      <c r="C6018" s="60"/>
      <c r="D6018" s="60"/>
      <c r="E6018" s="60"/>
      <c r="F6018" s="60" t="s">
        <v>1260</v>
      </c>
      <c r="G6018" s="82">
        <v>2.5</v>
      </c>
      <c r="H6018" s="60" t="s">
        <v>1261</v>
      </c>
      <c r="I6018" s="82">
        <v>0</v>
      </c>
      <c r="J6018" s="60" t="s">
        <v>1262</v>
      </c>
      <c r="K6018" s="82">
        <v>2.5</v>
      </c>
      <c r="O6018" s="4"/>
      <c r="P6018" s="4"/>
      <c r="Q6018" s="4"/>
      <c r="R6018" s="4"/>
      <c r="S6018" s="4"/>
      <c r="T6018" s="4"/>
      <c r="U6018" s="4"/>
      <c r="V6018" s="4"/>
      <c r="W6018" s="4"/>
      <c r="X6018" s="4"/>
      <c r="Y6018" s="4"/>
    </row>
    <row r="6019" spans="1:25" ht="15" customHeight="1" thickBot="1">
      <c r="A6019" s="4"/>
      <c r="B6019" s="60"/>
      <c r="C6019" s="60"/>
      <c r="D6019" s="60"/>
      <c r="E6019" s="60"/>
      <c r="F6019" s="60" t="s">
        <v>1263</v>
      </c>
      <c r="G6019" s="82">
        <v>9.08</v>
      </c>
      <c r="H6019" s="60"/>
      <c r="I6019" s="306" t="s">
        <v>1264</v>
      </c>
      <c r="J6019" s="306"/>
      <c r="K6019" s="82">
        <v>57.09</v>
      </c>
      <c r="O6019" s="4"/>
      <c r="P6019" s="4"/>
      <c r="Q6019" s="4"/>
      <c r="R6019" s="4"/>
      <c r="S6019" s="4"/>
      <c r="T6019" s="4"/>
      <c r="U6019" s="4"/>
      <c r="V6019" s="4"/>
      <c r="W6019" s="4"/>
      <c r="X6019" s="4"/>
      <c r="Y6019" s="4"/>
    </row>
    <row r="6020" spans="1:25" ht="15" customHeight="1" thickTop="1">
      <c r="A6020" s="4"/>
      <c r="B6020" s="72"/>
      <c r="C6020" s="72"/>
      <c r="D6020" s="72"/>
      <c r="E6020" s="72"/>
      <c r="F6020" s="72"/>
      <c r="G6020" s="72"/>
      <c r="H6020" s="72"/>
      <c r="I6020" s="72"/>
      <c r="J6020" s="72"/>
      <c r="K6020" s="72"/>
      <c r="O6020" s="4"/>
      <c r="P6020" s="4"/>
      <c r="Q6020" s="4"/>
      <c r="R6020" s="4"/>
      <c r="S6020" s="4"/>
      <c r="T6020" s="4"/>
      <c r="U6020" s="4"/>
      <c r="V6020" s="4"/>
      <c r="W6020" s="4"/>
      <c r="X6020" s="4"/>
      <c r="Y6020" s="4"/>
    </row>
    <row r="6021" spans="1:25" ht="15" customHeight="1">
      <c r="A6021" s="4"/>
      <c r="B6021" s="61"/>
      <c r="C6021" s="62" t="s">
        <v>19</v>
      </c>
      <c r="D6021" s="61" t="s">
        <v>20</v>
      </c>
      <c r="E6021" s="61" t="s">
        <v>21</v>
      </c>
      <c r="F6021" s="303" t="s">
        <v>1242</v>
      </c>
      <c r="G6021" s="303"/>
      <c r="H6021" s="67" t="s">
        <v>22</v>
      </c>
      <c r="I6021" s="62" t="s">
        <v>23</v>
      </c>
      <c r="J6021" s="62" t="s">
        <v>24</v>
      </c>
      <c r="K6021" s="62" t="s">
        <v>17</v>
      </c>
      <c r="O6021" s="4"/>
      <c r="P6021" s="4"/>
      <c r="Q6021" s="4"/>
      <c r="R6021" s="4"/>
      <c r="S6021" s="4"/>
      <c r="T6021" s="4"/>
      <c r="U6021" s="4"/>
      <c r="V6021" s="4"/>
      <c r="W6021" s="4"/>
      <c r="X6021" s="4"/>
      <c r="Y6021" s="4"/>
    </row>
    <row r="6022" spans="1:25" ht="15" customHeight="1">
      <c r="A6022" s="4"/>
      <c r="B6022" s="58" t="s">
        <v>1243</v>
      </c>
      <c r="C6022" s="69" t="s">
        <v>1829</v>
      </c>
      <c r="D6022" s="58" t="s">
        <v>47</v>
      </c>
      <c r="E6022" s="58" t="s">
        <v>1830</v>
      </c>
      <c r="F6022" s="304" t="s">
        <v>1824</v>
      </c>
      <c r="G6022" s="304"/>
      <c r="H6022" s="68" t="s">
        <v>49</v>
      </c>
      <c r="I6022" s="71">
        <v>1</v>
      </c>
      <c r="J6022" s="70">
        <v>553.76</v>
      </c>
      <c r="K6022" s="70">
        <v>553.76</v>
      </c>
      <c r="O6022" s="4"/>
      <c r="P6022" s="4"/>
      <c r="Q6022" s="4"/>
      <c r="R6022" s="4"/>
      <c r="S6022" s="4"/>
      <c r="T6022" s="4"/>
      <c r="U6022" s="4"/>
      <c r="V6022" s="4"/>
      <c r="W6022" s="4"/>
      <c r="X6022" s="4"/>
      <c r="Y6022" s="4"/>
    </row>
    <row r="6023" spans="1:25" ht="15" customHeight="1">
      <c r="A6023" s="4"/>
      <c r="B6023" s="59" t="s">
        <v>1245</v>
      </c>
      <c r="C6023" s="74" t="s">
        <v>1301</v>
      </c>
      <c r="D6023" s="59" t="s">
        <v>47</v>
      </c>
      <c r="E6023" s="59" t="s">
        <v>1302</v>
      </c>
      <c r="F6023" s="308" t="s">
        <v>1248</v>
      </c>
      <c r="G6023" s="308"/>
      <c r="H6023" s="73" t="s">
        <v>1249</v>
      </c>
      <c r="I6023" s="76">
        <v>0.77910000000000001</v>
      </c>
      <c r="J6023" s="75">
        <v>30.48</v>
      </c>
      <c r="K6023" s="75">
        <v>23.74</v>
      </c>
      <c r="O6023" s="4"/>
      <c r="P6023" s="4"/>
      <c r="Q6023" s="4"/>
      <c r="R6023" s="4"/>
      <c r="S6023" s="4"/>
      <c r="T6023" s="4"/>
      <c r="U6023" s="4"/>
      <c r="V6023" s="4"/>
      <c r="W6023" s="4"/>
      <c r="X6023" s="4"/>
      <c r="Y6023" s="4"/>
    </row>
    <row r="6024" spans="1:25" ht="15" customHeight="1">
      <c r="A6024" s="4"/>
      <c r="B6024" s="59" t="s">
        <v>1245</v>
      </c>
      <c r="C6024" s="74" t="s">
        <v>1246</v>
      </c>
      <c r="D6024" s="59" t="s">
        <v>47</v>
      </c>
      <c r="E6024" s="59" t="s">
        <v>1247</v>
      </c>
      <c r="F6024" s="308" t="s">
        <v>1248</v>
      </c>
      <c r="G6024" s="308"/>
      <c r="H6024" s="73" t="s">
        <v>1249</v>
      </c>
      <c r="I6024" s="76">
        <v>0.43840000000000001</v>
      </c>
      <c r="J6024" s="75">
        <v>22.64</v>
      </c>
      <c r="K6024" s="75">
        <v>9.92</v>
      </c>
      <c r="O6024" s="4"/>
      <c r="P6024" s="4"/>
      <c r="Q6024" s="4"/>
      <c r="R6024" s="4"/>
      <c r="S6024" s="4"/>
      <c r="T6024" s="4"/>
      <c r="U6024" s="4"/>
      <c r="V6024" s="4"/>
      <c r="W6024" s="4"/>
      <c r="X6024" s="4"/>
      <c r="Y6024" s="4"/>
    </row>
    <row r="6025" spans="1:25" ht="15" customHeight="1">
      <c r="A6025" s="4"/>
      <c r="B6025" s="57" t="s">
        <v>1254</v>
      </c>
      <c r="C6025" s="78" t="s">
        <v>2148</v>
      </c>
      <c r="D6025" s="57" t="s">
        <v>47</v>
      </c>
      <c r="E6025" s="57" t="s">
        <v>2149</v>
      </c>
      <c r="F6025" s="305" t="s">
        <v>1258</v>
      </c>
      <c r="G6025" s="305"/>
      <c r="H6025" s="77" t="s">
        <v>49</v>
      </c>
      <c r="I6025" s="80">
        <v>1</v>
      </c>
      <c r="J6025" s="79">
        <v>10.26</v>
      </c>
      <c r="K6025" s="79">
        <v>10.26</v>
      </c>
      <c r="O6025" s="4"/>
      <c r="P6025" s="4"/>
      <c r="Q6025" s="4"/>
      <c r="R6025" s="4"/>
      <c r="S6025" s="4"/>
      <c r="T6025" s="4"/>
      <c r="U6025" s="4"/>
      <c r="V6025" s="4"/>
      <c r="W6025" s="4"/>
      <c r="X6025" s="4"/>
      <c r="Y6025" s="4"/>
    </row>
    <row r="6026" spans="1:25" ht="15" customHeight="1">
      <c r="A6026" s="4"/>
      <c r="B6026" s="57" t="s">
        <v>1254</v>
      </c>
      <c r="C6026" s="78" t="s">
        <v>1833</v>
      </c>
      <c r="D6026" s="57" t="s">
        <v>47</v>
      </c>
      <c r="E6026" s="57" t="s">
        <v>1834</v>
      </c>
      <c r="F6026" s="305" t="s">
        <v>1258</v>
      </c>
      <c r="G6026" s="305"/>
      <c r="H6026" s="77" t="s">
        <v>49</v>
      </c>
      <c r="I6026" s="80">
        <v>2</v>
      </c>
      <c r="J6026" s="79">
        <v>29.61</v>
      </c>
      <c r="K6026" s="79">
        <v>59.22</v>
      </c>
      <c r="O6026" s="4"/>
      <c r="P6026" s="4"/>
      <c r="Q6026" s="4"/>
      <c r="R6026" s="4"/>
      <c r="S6026" s="4"/>
      <c r="T6026" s="4"/>
      <c r="U6026" s="4"/>
      <c r="V6026" s="4"/>
      <c r="W6026" s="4"/>
      <c r="X6026" s="4"/>
      <c r="Y6026" s="4"/>
    </row>
    <row r="6027" spans="1:25" ht="15" customHeight="1">
      <c r="A6027" s="4"/>
      <c r="B6027" s="57" t="s">
        <v>1254</v>
      </c>
      <c r="C6027" s="78" t="s">
        <v>3244</v>
      </c>
      <c r="D6027" s="57" t="s">
        <v>47</v>
      </c>
      <c r="E6027" s="57" t="s">
        <v>3245</v>
      </c>
      <c r="F6027" s="305" t="s">
        <v>1258</v>
      </c>
      <c r="G6027" s="305"/>
      <c r="H6027" s="77" t="s">
        <v>49</v>
      </c>
      <c r="I6027" s="80">
        <v>1</v>
      </c>
      <c r="J6027" s="79">
        <v>443</v>
      </c>
      <c r="K6027" s="79">
        <v>443</v>
      </c>
      <c r="O6027" s="4"/>
      <c r="P6027" s="4"/>
      <c r="Q6027" s="4"/>
      <c r="R6027" s="4"/>
      <c r="S6027" s="4"/>
      <c r="T6027" s="4"/>
      <c r="U6027" s="4"/>
      <c r="V6027" s="4"/>
      <c r="W6027" s="4"/>
      <c r="X6027" s="4"/>
      <c r="Y6027" s="4"/>
    </row>
    <row r="6028" spans="1:25" ht="15" customHeight="1">
      <c r="A6028" s="4"/>
      <c r="B6028" s="57" t="s">
        <v>1254</v>
      </c>
      <c r="C6028" s="78" t="s">
        <v>3132</v>
      </c>
      <c r="D6028" s="57" t="s">
        <v>47</v>
      </c>
      <c r="E6028" s="57" t="s">
        <v>3133</v>
      </c>
      <c r="F6028" s="305" t="s">
        <v>1258</v>
      </c>
      <c r="G6028" s="305"/>
      <c r="H6028" s="77" t="s">
        <v>103</v>
      </c>
      <c r="I6028" s="80">
        <v>8.8099999999999998E-2</v>
      </c>
      <c r="J6028" s="79">
        <v>86.57</v>
      </c>
      <c r="K6028" s="79">
        <v>7.62</v>
      </c>
      <c r="O6028" s="4"/>
      <c r="P6028" s="4"/>
      <c r="Q6028" s="4"/>
      <c r="R6028" s="4"/>
      <c r="S6028" s="4"/>
      <c r="T6028" s="4"/>
      <c r="U6028" s="4"/>
      <c r="V6028" s="4"/>
      <c r="W6028" s="4"/>
      <c r="X6028" s="4"/>
      <c r="Y6028" s="4"/>
    </row>
    <row r="6029" spans="1:25" ht="15" customHeight="1">
      <c r="A6029" s="4"/>
      <c r="B6029" s="60"/>
      <c r="C6029" s="60"/>
      <c r="D6029" s="60"/>
      <c r="E6029" s="60"/>
      <c r="F6029" s="60" t="s">
        <v>1260</v>
      </c>
      <c r="G6029" s="82">
        <v>26.2</v>
      </c>
      <c r="H6029" s="60" t="s">
        <v>1261</v>
      </c>
      <c r="I6029" s="82">
        <v>0</v>
      </c>
      <c r="J6029" s="60" t="s">
        <v>1262</v>
      </c>
      <c r="K6029" s="82">
        <v>26.2</v>
      </c>
      <c r="O6029" s="4"/>
      <c r="P6029" s="4"/>
      <c r="Q6029" s="4"/>
      <c r="R6029" s="4"/>
      <c r="S6029" s="4"/>
      <c r="T6029" s="4"/>
      <c r="U6029" s="4"/>
      <c r="V6029" s="4"/>
      <c r="W6029" s="4"/>
      <c r="X6029" s="4"/>
      <c r="Y6029" s="4"/>
    </row>
    <row r="6030" spans="1:25" ht="15" customHeight="1" thickBot="1">
      <c r="A6030" s="4"/>
      <c r="B6030" s="60"/>
      <c r="C6030" s="60"/>
      <c r="D6030" s="60"/>
      <c r="E6030" s="60"/>
      <c r="F6030" s="60" t="s">
        <v>1263</v>
      </c>
      <c r="G6030" s="82">
        <v>104.77</v>
      </c>
      <c r="H6030" s="60"/>
      <c r="I6030" s="306" t="s">
        <v>1264</v>
      </c>
      <c r="J6030" s="306"/>
      <c r="K6030" s="82">
        <v>658.53</v>
      </c>
      <c r="O6030" s="4"/>
      <c r="P6030" s="4"/>
      <c r="Q6030" s="4"/>
      <c r="R6030" s="4"/>
      <c r="S6030" s="4"/>
      <c r="T6030" s="4"/>
      <c r="U6030" s="4"/>
      <c r="V6030" s="4"/>
      <c r="W6030" s="4"/>
      <c r="X6030" s="4"/>
      <c r="Y6030" s="4"/>
    </row>
    <row r="6031" spans="1:25" ht="15" customHeight="1" thickTop="1">
      <c r="A6031" s="4"/>
      <c r="B6031" s="72"/>
      <c r="C6031" s="72"/>
      <c r="D6031" s="72"/>
      <c r="E6031" s="72"/>
      <c r="F6031" s="72"/>
      <c r="G6031" s="72"/>
      <c r="H6031" s="72"/>
      <c r="I6031" s="72"/>
      <c r="J6031" s="72"/>
      <c r="K6031" s="72"/>
      <c r="O6031" s="4"/>
      <c r="P6031" s="4"/>
      <c r="Q6031" s="4"/>
      <c r="R6031" s="4"/>
      <c r="S6031" s="4"/>
      <c r="T6031" s="4"/>
      <c r="U6031" s="4"/>
      <c r="V6031" s="4"/>
      <c r="W6031" s="4"/>
      <c r="X6031" s="4"/>
      <c r="Y6031" s="4"/>
    </row>
    <row r="6032" spans="1:25" ht="15" customHeight="1">
      <c r="A6032" s="4"/>
      <c r="B6032" s="61"/>
      <c r="C6032" s="62" t="s">
        <v>19</v>
      </c>
      <c r="D6032" s="61" t="s">
        <v>20</v>
      </c>
      <c r="E6032" s="61" t="s">
        <v>21</v>
      </c>
      <c r="F6032" s="303" t="s">
        <v>1242</v>
      </c>
      <c r="G6032" s="303"/>
      <c r="H6032" s="67" t="s">
        <v>22</v>
      </c>
      <c r="I6032" s="62" t="s">
        <v>23</v>
      </c>
      <c r="J6032" s="62" t="s">
        <v>24</v>
      </c>
      <c r="K6032" s="62" t="s">
        <v>17</v>
      </c>
      <c r="O6032" s="4"/>
      <c r="P6032" s="4"/>
      <c r="Q6032" s="4"/>
      <c r="R6032" s="4"/>
      <c r="S6032" s="4"/>
      <c r="T6032" s="4"/>
      <c r="U6032" s="4"/>
      <c r="V6032" s="4"/>
      <c r="W6032" s="4"/>
      <c r="X6032" s="4"/>
      <c r="Y6032" s="4"/>
    </row>
    <row r="6033" spans="1:25" ht="15" customHeight="1">
      <c r="A6033" s="4"/>
      <c r="B6033" s="58" t="s">
        <v>1243</v>
      </c>
      <c r="C6033" s="69" t="s">
        <v>1483</v>
      </c>
      <c r="D6033" s="58" t="s">
        <v>47</v>
      </c>
      <c r="E6033" s="58" t="s">
        <v>1484</v>
      </c>
      <c r="F6033" s="304" t="s">
        <v>1387</v>
      </c>
      <c r="G6033" s="304"/>
      <c r="H6033" s="68" t="s">
        <v>1388</v>
      </c>
      <c r="I6033" s="71">
        <v>1</v>
      </c>
      <c r="J6033" s="70">
        <v>0.54</v>
      </c>
      <c r="K6033" s="70">
        <v>0.54</v>
      </c>
      <c r="O6033" s="4"/>
      <c r="P6033" s="4"/>
      <c r="Q6033" s="4"/>
      <c r="R6033" s="4"/>
      <c r="S6033" s="4"/>
      <c r="T6033" s="4"/>
      <c r="U6033" s="4"/>
      <c r="V6033" s="4"/>
      <c r="W6033" s="4"/>
      <c r="X6033" s="4"/>
      <c r="Y6033" s="4"/>
    </row>
    <row r="6034" spans="1:25" ht="15" customHeight="1">
      <c r="A6034" s="4"/>
      <c r="B6034" s="59" t="s">
        <v>1245</v>
      </c>
      <c r="C6034" s="74" t="s">
        <v>3246</v>
      </c>
      <c r="D6034" s="59" t="s">
        <v>47</v>
      </c>
      <c r="E6034" s="59" t="s">
        <v>3247</v>
      </c>
      <c r="F6034" s="308" t="s">
        <v>2796</v>
      </c>
      <c r="G6034" s="308"/>
      <c r="H6034" s="73" t="s">
        <v>1249</v>
      </c>
      <c r="I6034" s="76">
        <v>1</v>
      </c>
      <c r="J6034" s="75">
        <v>0.1</v>
      </c>
      <c r="K6034" s="75">
        <v>0.1</v>
      </c>
      <c r="O6034" s="4"/>
      <c r="P6034" s="4"/>
      <c r="Q6034" s="4"/>
      <c r="R6034" s="4"/>
      <c r="S6034" s="4"/>
      <c r="T6034" s="4"/>
      <c r="U6034" s="4"/>
      <c r="V6034" s="4"/>
      <c r="W6034" s="4"/>
      <c r="X6034" s="4"/>
      <c r="Y6034" s="4"/>
    </row>
    <row r="6035" spans="1:25" ht="15" customHeight="1">
      <c r="A6035" s="4"/>
      <c r="B6035" s="59" t="s">
        <v>1245</v>
      </c>
      <c r="C6035" s="74" t="s">
        <v>3248</v>
      </c>
      <c r="D6035" s="59" t="s">
        <v>47</v>
      </c>
      <c r="E6035" s="59" t="s">
        <v>3249</v>
      </c>
      <c r="F6035" s="308" t="s">
        <v>2796</v>
      </c>
      <c r="G6035" s="308"/>
      <c r="H6035" s="73" t="s">
        <v>1249</v>
      </c>
      <c r="I6035" s="76">
        <v>1</v>
      </c>
      <c r="J6035" s="75">
        <v>0.44</v>
      </c>
      <c r="K6035" s="75">
        <v>0.44</v>
      </c>
      <c r="O6035" s="4"/>
      <c r="P6035" s="4"/>
      <c r="Q6035" s="4"/>
      <c r="R6035" s="4"/>
      <c r="S6035" s="4"/>
      <c r="T6035" s="4"/>
      <c r="U6035" s="4"/>
      <c r="V6035" s="4"/>
      <c r="W6035" s="4"/>
      <c r="X6035" s="4"/>
      <c r="Y6035" s="4"/>
    </row>
    <row r="6036" spans="1:25" ht="15" customHeight="1">
      <c r="A6036" s="4"/>
      <c r="B6036" s="60"/>
      <c r="C6036" s="60"/>
      <c r="D6036" s="60"/>
      <c r="E6036" s="60"/>
      <c r="F6036" s="60" t="s">
        <v>1260</v>
      </c>
      <c r="G6036" s="82">
        <v>0</v>
      </c>
      <c r="H6036" s="60" t="s">
        <v>1261</v>
      </c>
      <c r="I6036" s="82">
        <v>0</v>
      </c>
      <c r="J6036" s="60" t="s">
        <v>1262</v>
      </c>
      <c r="K6036" s="82">
        <v>0</v>
      </c>
      <c r="O6036" s="4"/>
      <c r="P6036" s="4"/>
      <c r="Q6036" s="4"/>
      <c r="R6036" s="4"/>
      <c r="S6036" s="4"/>
      <c r="T6036" s="4"/>
      <c r="U6036" s="4"/>
      <c r="V6036" s="4"/>
      <c r="W6036" s="4"/>
      <c r="X6036" s="4"/>
      <c r="Y6036" s="4"/>
    </row>
    <row r="6037" spans="1:25" ht="15" customHeight="1" thickBot="1">
      <c r="A6037" s="4"/>
      <c r="B6037" s="60"/>
      <c r="C6037" s="60"/>
      <c r="D6037" s="60"/>
      <c r="E6037" s="60"/>
      <c r="F6037" s="60" t="s">
        <v>1263</v>
      </c>
      <c r="G6037" s="82">
        <v>0.1</v>
      </c>
      <c r="H6037" s="60"/>
      <c r="I6037" s="306" t="s">
        <v>1264</v>
      </c>
      <c r="J6037" s="306"/>
      <c r="K6037" s="82">
        <v>0.64</v>
      </c>
      <c r="O6037" s="4"/>
      <c r="P6037" s="4"/>
      <c r="Q6037" s="4"/>
      <c r="R6037" s="4"/>
      <c r="S6037" s="4"/>
      <c r="T6037" s="4"/>
      <c r="U6037" s="4"/>
      <c r="V6037" s="4"/>
      <c r="W6037" s="4"/>
      <c r="X6037" s="4"/>
      <c r="Y6037" s="4"/>
    </row>
    <row r="6038" spans="1:25" ht="15" customHeight="1" thickTop="1">
      <c r="A6038" s="4"/>
      <c r="B6038" s="72"/>
      <c r="C6038" s="72"/>
      <c r="D6038" s="72"/>
      <c r="E6038" s="72"/>
      <c r="F6038" s="72"/>
      <c r="G6038" s="72"/>
      <c r="H6038" s="72"/>
      <c r="I6038" s="72"/>
      <c r="J6038" s="72"/>
      <c r="K6038" s="72"/>
      <c r="O6038" s="4"/>
      <c r="P6038" s="4"/>
      <c r="Q6038" s="4"/>
      <c r="R6038" s="4"/>
      <c r="S6038" s="4"/>
      <c r="T6038" s="4"/>
      <c r="U6038" s="4"/>
      <c r="V6038" s="4"/>
      <c r="W6038" s="4"/>
      <c r="X6038" s="4"/>
      <c r="Y6038" s="4"/>
    </row>
    <row r="6039" spans="1:25" ht="15" customHeight="1">
      <c r="A6039" s="4"/>
      <c r="B6039" s="61"/>
      <c r="C6039" s="62" t="s">
        <v>19</v>
      </c>
      <c r="D6039" s="61" t="s">
        <v>20</v>
      </c>
      <c r="E6039" s="61" t="s">
        <v>21</v>
      </c>
      <c r="F6039" s="303" t="s">
        <v>1242</v>
      </c>
      <c r="G6039" s="303"/>
      <c r="H6039" s="67" t="s">
        <v>22</v>
      </c>
      <c r="I6039" s="62" t="s">
        <v>23</v>
      </c>
      <c r="J6039" s="62" t="s">
        <v>24</v>
      </c>
      <c r="K6039" s="62" t="s">
        <v>17</v>
      </c>
      <c r="O6039" s="4"/>
      <c r="P6039" s="4"/>
      <c r="Q6039" s="4"/>
      <c r="R6039" s="4"/>
      <c r="S6039" s="4"/>
      <c r="T6039" s="4"/>
      <c r="U6039" s="4"/>
      <c r="V6039" s="4"/>
      <c r="W6039" s="4"/>
      <c r="X6039" s="4"/>
      <c r="Y6039" s="4"/>
    </row>
    <row r="6040" spans="1:25" ht="15" customHeight="1">
      <c r="A6040" s="4"/>
      <c r="B6040" s="58" t="s">
        <v>1243</v>
      </c>
      <c r="C6040" s="69" t="s">
        <v>1485</v>
      </c>
      <c r="D6040" s="58" t="s">
        <v>47</v>
      </c>
      <c r="E6040" s="58" t="s">
        <v>1486</v>
      </c>
      <c r="F6040" s="304" t="s">
        <v>1387</v>
      </c>
      <c r="G6040" s="304"/>
      <c r="H6040" s="68" t="s">
        <v>1391</v>
      </c>
      <c r="I6040" s="71">
        <v>1</v>
      </c>
      <c r="J6040" s="70">
        <v>1.46</v>
      </c>
      <c r="K6040" s="70">
        <v>1.46</v>
      </c>
      <c r="O6040" s="4"/>
      <c r="P6040" s="4"/>
      <c r="Q6040" s="4"/>
      <c r="R6040" s="4"/>
      <c r="S6040" s="4"/>
      <c r="T6040" s="4"/>
      <c r="U6040" s="4"/>
      <c r="V6040" s="4"/>
      <c r="W6040" s="4"/>
      <c r="X6040" s="4"/>
      <c r="Y6040" s="4"/>
    </row>
    <row r="6041" spans="1:25" ht="15" customHeight="1">
      <c r="A6041" s="4"/>
      <c r="B6041" s="59" t="s">
        <v>1245</v>
      </c>
      <c r="C6041" s="74" t="s">
        <v>3250</v>
      </c>
      <c r="D6041" s="59" t="s">
        <v>47</v>
      </c>
      <c r="E6041" s="59" t="s">
        <v>3251</v>
      </c>
      <c r="F6041" s="308" t="s">
        <v>2796</v>
      </c>
      <c r="G6041" s="308"/>
      <c r="H6041" s="73" t="s">
        <v>1249</v>
      </c>
      <c r="I6041" s="76">
        <v>1</v>
      </c>
      <c r="J6041" s="75">
        <v>0.34</v>
      </c>
      <c r="K6041" s="75">
        <v>0.34</v>
      </c>
      <c r="O6041" s="4"/>
      <c r="P6041" s="4"/>
      <c r="Q6041" s="4"/>
      <c r="R6041" s="4"/>
      <c r="S6041" s="4"/>
      <c r="T6041" s="4"/>
      <c r="U6041" s="4"/>
      <c r="V6041" s="4"/>
      <c r="W6041" s="4"/>
      <c r="X6041" s="4"/>
      <c r="Y6041" s="4"/>
    </row>
    <row r="6042" spans="1:25" ht="15" customHeight="1">
      <c r="A6042" s="4"/>
      <c r="B6042" s="59" t="s">
        <v>1245</v>
      </c>
      <c r="C6042" s="74" t="s">
        <v>3252</v>
      </c>
      <c r="D6042" s="59" t="s">
        <v>47</v>
      </c>
      <c r="E6042" s="59" t="s">
        <v>3253</v>
      </c>
      <c r="F6042" s="308" t="s">
        <v>2796</v>
      </c>
      <c r="G6042" s="308"/>
      <c r="H6042" s="73" t="s">
        <v>1249</v>
      </c>
      <c r="I6042" s="76">
        <v>1</v>
      </c>
      <c r="J6042" s="75">
        <v>0.57999999999999996</v>
      </c>
      <c r="K6042" s="75">
        <v>0.57999999999999996</v>
      </c>
      <c r="O6042" s="4"/>
      <c r="P6042" s="4"/>
      <c r="Q6042" s="4"/>
      <c r="R6042" s="4"/>
      <c r="S6042" s="4"/>
      <c r="T6042" s="4"/>
      <c r="U6042" s="4"/>
      <c r="V6042" s="4"/>
      <c r="W6042" s="4"/>
      <c r="X6042" s="4"/>
      <c r="Y6042" s="4"/>
    </row>
    <row r="6043" spans="1:25" ht="15" customHeight="1">
      <c r="A6043" s="4"/>
      <c r="B6043" s="59" t="s">
        <v>1245</v>
      </c>
      <c r="C6043" s="74" t="s">
        <v>3246</v>
      </c>
      <c r="D6043" s="59" t="s">
        <v>47</v>
      </c>
      <c r="E6043" s="59" t="s">
        <v>3247</v>
      </c>
      <c r="F6043" s="308" t="s">
        <v>2796</v>
      </c>
      <c r="G6043" s="308"/>
      <c r="H6043" s="73" t="s">
        <v>1249</v>
      </c>
      <c r="I6043" s="76">
        <v>1</v>
      </c>
      <c r="J6043" s="75">
        <v>0.1</v>
      </c>
      <c r="K6043" s="75">
        <v>0.1</v>
      </c>
      <c r="O6043" s="4"/>
      <c r="P6043" s="4"/>
      <c r="Q6043" s="4"/>
      <c r="R6043" s="4"/>
      <c r="S6043" s="4"/>
      <c r="T6043" s="4"/>
      <c r="U6043" s="4"/>
      <c r="V6043" s="4"/>
      <c r="W6043" s="4"/>
      <c r="X6043" s="4"/>
      <c r="Y6043" s="4"/>
    </row>
    <row r="6044" spans="1:25" ht="15" customHeight="1">
      <c r="A6044" s="4"/>
      <c r="B6044" s="59" t="s">
        <v>1245</v>
      </c>
      <c r="C6044" s="74" t="s">
        <v>3248</v>
      </c>
      <c r="D6044" s="59" t="s">
        <v>47</v>
      </c>
      <c r="E6044" s="59" t="s">
        <v>3249</v>
      </c>
      <c r="F6044" s="308" t="s">
        <v>2796</v>
      </c>
      <c r="G6044" s="308"/>
      <c r="H6044" s="73" t="s">
        <v>1249</v>
      </c>
      <c r="I6044" s="76">
        <v>1</v>
      </c>
      <c r="J6044" s="75">
        <v>0.44</v>
      </c>
      <c r="K6044" s="75">
        <v>0.44</v>
      </c>
      <c r="O6044" s="4"/>
      <c r="P6044" s="4"/>
      <c r="Q6044" s="4"/>
      <c r="R6044" s="4"/>
      <c r="S6044" s="4"/>
      <c r="T6044" s="4"/>
      <c r="U6044" s="4"/>
      <c r="V6044" s="4"/>
      <c r="W6044" s="4"/>
      <c r="X6044" s="4"/>
      <c r="Y6044" s="4"/>
    </row>
    <row r="6045" spans="1:25" ht="15" customHeight="1">
      <c r="A6045" s="4"/>
      <c r="B6045" s="60"/>
      <c r="C6045" s="60"/>
      <c r="D6045" s="60"/>
      <c r="E6045" s="60"/>
      <c r="F6045" s="60" t="s">
        <v>1260</v>
      </c>
      <c r="G6045" s="82">
        <v>0</v>
      </c>
      <c r="H6045" s="60" t="s">
        <v>1261</v>
      </c>
      <c r="I6045" s="82">
        <v>0</v>
      </c>
      <c r="J6045" s="60" t="s">
        <v>1262</v>
      </c>
      <c r="K6045" s="82">
        <v>0</v>
      </c>
      <c r="O6045" s="4"/>
      <c r="P6045" s="4"/>
      <c r="Q6045" s="4"/>
      <c r="R6045" s="4"/>
      <c r="S6045" s="4"/>
      <c r="T6045" s="4"/>
      <c r="U6045" s="4"/>
      <c r="V6045" s="4"/>
      <c r="W6045" s="4"/>
      <c r="X6045" s="4"/>
      <c r="Y6045" s="4"/>
    </row>
    <row r="6046" spans="1:25" ht="15" customHeight="1" thickBot="1">
      <c r="A6046" s="4"/>
      <c r="B6046" s="60"/>
      <c r="C6046" s="60"/>
      <c r="D6046" s="60"/>
      <c r="E6046" s="60"/>
      <c r="F6046" s="60" t="s">
        <v>1263</v>
      </c>
      <c r="G6046" s="82">
        <v>0.27</v>
      </c>
      <c r="H6046" s="60"/>
      <c r="I6046" s="306" t="s">
        <v>1264</v>
      </c>
      <c r="J6046" s="306"/>
      <c r="K6046" s="82">
        <v>1.73</v>
      </c>
      <c r="O6046" s="4"/>
      <c r="P6046" s="4"/>
      <c r="Q6046" s="4"/>
      <c r="R6046" s="4"/>
      <c r="S6046" s="4"/>
      <c r="T6046" s="4"/>
      <c r="U6046" s="4"/>
      <c r="V6046" s="4"/>
      <c r="W6046" s="4"/>
      <c r="X6046" s="4"/>
      <c r="Y6046" s="4"/>
    </row>
    <row r="6047" spans="1:25" ht="15" customHeight="1" thickTop="1">
      <c r="A6047" s="4"/>
      <c r="B6047" s="72"/>
      <c r="C6047" s="72"/>
      <c r="D6047" s="72"/>
      <c r="E6047" s="72"/>
      <c r="F6047" s="72"/>
      <c r="G6047" s="72"/>
      <c r="H6047" s="72"/>
      <c r="I6047" s="72"/>
      <c r="J6047" s="72"/>
      <c r="K6047" s="72"/>
      <c r="O6047" s="4"/>
      <c r="P6047" s="4"/>
      <c r="Q6047" s="4"/>
      <c r="R6047" s="4"/>
      <c r="S6047" s="4"/>
      <c r="T6047" s="4"/>
      <c r="U6047" s="4"/>
      <c r="V6047" s="4"/>
      <c r="W6047" s="4"/>
      <c r="X6047" s="4"/>
      <c r="Y6047" s="4"/>
    </row>
    <row r="6048" spans="1:25" ht="15" customHeight="1">
      <c r="A6048" s="4"/>
      <c r="B6048" s="61"/>
      <c r="C6048" s="62" t="s">
        <v>19</v>
      </c>
      <c r="D6048" s="61" t="s">
        <v>20</v>
      </c>
      <c r="E6048" s="61" t="s">
        <v>21</v>
      </c>
      <c r="F6048" s="303" t="s">
        <v>1242</v>
      </c>
      <c r="G6048" s="303"/>
      <c r="H6048" s="67" t="s">
        <v>22</v>
      </c>
      <c r="I6048" s="62" t="s">
        <v>23</v>
      </c>
      <c r="J6048" s="62" t="s">
        <v>24</v>
      </c>
      <c r="K6048" s="62" t="s">
        <v>17</v>
      </c>
      <c r="O6048" s="4"/>
      <c r="P6048" s="4"/>
      <c r="Q6048" s="4"/>
      <c r="R6048" s="4"/>
      <c r="S6048" s="4"/>
      <c r="T6048" s="4"/>
      <c r="U6048" s="4"/>
      <c r="V6048" s="4"/>
      <c r="W6048" s="4"/>
      <c r="X6048" s="4"/>
      <c r="Y6048" s="4"/>
    </row>
    <row r="6049" spans="1:25" ht="15" customHeight="1">
      <c r="A6049" s="4"/>
      <c r="B6049" s="58" t="s">
        <v>1243</v>
      </c>
      <c r="C6049" s="69" t="s">
        <v>3248</v>
      </c>
      <c r="D6049" s="58" t="s">
        <v>47</v>
      </c>
      <c r="E6049" s="58" t="s">
        <v>3249</v>
      </c>
      <c r="F6049" s="304" t="s">
        <v>2796</v>
      </c>
      <c r="G6049" s="304"/>
      <c r="H6049" s="68" t="s">
        <v>1249</v>
      </c>
      <c r="I6049" s="71">
        <v>1</v>
      </c>
      <c r="J6049" s="70">
        <v>0.44</v>
      </c>
      <c r="K6049" s="70">
        <v>0.44</v>
      </c>
      <c r="O6049" s="4"/>
      <c r="P6049" s="4"/>
      <c r="Q6049" s="4"/>
      <c r="R6049" s="4"/>
      <c r="S6049" s="4"/>
      <c r="T6049" s="4"/>
      <c r="U6049" s="4"/>
      <c r="V6049" s="4"/>
      <c r="W6049" s="4"/>
      <c r="X6049" s="4"/>
      <c r="Y6049" s="4"/>
    </row>
    <row r="6050" spans="1:25" ht="15" customHeight="1">
      <c r="A6050" s="4"/>
      <c r="B6050" s="57" t="s">
        <v>1254</v>
      </c>
      <c r="C6050" s="78" t="s">
        <v>3254</v>
      </c>
      <c r="D6050" s="57" t="s">
        <v>47</v>
      </c>
      <c r="E6050" s="57" t="s">
        <v>3255</v>
      </c>
      <c r="F6050" s="305" t="s">
        <v>2805</v>
      </c>
      <c r="G6050" s="305"/>
      <c r="H6050" s="77" t="s">
        <v>49</v>
      </c>
      <c r="I6050" s="80">
        <v>1.2799999999999999E-4</v>
      </c>
      <c r="J6050" s="79">
        <v>3449.3</v>
      </c>
      <c r="K6050" s="79">
        <v>0.44</v>
      </c>
      <c r="O6050" s="4"/>
      <c r="P6050" s="4"/>
      <c r="Q6050" s="4"/>
      <c r="R6050" s="4"/>
      <c r="S6050" s="4"/>
      <c r="T6050" s="4"/>
      <c r="U6050" s="4"/>
      <c r="V6050" s="4"/>
      <c r="W6050" s="4"/>
      <c r="X6050" s="4"/>
      <c r="Y6050" s="4"/>
    </row>
    <row r="6051" spans="1:25" ht="15" customHeight="1">
      <c r="A6051" s="4"/>
      <c r="B6051" s="60"/>
      <c r="C6051" s="60"/>
      <c r="D6051" s="60"/>
      <c r="E6051" s="60"/>
      <c r="F6051" s="60" t="s">
        <v>1260</v>
      </c>
      <c r="G6051" s="82">
        <v>0</v>
      </c>
      <c r="H6051" s="60" t="s">
        <v>1261</v>
      </c>
      <c r="I6051" s="82">
        <v>0</v>
      </c>
      <c r="J6051" s="60" t="s">
        <v>1262</v>
      </c>
      <c r="K6051" s="82">
        <v>0</v>
      </c>
      <c r="O6051" s="4"/>
      <c r="P6051" s="4"/>
      <c r="Q6051" s="4"/>
      <c r="R6051" s="4"/>
      <c r="S6051" s="4"/>
      <c r="T6051" s="4"/>
      <c r="U6051" s="4"/>
      <c r="V6051" s="4"/>
      <c r="W6051" s="4"/>
      <c r="X6051" s="4"/>
      <c r="Y6051" s="4"/>
    </row>
    <row r="6052" spans="1:25" ht="15" customHeight="1" thickBot="1">
      <c r="A6052" s="4"/>
      <c r="B6052" s="60"/>
      <c r="C6052" s="60"/>
      <c r="D6052" s="60"/>
      <c r="E6052" s="60"/>
      <c r="F6052" s="60" t="s">
        <v>1263</v>
      </c>
      <c r="G6052" s="82">
        <v>0.08</v>
      </c>
      <c r="H6052" s="60"/>
      <c r="I6052" s="306" t="s">
        <v>1264</v>
      </c>
      <c r="J6052" s="306"/>
      <c r="K6052" s="82">
        <v>0.52</v>
      </c>
      <c r="O6052" s="4"/>
      <c r="P6052" s="4"/>
      <c r="Q6052" s="4"/>
      <c r="R6052" s="4"/>
      <c r="S6052" s="4"/>
      <c r="T6052" s="4"/>
      <c r="U6052" s="4"/>
      <c r="V6052" s="4"/>
      <c r="W6052" s="4"/>
      <c r="X6052" s="4"/>
      <c r="Y6052" s="4"/>
    </row>
    <row r="6053" spans="1:25" ht="15" customHeight="1" thickTop="1">
      <c r="A6053" s="4"/>
      <c r="B6053" s="72"/>
      <c r="C6053" s="72"/>
      <c r="D6053" s="72"/>
      <c r="E6053" s="72"/>
      <c r="F6053" s="72"/>
      <c r="G6053" s="72"/>
      <c r="H6053" s="72"/>
      <c r="I6053" s="72"/>
      <c r="J6053" s="72"/>
      <c r="K6053" s="72"/>
      <c r="O6053" s="4"/>
      <c r="P6053" s="4"/>
      <c r="Q6053" s="4"/>
      <c r="R6053" s="4"/>
      <c r="S6053" s="4"/>
      <c r="T6053" s="4"/>
      <c r="U6053" s="4"/>
      <c r="V6053" s="4"/>
      <c r="W6053" s="4"/>
      <c r="X6053" s="4"/>
      <c r="Y6053" s="4"/>
    </row>
    <row r="6054" spans="1:25" ht="15" customHeight="1">
      <c r="A6054" s="4"/>
      <c r="B6054" s="61"/>
      <c r="C6054" s="62" t="s">
        <v>19</v>
      </c>
      <c r="D6054" s="61" t="s">
        <v>20</v>
      </c>
      <c r="E6054" s="61" t="s">
        <v>21</v>
      </c>
      <c r="F6054" s="303" t="s">
        <v>1242</v>
      </c>
      <c r="G6054" s="303"/>
      <c r="H6054" s="67" t="s">
        <v>22</v>
      </c>
      <c r="I6054" s="62" t="s">
        <v>23</v>
      </c>
      <c r="J6054" s="62" t="s">
        <v>24</v>
      </c>
      <c r="K6054" s="62" t="s">
        <v>17</v>
      </c>
      <c r="O6054" s="4"/>
      <c r="P6054" s="4"/>
      <c r="Q6054" s="4"/>
      <c r="R6054" s="4"/>
      <c r="S6054" s="4"/>
      <c r="T6054" s="4"/>
      <c r="U6054" s="4"/>
      <c r="V6054" s="4"/>
      <c r="W6054" s="4"/>
      <c r="X6054" s="4"/>
      <c r="Y6054" s="4"/>
    </row>
    <row r="6055" spans="1:25" ht="15" customHeight="1">
      <c r="A6055" s="4"/>
      <c r="B6055" s="58" t="s">
        <v>1243</v>
      </c>
      <c r="C6055" s="69" t="s">
        <v>3246</v>
      </c>
      <c r="D6055" s="58" t="s">
        <v>47</v>
      </c>
      <c r="E6055" s="58" t="s">
        <v>3247</v>
      </c>
      <c r="F6055" s="304" t="s">
        <v>2796</v>
      </c>
      <c r="G6055" s="304"/>
      <c r="H6055" s="68" t="s">
        <v>1249</v>
      </c>
      <c r="I6055" s="71">
        <v>1</v>
      </c>
      <c r="J6055" s="70">
        <v>0.1</v>
      </c>
      <c r="K6055" s="70">
        <v>0.1</v>
      </c>
      <c r="O6055" s="4"/>
      <c r="P6055" s="4"/>
      <c r="Q6055" s="4"/>
      <c r="R6055" s="4"/>
      <c r="S6055" s="4"/>
      <c r="T6055" s="4"/>
      <c r="U6055" s="4"/>
      <c r="V6055" s="4"/>
      <c r="W6055" s="4"/>
      <c r="X6055" s="4"/>
      <c r="Y6055" s="4"/>
    </row>
    <row r="6056" spans="1:25" ht="15" customHeight="1">
      <c r="A6056" s="4"/>
      <c r="B6056" s="57" t="s">
        <v>1254</v>
      </c>
      <c r="C6056" s="78" t="s">
        <v>3254</v>
      </c>
      <c r="D6056" s="57" t="s">
        <v>47</v>
      </c>
      <c r="E6056" s="57" t="s">
        <v>3255</v>
      </c>
      <c r="F6056" s="305" t="s">
        <v>2805</v>
      </c>
      <c r="G6056" s="305"/>
      <c r="H6056" s="77" t="s">
        <v>49</v>
      </c>
      <c r="I6056" s="80">
        <v>2.9600000000000001E-5</v>
      </c>
      <c r="J6056" s="79">
        <v>3449.3</v>
      </c>
      <c r="K6056" s="79">
        <v>0.1</v>
      </c>
      <c r="O6056" s="4"/>
      <c r="P6056" s="4"/>
      <c r="Q6056" s="4"/>
      <c r="R6056" s="4"/>
      <c r="S6056" s="4"/>
      <c r="T6056" s="4"/>
      <c r="U6056" s="4"/>
      <c r="V6056" s="4"/>
      <c r="W6056" s="4"/>
      <c r="X6056" s="4"/>
      <c r="Y6056" s="4"/>
    </row>
    <row r="6057" spans="1:25" ht="15" customHeight="1">
      <c r="A6057" s="4"/>
      <c r="B6057" s="60"/>
      <c r="C6057" s="60"/>
      <c r="D6057" s="60"/>
      <c r="E6057" s="60"/>
      <c r="F6057" s="60" t="s">
        <v>1260</v>
      </c>
      <c r="G6057" s="82">
        <v>0</v>
      </c>
      <c r="H6057" s="60" t="s">
        <v>1261</v>
      </c>
      <c r="I6057" s="82">
        <v>0</v>
      </c>
      <c r="J6057" s="60" t="s">
        <v>1262</v>
      </c>
      <c r="K6057" s="82">
        <v>0</v>
      </c>
      <c r="O6057" s="4"/>
      <c r="P6057" s="4"/>
      <c r="Q6057" s="4"/>
      <c r="R6057" s="4"/>
      <c r="S6057" s="4"/>
      <c r="T6057" s="4"/>
      <c r="U6057" s="4"/>
      <c r="V6057" s="4"/>
      <c r="W6057" s="4"/>
      <c r="X6057" s="4"/>
      <c r="Y6057" s="4"/>
    </row>
    <row r="6058" spans="1:25" ht="15" customHeight="1" thickBot="1">
      <c r="A6058" s="4"/>
      <c r="B6058" s="60"/>
      <c r="C6058" s="60"/>
      <c r="D6058" s="60"/>
      <c r="E6058" s="60"/>
      <c r="F6058" s="60" t="s">
        <v>1263</v>
      </c>
      <c r="G6058" s="82">
        <v>0.01</v>
      </c>
      <c r="H6058" s="60"/>
      <c r="I6058" s="306" t="s">
        <v>1264</v>
      </c>
      <c r="J6058" s="306"/>
      <c r="K6058" s="82">
        <v>0.11</v>
      </c>
      <c r="O6058" s="4"/>
      <c r="P6058" s="4"/>
      <c r="Q6058" s="4"/>
      <c r="R6058" s="4"/>
      <c r="S6058" s="4"/>
      <c r="T6058" s="4"/>
      <c r="U6058" s="4"/>
      <c r="V6058" s="4"/>
      <c r="W6058" s="4"/>
      <c r="X6058" s="4"/>
      <c r="Y6058" s="4"/>
    </row>
    <row r="6059" spans="1:25" ht="15" customHeight="1" thickTop="1">
      <c r="A6059" s="4"/>
      <c r="B6059" s="72"/>
      <c r="C6059" s="72"/>
      <c r="D6059" s="72"/>
      <c r="E6059" s="72"/>
      <c r="F6059" s="72"/>
      <c r="G6059" s="72"/>
      <c r="H6059" s="72"/>
      <c r="I6059" s="72"/>
      <c r="J6059" s="72"/>
      <c r="K6059" s="72"/>
      <c r="O6059" s="4"/>
      <c r="P6059" s="4"/>
      <c r="Q6059" s="4"/>
      <c r="R6059" s="4"/>
      <c r="S6059" s="4"/>
      <c r="T6059" s="4"/>
      <c r="U6059" s="4"/>
      <c r="V6059" s="4"/>
      <c r="W6059" s="4"/>
      <c r="X6059" s="4"/>
      <c r="Y6059" s="4"/>
    </row>
    <row r="6060" spans="1:25" ht="15" customHeight="1">
      <c r="A6060" s="4"/>
      <c r="B6060" s="61"/>
      <c r="C6060" s="62" t="s">
        <v>19</v>
      </c>
      <c r="D6060" s="61" t="s">
        <v>20</v>
      </c>
      <c r="E6060" s="61" t="s">
        <v>21</v>
      </c>
      <c r="F6060" s="303" t="s">
        <v>1242</v>
      </c>
      <c r="G6060" s="303"/>
      <c r="H6060" s="67" t="s">
        <v>22</v>
      </c>
      <c r="I6060" s="62" t="s">
        <v>23</v>
      </c>
      <c r="J6060" s="62" t="s">
        <v>24</v>
      </c>
      <c r="K6060" s="62" t="s">
        <v>17</v>
      </c>
      <c r="O6060" s="4"/>
      <c r="P6060" s="4"/>
      <c r="Q6060" s="4"/>
      <c r="R6060" s="4"/>
      <c r="S6060" s="4"/>
      <c r="T6060" s="4"/>
      <c r="U6060" s="4"/>
      <c r="V6060" s="4"/>
      <c r="W6060" s="4"/>
      <c r="X6060" s="4"/>
      <c r="Y6060" s="4"/>
    </row>
    <row r="6061" spans="1:25" ht="15" customHeight="1">
      <c r="A6061" s="4"/>
      <c r="B6061" s="58" t="s">
        <v>1243</v>
      </c>
      <c r="C6061" s="69" t="s">
        <v>3250</v>
      </c>
      <c r="D6061" s="58" t="s">
        <v>47</v>
      </c>
      <c r="E6061" s="58" t="s">
        <v>3251</v>
      </c>
      <c r="F6061" s="304" t="s">
        <v>2796</v>
      </c>
      <c r="G6061" s="304"/>
      <c r="H6061" s="68" t="s">
        <v>1249</v>
      </c>
      <c r="I6061" s="71">
        <v>1</v>
      </c>
      <c r="J6061" s="70">
        <v>0.34</v>
      </c>
      <c r="K6061" s="70">
        <v>0.34</v>
      </c>
      <c r="O6061" s="4"/>
      <c r="P6061" s="4"/>
      <c r="Q6061" s="4"/>
      <c r="R6061" s="4"/>
      <c r="S6061" s="4"/>
      <c r="T6061" s="4"/>
      <c r="U6061" s="4"/>
      <c r="V6061" s="4"/>
      <c r="W6061" s="4"/>
      <c r="X6061" s="4"/>
      <c r="Y6061" s="4"/>
    </row>
    <row r="6062" spans="1:25" ht="15" customHeight="1">
      <c r="A6062" s="4"/>
      <c r="B6062" s="57" t="s">
        <v>1254</v>
      </c>
      <c r="C6062" s="78" t="s">
        <v>3254</v>
      </c>
      <c r="D6062" s="57" t="s">
        <v>47</v>
      </c>
      <c r="E6062" s="57" t="s">
        <v>3255</v>
      </c>
      <c r="F6062" s="305" t="s">
        <v>2805</v>
      </c>
      <c r="G6062" s="305"/>
      <c r="H6062" s="77" t="s">
        <v>49</v>
      </c>
      <c r="I6062" s="80">
        <v>1E-4</v>
      </c>
      <c r="J6062" s="79">
        <v>3449.3</v>
      </c>
      <c r="K6062" s="79">
        <v>0.34</v>
      </c>
      <c r="O6062" s="4"/>
      <c r="P6062" s="4"/>
      <c r="Q6062" s="4"/>
      <c r="R6062" s="4"/>
      <c r="S6062" s="4"/>
      <c r="T6062" s="4"/>
      <c r="U6062" s="4"/>
      <c r="V6062" s="4"/>
      <c r="W6062" s="4"/>
      <c r="X6062" s="4"/>
      <c r="Y6062" s="4"/>
    </row>
    <row r="6063" spans="1:25" ht="15" customHeight="1">
      <c r="A6063" s="4"/>
      <c r="B6063" s="60"/>
      <c r="C6063" s="60"/>
      <c r="D6063" s="60"/>
      <c r="E6063" s="60"/>
      <c r="F6063" s="60" t="s">
        <v>1260</v>
      </c>
      <c r="G6063" s="82">
        <v>0</v>
      </c>
      <c r="H6063" s="60" t="s">
        <v>1261</v>
      </c>
      <c r="I6063" s="82">
        <v>0</v>
      </c>
      <c r="J6063" s="60" t="s">
        <v>1262</v>
      </c>
      <c r="K6063" s="82">
        <v>0</v>
      </c>
      <c r="O6063" s="4"/>
      <c r="P6063" s="4"/>
      <c r="Q6063" s="4"/>
      <c r="R6063" s="4"/>
      <c r="S6063" s="4"/>
      <c r="T6063" s="4"/>
      <c r="U6063" s="4"/>
      <c r="V6063" s="4"/>
      <c r="W6063" s="4"/>
      <c r="X6063" s="4"/>
      <c r="Y6063" s="4"/>
    </row>
    <row r="6064" spans="1:25" ht="15" customHeight="1" thickBot="1">
      <c r="A6064" s="4"/>
      <c r="B6064" s="60"/>
      <c r="C6064" s="60"/>
      <c r="D6064" s="60"/>
      <c r="E6064" s="60"/>
      <c r="F6064" s="60" t="s">
        <v>1263</v>
      </c>
      <c r="G6064" s="82">
        <v>0.06</v>
      </c>
      <c r="H6064" s="60"/>
      <c r="I6064" s="306" t="s">
        <v>1264</v>
      </c>
      <c r="J6064" s="306"/>
      <c r="K6064" s="82">
        <v>0.4</v>
      </c>
      <c r="O6064" s="4"/>
      <c r="P6064" s="4"/>
      <c r="Q6064" s="4"/>
      <c r="R6064" s="4"/>
      <c r="S6064" s="4"/>
      <c r="T6064" s="4"/>
      <c r="U6064" s="4"/>
      <c r="V6064" s="4"/>
      <c r="W6064" s="4"/>
      <c r="X6064" s="4"/>
      <c r="Y6064" s="4"/>
    </row>
    <row r="6065" spans="1:25" ht="15" customHeight="1" thickTop="1">
      <c r="A6065" s="4"/>
      <c r="B6065" s="72"/>
      <c r="C6065" s="72"/>
      <c r="D6065" s="72"/>
      <c r="E6065" s="72"/>
      <c r="F6065" s="72"/>
      <c r="G6065" s="72"/>
      <c r="H6065" s="72"/>
      <c r="I6065" s="72"/>
      <c r="J6065" s="72"/>
      <c r="K6065" s="72"/>
      <c r="O6065" s="4"/>
      <c r="P6065" s="4"/>
      <c r="Q6065" s="4"/>
      <c r="R6065" s="4"/>
      <c r="S6065" s="4"/>
      <c r="T6065" s="4"/>
      <c r="U6065" s="4"/>
      <c r="V6065" s="4"/>
      <c r="W6065" s="4"/>
      <c r="X6065" s="4"/>
      <c r="Y6065" s="4"/>
    </row>
    <row r="6066" spans="1:25" ht="15" customHeight="1">
      <c r="A6066" s="4"/>
      <c r="B6066" s="61"/>
      <c r="C6066" s="62" t="s">
        <v>19</v>
      </c>
      <c r="D6066" s="61" t="s">
        <v>20</v>
      </c>
      <c r="E6066" s="61" t="s">
        <v>21</v>
      </c>
      <c r="F6066" s="303" t="s">
        <v>1242</v>
      </c>
      <c r="G6066" s="303"/>
      <c r="H6066" s="67" t="s">
        <v>22</v>
      </c>
      <c r="I6066" s="62" t="s">
        <v>23</v>
      </c>
      <c r="J6066" s="62" t="s">
        <v>24</v>
      </c>
      <c r="K6066" s="62" t="s">
        <v>17</v>
      </c>
      <c r="O6066" s="4"/>
      <c r="P6066" s="4"/>
      <c r="Q6066" s="4"/>
      <c r="R6066" s="4"/>
      <c r="S6066" s="4"/>
      <c r="T6066" s="4"/>
      <c r="U6066" s="4"/>
      <c r="V6066" s="4"/>
      <c r="W6066" s="4"/>
      <c r="X6066" s="4"/>
      <c r="Y6066" s="4"/>
    </row>
    <row r="6067" spans="1:25" ht="15" customHeight="1">
      <c r="A6067" s="4"/>
      <c r="B6067" s="58" t="s">
        <v>1243</v>
      </c>
      <c r="C6067" s="69" t="s">
        <v>3252</v>
      </c>
      <c r="D6067" s="58" t="s">
        <v>47</v>
      </c>
      <c r="E6067" s="58" t="s">
        <v>3253</v>
      </c>
      <c r="F6067" s="304" t="s">
        <v>2796</v>
      </c>
      <c r="G6067" s="304"/>
      <c r="H6067" s="68" t="s">
        <v>1249</v>
      </c>
      <c r="I6067" s="71">
        <v>1</v>
      </c>
      <c r="J6067" s="70">
        <v>0.57999999999999996</v>
      </c>
      <c r="K6067" s="70">
        <v>0.57999999999999996</v>
      </c>
      <c r="O6067" s="4"/>
      <c r="P6067" s="4"/>
      <c r="Q6067" s="4"/>
      <c r="R6067" s="4"/>
      <c r="S6067" s="4"/>
      <c r="T6067" s="4"/>
      <c r="U6067" s="4"/>
      <c r="V6067" s="4"/>
      <c r="W6067" s="4"/>
      <c r="X6067" s="4"/>
      <c r="Y6067" s="4"/>
    </row>
    <row r="6068" spans="1:25" ht="15" customHeight="1">
      <c r="A6068" s="4"/>
      <c r="B6068" s="57" t="s">
        <v>1254</v>
      </c>
      <c r="C6068" s="78" t="s">
        <v>2806</v>
      </c>
      <c r="D6068" s="57" t="s">
        <v>47</v>
      </c>
      <c r="E6068" s="57" t="s">
        <v>2807</v>
      </c>
      <c r="F6068" s="305" t="s">
        <v>2808</v>
      </c>
      <c r="G6068" s="305"/>
      <c r="H6068" s="77" t="s">
        <v>2809</v>
      </c>
      <c r="I6068" s="80">
        <v>0.52</v>
      </c>
      <c r="J6068" s="79">
        <v>1.1200000000000001</v>
      </c>
      <c r="K6068" s="79">
        <v>0.57999999999999996</v>
      </c>
      <c r="O6068" s="4"/>
      <c r="P6068" s="4"/>
      <c r="Q6068" s="4"/>
      <c r="R6068" s="4"/>
      <c r="S6068" s="4"/>
      <c r="T6068" s="4"/>
      <c r="U6068" s="4"/>
      <c r="V6068" s="4"/>
      <c r="W6068" s="4"/>
      <c r="X6068" s="4"/>
      <c r="Y6068" s="4"/>
    </row>
    <row r="6069" spans="1:25" ht="15" customHeight="1">
      <c r="A6069" s="4"/>
      <c r="B6069" s="60"/>
      <c r="C6069" s="60"/>
      <c r="D6069" s="60"/>
      <c r="E6069" s="60"/>
      <c r="F6069" s="60" t="s">
        <v>1260</v>
      </c>
      <c r="G6069" s="82">
        <v>0</v>
      </c>
      <c r="H6069" s="60" t="s">
        <v>1261</v>
      </c>
      <c r="I6069" s="82">
        <v>0</v>
      </c>
      <c r="J6069" s="60" t="s">
        <v>1262</v>
      </c>
      <c r="K6069" s="82">
        <v>0</v>
      </c>
      <c r="O6069" s="4"/>
      <c r="P6069" s="4"/>
      <c r="Q6069" s="4"/>
      <c r="R6069" s="4"/>
      <c r="S6069" s="4"/>
      <c r="T6069" s="4"/>
      <c r="U6069" s="4"/>
      <c r="V6069" s="4"/>
      <c r="W6069" s="4"/>
      <c r="X6069" s="4"/>
      <c r="Y6069" s="4"/>
    </row>
    <row r="6070" spans="1:25" ht="15" customHeight="1" thickBot="1">
      <c r="A6070" s="4"/>
      <c r="B6070" s="60"/>
      <c r="C6070" s="60"/>
      <c r="D6070" s="60"/>
      <c r="E6070" s="60"/>
      <c r="F6070" s="60" t="s">
        <v>1263</v>
      </c>
      <c r="G6070" s="82">
        <v>0.1</v>
      </c>
      <c r="H6070" s="60"/>
      <c r="I6070" s="306" t="s">
        <v>1264</v>
      </c>
      <c r="J6070" s="306"/>
      <c r="K6070" s="82">
        <v>0.68</v>
      </c>
      <c r="O6070" s="4"/>
      <c r="P6070" s="4"/>
      <c r="Q6070" s="4"/>
      <c r="R6070" s="4"/>
      <c r="S6070" s="4"/>
      <c r="T6070" s="4"/>
      <c r="U6070" s="4"/>
      <c r="V6070" s="4"/>
      <c r="W6070" s="4"/>
      <c r="X6070" s="4"/>
      <c r="Y6070" s="4"/>
    </row>
    <row r="6071" spans="1:25" ht="15" customHeight="1" thickTop="1">
      <c r="A6071" s="4"/>
      <c r="B6071" s="72"/>
      <c r="C6071" s="72"/>
      <c r="D6071" s="72"/>
      <c r="E6071" s="72"/>
      <c r="F6071" s="72"/>
      <c r="G6071" s="72"/>
      <c r="H6071" s="72"/>
      <c r="I6071" s="72"/>
      <c r="J6071" s="72"/>
      <c r="K6071" s="72"/>
      <c r="O6071" s="4"/>
      <c r="P6071" s="4"/>
      <c r="Q6071" s="4"/>
      <c r="R6071" s="4"/>
      <c r="S6071" s="4"/>
      <c r="T6071" s="4"/>
      <c r="U6071" s="4"/>
      <c r="V6071" s="4"/>
      <c r="W6071" s="4"/>
      <c r="X6071" s="4"/>
      <c r="Y6071" s="4"/>
    </row>
    <row r="6072" spans="1:25" ht="15" customHeight="1">
      <c r="A6072" s="4"/>
      <c r="B6072" s="61"/>
      <c r="C6072" s="62" t="s">
        <v>19</v>
      </c>
      <c r="D6072" s="61" t="s">
        <v>20</v>
      </c>
      <c r="E6072" s="61" t="s">
        <v>21</v>
      </c>
      <c r="F6072" s="303" t="s">
        <v>1242</v>
      </c>
      <c r="G6072" s="303"/>
      <c r="H6072" s="67" t="s">
        <v>22</v>
      </c>
      <c r="I6072" s="62" t="s">
        <v>23</v>
      </c>
      <c r="J6072" s="62" t="s">
        <v>24</v>
      </c>
      <c r="K6072" s="62" t="s">
        <v>17</v>
      </c>
      <c r="O6072" s="4"/>
      <c r="P6072" s="4"/>
      <c r="Q6072" s="4"/>
      <c r="R6072" s="4"/>
      <c r="S6072" s="4"/>
      <c r="T6072" s="4"/>
      <c r="U6072" s="4"/>
      <c r="V6072" s="4"/>
      <c r="W6072" s="4"/>
      <c r="X6072" s="4"/>
      <c r="Y6072" s="4"/>
    </row>
    <row r="6073" spans="1:25" ht="15" customHeight="1">
      <c r="A6073" s="4"/>
      <c r="B6073" s="58" t="s">
        <v>1243</v>
      </c>
      <c r="C6073" s="69" t="s">
        <v>1411</v>
      </c>
      <c r="D6073" s="58" t="s">
        <v>47</v>
      </c>
      <c r="E6073" s="58" t="s">
        <v>1412</v>
      </c>
      <c r="F6073" s="304" t="s">
        <v>1248</v>
      </c>
      <c r="G6073" s="304"/>
      <c r="H6073" s="68" t="s">
        <v>1249</v>
      </c>
      <c r="I6073" s="71">
        <v>1</v>
      </c>
      <c r="J6073" s="70">
        <v>25.05</v>
      </c>
      <c r="K6073" s="70">
        <v>25.05</v>
      </c>
      <c r="O6073" s="4"/>
      <c r="P6073" s="4"/>
      <c r="Q6073" s="4"/>
      <c r="R6073" s="4"/>
      <c r="S6073" s="4"/>
      <c r="T6073" s="4"/>
      <c r="U6073" s="4"/>
      <c r="V6073" s="4"/>
      <c r="W6073" s="4"/>
      <c r="X6073" s="4"/>
      <c r="Y6073" s="4"/>
    </row>
    <row r="6074" spans="1:25" ht="15" customHeight="1">
      <c r="A6074" s="4"/>
      <c r="B6074" s="59" t="s">
        <v>1245</v>
      </c>
      <c r="C6074" s="74" t="s">
        <v>2998</v>
      </c>
      <c r="D6074" s="59" t="s">
        <v>47</v>
      </c>
      <c r="E6074" s="59" t="s">
        <v>2999</v>
      </c>
      <c r="F6074" s="308" t="s">
        <v>1248</v>
      </c>
      <c r="G6074" s="308"/>
      <c r="H6074" s="73" t="s">
        <v>1249</v>
      </c>
      <c r="I6074" s="76">
        <v>1</v>
      </c>
      <c r="J6074" s="75">
        <v>0.26</v>
      </c>
      <c r="K6074" s="75">
        <v>0.26</v>
      </c>
      <c r="O6074" s="4"/>
      <c r="P6074" s="4"/>
      <c r="Q6074" s="4"/>
      <c r="R6074" s="4"/>
      <c r="S6074" s="4"/>
      <c r="T6074" s="4"/>
      <c r="U6074" s="4"/>
      <c r="V6074" s="4"/>
      <c r="W6074" s="4"/>
      <c r="X6074" s="4"/>
      <c r="Y6074" s="4"/>
    </row>
    <row r="6075" spans="1:25" ht="15" customHeight="1">
      <c r="A6075" s="4"/>
      <c r="B6075" s="57" t="s">
        <v>1254</v>
      </c>
      <c r="C6075" s="78" t="s">
        <v>2699</v>
      </c>
      <c r="D6075" s="57" t="s">
        <v>47</v>
      </c>
      <c r="E6075" s="57" t="s">
        <v>2700</v>
      </c>
      <c r="F6075" s="305" t="s">
        <v>1258</v>
      </c>
      <c r="G6075" s="305"/>
      <c r="H6075" s="77" t="s">
        <v>1249</v>
      </c>
      <c r="I6075" s="80">
        <v>1</v>
      </c>
      <c r="J6075" s="79">
        <v>1.31</v>
      </c>
      <c r="K6075" s="79">
        <v>1.31</v>
      </c>
      <c r="O6075" s="4"/>
      <c r="P6075" s="4"/>
      <c r="Q6075" s="4"/>
      <c r="R6075" s="4"/>
      <c r="S6075" s="4"/>
      <c r="T6075" s="4"/>
      <c r="U6075" s="4"/>
      <c r="V6075" s="4"/>
      <c r="W6075" s="4"/>
      <c r="X6075" s="4"/>
      <c r="Y6075" s="4"/>
    </row>
    <row r="6076" spans="1:25" ht="15" customHeight="1">
      <c r="A6076" s="4"/>
      <c r="B6076" s="57" t="s">
        <v>1254</v>
      </c>
      <c r="C6076" s="78" t="s">
        <v>2687</v>
      </c>
      <c r="D6076" s="57" t="s">
        <v>47</v>
      </c>
      <c r="E6076" s="57" t="s">
        <v>2688</v>
      </c>
      <c r="F6076" s="305" t="s">
        <v>1258</v>
      </c>
      <c r="G6076" s="305"/>
      <c r="H6076" s="77" t="s">
        <v>1249</v>
      </c>
      <c r="I6076" s="80">
        <v>1</v>
      </c>
      <c r="J6076" s="79">
        <v>0.78</v>
      </c>
      <c r="K6076" s="79">
        <v>0.78</v>
      </c>
      <c r="O6076" s="4"/>
      <c r="P6076" s="4"/>
      <c r="Q6076" s="4"/>
      <c r="R6076" s="4"/>
      <c r="S6076" s="4"/>
      <c r="T6076" s="4"/>
      <c r="U6076" s="4"/>
      <c r="V6076" s="4"/>
      <c r="W6076" s="4"/>
      <c r="X6076" s="4"/>
      <c r="Y6076" s="4"/>
    </row>
    <row r="6077" spans="1:25" ht="15" customHeight="1">
      <c r="A6077" s="4"/>
      <c r="B6077" s="57" t="s">
        <v>1254</v>
      </c>
      <c r="C6077" s="78" t="s">
        <v>2697</v>
      </c>
      <c r="D6077" s="57" t="s">
        <v>47</v>
      </c>
      <c r="E6077" s="57" t="s">
        <v>2698</v>
      </c>
      <c r="F6077" s="305" t="s">
        <v>1258</v>
      </c>
      <c r="G6077" s="305"/>
      <c r="H6077" s="77" t="s">
        <v>1249</v>
      </c>
      <c r="I6077" s="80">
        <v>1</v>
      </c>
      <c r="J6077" s="79">
        <v>2.12</v>
      </c>
      <c r="K6077" s="79">
        <v>2.12</v>
      </c>
      <c r="O6077" s="4"/>
      <c r="P6077" s="4"/>
      <c r="Q6077" s="4"/>
      <c r="R6077" s="4"/>
      <c r="S6077" s="4"/>
      <c r="T6077" s="4"/>
      <c r="U6077" s="4"/>
      <c r="V6077" s="4"/>
      <c r="W6077" s="4"/>
      <c r="X6077" s="4"/>
      <c r="Y6077" s="4"/>
    </row>
    <row r="6078" spans="1:25" ht="15" customHeight="1">
      <c r="A6078" s="4"/>
      <c r="B6078" s="57" t="s">
        <v>1254</v>
      </c>
      <c r="C6078" s="78" t="s">
        <v>2691</v>
      </c>
      <c r="D6078" s="57" t="s">
        <v>47</v>
      </c>
      <c r="E6078" s="57" t="s">
        <v>2692</v>
      </c>
      <c r="F6078" s="305" t="s">
        <v>1258</v>
      </c>
      <c r="G6078" s="305"/>
      <c r="H6078" s="77" t="s">
        <v>1249</v>
      </c>
      <c r="I6078" s="80">
        <v>1</v>
      </c>
      <c r="J6078" s="79">
        <v>0.08</v>
      </c>
      <c r="K6078" s="79">
        <v>0.08</v>
      </c>
      <c r="O6078" s="4"/>
      <c r="P6078" s="4"/>
      <c r="Q6078" s="4"/>
      <c r="R6078" s="4"/>
      <c r="S6078" s="4"/>
      <c r="T6078" s="4"/>
      <c r="U6078" s="4"/>
      <c r="V6078" s="4"/>
      <c r="W6078" s="4"/>
      <c r="X6078" s="4"/>
      <c r="Y6078" s="4"/>
    </row>
    <row r="6079" spans="1:25" ht="15" customHeight="1">
      <c r="A6079" s="4"/>
      <c r="B6079" s="57" t="s">
        <v>1254</v>
      </c>
      <c r="C6079" s="78" t="s">
        <v>2693</v>
      </c>
      <c r="D6079" s="57" t="s">
        <v>47</v>
      </c>
      <c r="E6079" s="57" t="s">
        <v>2694</v>
      </c>
      <c r="F6079" s="305" t="s">
        <v>1258</v>
      </c>
      <c r="G6079" s="305"/>
      <c r="H6079" s="77" t="s">
        <v>1249</v>
      </c>
      <c r="I6079" s="80">
        <v>1</v>
      </c>
      <c r="J6079" s="79">
        <v>0.86</v>
      </c>
      <c r="K6079" s="79">
        <v>0.86</v>
      </c>
      <c r="O6079" s="4"/>
      <c r="P6079" s="4"/>
      <c r="Q6079" s="4"/>
      <c r="R6079" s="4"/>
      <c r="S6079" s="4"/>
      <c r="T6079" s="4"/>
      <c r="U6079" s="4"/>
      <c r="V6079" s="4"/>
      <c r="W6079" s="4"/>
      <c r="X6079" s="4"/>
      <c r="Y6079" s="4"/>
    </row>
    <row r="6080" spans="1:25" ht="15" customHeight="1">
      <c r="A6080" s="4"/>
      <c r="B6080" s="57" t="s">
        <v>1254</v>
      </c>
      <c r="C6080" s="78" t="s">
        <v>2689</v>
      </c>
      <c r="D6080" s="57" t="s">
        <v>47</v>
      </c>
      <c r="E6080" s="57" t="s">
        <v>2690</v>
      </c>
      <c r="F6080" s="305" t="s">
        <v>1258</v>
      </c>
      <c r="G6080" s="305"/>
      <c r="H6080" s="77" t="s">
        <v>1249</v>
      </c>
      <c r="I6080" s="80">
        <v>1</v>
      </c>
      <c r="J6080" s="79">
        <v>1.43</v>
      </c>
      <c r="K6080" s="79">
        <v>1.43</v>
      </c>
      <c r="O6080" s="4"/>
      <c r="P6080" s="4"/>
      <c r="Q6080" s="4"/>
      <c r="R6080" s="4"/>
      <c r="S6080" s="4"/>
      <c r="T6080" s="4"/>
      <c r="U6080" s="4"/>
      <c r="V6080" s="4"/>
      <c r="W6080" s="4"/>
      <c r="X6080" s="4"/>
      <c r="Y6080" s="4"/>
    </row>
    <row r="6081" spans="1:25" ht="15" customHeight="1">
      <c r="A6081" s="4"/>
      <c r="B6081" s="57" t="s">
        <v>1254</v>
      </c>
      <c r="C6081" s="78" t="s">
        <v>3000</v>
      </c>
      <c r="D6081" s="57" t="s">
        <v>47</v>
      </c>
      <c r="E6081" s="57" t="s">
        <v>3001</v>
      </c>
      <c r="F6081" s="305" t="s">
        <v>1402</v>
      </c>
      <c r="G6081" s="305"/>
      <c r="H6081" s="77" t="s">
        <v>1249</v>
      </c>
      <c r="I6081" s="80">
        <v>1</v>
      </c>
      <c r="J6081" s="79">
        <v>18.21</v>
      </c>
      <c r="K6081" s="79">
        <v>18.21</v>
      </c>
      <c r="O6081" s="4"/>
      <c r="P6081" s="4"/>
      <c r="Q6081" s="4"/>
      <c r="R6081" s="4"/>
      <c r="S6081" s="4"/>
      <c r="T6081" s="4"/>
      <c r="U6081" s="4"/>
      <c r="V6081" s="4"/>
      <c r="W6081" s="4"/>
      <c r="X6081" s="4"/>
      <c r="Y6081" s="4"/>
    </row>
    <row r="6082" spans="1:25" ht="15" customHeight="1">
      <c r="A6082" s="4"/>
      <c r="B6082" s="60"/>
      <c r="C6082" s="60"/>
      <c r="D6082" s="60"/>
      <c r="E6082" s="60"/>
      <c r="F6082" s="60" t="s">
        <v>1260</v>
      </c>
      <c r="G6082" s="82">
        <v>18.47</v>
      </c>
      <c r="H6082" s="60" t="s">
        <v>1261</v>
      </c>
      <c r="I6082" s="82">
        <v>0</v>
      </c>
      <c r="J6082" s="60" t="s">
        <v>1262</v>
      </c>
      <c r="K6082" s="82">
        <v>18.47</v>
      </c>
      <c r="O6082" s="4"/>
      <c r="P6082" s="4"/>
      <c r="Q6082" s="4"/>
      <c r="R6082" s="4"/>
      <c r="S6082" s="4"/>
      <c r="T6082" s="4"/>
      <c r="U6082" s="4"/>
      <c r="V6082" s="4"/>
      <c r="W6082" s="4"/>
      <c r="X6082" s="4"/>
      <c r="Y6082" s="4"/>
    </row>
    <row r="6083" spans="1:25" ht="15" customHeight="1" thickBot="1">
      <c r="A6083" s="4"/>
      <c r="B6083" s="60"/>
      <c r="C6083" s="60"/>
      <c r="D6083" s="60"/>
      <c r="E6083" s="60"/>
      <c r="F6083" s="60" t="s">
        <v>1263</v>
      </c>
      <c r="G6083" s="82">
        <v>4.7300000000000004</v>
      </c>
      <c r="H6083" s="60"/>
      <c r="I6083" s="306" t="s">
        <v>1264</v>
      </c>
      <c r="J6083" s="306"/>
      <c r="K6083" s="82">
        <v>29.78</v>
      </c>
      <c r="O6083" s="4"/>
      <c r="P6083" s="4"/>
      <c r="Q6083" s="4"/>
      <c r="R6083" s="4"/>
      <c r="S6083" s="4"/>
      <c r="T6083" s="4"/>
      <c r="U6083" s="4"/>
      <c r="V6083" s="4"/>
      <c r="W6083" s="4"/>
      <c r="X6083" s="4"/>
      <c r="Y6083" s="4"/>
    </row>
    <row r="6084" spans="1:25" ht="15" customHeight="1" thickTop="1">
      <c r="A6084" s="4"/>
      <c r="B6084" s="72"/>
      <c r="C6084" s="72"/>
      <c r="D6084" s="72"/>
      <c r="E6084" s="72"/>
      <c r="F6084" s="72"/>
      <c r="G6084" s="72"/>
      <c r="H6084" s="72"/>
      <c r="I6084" s="72"/>
      <c r="J6084" s="72"/>
      <c r="K6084" s="72"/>
      <c r="O6084" s="4"/>
      <c r="P6084" s="4"/>
      <c r="Q6084" s="4"/>
      <c r="R6084" s="4"/>
      <c r="S6084" s="4"/>
      <c r="T6084" s="4"/>
      <c r="U6084" s="4"/>
      <c r="V6084" s="4"/>
      <c r="W6084" s="4"/>
      <c r="X6084" s="4"/>
      <c r="Y6084" s="4"/>
    </row>
    <row r="6085" spans="1:25" ht="15" customHeight="1">
      <c r="A6085" s="4"/>
      <c r="B6085" s="61"/>
      <c r="C6085" s="62" t="s">
        <v>19</v>
      </c>
      <c r="D6085" s="61" t="s">
        <v>20</v>
      </c>
      <c r="E6085" s="61" t="s">
        <v>21</v>
      </c>
      <c r="F6085" s="303" t="s">
        <v>1242</v>
      </c>
      <c r="G6085" s="303"/>
      <c r="H6085" s="67" t="s">
        <v>22</v>
      </c>
      <c r="I6085" s="62" t="s">
        <v>23</v>
      </c>
      <c r="J6085" s="62" t="s">
        <v>24</v>
      </c>
      <c r="K6085" s="62" t="s">
        <v>17</v>
      </c>
      <c r="O6085" s="4"/>
      <c r="P6085" s="4"/>
      <c r="Q6085" s="4"/>
      <c r="R6085" s="4"/>
      <c r="S6085" s="4"/>
      <c r="T6085" s="4"/>
      <c r="U6085" s="4"/>
      <c r="V6085" s="4"/>
      <c r="W6085" s="4"/>
      <c r="X6085" s="4"/>
      <c r="Y6085" s="4"/>
    </row>
    <row r="6086" spans="1:25" ht="15" customHeight="1">
      <c r="B6086" s="58" t="s">
        <v>1243</v>
      </c>
      <c r="C6086" s="69" t="s">
        <v>1855</v>
      </c>
      <c r="D6086" s="58" t="s">
        <v>47</v>
      </c>
      <c r="E6086" s="58" t="s">
        <v>1856</v>
      </c>
      <c r="F6086" s="304" t="s">
        <v>1824</v>
      </c>
      <c r="G6086" s="304"/>
      <c r="H6086" s="68" t="s">
        <v>49</v>
      </c>
      <c r="I6086" s="71">
        <v>1</v>
      </c>
      <c r="J6086" s="70">
        <v>83.44</v>
      </c>
      <c r="K6086" s="70">
        <v>83.44</v>
      </c>
    </row>
    <row r="6087" spans="1:25" ht="15" customHeight="1">
      <c r="B6087" s="59" t="s">
        <v>1245</v>
      </c>
      <c r="C6087" s="74" t="s">
        <v>1246</v>
      </c>
      <c r="D6087" s="59" t="s">
        <v>47</v>
      </c>
      <c r="E6087" s="59" t="s">
        <v>1247</v>
      </c>
      <c r="F6087" s="308" t="s">
        <v>1248</v>
      </c>
      <c r="G6087" s="308"/>
      <c r="H6087" s="73" t="s">
        <v>1249</v>
      </c>
      <c r="I6087" s="76">
        <v>5.4800000000000001E-2</v>
      </c>
      <c r="J6087" s="75">
        <v>22.64</v>
      </c>
      <c r="K6087" s="75">
        <v>1.24</v>
      </c>
    </row>
    <row r="6088" spans="1:25" ht="15" customHeight="1">
      <c r="B6088" s="59" t="s">
        <v>1245</v>
      </c>
      <c r="C6088" s="74" t="s">
        <v>1301</v>
      </c>
      <c r="D6088" s="59" t="s">
        <v>47</v>
      </c>
      <c r="E6088" s="59" t="s">
        <v>1302</v>
      </c>
      <c r="F6088" s="308" t="s">
        <v>1248</v>
      </c>
      <c r="G6088" s="308"/>
      <c r="H6088" s="73" t="s">
        <v>1249</v>
      </c>
      <c r="I6088" s="76">
        <v>0.17399999999999999</v>
      </c>
      <c r="J6088" s="75">
        <v>30.48</v>
      </c>
      <c r="K6088" s="75">
        <v>5.3</v>
      </c>
    </row>
    <row r="6089" spans="1:25" ht="15" customHeight="1">
      <c r="B6089" s="57" t="s">
        <v>1254</v>
      </c>
      <c r="C6089" s="78" t="s">
        <v>3256</v>
      </c>
      <c r="D6089" s="57" t="s">
        <v>47</v>
      </c>
      <c r="E6089" s="57" t="s">
        <v>3257</v>
      </c>
      <c r="F6089" s="305" t="s">
        <v>1258</v>
      </c>
      <c r="G6089" s="305"/>
      <c r="H6089" s="77" t="s">
        <v>49</v>
      </c>
      <c r="I6089" s="80">
        <v>1</v>
      </c>
      <c r="J6089" s="79">
        <v>76.709999999999994</v>
      </c>
      <c r="K6089" s="79">
        <v>76.709999999999994</v>
      </c>
    </row>
    <row r="6090" spans="1:25" ht="15" customHeight="1">
      <c r="B6090" s="57" t="s">
        <v>1254</v>
      </c>
      <c r="C6090" s="78" t="s">
        <v>1825</v>
      </c>
      <c r="D6090" s="57" t="s">
        <v>47</v>
      </c>
      <c r="E6090" s="57" t="s">
        <v>1826</v>
      </c>
      <c r="F6090" s="305" t="s">
        <v>1258</v>
      </c>
      <c r="G6090" s="305"/>
      <c r="H6090" s="77" t="s">
        <v>49</v>
      </c>
      <c r="I6090" s="80">
        <v>4.8000000000000001E-2</v>
      </c>
      <c r="J6090" s="79">
        <v>3.99</v>
      </c>
      <c r="K6090" s="79">
        <v>0.19</v>
      </c>
    </row>
    <row r="6091" spans="1:25" ht="15" customHeight="1">
      <c r="B6091" s="60"/>
      <c r="C6091" s="60"/>
      <c r="D6091" s="60"/>
      <c r="E6091" s="60"/>
      <c r="F6091" s="60" t="s">
        <v>1260</v>
      </c>
      <c r="G6091" s="82">
        <v>5.15</v>
      </c>
      <c r="H6091" s="60" t="s">
        <v>1261</v>
      </c>
      <c r="I6091" s="82">
        <v>0</v>
      </c>
      <c r="J6091" s="60" t="s">
        <v>1262</v>
      </c>
      <c r="K6091" s="82">
        <v>5.15</v>
      </c>
    </row>
    <row r="6092" spans="1:25" ht="15" customHeight="1" thickBot="1">
      <c r="B6092" s="60"/>
      <c r="C6092" s="60"/>
      <c r="D6092" s="60"/>
      <c r="E6092" s="60"/>
      <c r="F6092" s="60" t="s">
        <v>1263</v>
      </c>
      <c r="G6092" s="82">
        <v>15.78</v>
      </c>
      <c r="H6092" s="60"/>
      <c r="I6092" s="306" t="s">
        <v>1264</v>
      </c>
      <c r="J6092" s="306"/>
      <c r="K6092" s="82">
        <v>99.22</v>
      </c>
    </row>
    <row r="6093" spans="1:25" ht="15" customHeight="1" thickTop="1" thickBot="1">
      <c r="B6093" s="72"/>
      <c r="C6093" s="72"/>
      <c r="D6093" s="72"/>
      <c r="E6093" s="72"/>
      <c r="F6093" s="72"/>
      <c r="G6093" s="72"/>
      <c r="H6093" s="72"/>
      <c r="I6093" s="72"/>
      <c r="J6093" s="72"/>
      <c r="K6093" s="72"/>
    </row>
    <row r="6094" spans="1:25" ht="15" customHeight="1" thickTop="1">
      <c r="B6094" s="72"/>
      <c r="C6094" s="72"/>
      <c r="D6094" s="72"/>
      <c r="E6094" s="72"/>
      <c r="F6094" s="72"/>
      <c r="G6094" s="72"/>
      <c r="H6094" s="72"/>
      <c r="I6094" s="72"/>
      <c r="J6094" s="72"/>
      <c r="K6094" s="72"/>
    </row>
    <row r="6095" spans="1:25" ht="15" customHeight="1">
      <c r="B6095" s="61"/>
      <c r="C6095" s="62" t="s">
        <v>19</v>
      </c>
      <c r="D6095" s="61" t="s">
        <v>20</v>
      </c>
      <c r="E6095" s="61" t="s">
        <v>21</v>
      </c>
      <c r="F6095" s="303" t="s">
        <v>1242</v>
      </c>
      <c r="G6095" s="303"/>
      <c r="H6095" s="67" t="s">
        <v>22</v>
      </c>
      <c r="I6095" s="62" t="s">
        <v>23</v>
      </c>
      <c r="J6095" s="62" t="s">
        <v>24</v>
      </c>
      <c r="K6095" s="62" t="s">
        <v>17</v>
      </c>
    </row>
    <row r="6096" spans="1:25" ht="27.75" customHeight="1">
      <c r="B6096" s="58" t="s">
        <v>1243</v>
      </c>
      <c r="C6096" s="69" t="s">
        <v>1855</v>
      </c>
      <c r="D6096" s="58" t="s">
        <v>47</v>
      </c>
      <c r="E6096" s="58" t="s">
        <v>3262</v>
      </c>
      <c r="F6096" s="304" t="s">
        <v>1824</v>
      </c>
      <c r="G6096" s="304"/>
      <c r="H6096" s="68" t="s">
        <v>49</v>
      </c>
      <c r="I6096" s="71">
        <v>1</v>
      </c>
      <c r="J6096" s="70">
        <v>83.44</v>
      </c>
      <c r="K6096" s="70">
        <v>83.44</v>
      </c>
    </row>
    <row r="6097" spans="2:11" ht="15" customHeight="1">
      <c r="B6097" s="59" t="s">
        <v>1245</v>
      </c>
      <c r="C6097" s="74" t="s">
        <v>1246</v>
      </c>
      <c r="D6097" s="59" t="s">
        <v>47</v>
      </c>
      <c r="E6097" s="59" t="s">
        <v>1247</v>
      </c>
      <c r="F6097" s="308" t="s">
        <v>1248</v>
      </c>
      <c r="G6097" s="308"/>
      <c r="H6097" s="73" t="s">
        <v>1249</v>
      </c>
      <c r="I6097" s="76">
        <v>5.4800000000000001E-2</v>
      </c>
      <c r="J6097" s="75">
        <v>22.64</v>
      </c>
      <c r="K6097" s="75">
        <v>1.24</v>
      </c>
    </row>
    <row r="6098" spans="2:11" ht="15" customHeight="1">
      <c r="B6098" s="59" t="s">
        <v>1245</v>
      </c>
      <c r="C6098" s="74" t="s">
        <v>1301</v>
      </c>
      <c r="D6098" s="59" t="s">
        <v>47</v>
      </c>
      <c r="E6098" s="59" t="s">
        <v>1302</v>
      </c>
      <c r="F6098" s="308" t="s">
        <v>1248</v>
      </c>
      <c r="G6098" s="308"/>
      <c r="H6098" s="73" t="s">
        <v>1249</v>
      </c>
      <c r="I6098" s="76">
        <v>0.17399999999999999</v>
      </c>
      <c r="J6098" s="75">
        <v>30.48</v>
      </c>
      <c r="K6098" s="75">
        <v>5.3</v>
      </c>
    </row>
    <row r="6099" spans="2:11" ht="15" customHeight="1">
      <c r="B6099" s="57" t="s">
        <v>1254</v>
      </c>
      <c r="C6099" s="78" t="s">
        <v>3256</v>
      </c>
      <c r="D6099" s="57" t="s">
        <v>47</v>
      </c>
      <c r="E6099" s="57" t="s">
        <v>3257</v>
      </c>
      <c r="F6099" s="305" t="s">
        <v>1258</v>
      </c>
      <c r="G6099" s="305"/>
      <c r="H6099" s="77" t="s">
        <v>49</v>
      </c>
      <c r="I6099" s="80">
        <v>1</v>
      </c>
      <c r="J6099" s="79">
        <v>76.709999999999994</v>
      </c>
      <c r="K6099" s="79">
        <v>76.709999999999994</v>
      </c>
    </row>
    <row r="6100" spans="2:11" ht="15" customHeight="1">
      <c r="B6100" s="57" t="s">
        <v>1254</v>
      </c>
      <c r="C6100" s="78" t="s">
        <v>1825</v>
      </c>
      <c r="D6100" s="57" t="s">
        <v>47</v>
      </c>
      <c r="E6100" s="57" t="s">
        <v>1826</v>
      </c>
      <c r="F6100" s="305" t="s">
        <v>1258</v>
      </c>
      <c r="G6100" s="305"/>
      <c r="H6100" s="77" t="s">
        <v>49</v>
      </c>
      <c r="I6100" s="80">
        <v>4.8000000000000001E-2</v>
      </c>
      <c r="J6100" s="79">
        <v>3.99</v>
      </c>
      <c r="K6100" s="79">
        <v>0.19</v>
      </c>
    </row>
    <row r="6101" spans="2:11" ht="15" customHeight="1">
      <c r="B6101" s="60"/>
      <c r="C6101" s="60"/>
      <c r="D6101" s="60"/>
      <c r="E6101" s="60"/>
      <c r="F6101" s="60" t="s">
        <v>1260</v>
      </c>
      <c r="G6101" s="82">
        <v>5.15</v>
      </c>
      <c r="H6101" s="60" t="s">
        <v>1261</v>
      </c>
      <c r="I6101" s="82">
        <v>0</v>
      </c>
      <c r="J6101" s="60" t="s">
        <v>1262</v>
      </c>
      <c r="K6101" s="82">
        <v>5.15</v>
      </c>
    </row>
    <row r="6102" spans="2:11" ht="15" customHeight="1">
      <c r="B6102" s="60"/>
      <c r="C6102" s="60"/>
      <c r="D6102" s="60"/>
      <c r="E6102" s="60"/>
      <c r="F6102" s="60" t="s">
        <v>1263</v>
      </c>
      <c r="G6102" s="82">
        <v>15.78</v>
      </c>
      <c r="H6102" s="60"/>
      <c r="I6102" s="306" t="s">
        <v>1264</v>
      </c>
      <c r="J6102" s="306"/>
      <c r="K6102" s="82">
        <v>99.22</v>
      </c>
    </row>
    <row r="6104" spans="2:11" ht="15" customHeight="1">
      <c r="E6104" s="265" t="s">
        <v>3333</v>
      </c>
    </row>
    <row r="6105" spans="2:11" ht="15" customHeight="1">
      <c r="E6105" s="265"/>
    </row>
    <row r="6109" spans="2:11" ht="15" customHeight="1">
      <c r="G6109" s="81"/>
      <c r="H6109" s="81"/>
      <c r="I6109" s="81"/>
      <c r="J6109" s="81"/>
      <c r="K6109" s="81"/>
    </row>
    <row r="6110" spans="2:11" ht="15" customHeight="1">
      <c r="G6110" s="307"/>
      <c r="H6110" s="307"/>
      <c r="I6110" s="313"/>
      <c r="J6110" s="313"/>
      <c r="K6110" s="313"/>
    </row>
    <row r="6111" spans="2:11" ht="15" customHeight="1">
      <c r="G6111" s="307"/>
      <c r="H6111" s="307"/>
      <c r="I6111" s="313"/>
      <c r="J6111" s="313"/>
      <c r="K6111" s="313"/>
    </row>
    <row r="6112" spans="2:11" ht="15" customHeight="1">
      <c r="G6112" s="307"/>
      <c r="H6112" s="307"/>
      <c r="I6112" s="313"/>
      <c r="J6112" s="313"/>
      <c r="K6112" s="313"/>
    </row>
  </sheetData>
  <sheetProtection algorithmName="SHA-512" hashValue="rncyQsff6G3HXR7eSohBqdmAqhPPCrmwfCVvcuh6hpLLxPakLjQeKGtt/Hlrutwh4gm3YKGMUr3kvdea5tfKUQ==" saltValue="waz4tm1O2EPuaHBcIGveSw==" spinCount="100000" sheet="1" objects="1" scenarios="1"/>
  <autoFilter ref="A16:Y6086" xr:uid="{00000000-0001-0000-0400-000000000000}"/>
  <mergeCells count="4839">
    <mergeCell ref="C8:E8"/>
    <mergeCell ref="C10:E10"/>
    <mergeCell ref="C13:E13"/>
    <mergeCell ref="E6104:E6105"/>
    <mergeCell ref="F481:G481"/>
    <mergeCell ref="F482:G482"/>
    <mergeCell ref="F439:G439"/>
    <mergeCell ref="F440:G440"/>
    <mergeCell ref="F441:G441"/>
    <mergeCell ref="F442:G442"/>
    <mergeCell ref="F255:G255"/>
    <mergeCell ref="F256:G256"/>
    <mergeCell ref="F206:G206"/>
    <mergeCell ref="F207:G207"/>
    <mergeCell ref="F166:G166"/>
    <mergeCell ref="F167:G167"/>
    <mergeCell ref="F168:G168"/>
    <mergeCell ref="F169:G169"/>
    <mergeCell ref="F170:G170"/>
    <mergeCell ref="F171:G171"/>
    <mergeCell ref="F172:G172"/>
    <mergeCell ref="F173:G173"/>
    <mergeCell ref="F174:G174"/>
    <mergeCell ref="B177:K177"/>
    <mergeCell ref="B178:K178"/>
    <mergeCell ref="F180:G180"/>
    <mergeCell ref="F181:G181"/>
    <mergeCell ref="F182:G182"/>
    <mergeCell ref="F208:G208"/>
    <mergeCell ref="I210:J210"/>
    <mergeCell ref="F212:G212"/>
    <mergeCell ref="F213:G213"/>
    <mergeCell ref="F418:G418"/>
    <mergeCell ref="F419:G419"/>
    <mergeCell ref="F420:G420"/>
    <mergeCell ref="F421:G421"/>
    <mergeCell ref="F422:G422"/>
    <mergeCell ref="F423:G423"/>
    <mergeCell ref="I425:J425"/>
    <mergeCell ref="F427:G427"/>
    <mergeCell ref="F428:G428"/>
    <mergeCell ref="F429:G429"/>
    <mergeCell ref="F430:G430"/>
    <mergeCell ref="F339:G339"/>
    <mergeCell ref="F340:G340"/>
    <mergeCell ref="F341:G341"/>
    <mergeCell ref="F342:G342"/>
    <mergeCell ref="F343:G343"/>
    <mergeCell ref="I345:J345"/>
    <mergeCell ref="B346:K346"/>
    <mergeCell ref="B347:K347"/>
    <mergeCell ref="F349:G349"/>
    <mergeCell ref="F350:G350"/>
    <mergeCell ref="F351:G351"/>
    <mergeCell ref="F386:G386"/>
    <mergeCell ref="F387:G387"/>
    <mergeCell ref="F397:G397"/>
    <mergeCell ref="F398:G398"/>
    <mergeCell ref="I400:J400"/>
    <mergeCell ref="F402:G402"/>
    <mergeCell ref="F404:G404"/>
    <mergeCell ref="F405:G405"/>
    <mergeCell ref="F406:G406"/>
    <mergeCell ref="F407:G407"/>
    <mergeCell ref="F742:G742"/>
    <mergeCell ref="F743:G743"/>
    <mergeCell ref="F704:G704"/>
    <mergeCell ref="F705:G705"/>
    <mergeCell ref="F706:G706"/>
    <mergeCell ref="I708:J708"/>
    <mergeCell ref="F710:G710"/>
    <mergeCell ref="F711:G711"/>
    <mergeCell ref="F712:G712"/>
    <mergeCell ref="F713:G713"/>
    <mergeCell ref="F714:G714"/>
    <mergeCell ref="F408:G408"/>
    <mergeCell ref="F409:G409"/>
    <mergeCell ref="I411:J411"/>
    <mergeCell ref="B412:K412"/>
    <mergeCell ref="F820:G820"/>
    <mergeCell ref="F821:G821"/>
    <mergeCell ref="F691:G691"/>
    <mergeCell ref="F692:G692"/>
    <mergeCell ref="F628:G628"/>
    <mergeCell ref="F629:G629"/>
    <mergeCell ref="F630:G630"/>
    <mergeCell ref="F631:G631"/>
    <mergeCell ref="F632:G632"/>
    <mergeCell ref="B547:K547"/>
    <mergeCell ref="B548:K548"/>
    <mergeCell ref="F550:G550"/>
    <mergeCell ref="F551:G551"/>
    <mergeCell ref="F552:G552"/>
    <mergeCell ref="F553:G553"/>
    <mergeCell ref="F554:G554"/>
    <mergeCell ref="F555:G555"/>
    <mergeCell ref="F890:G890"/>
    <mergeCell ref="F891:G891"/>
    <mergeCell ref="B1032:K1032"/>
    <mergeCell ref="I991:J991"/>
    <mergeCell ref="F993:G993"/>
    <mergeCell ref="F994:G994"/>
    <mergeCell ref="F995:G995"/>
    <mergeCell ref="F996:G996"/>
    <mergeCell ref="F997:G997"/>
    <mergeCell ref="F998:G998"/>
    <mergeCell ref="F999:G999"/>
    <mergeCell ref="F1000:G1000"/>
    <mergeCell ref="I1002:J1002"/>
    <mergeCell ref="B1003:K1003"/>
    <mergeCell ref="B1004:K1004"/>
    <mergeCell ref="F1006:G1006"/>
    <mergeCell ref="F856:G856"/>
    <mergeCell ref="F857:G857"/>
    <mergeCell ref="F1007:G1007"/>
    <mergeCell ref="F1008:G1008"/>
    <mergeCell ref="F1009:G1009"/>
    <mergeCell ref="F1010:G1010"/>
    <mergeCell ref="F976:G976"/>
    <mergeCell ref="F977:G977"/>
    <mergeCell ref="F978:G978"/>
    <mergeCell ref="F979:G979"/>
    <mergeCell ref="I981:J981"/>
    <mergeCell ref="F983:G983"/>
    <mergeCell ref="F984:G984"/>
    <mergeCell ref="F985:G985"/>
    <mergeCell ref="F986:G986"/>
    <mergeCell ref="F987:G987"/>
    <mergeCell ref="F1179:G1179"/>
    <mergeCell ref="F1180:G1180"/>
    <mergeCell ref="F1139:G1139"/>
    <mergeCell ref="B1033:K1033"/>
    <mergeCell ref="F969:G969"/>
    <mergeCell ref="I971:J971"/>
    <mergeCell ref="F973:G973"/>
    <mergeCell ref="F974:G974"/>
    <mergeCell ref="F975:G975"/>
    <mergeCell ref="F929:G929"/>
    <mergeCell ref="F930:G930"/>
    <mergeCell ref="F931:G931"/>
    <mergeCell ref="F932:G932"/>
    <mergeCell ref="I934:J934"/>
    <mergeCell ref="B935:K935"/>
    <mergeCell ref="B936:K936"/>
    <mergeCell ref="F938:G938"/>
    <mergeCell ref="F939:G939"/>
    <mergeCell ref="F1175:G1175"/>
    <mergeCell ref="F1176:G1176"/>
    <mergeCell ref="F1177:G1177"/>
    <mergeCell ref="F1178:G1178"/>
    <mergeCell ref="F1118:G1118"/>
    <mergeCell ref="F1119:G1119"/>
    <mergeCell ref="F1120:G1120"/>
    <mergeCell ref="F1121:G1121"/>
    <mergeCell ref="F1122:G1122"/>
    <mergeCell ref="F1123:G1123"/>
    <mergeCell ref="F1124:G1124"/>
    <mergeCell ref="I1126:J1126"/>
    <mergeCell ref="F1128:G1128"/>
    <mergeCell ref="F1129:G1129"/>
    <mergeCell ref="F1130:G1130"/>
    <mergeCell ref="F1131:G1131"/>
    <mergeCell ref="F1132:G1132"/>
    <mergeCell ref="B1505:K1505"/>
    <mergeCell ref="B1506:K1506"/>
    <mergeCell ref="F1508:G1508"/>
    <mergeCell ref="F1509:G1509"/>
    <mergeCell ref="F1510:G1510"/>
    <mergeCell ref="F1511:G1511"/>
    <mergeCell ref="F1512:G1512"/>
    <mergeCell ref="F1414:G1414"/>
    <mergeCell ref="F1415:G1415"/>
    <mergeCell ref="F1416:G1416"/>
    <mergeCell ref="F1417:G1417"/>
    <mergeCell ref="F1557:G1557"/>
    <mergeCell ref="F1558:G1558"/>
    <mergeCell ref="F1519:G1519"/>
    <mergeCell ref="F1520:G1520"/>
    <mergeCell ref="F1521:G1521"/>
    <mergeCell ref="F1522:G1522"/>
    <mergeCell ref="F1523:G1523"/>
    <mergeCell ref="F1524:G1524"/>
    <mergeCell ref="I1526:J1526"/>
    <mergeCell ref="F1528:G1528"/>
    <mergeCell ref="F1529:G1529"/>
    <mergeCell ref="F1530:G1530"/>
    <mergeCell ref="F1531:G1531"/>
    <mergeCell ref="F1338:G1338"/>
    <mergeCell ref="F1456:G1456"/>
    <mergeCell ref="F1457:G1457"/>
    <mergeCell ref="F1458:G1458"/>
    <mergeCell ref="F1459:G1459"/>
    <mergeCell ref="F1721:G1721"/>
    <mergeCell ref="F1722:G1722"/>
    <mergeCell ref="F1668:G1668"/>
    <mergeCell ref="F1669:G1669"/>
    <mergeCell ref="F1670:G1670"/>
    <mergeCell ref="F1671:G1671"/>
    <mergeCell ref="F1672:G1672"/>
    <mergeCell ref="F1673:G1673"/>
    <mergeCell ref="I1675:J1675"/>
    <mergeCell ref="F1677:G1677"/>
    <mergeCell ref="F1678:G1678"/>
    <mergeCell ref="F1679:G1679"/>
    <mergeCell ref="F1680:G1680"/>
    <mergeCell ref="F1681:G1681"/>
    <mergeCell ref="F1682:G1682"/>
    <mergeCell ref="F1626:G1626"/>
    <mergeCell ref="F1627:G1627"/>
    <mergeCell ref="F1628:G1628"/>
    <mergeCell ref="F1629:G1629"/>
    <mergeCell ref="I1631:J1631"/>
    <mergeCell ref="F1633:G1633"/>
    <mergeCell ref="F1634:G1634"/>
    <mergeCell ref="F1635:G1635"/>
    <mergeCell ref="F1636:G1636"/>
    <mergeCell ref="F1637:G1637"/>
    <mergeCell ref="F1638:G1638"/>
    <mergeCell ref="F1639:G1639"/>
    <mergeCell ref="F1640:G1640"/>
    <mergeCell ref="I1642:J1642"/>
    <mergeCell ref="F1644:G1644"/>
    <mergeCell ref="F1683:G1683"/>
    <mergeCell ref="F1684:G1684"/>
    <mergeCell ref="F1891:G1891"/>
    <mergeCell ref="F1892:G1892"/>
    <mergeCell ref="F1836:G1836"/>
    <mergeCell ref="F1837:G1837"/>
    <mergeCell ref="F1838:G1838"/>
    <mergeCell ref="F1839:G1839"/>
    <mergeCell ref="F1840:G1840"/>
    <mergeCell ref="F1794:G1794"/>
    <mergeCell ref="F1795:G1795"/>
    <mergeCell ref="F1796:G1796"/>
    <mergeCell ref="F1797:G1797"/>
    <mergeCell ref="F1798:G1798"/>
    <mergeCell ref="F1799:G1799"/>
    <mergeCell ref="I1801:J1801"/>
    <mergeCell ref="F1803:G1803"/>
    <mergeCell ref="F1804:G1804"/>
    <mergeCell ref="F1805:G1805"/>
    <mergeCell ref="F1806:G1806"/>
    <mergeCell ref="F1807:G1807"/>
    <mergeCell ref="F1808:G1808"/>
    <mergeCell ref="F1841:G1841"/>
    <mergeCell ref="F1842:G1842"/>
    <mergeCell ref="F1843:G1843"/>
    <mergeCell ref="I1845:J1845"/>
    <mergeCell ref="F1847:G1847"/>
    <mergeCell ref="F1848:G1848"/>
    <mergeCell ref="F1849:G1849"/>
    <mergeCell ref="F1850:G1850"/>
    <mergeCell ref="F1851:G1851"/>
    <mergeCell ref="F1852:G1852"/>
    <mergeCell ref="F1853:G1853"/>
    <mergeCell ref="F1854:G1854"/>
    <mergeCell ref="I2444:J2444"/>
    <mergeCell ref="F2122:G2122"/>
    <mergeCell ref="F1996:G1996"/>
    <mergeCell ref="F1997:G1997"/>
    <mergeCell ref="F1998:G1998"/>
    <mergeCell ref="F1999:G1999"/>
    <mergeCell ref="F2000:G2000"/>
    <mergeCell ref="I2002:J2002"/>
    <mergeCell ref="F2004:G2004"/>
    <mergeCell ref="F2005:G2005"/>
    <mergeCell ref="F2006:G2006"/>
    <mergeCell ref="F2007:G2007"/>
    <mergeCell ref="F2008:G2008"/>
    <mergeCell ref="F2009:G2009"/>
    <mergeCell ref="I2011:J2011"/>
    <mergeCell ref="F1956:G1956"/>
    <mergeCell ref="F1957:G1957"/>
    <mergeCell ref="F1958:G1958"/>
    <mergeCell ref="F1959:G1959"/>
    <mergeCell ref="F2080:G2080"/>
    <mergeCell ref="I2082:J2082"/>
    <mergeCell ref="F2084:G2084"/>
    <mergeCell ref="F2085:G2085"/>
    <mergeCell ref="F2086:G2086"/>
    <mergeCell ref="F2087:G2087"/>
    <mergeCell ref="F2088:G2088"/>
    <mergeCell ref="F2089:G2089"/>
    <mergeCell ref="F2090:G2090"/>
    <mergeCell ref="I2092:J2092"/>
    <mergeCell ref="F2094:G2094"/>
    <mergeCell ref="F2095:G2095"/>
    <mergeCell ref="F2096:G2096"/>
    <mergeCell ref="I2357:J2357"/>
    <mergeCell ref="F2359:G2359"/>
    <mergeCell ref="F2307:G2307"/>
    <mergeCell ref="F2308:G2308"/>
    <mergeCell ref="F2309:G2309"/>
    <mergeCell ref="F2310:G2310"/>
    <mergeCell ref="I2312:J2312"/>
    <mergeCell ref="B2313:K2313"/>
    <mergeCell ref="B2314:K2314"/>
    <mergeCell ref="F2316:G2316"/>
    <mergeCell ref="F2317:G2317"/>
    <mergeCell ref="F2318:G2318"/>
    <mergeCell ref="F2319:G2319"/>
    <mergeCell ref="F2320:G2320"/>
    <mergeCell ref="F2321:G2321"/>
    <mergeCell ref="F2322:G2322"/>
    <mergeCell ref="F2323:G2323"/>
    <mergeCell ref="F2324:G2324"/>
    <mergeCell ref="I2326:J2326"/>
    <mergeCell ref="F2637:G2637"/>
    <mergeCell ref="F2584:G2584"/>
    <mergeCell ref="F2585:G2585"/>
    <mergeCell ref="F2586:G2586"/>
    <mergeCell ref="F2587:G2587"/>
    <mergeCell ref="F2588:G2588"/>
    <mergeCell ref="F2589:G2589"/>
    <mergeCell ref="I2591:J2591"/>
    <mergeCell ref="B2592:K2592"/>
    <mergeCell ref="B2593:K2593"/>
    <mergeCell ref="F2595:G2595"/>
    <mergeCell ref="F2596:G2596"/>
    <mergeCell ref="F2597:G2597"/>
    <mergeCell ref="F2598:G2598"/>
    <mergeCell ref="I2600:J2600"/>
    <mergeCell ref="B2601:K2601"/>
    <mergeCell ref="F2485:G2485"/>
    <mergeCell ref="I2487:J2487"/>
    <mergeCell ref="I2560:J2560"/>
    <mergeCell ref="B2561:K2561"/>
    <mergeCell ref="B2562:K2562"/>
    <mergeCell ref="F2564:G2564"/>
    <mergeCell ref="F2565:G2565"/>
    <mergeCell ref="F2566:G2566"/>
    <mergeCell ref="F2567:G2567"/>
    <mergeCell ref="F2568:G2568"/>
    <mergeCell ref="I2570:J2570"/>
    <mergeCell ref="B2571:K2571"/>
    <mergeCell ref="B2572:K2572"/>
    <mergeCell ref="F2574:G2574"/>
    <mergeCell ref="F2575:G2575"/>
    <mergeCell ref="F2576:G2576"/>
    <mergeCell ref="F3094:G3094"/>
    <mergeCell ref="I3096:J3096"/>
    <mergeCell ref="I2962:J2962"/>
    <mergeCell ref="B2963:K2963"/>
    <mergeCell ref="B2964:K2964"/>
    <mergeCell ref="F2966:G2966"/>
    <mergeCell ref="F2967:G2967"/>
    <mergeCell ref="F2968:G2968"/>
    <mergeCell ref="F2969:G2969"/>
    <mergeCell ref="F2970:G2970"/>
    <mergeCell ref="F2971:G2971"/>
    <mergeCell ref="F2907:G2907"/>
    <mergeCell ref="F2908:G2908"/>
    <mergeCell ref="F2909:G2909"/>
    <mergeCell ref="F2817:G2817"/>
    <mergeCell ref="I2819:J2819"/>
    <mergeCell ref="B2820:K2820"/>
    <mergeCell ref="B2821:K2821"/>
    <mergeCell ref="F2823:G2823"/>
    <mergeCell ref="F2824:G2824"/>
    <mergeCell ref="F2825:G2825"/>
    <mergeCell ref="F2826:G2826"/>
    <mergeCell ref="B3038:K3038"/>
    <mergeCell ref="F3040:G3040"/>
    <mergeCell ref="F3041:G3041"/>
    <mergeCell ref="F3042:G3042"/>
    <mergeCell ref="F3043:G3043"/>
    <mergeCell ref="F3044:G3044"/>
    <mergeCell ref="I3046:J3046"/>
    <mergeCell ref="B3047:K3047"/>
    <mergeCell ref="B3048:K3048"/>
    <mergeCell ref="F3050:G3050"/>
    <mergeCell ref="F3209:G3209"/>
    <mergeCell ref="I3211:J3211"/>
    <mergeCell ref="F3167:G3167"/>
    <mergeCell ref="F3168:G3168"/>
    <mergeCell ref="F3169:G3169"/>
    <mergeCell ref="F3170:G3170"/>
    <mergeCell ref="I3172:J3172"/>
    <mergeCell ref="F3123:G3123"/>
    <mergeCell ref="F3124:G3124"/>
    <mergeCell ref="I3126:J3126"/>
    <mergeCell ref="B3127:K3127"/>
    <mergeCell ref="B3128:K3128"/>
    <mergeCell ref="F3130:G3130"/>
    <mergeCell ref="F3131:G3131"/>
    <mergeCell ref="F3132:G3132"/>
    <mergeCell ref="F3133:G3133"/>
    <mergeCell ref="F3134:G3134"/>
    <mergeCell ref="I3136:J3136"/>
    <mergeCell ref="F3174:G3174"/>
    <mergeCell ref="F3175:G3175"/>
    <mergeCell ref="F3176:G3176"/>
    <mergeCell ref="F3177:G3177"/>
    <mergeCell ref="F3178:G3178"/>
    <mergeCell ref="I3180:J3180"/>
    <mergeCell ref="F3182:G3182"/>
    <mergeCell ref="F3183:G3183"/>
    <mergeCell ref="F3184:G3184"/>
    <mergeCell ref="F3185:G3185"/>
    <mergeCell ref="F3186:G3186"/>
    <mergeCell ref="I3188:J3188"/>
    <mergeCell ref="F3144:G3144"/>
    <mergeCell ref="F3145:G3145"/>
    <mergeCell ref="F3343:G3343"/>
    <mergeCell ref="F3344:G3344"/>
    <mergeCell ref="F3253:G3253"/>
    <mergeCell ref="F3254:G3254"/>
    <mergeCell ref="F3255:G3255"/>
    <mergeCell ref="F3256:G3256"/>
    <mergeCell ref="I3258:J3258"/>
    <mergeCell ref="F3260:G3260"/>
    <mergeCell ref="F3261:G3261"/>
    <mergeCell ref="F3262:G3262"/>
    <mergeCell ref="F3263:G3263"/>
    <mergeCell ref="F3264:G3264"/>
    <mergeCell ref="F3265:G3265"/>
    <mergeCell ref="I3267:J3267"/>
    <mergeCell ref="B3268:K3268"/>
    <mergeCell ref="B3269:K3269"/>
    <mergeCell ref="F3271:G3271"/>
    <mergeCell ref="B3308:K3308"/>
    <mergeCell ref="B3309:K3309"/>
    <mergeCell ref="F3311:G3311"/>
    <mergeCell ref="F3312:G3312"/>
    <mergeCell ref="F3313:G3313"/>
    <mergeCell ref="F3314:G3314"/>
    <mergeCell ref="F3315:G3315"/>
    <mergeCell ref="F3274:G3274"/>
    <mergeCell ref="F3275:G3275"/>
    <mergeCell ref="F3276:G3276"/>
    <mergeCell ref="I3278:J3278"/>
    <mergeCell ref="B3279:K3279"/>
    <mergeCell ref="B3280:K3280"/>
    <mergeCell ref="F3282:G3282"/>
    <mergeCell ref="F3283:G3283"/>
    <mergeCell ref="F3693:G3693"/>
    <mergeCell ref="B3605:K3605"/>
    <mergeCell ref="B3606:K3606"/>
    <mergeCell ref="F3608:G3608"/>
    <mergeCell ref="F3609:G3609"/>
    <mergeCell ref="F3610:G3610"/>
    <mergeCell ref="F3611:G3611"/>
    <mergeCell ref="F3612:G3612"/>
    <mergeCell ref="I3614:J3614"/>
    <mergeCell ref="F3818:G3818"/>
    <mergeCell ref="F3819:G3819"/>
    <mergeCell ref="I3821:J3821"/>
    <mergeCell ref="F3823:G3823"/>
    <mergeCell ref="F3824:G3824"/>
    <mergeCell ref="F3825:G3825"/>
    <mergeCell ref="F3784:G3784"/>
    <mergeCell ref="F3785:G3785"/>
    <mergeCell ref="F3796:G3796"/>
    <mergeCell ref="F3797:G3797"/>
    <mergeCell ref="F3798:G3798"/>
    <mergeCell ref="F3799:G3799"/>
    <mergeCell ref="F3800:G3800"/>
    <mergeCell ref="F3801:G3801"/>
    <mergeCell ref="I3803:J3803"/>
    <mergeCell ref="F3806:G3806"/>
    <mergeCell ref="F3807:G3807"/>
    <mergeCell ref="F3792:G3792"/>
    <mergeCell ref="I3794:J3794"/>
    <mergeCell ref="F3744:G3744"/>
    <mergeCell ref="F3745:G3745"/>
    <mergeCell ref="F3746:G3746"/>
    <mergeCell ref="F3747:G3747"/>
    <mergeCell ref="F4264:G4264"/>
    <mergeCell ref="F4265:G4265"/>
    <mergeCell ref="F4216:G4216"/>
    <mergeCell ref="I4218:J4218"/>
    <mergeCell ref="F4220:G4220"/>
    <mergeCell ref="F4221:G4221"/>
    <mergeCell ref="F4222:G4222"/>
    <mergeCell ref="F4223:G4223"/>
    <mergeCell ref="F4224:G4224"/>
    <mergeCell ref="I4226:J4226"/>
    <mergeCell ref="F4228:G4228"/>
    <mergeCell ref="F4144:G4144"/>
    <mergeCell ref="F4145:G4145"/>
    <mergeCell ref="I4147:J4147"/>
    <mergeCell ref="F4080:G4080"/>
    <mergeCell ref="F4081:G4081"/>
    <mergeCell ref="I4083:J4083"/>
    <mergeCell ref="F4085:G4085"/>
    <mergeCell ref="F4086:G4086"/>
    <mergeCell ref="F4087:G4087"/>
    <mergeCell ref="I4089:J4089"/>
    <mergeCell ref="F4091:G4091"/>
    <mergeCell ref="F4092:G4092"/>
    <mergeCell ref="F4093:G4093"/>
    <mergeCell ref="F4094:G4094"/>
    <mergeCell ref="I4096:J4096"/>
    <mergeCell ref="F4098:G4098"/>
    <mergeCell ref="F4099:G4099"/>
    <mergeCell ref="F4100:G4100"/>
    <mergeCell ref="F4229:G4229"/>
    <mergeCell ref="F4230:G4230"/>
    <mergeCell ref="F4231:G4231"/>
    <mergeCell ref="F4354:G4354"/>
    <mergeCell ref="F4355:G4355"/>
    <mergeCell ref="F4312:G4312"/>
    <mergeCell ref="F4313:G4313"/>
    <mergeCell ref="F4314:G4314"/>
    <mergeCell ref="F4315:G4315"/>
    <mergeCell ref="I4317:J4317"/>
    <mergeCell ref="F4319:G4319"/>
    <mergeCell ref="F4320:G4320"/>
    <mergeCell ref="F4321:G4321"/>
    <mergeCell ref="F4322:G4322"/>
    <mergeCell ref="F4403:G4403"/>
    <mergeCell ref="I4405:J4405"/>
    <mergeCell ref="F4407:G4407"/>
    <mergeCell ref="F4408:G4408"/>
    <mergeCell ref="F4409:G4409"/>
    <mergeCell ref="F4410:G4410"/>
    <mergeCell ref="F4375:G4375"/>
    <mergeCell ref="F4376:G4376"/>
    <mergeCell ref="F4377:G4377"/>
    <mergeCell ref="F4378:G4378"/>
    <mergeCell ref="F4379:G4379"/>
    <mergeCell ref="I4381:J4381"/>
    <mergeCell ref="F4383:G4383"/>
    <mergeCell ref="F4384:G4384"/>
    <mergeCell ref="F4385:G4385"/>
    <mergeCell ref="F4386:G4386"/>
    <mergeCell ref="F4387:G4387"/>
    <mergeCell ref="I4389:J4389"/>
    <mergeCell ref="F4391:G4391"/>
    <mergeCell ref="F4392:G4392"/>
    <mergeCell ref="F4393:G4393"/>
    <mergeCell ref="I4560:J4560"/>
    <mergeCell ref="F4562:G4562"/>
    <mergeCell ref="F4563:G4563"/>
    <mergeCell ref="F4564:G4564"/>
    <mergeCell ref="I4566:J4566"/>
    <mergeCell ref="F4568:G4568"/>
    <mergeCell ref="I4518:J4518"/>
    <mergeCell ref="F4520:G4520"/>
    <mergeCell ref="F4521:G4521"/>
    <mergeCell ref="F4522:G4522"/>
    <mergeCell ref="I4524:J4524"/>
    <mergeCell ref="F4526:G4526"/>
    <mergeCell ref="F4527:G4527"/>
    <mergeCell ref="F4447:G4447"/>
    <mergeCell ref="F4448:G4448"/>
    <mergeCell ref="I4397:J4397"/>
    <mergeCell ref="F4399:G4399"/>
    <mergeCell ref="F4400:G4400"/>
    <mergeCell ref="F4401:G4401"/>
    <mergeCell ref="F4402:G4402"/>
    <mergeCell ref="F4411:G4411"/>
    <mergeCell ref="I4413:J4413"/>
    <mergeCell ref="F4415:G4415"/>
    <mergeCell ref="F4416:G4416"/>
    <mergeCell ref="F4417:G4417"/>
    <mergeCell ref="F4418:G4418"/>
    <mergeCell ref="I4494:J4494"/>
    <mergeCell ref="F4496:G4496"/>
    <mergeCell ref="F4497:G4497"/>
    <mergeCell ref="F4498:G4498"/>
    <mergeCell ref="I4500:J4500"/>
    <mergeCell ref="F4502:G4502"/>
    <mergeCell ref="F4503:G4503"/>
    <mergeCell ref="F4504:G4504"/>
    <mergeCell ref="I4506:J4506"/>
    <mergeCell ref="F4508:G4508"/>
    <mergeCell ref="F4509:G4509"/>
    <mergeCell ref="F4510:G4510"/>
    <mergeCell ref="I4512:J4512"/>
    <mergeCell ref="F4514:G4514"/>
    <mergeCell ref="F4515:G4515"/>
    <mergeCell ref="F4557:G4557"/>
    <mergeCell ref="F4558:G4558"/>
    <mergeCell ref="F4956:G4956"/>
    <mergeCell ref="F4957:G4957"/>
    <mergeCell ref="F4912:G4912"/>
    <mergeCell ref="F4913:G4913"/>
    <mergeCell ref="F4914:G4914"/>
    <mergeCell ref="F4915:G4915"/>
    <mergeCell ref="F4916:G4916"/>
    <mergeCell ref="I4829:J4829"/>
    <mergeCell ref="F4831:G4831"/>
    <mergeCell ref="F4832:G4832"/>
    <mergeCell ref="F4833:G4833"/>
    <mergeCell ref="F4834:G4834"/>
    <mergeCell ref="F4835:G4835"/>
    <mergeCell ref="F4836:G4836"/>
    <mergeCell ref="I4838:J4838"/>
    <mergeCell ref="F4840:G4840"/>
    <mergeCell ref="F4841:G4841"/>
    <mergeCell ref="F4842:G4842"/>
    <mergeCell ref="F4843:G4843"/>
    <mergeCell ref="F4844:G4844"/>
    <mergeCell ref="F4917:G4917"/>
    <mergeCell ref="F4918:G4918"/>
    <mergeCell ref="F4919:G4919"/>
    <mergeCell ref="F4920:G4920"/>
    <mergeCell ref="I4922:J4922"/>
    <mergeCell ref="F4924:G4924"/>
    <mergeCell ref="F4925:G4925"/>
    <mergeCell ref="F4926:G4926"/>
    <mergeCell ref="F4927:G4927"/>
    <mergeCell ref="F4928:G4928"/>
    <mergeCell ref="F4929:G4929"/>
    <mergeCell ref="F4930:G4930"/>
    <mergeCell ref="F5283:G5283"/>
    <mergeCell ref="F5284:G5284"/>
    <mergeCell ref="F5224:G5224"/>
    <mergeCell ref="F5225:G5225"/>
    <mergeCell ref="F5226:G5226"/>
    <mergeCell ref="F5227:G5227"/>
    <mergeCell ref="F5138:G5138"/>
    <mergeCell ref="F5088:G5088"/>
    <mergeCell ref="F5089:G5089"/>
    <mergeCell ref="F5090:G5090"/>
    <mergeCell ref="I5092:J5092"/>
    <mergeCell ref="F5094:G5094"/>
    <mergeCell ref="F5095:G5095"/>
    <mergeCell ref="F5096:G5096"/>
    <mergeCell ref="F5097:G5097"/>
    <mergeCell ref="F5098:G5098"/>
    <mergeCell ref="F5099:G5099"/>
    <mergeCell ref="I5101:J5101"/>
    <mergeCell ref="F5103:G5103"/>
    <mergeCell ref="F5104:G5104"/>
    <mergeCell ref="I5229:J5229"/>
    <mergeCell ref="I5397:J5397"/>
    <mergeCell ref="F5399:G5399"/>
    <mergeCell ref="I5351:J5351"/>
    <mergeCell ref="F5353:G5353"/>
    <mergeCell ref="F5354:G5354"/>
    <mergeCell ref="F5355:G5355"/>
    <mergeCell ref="F5356:G5356"/>
    <mergeCell ref="F5357:G5357"/>
    <mergeCell ref="F5358:G5358"/>
    <mergeCell ref="I5360:J5360"/>
    <mergeCell ref="F5362:G5362"/>
    <mergeCell ref="F5310:G5310"/>
    <mergeCell ref="F5311:G5311"/>
    <mergeCell ref="F5312:G5312"/>
    <mergeCell ref="F5313:G5313"/>
    <mergeCell ref="F5314:G5314"/>
    <mergeCell ref="F5315:G5315"/>
    <mergeCell ref="F5363:G5363"/>
    <mergeCell ref="F5364:G5364"/>
    <mergeCell ref="I5366:J5366"/>
    <mergeCell ref="F5368:G5368"/>
    <mergeCell ref="F5369:G5369"/>
    <mergeCell ref="F5370:G5370"/>
    <mergeCell ref="I5372:J5372"/>
    <mergeCell ref="F5374:G5374"/>
    <mergeCell ref="F5329:G5329"/>
    <mergeCell ref="I5331:J5331"/>
    <mergeCell ref="F5333:G5333"/>
    <mergeCell ref="F5334:G5334"/>
    <mergeCell ref="F5335:G5335"/>
    <mergeCell ref="F5336:G5336"/>
    <mergeCell ref="F5337:G5337"/>
    <mergeCell ref="F5486:G5486"/>
    <mergeCell ref="F5438:G5438"/>
    <mergeCell ref="F5439:G5439"/>
    <mergeCell ref="F5440:G5440"/>
    <mergeCell ref="F5441:G5441"/>
    <mergeCell ref="F5442:G5442"/>
    <mergeCell ref="I5444:J5444"/>
    <mergeCell ref="F5446:G5446"/>
    <mergeCell ref="F5447:G5447"/>
    <mergeCell ref="F5833:G5833"/>
    <mergeCell ref="F5834:G5834"/>
    <mergeCell ref="F5734:G5734"/>
    <mergeCell ref="F5735:G5735"/>
    <mergeCell ref="F5736:G5736"/>
    <mergeCell ref="F5737:G5737"/>
    <mergeCell ref="F5738:G5738"/>
    <mergeCell ref="F5739:G5739"/>
    <mergeCell ref="F5642:G5642"/>
    <mergeCell ref="I5644:J5644"/>
    <mergeCell ref="F5646:G5646"/>
    <mergeCell ref="F5647:G5647"/>
    <mergeCell ref="F5648:G5648"/>
    <mergeCell ref="F5649:G5649"/>
    <mergeCell ref="F5650:G5650"/>
    <mergeCell ref="F5651:G5651"/>
    <mergeCell ref="F5652:G5652"/>
    <mergeCell ref="F5653:G5653"/>
    <mergeCell ref="F5654:G5654"/>
    <mergeCell ref="F5655:G5655"/>
    <mergeCell ref="I5657:J5657"/>
    <mergeCell ref="F5534:G5534"/>
    <mergeCell ref="F5535:G5535"/>
    <mergeCell ref="F5790:G5790"/>
    <mergeCell ref="F5791:G5791"/>
    <mergeCell ref="F5792:G5792"/>
    <mergeCell ref="F5793:G5793"/>
    <mergeCell ref="F5794:G5794"/>
    <mergeCell ref="F5795:G5795"/>
    <mergeCell ref="F5796:G5796"/>
    <mergeCell ref="F5767:G5767"/>
    <mergeCell ref="F5768:G5768"/>
    <mergeCell ref="B2:K6"/>
    <mergeCell ref="B17:J17"/>
    <mergeCell ref="F18:G18"/>
    <mergeCell ref="F6049:G6049"/>
    <mergeCell ref="F6050:G6050"/>
    <mergeCell ref="I6052:J6052"/>
    <mergeCell ref="F5870:G5870"/>
    <mergeCell ref="F5871:G5871"/>
    <mergeCell ref="F5872:G5872"/>
    <mergeCell ref="F5873:G5873"/>
    <mergeCell ref="F5874:G5874"/>
    <mergeCell ref="F5875:G5875"/>
    <mergeCell ref="F5915:G5915"/>
    <mergeCell ref="F5916:G5916"/>
    <mergeCell ref="F6016:G6016"/>
    <mergeCell ref="F5956:G5956"/>
    <mergeCell ref="F5957:G5957"/>
    <mergeCell ref="I5976:J5976"/>
    <mergeCell ref="F5978:G5978"/>
    <mergeCell ref="F5933:G5933"/>
    <mergeCell ref="F5934:G5934"/>
    <mergeCell ref="F5316:G5316"/>
    <mergeCell ref="F5485:G5485"/>
    <mergeCell ref="F5958:G5958"/>
    <mergeCell ref="F5959:G5959"/>
    <mergeCell ref="F5960:G5960"/>
    <mergeCell ref="F5961:G5961"/>
    <mergeCell ref="F5962:G5962"/>
    <mergeCell ref="I5964:J5964"/>
    <mergeCell ref="F5966:G5966"/>
    <mergeCell ref="F5967:G5967"/>
    <mergeCell ref="F5968:G5968"/>
    <mergeCell ref="I5970:J5970"/>
    <mergeCell ref="F5972:G5972"/>
    <mergeCell ref="F5973:G5973"/>
    <mergeCell ref="F5974:G5974"/>
    <mergeCell ref="I6001:J6001"/>
    <mergeCell ref="F6003:G6003"/>
    <mergeCell ref="F6004:G6004"/>
    <mergeCell ref="F6005:G6005"/>
    <mergeCell ref="F5935:G5935"/>
    <mergeCell ref="F5936:G5936"/>
    <mergeCell ref="F5937:G5937"/>
    <mergeCell ref="F5938:G5938"/>
    <mergeCell ref="I5940:J5940"/>
    <mergeCell ref="F5942:G5942"/>
    <mergeCell ref="F5943:G5943"/>
    <mergeCell ref="F5944:G5944"/>
    <mergeCell ref="I5946:J5946"/>
    <mergeCell ref="F5948:G5948"/>
    <mergeCell ref="F5949:G5949"/>
    <mergeCell ref="F5614:G5614"/>
    <mergeCell ref="F5615:G5615"/>
    <mergeCell ref="F5564:G5564"/>
    <mergeCell ref="F5565:G5565"/>
    <mergeCell ref="I5567:J5567"/>
    <mergeCell ref="F5569:G5569"/>
    <mergeCell ref="F5570:G5570"/>
    <mergeCell ref="F5755:G5755"/>
    <mergeCell ref="F5756:G5756"/>
    <mergeCell ref="F5757:G5757"/>
    <mergeCell ref="F5758:G5758"/>
    <mergeCell ref="I5760:J5760"/>
    <mergeCell ref="F5762:G5762"/>
    <mergeCell ref="F5763:G5763"/>
    <mergeCell ref="F5764:G5764"/>
    <mergeCell ref="F5765:G5765"/>
    <mergeCell ref="F5766:G5766"/>
    <mergeCell ref="F5911:G5911"/>
    <mergeCell ref="F5912:G5912"/>
    <mergeCell ref="F5913:G5913"/>
    <mergeCell ref="F5914:G5914"/>
    <mergeCell ref="F5053:G5053"/>
    <mergeCell ref="F5054:G5054"/>
    <mergeCell ref="F4994:G4994"/>
    <mergeCell ref="F4995:G4995"/>
    <mergeCell ref="F4996:G4996"/>
    <mergeCell ref="F5180:G5180"/>
    <mergeCell ref="F5181:G5181"/>
    <mergeCell ref="I5183:J5183"/>
    <mergeCell ref="F5185:G5185"/>
    <mergeCell ref="F5186:G5186"/>
    <mergeCell ref="F5187:G5187"/>
    <mergeCell ref="F5188:G5188"/>
    <mergeCell ref="I5190:J5190"/>
    <mergeCell ref="F5192:G5192"/>
    <mergeCell ref="F5193:G5193"/>
    <mergeCell ref="F5194:G5194"/>
    <mergeCell ref="I5196:J5196"/>
    <mergeCell ref="F5134:G5134"/>
    <mergeCell ref="I5136:J5136"/>
    <mergeCell ref="F4997:G4997"/>
    <mergeCell ref="F4998:G4998"/>
    <mergeCell ref="I5000:J5000"/>
    <mergeCell ref="F5002:G5002"/>
    <mergeCell ref="F5003:G5003"/>
    <mergeCell ref="F5004:G5004"/>
    <mergeCell ref="F5005:G5005"/>
    <mergeCell ref="F5139:G5139"/>
    <mergeCell ref="F5140:G5140"/>
    <mergeCell ref="I5142:J5142"/>
    <mergeCell ref="F5144:G5144"/>
    <mergeCell ref="F5145:G5145"/>
    <mergeCell ref="F5146:G5146"/>
    <mergeCell ref="F4492:G4492"/>
    <mergeCell ref="F4788:G4788"/>
    <mergeCell ref="F4789:G4789"/>
    <mergeCell ref="F4790:G4790"/>
    <mergeCell ref="F4791:G4791"/>
    <mergeCell ref="F4792:G4792"/>
    <mergeCell ref="F4793:G4793"/>
    <mergeCell ref="F4794:G4794"/>
    <mergeCell ref="I4796:J4796"/>
    <mergeCell ref="F4798:G4798"/>
    <mergeCell ref="F4870:G4870"/>
    <mergeCell ref="F4871:G4871"/>
    <mergeCell ref="I4873:J4873"/>
    <mergeCell ref="F4875:G4875"/>
    <mergeCell ref="F4876:G4876"/>
    <mergeCell ref="F4744:G4744"/>
    <mergeCell ref="F4745:G4745"/>
    <mergeCell ref="I4747:J4747"/>
    <mergeCell ref="F4749:G4749"/>
    <mergeCell ref="F4750:G4750"/>
    <mergeCell ref="F4751:G4751"/>
    <mergeCell ref="I4753:J4753"/>
    <mergeCell ref="F4755:G4755"/>
    <mergeCell ref="F4696:G4696"/>
    <mergeCell ref="I4698:J4698"/>
    <mergeCell ref="F4700:G4700"/>
    <mergeCell ref="F4701:G4701"/>
    <mergeCell ref="F4702:G4702"/>
    <mergeCell ref="I4704:J4704"/>
    <mergeCell ref="F4706:G4706"/>
    <mergeCell ref="F4845:G4845"/>
    <mergeCell ref="F4846:G4846"/>
    <mergeCell ref="F3956:G3956"/>
    <mergeCell ref="F3957:G3957"/>
    <mergeCell ref="F4174:G4174"/>
    <mergeCell ref="F4175:G4175"/>
    <mergeCell ref="I4129:J4129"/>
    <mergeCell ref="F4131:G4131"/>
    <mergeCell ref="F4132:G4132"/>
    <mergeCell ref="F4133:G4133"/>
    <mergeCell ref="F4134:G4134"/>
    <mergeCell ref="F4135:G4135"/>
    <mergeCell ref="F4136:G4136"/>
    <mergeCell ref="I4138:J4138"/>
    <mergeCell ref="F4140:G4140"/>
    <mergeCell ref="F4141:G4141"/>
    <mergeCell ref="F4142:G4142"/>
    <mergeCell ref="F4143:G4143"/>
    <mergeCell ref="F4034:G4034"/>
    <mergeCell ref="F4035:G4035"/>
    <mergeCell ref="F3994:G3994"/>
    <mergeCell ref="F3995:G3995"/>
    <mergeCell ref="F3996:G3996"/>
    <mergeCell ref="F3997:G3997"/>
    <mergeCell ref="F3998:G3998"/>
    <mergeCell ref="F3999:G3999"/>
    <mergeCell ref="I4001:J4001"/>
    <mergeCell ref="F4003:G4003"/>
    <mergeCell ref="F4004:G4004"/>
    <mergeCell ref="F4149:G4149"/>
    <mergeCell ref="F4150:G4150"/>
    <mergeCell ref="F4103:G4103"/>
    <mergeCell ref="I4105:J4105"/>
    <mergeCell ref="F4107:G4107"/>
    <mergeCell ref="F3305:G3305"/>
    <mergeCell ref="I3307:J3307"/>
    <mergeCell ref="I3636:J3636"/>
    <mergeCell ref="F3638:G3638"/>
    <mergeCell ref="F3639:G3639"/>
    <mergeCell ref="F3640:G3640"/>
    <mergeCell ref="F3641:G3641"/>
    <mergeCell ref="F3593:G3593"/>
    <mergeCell ref="F3594:G3594"/>
    <mergeCell ref="I3596:J3596"/>
    <mergeCell ref="F3598:G3598"/>
    <mergeCell ref="F3599:G3599"/>
    <mergeCell ref="F3600:G3600"/>
    <mergeCell ref="F3601:G3601"/>
    <mergeCell ref="F3602:G3602"/>
    <mergeCell ref="I3604:J3604"/>
    <mergeCell ref="F3805:G3805"/>
    <mergeCell ref="F3572:G3572"/>
    <mergeCell ref="F3573:G3573"/>
    <mergeCell ref="F3574:G3574"/>
    <mergeCell ref="F3530:G3530"/>
    <mergeCell ref="F3531:G3531"/>
    <mergeCell ref="F3532:G3532"/>
    <mergeCell ref="F3488:G3488"/>
    <mergeCell ref="F3423:G3423"/>
    <mergeCell ref="F3424:G3424"/>
    <mergeCell ref="F3425:G3425"/>
    <mergeCell ref="I3427:J3427"/>
    <mergeCell ref="F3429:G3429"/>
    <mergeCell ref="F3430:G3430"/>
    <mergeCell ref="F3763:G3763"/>
    <mergeCell ref="F3679:G3679"/>
    <mergeCell ref="I3000:J3000"/>
    <mergeCell ref="F3002:G3002"/>
    <mergeCell ref="I2952:J2952"/>
    <mergeCell ref="B2953:K2953"/>
    <mergeCell ref="B2954:K2954"/>
    <mergeCell ref="F2956:G2956"/>
    <mergeCell ref="F2957:G2957"/>
    <mergeCell ref="F2958:G2958"/>
    <mergeCell ref="F2959:G2959"/>
    <mergeCell ref="F2960:G2960"/>
    <mergeCell ref="I2753:J2753"/>
    <mergeCell ref="F2755:G2755"/>
    <mergeCell ref="F2756:G2756"/>
    <mergeCell ref="F2757:G2757"/>
    <mergeCell ref="F2758:G2758"/>
    <mergeCell ref="F2759:G2759"/>
    <mergeCell ref="F2760:G2760"/>
    <mergeCell ref="F2930:G2930"/>
    <mergeCell ref="F2931:G2931"/>
    <mergeCell ref="F2932:G2932"/>
    <mergeCell ref="F2933:G2933"/>
    <mergeCell ref="F2934:G2934"/>
    <mergeCell ref="I2936:J2936"/>
    <mergeCell ref="F2938:G2938"/>
    <mergeCell ref="F2939:G2939"/>
    <mergeCell ref="F2940:G2940"/>
    <mergeCell ref="F2941:G2941"/>
    <mergeCell ref="F2942:G2942"/>
    <mergeCell ref="I2944:J2944"/>
    <mergeCell ref="F2946:G2946"/>
    <mergeCell ref="F2947:G2947"/>
    <mergeCell ref="F2948:G2948"/>
    <mergeCell ref="I2207:J2207"/>
    <mergeCell ref="B2208:K2208"/>
    <mergeCell ref="F2164:G2164"/>
    <mergeCell ref="F2165:G2165"/>
    <mergeCell ref="F2166:G2166"/>
    <mergeCell ref="I2168:J2168"/>
    <mergeCell ref="B2169:K2169"/>
    <mergeCell ref="B2170:K2170"/>
    <mergeCell ref="F2172:G2172"/>
    <mergeCell ref="F2173:G2173"/>
    <mergeCell ref="F2442:G2442"/>
    <mergeCell ref="F2391:G2391"/>
    <mergeCell ref="F2392:G2392"/>
    <mergeCell ref="F2863:G2863"/>
    <mergeCell ref="F2864:G2864"/>
    <mergeCell ref="F2865:G2865"/>
    <mergeCell ref="I2867:J2867"/>
    <mergeCell ref="F2674:G2674"/>
    <mergeCell ref="I2676:J2676"/>
    <mergeCell ref="F2624:G2624"/>
    <mergeCell ref="B2581:K2581"/>
    <mergeCell ref="B2582:K2582"/>
    <mergeCell ref="I2516:J2516"/>
    <mergeCell ref="F2518:G2518"/>
    <mergeCell ref="F2519:G2519"/>
    <mergeCell ref="F2520:G2520"/>
    <mergeCell ref="F2521:G2521"/>
    <mergeCell ref="I2523:J2523"/>
    <mergeCell ref="B2524:K2524"/>
    <mergeCell ref="B2525:K2525"/>
    <mergeCell ref="F2527:G2527"/>
    <mergeCell ref="F2528:G2528"/>
    <mergeCell ref="B1380:K1380"/>
    <mergeCell ref="B1381:K1381"/>
    <mergeCell ref="F1498:G1498"/>
    <mergeCell ref="F1499:G1499"/>
    <mergeCell ref="F1500:G1500"/>
    <mergeCell ref="F1501:G1501"/>
    <mergeCell ref="F1502:G1502"/>
    <mergeCell ref="I1504:J1504"/>
    <mergeCell ref="F1513:G1513"/>
    <mergeCell ref="I1515:J1515"/>
    <mergeCell ref="F1517:G1517"/>
    <mergeCell ref="F1518:G1518"/>
    <mergeCell ref="F1477:G1477"/>
    <mergeCell ref="F2128:G2128"/>
    <mergeCell ref="I2762:J2762"/>
    <mergeCell ref="F2764:G2764"/>
    <mergeCell ref="F1750:G1750"/>
    <mergeCell ref="I1752:J1752"/>
    <mergeCell ref="F2059:G2059"/>
    <mergeCell ref="F2060:G2060"/>
    <mergeCell ref="I2062:J2062"/>
    <mergeCell ref="F2064:G2064"/>
    <mergeCell ref="F2065:G2065"/>
    <mergeCell ref="F2066:G2066"/>
    <mergeCell ref="F2067:G2067"/>
    <mergeCell ref="F2068:G2068"/>
    <mergeCell ref="F2069:G2069"/>
    <mergeCell ref="F2070:G2070"/>
    <mergeCell ref="F2244:G2244"/>
    <mergeCell ref="F2245:G2245"/>
    <mergeCell ref="F2246:G2246"/>
    <mergeCell ref="I2248:J2248"/>
    <mergeCell ref="F1090:G1090"/>
    <mergeCell ref="F1091:G1091"/>
    <mergeCell ref="B1331:K1331"/>
    <mergeCell ref="F1290:G1290"/>
    <mergeCell ref="F1291:G1291"/>
    <mergeCell ref="F1292:G1292"/>
    <mergeCell ref="I1294:J1294"/>
    <mergeCell ref="B1295:K1295"/>
    <mergeCell ref="B1296:K1296"/>
    <mergeCell ref="F1298:G1298"/>
    <mergeCell ref="F1299:G1299"/>
    <mergeCell ref="F1300:G1300"/>
    <mergeCell ref="F1301:G1301"/>
    <mergeCell ref="F1302:G1302"/>
    <mergeCell ref="F1303:G1303"/>
    <mergeCell ref="F1304:G1304"/>
    <mergeCell ref="I1306:J1306"/>
    <mergeCell ref="I1203:J1203"/>
    <mergeCell ref="F1308:G1308"/>
    <mergeCell ref="F1309:G1309"/>
    <mergeCell ref="F1208:G1208"/>
    <mergeCell ref="F1160:G1160"/>
    <mergeCell ref="I1162:J1162"/>
    <mergeCell ref="F1164:G1164"/>
    <mergeCell ref="F1165:G1165"/>
    <mergeCell ref="F1166:G1166"/>
    <mergeCell ref="F1167:G1167"/>
    <mergeCell ref="F1168:G1168"/>
    <mergeCell ref="I1170:J1170"/>
    <mergeCell ref="F1172:G1172"/>
    <mergeCell ref="F1173:G1173"/>
    <mergeCell ref="F1174:G1174"/>
    <mergeCell ref="F598:G598"/>
    <mergeCell ref="F599:G599"/>
    <mergeCell ref="F544:G544"/>
    <mergeCell ref="I546:J546"/>
    <mergeCell ref="F523:G523"/>
    <mergeCell ref="F524:G524"/>
    <mergeCell ref="F525:G525"/>
    <mergeCell ref="I527:J527"/>
    <mergeCell ref="B528:K528"/>
    <mergeCell ref="B529:K529"/>
    <mergeCell ref="F531:G531"/>
    <mergeCell ref="F532:G532"/>
    <mergeCell ref="F533:G533"/>
    <mergeCell ref="F534:G534"/>
    <mergeCell ref="F535:G535"/>
    <mergeCell ref="I537:J537"/>
    <mergeCell ref="B538:K538"/>
    <mergeCell ref="F542:G542"/>
    <mergeCell ref="F543:G543"/>
    <mergeCell ref="B539:K539"/>
    <mergeCell ref="F541:G541"/>
    <mergeCell ref="F556:G556"/>
    <mergeCell ref="I558:J558"/>
    <mergeCell ref="F560:G560"/>
    <mergeCell ref="F561:G561"/>
    <mergeCell ref="F562:G562"/>
    <mergeCell ref="F563:G563"/>
    <mergeCell ref="F564:G564"/>
    <mergeCell ref="F6090:G6090"/>
    <mergeCell ref="I6092:J6092"/>
    <mergeCell ref="G6110:H6110"/>
    <mergeCell ref="I6110:K6110"/>
    <mergeCell ref="G6111:H6111"/>
    <mergeCell ref="I6111:K6111"/>
    <mergeCell ref="G6112:H6112"/>
    <mergeCell ref="I6112:K6112"/>
    <mergeCell ref="I6070:J6070"/>
    <mergeCell ref="F6072:G6072"/>
    <mergeCell ref="F6073:G6073"/>
    <mergeCell ref="F6074:G6074"/>
    <mergeCell ref="F6075:G6075"/>
    <mergeCell ref="F6076:G6076"/>
    <mergeCell ref="F6077:G6077"/>
    <mergeCell ref="F6078:G6078"/>
    <mergeCell ref="F6079:G6079"/>
    <mergeCell ref="F6080:G6080"/>
    <mergeCell ref="F6081:G6081"/>
    <mergeCell ref="I6083:J6083"/>
    <mergeCell ref="F6085:G6085"/>
    <mergeCell ref="F6086:G6086"/>
    <mergeCell ref="F6087:G6087"/>
    <mergeCell ref="F6088:G6088"/>
    <mergeCell ref="F6089:G6089"/>
    <mergeCell ref="F6095:G6095"/>
    <mergeCell ref="F6096:G6096"/>
    <mergeCell ref="F6097:G6097"/>
    <mergeCell ref="F6098:G6098"/>
    <mergeCell ref="F6099:G6099"/>
    <mergeCell ref="F6100:G6100"/>
    <mergeCell ref="I6102:J6102"/>
    <mergeCell ref="I6064:J6064"/>
    <mergeCell ref="F6066:G6066"/>
    <mergeCell ref="F6067:G6067"/>
    <mergeCell ref="F6068:G6068"/>
    <mergeCell ref="F6023:G6023"/>
    <mergeCell ref="F6024:G6024"/>
    <mergeCell ref="F6025:G6025"/>
    <mergeCell ref="F6026:G6026"/>
    <mergeCell ref="F6027:G6027"/>
    <mergeCell ref="F6028:G6028"/>
    <mergeCell ref="I6030:J6030"/>
    <mergeCell ref="F6032:G6032"/>
    <mergeCell ref="F6033:G6033"/>
    <mergeCell ref="F6034:G6034"/>
    <mergeCell ref="F6035:G6035"/>
    <mergeCell ref="I6037:J6037"/>
    <mergeCell ref="F6039:G6039"/>
    <mergeCell ref="F6040:G6040"/>
    <mergeCell ref="F6041:G6041"/>
    <mergeCell ref="F6042:G6042"/>
    <mergeCell ref="F6043:G6043"/>
    <mergeCell ref="F6044:G6044"/>
    <mergeCell ref="I6046:J6046"/>
    <mergeCell ref="F6048:G6048"/>
    <mergeCell ref="F6054:G6054"/>
    <mergeCell ref="F6055:G6055"/>
    <mergeCell ref="F6056:G6056"/>
    <mergeCell ref="I6058:J6058"/>
    <mergeCell ref="F6060:G6060"/>
    <mergeCell ref="F6061:G6061"/>
    <mergeCell ref="F6062:G6062"/>
    <mergeCell ref="F6017:G6017"/>
    <mergeCell ref="I6019:J6019"/>
    <mergeCell ref="F6021:G6021"/>
    <mergeCell ref="F6022:G6022"/>
    <mergeCell ref="F5979:G5979"/>
    <mergeCell ref="F5980:G5980"/>
    <mergeCell ref="I5982:J5982"/>
    <mergeCell ref="F5984:G5984"/>
    <mergeCell ref="F5985:G5985"/>
    <mergeCell ref="F5986:G5986"/>
    <mergeCell ref="I5988:J5988"/>
    <mergeCell ref="F5990:G5990"/>
    <mergeCell ref="F5991:G5991"/>
    <mergeCell ref="F5992:G5992"/>
    <mergeCell ref="F5993:G5993"/>
    <mergeCell ref="F5994:G5994"/>
    <mergeCell ref="F5995:G5995"/>
    <mergeCell ref="F5996:G5996"/>
    <mergeCell ref="F5997:G5997"/>
    <mergeCell ref="F5998:G5998"/>
    <mergeCell ref="F5999:G5999"/>
    <mergeCell ref="F6006:G6006"/>
    <mergeCell ref="F6007:G6007"/>
    <mergeCell ref="F6008:G6008"/>
    <mergeCell ref="I6010:J6010"/>
    <mergeCell ref="F6012:G6012"/>
    <mergeCell ref="F6013:G6013"/>
    <mergeCell ref="F6014:G6014"/>
    <mergeCell ref="F6015:G6015"/>
    <mergeCell ref="F5950:G5950"/>
    <mergeCell ref="F5951:G5951"/>
    <mergeCell ref="F5952:G5952"/>
    <mergeCell ref="I5954:J5954"/>
    <mergeCell ref="F5917:G5917"/>
    <mergeCell ref="F5918:G5918"/>
    <mergeCell ref="F5919:G5919"/>
    <mergeCell ref="F5920:G5920"/>
    <mergeCell ref="I5922:J5922"/>
    <mergeCell ref="F5924:G5924"/>
    <mergeCell ref="F5925:G5925"/>
    <mergeCell ref="F5926:G5926"/>
    <mergeCell ref="F5927:G5927"/>
    <mergeCell ref="F5928:G5928"/>
    <mergeCell ref="F5929:G5929"/>
    <mergeCell ref="I5931:J5931"/>
    <mergeCell ref="I5890:J5890"/>
    <mergeCell ref="F5892:G5892"/>
    <mergeCell ref="F5893:G5893"/>
    <mergeCell ref="F5894:G5894"/>
    <mergeCell ref="F5895:G5895"/>
    <mergeCell ref="F5896:G5896"/>
    <mergeCell ref="F5897:G5897"/>
    <mergeCell ref="I5899:J5899"/>
    <mergeCell ref="F5901:G5901"/>
    <mergeCell ref="F5902:G5902"/>
    <mergeCell ref="F5903:G5903"/>
    <mergeCell ref="F5904:G5904"/>
    <mergeCell ref="F5905:G5905"/>
    <mergeCell ref="F5906:G5906"/>
    <mergeCell ref="F5907:G5907"/>
    <mergeCell ref="I5909:J5909"/>
    <mergeCell ref="F5884:G5884"/>
    <mergeCell ref="F5885:G5885"/>
    <mergeCell ref="F5886:G5886"/>
    <mergeCell ref="F5887:G5887"/>
    <mergeCell ref="F5888:G5888"/>
    <mergeCell ref="I5846:J5846"/>
    <mergeCell ref="F5848:G5848"/>
    <mergeCell ref="F5849:G5849"/>
    <mergeCell ref="F5850:G5850"/>
    <mergeCell ref="I5852:J5852"/>
    <mergeCell ref="F5854:G5854"/>
    <mergeCell ref="F5855:G5855"/>
    <mergeCell ref="F5856:G5856"/>
    <mergeCell ref="I5858:J5858"/>
    <mergeCell ref="F5860:G5860"/>
    <mergeCell ref="F5861:G5861"/>
    <mergeCell ref="F5862:G5862"/>
    <mergeCell ref="I5864:J5864"/>
    <mergeCell ref="F5866:G5866"/>
    <mergeCell ref="F5867:G5867"/>
    <mergeCell ref="F5868:G5868"/>
    <mergeCell ref="F5869:G5869"/>
    <mergeCell ref="I5877:J5877"/>
    <mergeCell ref="F5879:G5879"/>
    <mergeCell ref="F5880:G5880"/>
    <mergeCell ref="F5881:G5881"/>
    <mergeCell ref="F5882:G5882"/>
    <mergeCell ref="F5883:G5883"/>
    <mergeCell ref="F5835:G5835"/>
    <mergeCell ref="F5836:G5836"/>
    <mergeCell ref="F5837:G5837"/>
    <mergeCell ref="F5838:G5838"/>
    <mergeCell ref="I5840:J5840"/>
    <mergeCell ref="F5842:G5842"/>
    <mergeCell ref="F5843:G5843"/>
    <mergeCell ref="F5844:G5844"/>
    <mergeCell ref="I5798:J5798"/>
    <mergeCell ref="F5800:G5800"/>
    <mergeCell ref="F5801:G5801"/>
    <mergeCell ref="F5802:G5802"/>
    <mergeCell ref="I5804:J5804"/>
    <mergeCell ref="F5806:G5806"/>
    <mergeCell ref="F5807:G5807"/>
    <mergeCell ref="F5808:G5808"/>
    <mergeCell ref="I5810:J5810"/>
    <mergeCell ref="F5812:G5812"/>
    <mergeCell ref="F5813:G5813"/>
    <mergeCell ref="F5814:G5814"/>
    <mergeCell ref="I5816:J5816"/>
    <mergeCell ref="F5818:G5818"/>
    <mergeCell ref="F5819:G5819"/>
    <mergeCell ref="F5820:G5820"/>
    <mergeCell ref="I5822:J5822"/>
    <mergeCell ref="F5824:G5824"/>
    <mergeCell ref="F5825:G5825"/>
    <mergeCell ref="F5826:G5826"/>
    <mergeCell ref="F5827:G5827"/>
    <mergeCell ref="F5828:G5828"/>
    <mergeCell ref="I5830:J5830"/>
    <mergeCell ref="F5832:G5832"/>
    <mergeCell ref="I5770:J5770"/>
    <mergeCell ref="F5772:G5772"/>
    <mergeCell ref="F5773:G5773"/>
    <mergeCell ref="F5774:G5774"/>
    <mergeCell ref="F5775:G5775"/>
    <mergeCell ref="F5783:G5783"/>
    <mergeCell ref="F5784:G5784"/>
    <mergeCell ref="F5785:G5785"/>
    <mergeCell ref="F5786:G5786"/>
    <mergeCell ref="I5788:J5788"/>
    <mergeCell ref="F5740:G5740"/>
    <mergeCell ref="I5742:J5742"/>
    <mergeCell ref="F5744:G5744"/>
    <mergeCell ref="F5745:G5745"/>
    <mergeCell ref="F5746:G5746"/>
    <mergeCell ref="F5747:G5747"/>
    <mergeCell ref="F5748:G5748"/>
    <mergeCell ref="F5749:G5749"/>
    <mergeCell ref="I5751:J5751"/>
    <mergeCell ref="F5753:G5753"/>
    <mergeCell ref="F5754:G5754"/>
    <mergeCell ref="F5776:G5776"/>
    <mergeCell ref="F5777:G5777"/>
    <mergeCell ref="F5778:G5778"/>
    <mergeCell ref="I5780:J5780"/>
    <mergeCell ref="F5782:G5782"/>
    <mergeCell ref="I5710:J5710"/>
    <mergeCell ref="F5712:G5712"/>
    <mergeCell ref="F5713:G5713"/>
    <mergeCell ref="F5714:G5714"/>
    <mergeCell ref="I5716:J5716"/>
    <mergeCell ref="F5718:G5718"/>
    <mergeCell ref="F5719:G5719"/>
    <mergeCell ref="F5720:G5720"/>
    <mergeCell ref="I5722:J5722"/>
    <mergeCell ref="F5724:G5724"/>
    <mergeCell ref="F5725:G5725"/>
    <mergeCell ref="F5726:G5726"/>
    <mergeCell ref="F5727:G5727"/>
    <mergeCell ref="F5728:G5728"/>
    <mergeCell ref="F5729:G5729"/>
    <mergeCell ref="F5730:G5730"/>
    <mergeCell ref="I5732:J5732"/>
    <mergeCell ref="F5686:G5686"/>
    <mergeCell ref="F5687:G5687"/>
    <mergeCell ref="I5689:J5689"/>
    <mergeCell ref="F5691:G5691"/>
    <mergeCell ref="F5692:G5692"/>
    <mergeCell ref="F5693:G5693"/>
    <mergeCell ref="F5694:G5694"/>
    <mergeCell ref="F5695:G5695"/>
    <mergeCell ref="F5696:G5696"/>
    <mergeCell ref="I5698:J5698"/>
    <mergeCell ref="F5700:G5700"/>
    <mergeCell ref="F5701:G5701"/>
    <mergeCell ref="F5702:G5702"/>
    <mergeCell ref="I5704:J5704"/>
    <mergeCell ref="F5706:G5706"/>
    <mergeCell ref="F5707:G5707"/>
    <mergeCell ref="F5708:G5708"/>
    <mergeCell ref="F5663:G5663"/>
    <mergeCell ref="I5665:J5665"/>
    <mergeCell ref="F5667:G5667"/>
    <mergeCell ref="F5668:G5668"/>
    <mergeCell ref="F5669:G5669"/>
    <mergeCell ref="F5670:G5670"/>
    <mergeCell ref="I5672:J5672"/>
    <mergeCell ref="F5674:G5674"/>
    <mergeCell ref="F5675:G5675"/>
    <mergeCell ref="F5676:G5676"/>
    <mergeCell ref="F5677:G5677"/>
    <mergeCell ref="F5678:G5678"/>
    <mergeCell ref="F5679:G5679"/>
    <mergeCell ref="F5680:G5680"/>
    <mergeCell ref="I5682:J5682"/>
    <mergeCell ref="F5684:G5684"/>
    <mergeCell ref="F5685:G5685"/>
    <mergeCell ref="F5661:G5661"/>
    <mergeCell ref="F5662:G5662"/>
    <mergeCell ref="F5623:G5623"/>
    <mergeCell ref="I5625:J5625"/>
    <mergeCell ref="F5627:G5627"/>
    <mergeCell ref="F5628:G5628"/>
    <mergeCell ref="F5629:G5629"/>
    <mergeCell ref="F5630:G5630"/>
    <mergeCell ref="F5631:G5631"/>
    <mergeCell ref="F5632:G5632"/>
    <mergeCell ref="F5633:G5633"/>
    <mergeCell ref="F5634:G5634"/>
    <mergeCell ref="F5635:G5635"/>
    <mergeCell ref="F5636:G5636"/>
    <mergeCell ref="F5637:G5637"/>
    <mergeCell ref="F5638:G5638"/>
    <mergeCell ref="F5639:G5639"/>
    <mergeCell ref="F5640:G5640"/>
    <mergeCell ref="F5641:G5641"/>
    <mergeCell ref="F5659:G5659"/>
    <mergeCell ref="F5660:G5660"/>
    <mergeCell ref="F5616:G5616"/>
    <mergeCell ref="F5617:G5617"/>
    <mergeCell ref="F5618:G5618"/>
    <mergeCell ref="F5619:G5619"/>
    <mergeCell ref="F5620:G5620"/>
    <mergeCell ref="F5621:G5621"/>
    <mergeCell ref="F5622:G5622"/>
    <mergeCell ref="F5585:G5585"/>
    <mergeCell ref="F5586:G5586"/>
    <mergeCell ref="F5587:G5587"/>
    <mergeCell ref="F5588:G5588"/>
    <mergeCell ref="F5589:G5589"/>
    <mergeCell ref="F5590:G5590"/>
    <mergeCell ref="F5591:G5591"/>
    <mergeCell ref="I5593:J5593"/>
    <mergeCell ref="F5595:G5595"/>
    <mergeCell ref="F5596:G5596"/>
    <mergeCell ref="F5597:G5597"/>
    <mergeCell ref="F5598:G5598"/>
    <mergeCell ref="F5599:G5599"/>
    <mergeCell ref="F5600:G5600"/>
    <mergeCell ref="F5601:G5601"/>
    <mergeCell ref="F5602:G5602"/>
    <mergeCell ref="F5603:G5603"/>
    <mergeCell ref="F5604:G5604"/>
    <mergeCell ref="I5606:J5606"/>
    <mergeCell ref="F5608:G5608"/>
    <mergeCell ref="F5609:G5609"/>
    <mergeCell ref="F5610:G5610"/>
    <mergeCell ref="F5611:G5611"/>
    <mergeCell ref="F5612:G5612"/>
    <mergeCell ref="F5613:G5613"/>
    <mergeCell ref="F5583:G5583"/>
    <mergeCell ref="F5584:G5584"/>
    <mergeCell ref="F5545:G5545"/>
    <mergeCell ref="F5546:G5546"/>
    <mergeCell ref="F5547:G5547"/>
    <mergeCell ref="F5548:G5548"/>
    <mergeCell ref="F5549:G5549"/>
    <mergeCell ref="F5550:G5550"/>
    <mergeCell ref="F5551:G5551"/>
    <mergeCell ref="F5552:G5552"/>
    <mergeCell ref="I5554:J5554"/>
    <mergeCell ref="F5556:G5556"/>
    <mergeCell ref="F5557:G5557"/>
    <mergeCell ref="F5558:G5558"/>
    <mergeCell ref="F5559:G5559"/>
    <mergeCell ref="F5560:G5560"/>
    <mergeCell ref="F5561:G5561"/>
    <mergeCell ref="F5562:G5562"/>
    <mergeCell ref="F5563:G5563"/>
    <mergeCell ref="F5571:G5571"/>
    <mergeCell ref="F5572:G5572"/>
    <mergeCell ref="F5573:G5573"/>
    <mergeCell ref="F5574:G5574"/>
    <mergeCell ref="F5575:G5575"/>
    <mergeCell ref="F5576:G5576"/>
    <mergeCell ref="F5577:G5577"/>
    <mergeCell ref="F5578:G5578"/>
    <mergeCell ref="I5580:J5580"/>
    <mergeCell ref="F5582:G5582"/>
    <mergeCell ref="F5536:G5536"/>
    <mergeCell ref="F5537:G5537"/>
    <mergeCell ref="F5538:G5538"/>
    <mergeCell ref="F5539:G5539"/>
    <mergeCell ref="I5541:J5541"/>
    <mergeCell ref="F5543:G5543"/>
    <mergeCell ref="F5544:G5544"/>
    <mergeCell ref="F5505:G5505"/>
    <mergeCell ref="F5506:G5506"/>
    <mergeCell ref="F5507:G5507"/>
    <mergeCell ref="F5508:G5508"/>
    <mergeCell ref="F5509:G5509"/>
    <mergeCell ref="F5510:G5510"/>
    <mergeCell ref="F5511:G5511"/>
    <mergeCell ref="F5512:G5512"/>
    <mergeCell ref="F5513:G5513"/>
    <mergeCell ref="I5515:J5515"/>
    <mergeCell ref="F5517:G5517"/>
    <mergeCell ref="F5518:G5518"/>
    <mergeCell ref="F5519:G5519"/>
    <mergeCell ref="F5520:G5520"/>
    <mergeCell ref="F5521:G5521"/>
    <mergeCell ref="F5522:G5522"/>
    <mergeCell ref="F5523:G5523"/>
    <mergeCell ref="F5524:G5524"/>
    <mergeCell ref="F5525:G5525"/>
    <mergeCell ref="F5526:G5526"/>
    <mergeCell ref="I5528:J5528"/>
    <mergeCell ref="F5530:G5530"/>
    <mergeCell ref="F5531:G5531"/>
    <mergeCell ref="F5532:G5532"/>
    <mergeCell ref="F5533:G5533"/>
    <mergeCell ref="F5487:G5487"/>
    <mergeCell ref="I5489:J5489"/>
    <mergeCell ref="F5491:G5491"/>
    <mergeCell ref="F5492:G5492"/>
    <mergeCell ref="F5493:G5493"/>
    <mergeCell ref="F5494:G5494"/>
    <mergeCell ref="I5496:J5496"/>
    <mergeCell ref="F5498:G5498"/>
    <mergeCell ref="F5499:G5499"/>
    <mergeCell ref="F5500:G5500"/>
    <mergeCell ref="I5502:J5502"/>
    <mergeCell ref="F5504:G5504"/>
    <mergeCell ref="F5459:G5459"/>
    <mergeCell ref="F5460:G5460"/>
    <mergeCell ref="F5461:G5461"/>
    <mergeCell ref="F5462:G5462"/>
    <mergeCell ref="F5463:G5463"/>
    <mergeCell ref="I5465:J5465"/>
    <mergeCell ref="F5467:G5467"/>
    <mergeCell ref="F5468:G5468"/>
    <mergeCell ref="F5469:G5469"/>
    <mergeCell ref="F5470:G5470"/>
    <mergeCell ref="F5471:G5471"/>
    <mergeCell ref="F5472:G5472"/>
    <mergeCell ref="F5473:G5473"/>
    <mergeCell ref="I5475:J5475"/>
    <mergeCell ref="F5477:G5477"/>
    <mergeCell ref="F5478:G5478"/>
    <mergeCell ref="F5479:G5479"/>
    <mergeCell ref="F5480:G5480"/>
    <mergeCell ref="I5482:J5482"/>
    <mergeCell ref="F5484:G5484"/>
    <mergeCell ref="F5452:G5452"/>
    <mergeCell ref="F5453:G5453"/>
    <mergeCell ref="F5454:G5454"/>
    <mergeCell ref="F5455:G5455"/>
    <mergeCell ref="I5457:J5457"/>
    <mergeCell ref="F5417:G5417"/>
    <mergeCell ref="F5418:G5418"/>
    <mergeCell ref="F5419:G5419"/>
    <mergeCell ref="F5420:G5420"/>
    <mergeCell ref="F5421:G5421"/>
    <mergeCell ref="I5423:J5423"/>
    <mergeCell ref="F5425:G5425"/>
    <mergeCell ref="F5426:G5426"/>
    <mergeCell ref="F5427:G5427"/>
    <mergeCell ref="F5428:G5428"/>
    <mergeCell ref="F5429:G5429"/>
    <mergeCell ref="I5431:J5431"/>
    <mergeCell ref="F5433:G5433"/>
    <mergeCell ref="F5434:G5434"/>
    <mergeCell ref="F5435:G5435"/>
    <mergeCell ref="F5436:G5436"/>
    <mergeCell ref="F5437:G5437"/>
    <mergeCell ref="F5448:G5448"/>
    <mergeCell ref="F5449:G5449"/>
    <mergeCell ref="F5450:G5450"/>
    <mergeCell ref="F5451:G5451"/>
    <mergeCell ref="F5400:G5400"/>
    <mergeCell ref="F5401:G5401"/>
    <mergeCell ref="F5402:G5402"/>
    <mergeCell ref="F5403:G5403"/>
    <mergeCell ref="F5404:G5404"/>
    <mergeCell ref="F5405:G5405"/>
    <mergeCell ref="F5406:G5406"/>
    <mergeCell ref="F5407:G5407"/>
    <mergeCell ref="F5408:G5408"/>
    <mergeCell ref="I5410:J5410"/>
    <mergeCell ref="F5412:G5412"/>
    <mergeCell ref="F5413:G5413"/>
    <mergeCell ref="F5414:G5414"/>
    <mergeCell ref="F5415:G5415"/>
    <mergeCell ref="F5416:G5416"/>
    <mergeCell ref="F5375:G5375"/>
    <mergeCell ref="F5376:G5376"/>
    <mergeCell ref="I5378:J5378"/>
    <mergeCell ref="F5380:G5380"/>
    <mergeCell ref="F5381:G5381"/>
    <mergeCell ref="F5382:G5382"/>
    <mergeCell ref="I5384:J5384"/>
    <mergeCell ref="F5386:G5386"/>
    <mergeCell ref="F5387:G5387"/>
    <mergeCell ref="F5388:G5388"/>
    <mergeCell ref="F5389:G5389"/>
    <mergeCell ref="F5390:G5390"/>
    <mergeCell ref="F5391:G5391"/>
    <mergeCell ref="F5392:G5392"/>
    <mergeCell ref="F5393:G5393"/>
    <mergeCell ref="F5394:G5394"/>
    <mergeCell ref="F5395:G5395"/>
    <mergeCell ref="F5338:G5338"/>
    <mergeCell ref="F5339:G5339"/>
    <mergeCell ref="F5340:G5340"/>
    <mergeCell ref="F5341:G5341"/>
    <mergeCell ref="F5342:G5342"/>
    <mergeCell ref="I5344:J5344"/>
    <mergeCell ref="F5346:G5346"/>
    <mergeCell ref="F5347:G5347"/>
    <mergeCell ref="F5348:G5348"/>
    <mergeCell ref="F5349:G5349"/>
    <mergeCell ref="I5318:J5318"/>
    <mergeCell ref="F5320:G5320"/>
    <mergeCell ref="F5321:G5321"/>
    <mergeCell ref="F5322:G5322"/>
    <mergeCell ref="F5323:G5323"/>
    <mergeCell ref="F5324:G5324"/>
    <mergeCell ref="F5325:G5325"/>
    <mergeCell ref="F5326:G5326"/>
    <mergeCell ref="F5327:G5327"/>
    <mergeCell ref="F5328:G5328"/>
    <mergeCell ref="F5289:G5289"/>
    <mergeCell ref="F5290:G5290"/>
    <mergeCell ref="F5291:G5291"/>
    <mergeCell ref="F5292:G5292"/>
    <mergeCell ref="F5293:G5293"/>
    <mergeCell ref="F5294:G5294"/>
    <mergeCell ref="F5295:G5295"/>
    <mergeCell ref="I5297:J5297"/>
    <mergeCell ref="F5299:G5299"/>
    <mergeCell ref="F5300:G5300"/>
    <mergeCell ref="F5301:G5301"/>
    <mergeCell ref="F5302:G5302"/>
    <mergeCell ref="F5303:G5303"/>
    <mergeCell ref="I5305:J5305"/>
    <mergeCell ref="F5307:G5307"/>
    <mergeCell ref="F5308:G5308"/>
    <mergeCell ref="F5309:G5309"/>
    <mergeCell ref="F5285:G5285"/>
    <mergeCell ref="I5287:J5287"/>
    <mergeCell ref="I5246:J5246"/>
    <mergeCell ref="F5248:G5248"/>
    <mergeCell ref="F5249:G5249"/>
    <mergeCell ref="F5250:G5250"/>
    <mergeCell ref="F5251:G5251"/>
    <mergeCell ref="F5252:G5252"/>
    <mergeCell ref="I5254:J5254"/>
    <mergeCell ref="F5256:G5256"/>
    <mergeCell ref="F5257:G5257"/>
    <mergeCell ref="F5258:G5258"/>
    <mergeCell ref="F5259:G5259"/>
    <mergeCell ref="B5260:K5260"/>
    <mergeCell ref="F5261:G5261"/>
    <mergeCell ref="F5262:G5262"/>
    <mergeCell ref="I5264:J5264"/>
    <mergeCell ref="F5266:G5266"/>
    <mergeCell ref="F5267:G5267"/>
    <mergeCell ref="F5268:G5268"/>
    <mergeCell ref="F5269:G5269"/>
    <mergeCell ref="F5270:G5270"/>
    <mergeCell ref="F5271:G5271"/>
    <mergeCell ref="F5272:G5272"/>
    <mergeCell ref="F5273:G5273"/>
    <mergeCell ref="F5274:G5274"/>
    <mergeCell ref="F5275:G5275"/>
    <mergeCell ref="I5277:J5277"/>
    <mergeCell ref="F5279:G5279"/>
    <mergeCell ref="F5280:G5280"/>
    <mergeCell ref="F5281:G5281"/>
    <mergeCell ref="F5282:G5282"/>
    <mergeCell ref="F5244:G5244"/>
    <mergeCell ref="F5203:G5203"/>
    <mergeCell ref="F5204:G5204"/>
    <mergeCell ref="F5205:G5205"/>
    <mergeCell ref="F5206:G5206"/>
    <mergeCell ref="F5207:G5207"/>
    <mergeCell ref="I5209:J5209"/>
    <mergeCell ref="F5211:G5211"/>
    <mergeCell ref="F5212:G5212"/>
    <mergeCell ref="F5213:G5213"/>
    <mergeCell ref="F5214:G5214"/>
    <mergeCell ref="F5215:G5215"/>
    <mergeCell ref="F5216:G5216"/>
    <mergeCell ref="F5217:G5217"/>
    <mergeCell ref="F5218:G5218"/>
    <mergeCell ref="F5219:G5219"/>
    <mergeCell ref="I5221:J5221"/>
    <mergeCell ref="F5223:G5223"/>
    <mergeCell ref="F5231:G5231"/>
    <mergeCell ref="F5232:G5232"/>
    <mergeCell ref="F5233:G5233"/>
    <mergeCell ref="F5234:G5234"/>
    <mergeCell ref="F5235:G5235"/>
    <mergeCell ref="I5237:J5237"/>
    <mergeCell ref="F5239:G5239"/>
    <mergeCell ref="F5240:G5240"/>
    <mergeCell ref="F5241:G5241"/>
    <mergeCell ref="F5242:G5242"/>
    <mergeCell ref="F5243:G5243"/>
    <mergeCell ref="F5199:G5199"/>
    <mergeCell ref="F5200:G5200"/>
    <mergeCell ref="F5201:G5201"/>
    <mergeCell ref="F5202:G5202"/>
    <mergeCell ref="F5157:G5157"/>
    <mergeCell ref="F5158:G5158"/>
    <mergeCell ref="F5159:G5159"/>
    <mergeCell ref="F5160:G5160"/>
    <mergeCell ref="I5162:J5162"/>
    <mergeCell ref="F5164:G5164"/>
    <mergeCell ref="F5165:G5165"/>
    <mergeCell ref="F5166:G5166"/>
    <mergeCell ref="F5167:G5167"/>
    <mergeCell ref="I5169:J5169"/>
    <mergeCell ref="F5171:G5171"/>
    <mergeCell ref="F5172:G5172"/>
    <mergeCell ref="F5173:G5173"/>
    <mergeCell ref="F5174:G5174"/>
    <mergeCell ref="I5176:J5176"/>
    <mergeCell ref="F5178:G5178"/>
    <mergeCell ref="F5179:G5179"/>
    <mergeCell ref="F5198:G5198"/>
    <mergeCell ref="F5147:G5147"/>
    <mergeCell ref="F5148:G5148"/>
    <mergeCell ref="F5149:G5149"/>
    <mergeCell ref="I5151:J5151"/>
    <mergeCell ref="F5153:G5153"/>
    <mergeCell ref="F5154:G5154"/>
    <mergeCell ref="F5155:G5155"/>
    <mergeCell ref="F5156:G5156"/>
    <mergeCell ref="F5109:G5109"/>
    <mergeCell ref="F5110:G5110"/>
    <mergeCell ref="I5112:J5112"/>
    <mergeCell ref="F5114:G5114"/>
    <mergeCell ref="F5115:G5115"/>
    <mergeCell ref="F5116:G5116"/>
    <mergeCell ref="I5118:J5118"/>
    <mergeCell ref="F5120:G5120"/>
    <mergeCell ref="F5121:G5121"/>
    <mergeCell ref="F5122:G5122"/>
    <mergeCell ref="I5124:J5124"/>
    <mergeCell ref="F5126:G5126"/>
    <mergeCell ref="F5127:G5127"/>
    <mergeCell ref="F5128:G5128"/>
    <mergeCell ref="I5130:J5130"/>
    <mergeCell ref="F5132:G5132"/>
    <mergeCell ref="F5133:G5133"/>
    <mergeCell ref="F5105:G5105"/>
    <mergeCell ref="F5106:G5106"/>
    <mergeCell ref="F5107:G5107"/>
    <mergeCell ref="F5108:G5108"/>
    <mergeCell ref="F5063:G5063"/>
    <mergeCell ref="F5064:G5064"/>
    <mergeCell ref="F5065:G5065"/>
    <mergeCell ref="F5066:G5066"/>
    <mergeCell ref="I5068:J5068"/>
    <mergeCell ref="F5070:G5070"/>
    <mergeCell ref="F5071:G5071"/>
    <mergeCell ref="F5072:G5072"/>
    <mergeCell ref="I5074:J5074"/>
    <mergeCell ref="F5076:G5076"/>
    <mergeCell ref="F5077:G5077"/>
    <mergeCell ref="F5078:G5078"/>
    <mergeCell ref="I5080:J5080"/>
    <mergeCell ref="F5082:G5082"/>
    <mergeCell ref="F5083:G5083"/>
    <mergeCell ref="F5084:G5084"/>
    <mergeCell ref="I5086:J5086"/>
    <mergeCell ref="F5055:G5055"/>
    <mergeCell ref="F5056:G5056"/>
    <mergeCell ref="I5058:J5058"/>
    <mergeCell ref="F5060:G5060"/>
    <mergeCell ref="F5061:G5061"/>
    <mergeCell ref="F5062:G5062"/>
    <mergeCell ref="F5017:G5017"/>
    <mergeCell ref="F5018:G5018"/>
    <mergeCell ref="I5020:J5020"/>
    <mergeCell ref="F5022:G5022"/>
    <mergeCell ref="F5023:G5023"/>
    <mergeCell ref="F5024:G5024"/>
    <mergeCell ref="I5026:J5026"/>
    <mergeCell ref="F5028:G5028"/>
    <mergeCell ref="F5029:G5029"/>
    <mergeCell ref="F5030:G5030"/>
    <mergeCell ref="I5032:J5032"/>
    <mergeCell ref="F5034:G5034"/>
    <mergeCell ref="F5035:G5035"/>
    <mergeCell ref="F5036:G5036"/>
    <mergeCell ref="F5037:G5037"/>
    <mergeCell ref="F5038:G5038"/>
    <mergeCell ref="F5039:G5039"/>
    <mergeCell ref="F5040:G5040"/>
    <mergeCell ref="I5042:J5042"/>
    <mergeCell ref="F5044:G5044"/>
    <mergeCell ref="F5045:G5045"/>
    <mergeCell ref="F5046:G5046"/>
    <mergeCell ref="F5047:G5047"/>
    <mergeCell ref="F5048:G5048"/>
    <mergeCell ref="I5050:J5050"/>
    <mergeCell ref="F5052:G5052"/>
    <mergeCell ref="F5006:G5006"/>
    <mergeCell ref="I5008:J5008"/>
    <mergeCell ref="F5010:G5010"/>
    <mergeCell ref="F5011:G5011"/>
    <mergeCell ref="F5012:G5012"/>
    <mergeCell ref="I5014:J5014"/>
    <mergeCell ref="F5016:G5016"/>
    <mergeCell ref="F4973:G4973"/>
    <mergeCell ref="F4974:G4974"/>
    <mergeCell ref="F4975:G4975"/>
    <mergeCell ref="F4976:G4976"/>
    <mergeCell ref="F4977:G4977"/>
    <mergeCell ref="I4979:J4979"/>
    <mergeCell ref="F4981:G4981"/>
    <mergeCell ref="F4982:G4982"/>
    <mergeCell ref="F4983:G4983"/>
    <mergeCell ref="F4984:G4984"/>
    <mergeCell ref="F4985:G4985"/>
    <mergeCell ref="F4986:G4986"/>
    <mergeCell ref="F4987:G4987"/>
    <mergeCell ref="F4988:G4988"/>
    <mergeCell ref="F4989:G4989"/>
    <mergeCell ref="F4990:G4990"/>
    <mergeCell ref="I4992:J4992"/>
    <mergeCell ref="F4958:G4958"/>
    <mergeCell ref="F4959:G4959"/>
    <mergeCell ref="F4960:G4960"/>
    <mergeCell ref="I4962:J4962"/>
    <mergeCell ref="F4964:G4964"/>
    <mergeCell ref="F4965:G4965"/>
    <mergeCell ref="F4966:G4966"/>
    <mergeCell ref="F4967:G4967"/>
    <mergeCell ref="F4968:G4968"/>
    <mergeCell ref="F4969:G4969"/>
    <mergeCell ref="I4971:J4971"/>
    <mergeCell ref="F4931:G4931"/>
    <mergeCell ref="F4932:G4932"/>
    <mergeCell ref="F4933:G4933"/>
    <mergeCell ref="F4934:G4934"/>
    <mergeCell ref="F4935:G4935"/>
    <mergeCell ref="F4936:G4936"/>
    <mergeCell ref="F4937:G4937"/>
    <mergeCell ref="I4939:J4939"/>
    <mergeCell ref="F4941:G4941"/>
    <mergeCell ref="F4942:G4942"/>
    <mergeCell ref="F4943:G4943"/>
    <mergeCell ref="F4944:G4944"/>
    <mergeCell ref="F4945:G4945"/>
    <mergeCell ref="F4946:G4946"/>
    <mergeCell ref="F4947:G4947"/>
    <mergeCell ref="F4948:G4948"/>
    <mergeCell ref="F4949:G4949"/>
    <mergeCell ref="F4950:G4950"/>
    <mergeCell ref="F4951:G4951"/>
    <mergeCell ref="F4952:G4952"/>
    <mergeCell ref="I4954:J4954"/>
    <mergeCell ref="F4891:G4891"/>
    <mergeCell ref="F4892:G4892"/>
    <mergeCell ref="F4893:G4893"/>
    <mergeCell ref="F4894:G4894"/>
    <mergeCell ref="I4896:J4896"/>
    <mergeCell ref="F4898:G4898"/>
    <mergeCell ref="F4899:G4899"/>
    <mergeCell ref="F4900:G4900"/>
    <mergeCell ref="F4901:G4901"/>
    <mergeCell ref="F4902:G4902"/>
    <mergeCell ref="F4903:G4903"/>
    <mergeCell ref="F4904:G4904"/>
    <mergeCell ref="F4905:G4905"/>
    <mergeCell ref="F4906:G4906"/>
    <mergeCell ref="F4907:G4907"/>
    <mergeCell ref="I4909:J4909"/>
    <mergeCell ref="F4911:G4911"/>
    <mergeCell ref="F4889:G4889"/>
    <mergeCell ref="F4890:G4890"/>
    <mergeCell ref="F4851:G4851"/>
    <mergeCell ref="F4852:G4852"/>
    <mergeCell ref="F4853:G4853"/>
    <mergeCell ref="F4854:G4854"/>
    <mergeCell ref="F4855:G4855"/>
    <mergeCell ref="F4856:G4856"/>
    <mergeCell ref="F4857:G4857"/>
    <mergeCell ref="F4858:G4858"/>
    <mergeCell ref="F4859:G4859"/>
    <mergeCell ref="I4861:J4861"/>
    <mergeCell ref="F4863:G4863"/>
    <mergeCell ref="F4864:G4864"/>
    <mergeCell ref="F4865:G4865"/>
    <mergeCell ref="F4866:G4866"/>
    <mergeCell ref="F4867:G4867"/>
    <mergeCell ref="F4868:G4868"/>
    <mergeCell ref="F4869:G4869"/>
    <mergeCell ref="F4877:G4877"/>
    <mergeCell ref="F4878:G4878"/>
    <mergeCell ref="F4879:G4879"/>
    <mergeCell ref="F4880:G4880"/>
    <mergeCell ref="F4881:G4881"/>
    <mergeCell ref="I4883:J4883"/>
    <mergeCell ref="F4885:G4885"/>
    <mergeCell ref="F4886:G4886"/>
    <mergeCell ref="F4887:G4887"/>
    <mergeCell ref="F4888:G4888"/>
    <mergeCell ref="F4847:G4847"/>
    <mergeCell ref="I4849:J4849"/>
    <mergeCell ref="F4807:G4807"/>
    <mergeCell ref="I4809:J4809"/>
    <mergeCell ref="F4811:G4811"/>
    <mergeCell ref="F4812:G4812"/>
    <mergeCell ref="F4813:G4813"/>
    <mergeCell ref="F4814:G4814"/>
    <mergeCell ref="F4815:G4815"/>
    <mergeCell ref="F4816:G4816"/>
    <mergeCell ref="F4817:G4817"/>
    <mergeCell ref="F4818:G4818"/>
    <mergeCell ref="I4820:J4820"/>
    <mergeCell ref="F4822:G4822"/>
    <mergeCell ref="F4823:G4823"/>
    <mergeCell ref="F4824:G4824"/>
    <mergeCell ref="F4825:G4825"/>
    <mergeCell ref="F4826:G4826"/>
    <mergeCell ref="F4827:G4827"/>
    <mergeCell ref="F4799:G4799"/>
    <mergeCell ref="F4800:G4800"/>
    <mergeCell ref="F4801:G4801"/>
    <mergeCell ref="F4802:G4802"/>
    <mergeCell ref="F4803:G4803"/>
    <mergeCell ref="F4804:G4804"/>
    <mergeCell ref="F4805:G4805"/>
    <mergeCell ref="F4806:G4806"/>
    <mergeCell ref="F4767:G4767"/>
    <mergeCell ref="F4768:G4768"/>
    <mergeCell ref="F4769:G4769"/>
    <mergeCell ref="F4770:G4770"/>
    <mergeCell ref="F4771:G4771"/>
    <mergeCell ref="F4772:G4772"/>
    <mergeCell ref="F4773:G4773"/>
    <mergeCell ref="I4775:J4775"/>
    <mergeCell ref="F4777:G4777"/>
    <mergeCell ref="F4778:G4778"/>
    <mergeCell ref="F4779:G4779"/>
    <mergeCell ref="F4780:G4780"/>
    <mergeCell ref="F4781:G4781"/>
    <mergeCell ref="I4783:J4783"/>
    <mergeCell ref="F4785:G4785"/>
    <mergeCell ref="F4786:G4786"/>
    <mergeCell ref="F4787:G4787"/>
    <mergeCell ref="F4756:G4756"/>
    <mergeCell ref="F4757:G4757"/>
    <mergeCell ref="F4758:G4758"/>
    <mergeCell ref="F4759:G4759"/>
    <mergeCell ref="F4760:G4760"/>
    <mergeCell ref="I4762:J4762"/>
    <mergeCell ref="F4764:G4764"/>
    <mergeCell ref="F4765:G4765"/>
    <mergeCell ref="F4766:G4766"/>
    <mergeCell ref="I4720:J4720"/>
    <mergeCell ref="F4722:G4722"/>
    <mergeCell ref="F4723:G4723"/>
    <mergeCell ref="F4724:G4724"/>
    <mergeCell ref="F4725:G4725"/>
    <mergeCell ref="F4726:G4726"/>
    <mergeCell ref="F4727:G4727"/>
    <mergeCell ref="I4729:J4729"/>
    <mergeCell ref="F4731:G4731"/>
    <mergeCell ref="F4732:G4732"/>
    <mergeCell ref="F4733:G4733"/>
    <mergeCell ref="I4735:J4735"/>
    <mergeCell ref="F4737:G4737"/>
    <mergeCell ref="F4738:G4738"/>
    <mergeCell ref="F4739:G4739"/>
    <mergeCell ref="I4741:J4741"/>
    <mergeCell ref="F4743:G4743"/>
    <mergeCell ref="F4664:G4664"/>
    <mergeCell ref="F4665:G4665"/>
    <mergeCell ref="F4666:G4666"/>
    <mergeCell ref="I4668:J4668"/>
    <mergeCell ref="F4670:G4670"/>
    <mergeCell ref="F4717:G4717"/>
    <mergeCell ref="F4718:G4718"/>
    <mergeCell ref="F4671:G4671"/>
    <mergeCell ref="F4672:G4672"/>
    <mergeCell ref="I4674:J4674"/>
    <mergeCell ref="F4676:G4676"/>
    <mergeCell ref="F4677:G4677"/>
    <mergeCell ref="F4678:G4678"/>
    <mergeCell ref="I4680:J4680"/>
    <mergeCell ref="F4682:G4682"/>
    <mergeCell ref="F4683:G4683"/>
    <mergeCell ref="F4684:G4684"/>
    <mergeCell ref="I4686:J4686"/>
    <mergeCell ref="F4688:G4688"/>
    <mergeCell ref="F4689:G4689"/>
    <mergeCell ref="F4690:G4690"/>
    <mergeCell ref="I4692:J4692"/>
    <mergeCell ref="F4694:G4694"/>
    <mergeCell ref="F4695:G4695"/>
    <mergeCell ref="F4707:G4707"/>
    <mergeCell ref="F4708:G4708"/>
    <mergeCell ref="F4709:G4709"/>
    <mergeCell ref="F4710:G4710"/>
    <mergeCell ref="I4712:J4712"/>
    <mergeCell ref="F4714:G4714"/>
    <mergeCell ref="F4715:G4715"/>
    <mergeCell ref="F4716:G4716"/>
    <mergeCell ref="I4638:J4638"/>
    <mergeCell ref="F4640:G4640"/>
    <mergeCell ref="F4641:G4641"/>
    <mergeCell ref="F4642:G4642"/>
    <mergeCell ref="I4644:J4644"/>
    <mergeCell ref="F4646:G4646"/>
    <mergeCell ref="F4647:G4647"/>
    <mergeCell ref="F4648:G4648"/>
    <mergeCell ref="I4650:J4650"/>
    <mergeCell ref="F4652:G4652"/>
    <mergeCell ref="F4653:G4653"/>
    <mergeCell ref="F4654:G4654"/>
    <mergeCell ref="I4656:J4656"/>
    <mergeCell ref="F4658:G4658"/>
    <mergeCell ref="F4659:G4659"/>
    <mergeCell ref="F4660:G4660"/>
    <mergeCell ref="I4662:J4662"/>
    <mergeCell ref="F4598:G4598"/>
    <mergeCell ref="F4599:G4599"/>
    <mergeCell ref="F4600:G4600"/>
    <mergeCell ref="I4602:J4602"/>
    <mergeCell ref="F4604:G4604"/>
    <mergeCell ref="I4620:J4620"/>
    <mergeCell ref="F4622:G4622"/>
    <mergeCell ref="F4623:G4623"/>
    <mergeCell ref="F4624:G4624"/>
    <mergeCell ref="I4626:J4626"/>
    <mergeCell ref="F4628:G4628"/>
    <mergeCell ref="F4629:G4629"/>
    <mergeCell ref="F4630:G4630"/>
    <mergeCell ref="I4632:J4632"/>
    <mergeCell ref="F4634:G4634"/>
    <mergeCell ref="F4635:G4635"/>
    <mergeCell ref="F4636:G4636"/>
    <mergeCell ref="F4605:G4605"/>
    <mergeCell ref="F4606:G4606"/>
    <mergeCell ref="F4546:G4546"/>
    <mergeCell ref="I4548:J4548"/>
    <mergeCell ref="F4550:G4550"/>
    <mergeCell ref="F4551:G4551"/>
    <mergeCell ref="F4552:G4552"/>
    <mergeCell ref="I4608:J4608"/>
    <mergeCell ref="F4610:G4610"/>
    <mergeCell ref="F4611:G4611"/>
    <mergeCell ref="F4612:G4612"/>
    <mergeCell ref="I4614:J4614"/>
    <mergeCell ref="F4616:G4616"/>
    <mergeCell ref="F4617:G4617"/>
    <mergeCell ref="F4618:G4618"/>
    <mergeCell ref="F4569:G4569"/>
    <mergeCell ref="F4570:G4570"/>
    <mergeCell ref="I4572:J4572"/>
    <mergeCell ref="F4574:G4574"/>
    <mergeCell ref="F4575:G4575"/>
    <mergeCell ref="F4576:G4576"/>
    <mergeCell ref="I4578:J4578"/>
    <mergeCell ref="F4580:G4580"/>
    <mergeCell ref="F4581:G4581"/>
    <mergeCell ref="F4582:G4582"/>
    <mergeCell ref="I4584:J4584"/>
    <mergeCell ref="F4586:G4586"/>
    <mergeCell ref="F4587:G4587"/>
    <mergeCell ref="F4588:G4588"/>
    <mergeCell ref="I4590:J4590"/>
    <mergeCell ref="F4592:G4592"/>
    <mergeCell ref="F4593:G4593"/>
    <mergeCell ref="F4594:G4594"/>
    <mergeCell ref="I4596:J4596"/>
    <mergeCell ref="I4554:J4554"/>
    <mergeCell ref="F4556:G4556"/>
    <mergeCell ref="F4516:G4516"/>
    <mergeCell ref="F4467:G4467"/>
    <mergeCell ref="F4468:G4468"/>
    <mergeCell ref="I4470:J4470"/>
    <mergeCell ref="F4472:G4472"/>
    <mergeCell ref="F4473:G4473"/>
    <mergeCell ref="F4474:G4474"/>
    <mergeCell ref="I4476:J4476"/>
    <mergeCell ref="F4478:G4478"/>
    <mergeCell ref="F4479:G4479"/>
    <mergeCell ref="F4480:G4480"/>
    <mergeCell ref="I4482:J4482"/>
    <mergeCell ref="F4484:G4484"/>
    <mergeCell ref="F4485:G4485"/>
    <mergeCell ref="F4486:G4486"/>
    <mergeCell ref="I4488:J4488"/>
    <mergeCell ref="F4490:G4490"/>
    <mergeCell ref="F4491:G4491"/>
    <mergeCell ref="F4528:G4528"/>
    <mergeCell ref="I4530:J4530"/>
    <mergeCell ref="F4532:G4532"/>
    <mergeCell ref="F4533:G4533"/>
    <mergeCell ref="F4534:G4534"/>
    <mergeCell ref="I4536:J4536"/>
    <mergeCell ref="F4538:G4538"/>
    <mergeCell ref="F4539:G4539"/>
    <mergeCell ref="F4540:G4540"/>
    <mergeCell ref="I4542:J4542"/>
    <mergeCell ref="F4544:G4544"/>
    <mergeCell ref="F4545:G4545"/>
    <mergeCell ref="F4449:G4449"/>
    <mergeCell ref="F4450:G4450"/>
    <mergeCell ref="I4452:J4452"/>
    <mergeCell ref="F4454:G4454"/>
    <mergeCell ref="F4455:G4455"/>
    <mergeCell ref="F4456:G4456"/>
    <mergeCell ref="I4458:J4458"/>
    <mergeCell ref="F4460:G4460"/>
    <mergeCell ref="F4461:G4461"/>
    <mergeCell ref="F4462:G4462"/>
    <mergeCell ref="I4464:J4464"/>
    <mergeCell ref="F4466:G4466"/>
    <mergeCell ref="I4420:J4420"/>
    <mergeCell ref="F4422:G4422"/>
    <mergeCell ref="F4423:G4423"/>
    <mergeCell ref="F4424:G4424"/>
    <mergeCell ref="F4425:G4425"/>
    <mergeCell ref="F4426:G4426"/>
    <mergeCell ref="I4428:J4428"/>
    <mergeCell ref="F4430:G4430"/>
    <mergeCell ref="F4431:G4431"/>
    <mergeCell ref="F4432:G4432"/>
    <mergeCell ref="F4433:G4433"/>
    <mergeCell ref="F4434:G4434"/>
    <mergeCell ref="I4436:J4436"/>
    <mergeCell ref="F4438:G4438"/>
    <mergeCell ref="F4439:G4439"/>
    <mergeCell ref="F4440:G4440"/>
    <mergeCell ref="F4441:G4441"/>
    <mergeCell ref="F4442:G4442"/>
    <mergeCell ref="I4444:J4444"/>
    <mergeCell ref="F4446:G4446"/>
    <mergeCell ref="F4394:G4394"/>
    <mergeCell ref="F4395:G4395"/>
    <mergeCell ref="F4356:G4356"/>
    <mergeCell ref="F4357:G4357"/>
    <mergeCell ref="F4358:G4358"/>
    <mergeCell ref="I4360:J4360"/>
    <mergeCell ref="F4362:G4362"/>
    <mergeCell ref="F4363:G4363"/>
    <mergeCell ref="F4364:G4364"/>
    <mergeCell ref="F4365:G4365"/>
    <mergeCell ref="F4366:G4366"/>
    <mergeCell ref="F4367:G4367"/>
    <mergeCell ref="F4368:G4368"/>
    <mergeCell ref="F4369:G4369"/>
    <mergeCell ref="F4370:G4370"/>
    <mergeCell ref="I4372:J4372"/>
    <mergeCell ref="F4374:G4374"/>
    <mergeCell ref="F4333:G4333"/>
    <mergeCell ref="F4334:G4334"/>
    <mergeCell ref="I4336:J4336"/>
    <mergeCell ref="F4338:G4338"/>
    <mergeCell ref="F4339:G4339"/>
    <mergeCell ref="F4340:G4340"/>
    <mergeCell ref="F4341:G4341"/>
    <mergeCell ref="F4342:G4342"/>
    <mergeCell ref="F4343:G4343"/>
    <mergeCell ref="F4344:G4344"/>
    <mergeCell ref="F4345:G4345"/>
    <mergeCell ref="F4346:G4346"/>
    <mergeCell ref="I4348:J4348"/>
    <mergeCell ref="F4350:G4350"/>
    <mergeCell ref="F4351:G4351"/>
    <mergeCell ref="F4352:G4352"/>
    <mergeCell ref="F4353:G4353"/>
    <mergeCell ref="F4323:G4323"/>
    <mergeCell ref="F4324:G4324"/>
    <mergeCell ref="F4325:G4325"/>
    <mergeCell ref="I4327:J4327"/>
    <mergeCell ref="F4329:G4329"/>
    <mergeCell ref="F4330:G4330"/>
    <mergeCell ref="F4331:G4331"/>
    <mergeCell ref="F4332:G4332"/>
    <mergeCell ref="F4287:G4287"/>
    <mergeCell ref="F4288:G4288"/>
    <mergeCell ref="I4290:J4290"/>
    <mergeCell ref="F4292:G4292"/>
    <mergeCell ref="F4293:G4293"/>
    <mergeCell ref="F4294:G4294"/>
    <mergeCell ref="I4296:J4296"/>
    <mergeCell ref="F4298:G4298"/>
    <mergeCell ref="F4299:G4299"/>
    <mergeCell ref="F4300:G4300"/>
    <mergeCell ref="I4302:J4302"/>
    <mergeCell ref="F4304:G4304"/>
    <mergeCell ref="F4305:G4305"/>
    <mergeCell ref="F4306:G4306"/>
    <mergeCell ref="I4308:J4308"/>
    <mergeCell ref="F4310:G4310"/>
    <mergeCell ref="F4311:G4311"/>
    <mergeCell ref="F4266:G4266"/>
    <mergeCell ref="I4268:J4268"/>
    <mergeCell ref="F4270:G4270"/>
    <mergeCell ref="F4271:G4271"/>
    <mergeCell ref="F4272:G4272"/>
    <mergeCell ref="F4273:G4273"/>
    <mergeCell ref="I4275:J4275"/>
    <mergeCell ref="F4277:G4277"/>
    <mergeCell ref="F4278:G4278"/>
    <mergeCell ref="F4279:G4279"/>
    <mergeCell ref="F4280:G4280"/>
    <mergeCell ref="F4281:G4281"/>
    <mergeCell ref="F4282:G4282"/>
    <mergeCell ref="I4284:J4284"/>
    <mergeCell ref="F4286:G4286"/>
    <mergeCell ref="F4239:G4239"/>
    <mergeCell ref="F4240:G4240"/>
    <mergeCell ref="F4241:G4241"/>
    <mergeCell ref="F4242:G4242"/>
    <mergeCell ref="I4244:J4244"/>
    <mergeCell ref="F4246:G4246"/>
    <mergeCell ref="F4247:G4247"/>
    <mergeCell ref="F4248:G4248"/>
    <mergeCell ref="I4250:J4250"/>
    <mergeCell ref="F4252:G4252"/>
    <mergeCell ref="F4253:G4253"/>
    <mergeCell ref="F4254:G4254"/>
    <mergeCell ref="I4256:J4256"/>
    <mergeCell ref="F4258:G4258"/>
    <mergeCell ref="F4259:G4259"/>
    <mergeCell ref="F4260:G4260"/>
    <mergeCell ref="I4262:J4262"/>
    <mergeCell ref="F4232:G4232"/>
    <mergeCell ref="I4234:J4234"/>
    <mergeCell ref="F4236:G4236"/>
    <mergeCell ref="F4237:G4237"/>
    <mergeCell ref="F4238:G4238"/>
    <mergeCell ref="F4197:G4197"/>
    <mergeCell ref="F4198:G4198"/>
    <mergeCell ref="F4199:G4199"/>
    <mergeCell ref="F4200:G4200"/>
    <mergeCell ref="F4201:G4201"/>
    <mergeCell ref="F4202:G4202"/>
    <mergeCell ref="F4203:G4203"/>
    <mergeCell ref="I4205:J4205"/>
    <mergeCell ref="F4207:G4207"/>
    <mergeCell ref="F4208:G4208"/>
    <mergeCell ref="F4209:G4209"/>
    <mergeCell ref="F4210:G4210"/>
    <mergeCell ref="F4211:G4211"/>
    <mergeCell ref="F4212:G4212"/>
    <mergeCell ref="F4213:G4213"/>
    <mergeCell ref="F4214:G4214"/>
    <mergeCell ref="F4215:G4215"/>
    <mergeCell ref="F4176:G4176"/>
    <mergeCell ref="F4177:G4177"/>
    <mergeCell ref="I4179:J4179"/>
    <mergeCell ref="F4181:G4181"/>
    <mergeCell ref="F4182:G4182"/>
    <mergeCell ref="F4183:G4183"/>
    <mergeCell ref="F4184:G4184"/>
    <mergeCell ref="I4186:J4186"/>
    <mergeCell ref="F4188:G4188"/>
    <mergeCell ref="F4189:G4189"/>
    <mergeCell ref="F4190:G4190"/>
    <mergeCell ref="I4192:J4192"/>
    <mergeCell ref="F4194:G4194"/>
    <mergeCell ref="F4195:G4195"/>
    <mergeCell ref="F4196:G4196"/>
    <mergeCell ref="F4151:G4151"/>
    <mergeCell ref="F4152:G4152"/>
    <mergeCell ref="F4153:G4153"/>
    <mergeCell ref="F4154:G4154"/>
    <mergeCell ref="F4155:G4155"/>
    <mergeCell ref="F4156:G4156"/>
    <mergeCell ref="I4158:J4158"/>
    <mergeCell ref="F4160:G4160"/>
    <mergeCell ref="F4161:G4161"/>
    <mergeCell ref="F4162:G4162"/>
    <mergeCell ref="F4163:G4163"/>
    <mergeCell ref="I4165:J4165"/>
    <mergeCell ref="F4167:G4167"/>
    <mergeCell ref="F4168:G4168"/>
    <mergeCell ref="F4169:G4169"/>
    <mergeCell ref="F4170:G4170"/>
    <mergeCell ref="I4172:J4172"/>
    <mergeCell ref="F4108:G4108"/>
    <mergeCell ref="F4109:G4109"/>
    <mergeCell ref="I4111:J4111"/>
    <mergeCell ref="F4113:G4113"/>
    <mergeCell ref="F4114:G4114"/>
    <mergeCell ref="F4115:G4115"/>
    <mergeCell ref="I4117:J4117"/>
    <mergeCell ref="F4119:G4119"/>
    <mergeCell ref="F4120:G4120"/>
    <mergeCell ref="F4121:G4121"/>
    <mergeCell ref="I4123:J4123"/>
    <mergeCell ref="F4125:G4125"/>
    <mergeCell ref="F4126:G4126"/>
    <mergeCell ref="F4127:G4127"/>
    <mergeCell ref="F4101:G4101"/>
    <mergeCell ref="F4102:G4102"/>
    <mergeCell ref="I4056:J4056"/>
    <mergeCell ref="F4058:G4058"/>
    <mergeCell ref="F4059:G4059"/>
    <mergeCell ref="F4060:G4060"/>
    <mergeCell ref="F4061:G4061"/>
    <mergeCell ref="F4062:G4062"/>
    <mergeCell ref="F4063:G4063"/>
    <mergeCell ref="I4065:J4065"/>
    <mergeCell ref="F4067:G4067"/>
    <mergeCell ref="F4068:G4068"/>
    <mergeCell ref="F4069:G4069"/>
    <mergeCell ref="I4071:J4071"/>
    <mergeCell ref="F4073:G4073"/>
    <mergeCell ref="F4074:G4074"/>
    <mergeCell ref="F4075:G4075"/>
    <mergeCell ref="I4077:J4077"/>
    <mergeCell ref="F4079:G4079"/>
    <mergeCell ref="F4036:G4036"/>
    <mergeCell ref="F4037:G4037"/>
    <mergeCell ref="I4039:J4039"/>
    <mergeCell ref="F4041:G4041"/>
    <mergeCell ref="F4042:G4042"/>
    <mergeCell ref="F4043:G4043"/>
    <mergeCell ref="F4044:G4044"/>
    <mergeCell ref="F4045:G4045"/>
    <mergeCell ref="F4046:G4046"/>
    <mergeCell ref="F4047:G4047"/>
    <mergeCell ref="I4049:J4049"/>
    <mergeCell ref="F4051:G4051"/>
    <mergeCell ref="F4052:G4052"/>
    <mergeCell ref="F4053:G4053"/>
    <mergeCell ref="F4054:G4054"/>
    <mergeCell ref="I4014:J4014"/>
    <mergeCell ref="F4016:G4016"/>
    <mergeCell ref="F4017:G4017"/>
    <mergeCell ref="F4018:G4018"/>
    <mergeCell ref="F4019:G4019"/>
    <mergeCell ref="F4020:G4020"/>
    <mergeCell ref="F4021:G4021"/>
    <mergeCell ref="F4022:G4022"/>
    <mergeCell ref="F4023:G4023"/>
    <mergeCell ref="F4024:G4024"/>
    <mergeCell ref="F4025:G4025"/>
    <mergeCell ref="I4027:J4027"/>
    <mergeCell ref="F4029:G4029"/>
    <mergeCell ref="F4030:G4030"/>
    <mergeCell ref="F4031:G4031"/>
    <mergeCell ref="F4032:G4032"/>
    <mergeCell ref="F4033:G4033"/>
    <mergeCell ref="F4005:G4005"/>
    <mergeCell ref="F4006:G4006"/>
    <mergeCell ref="F4007:G4007"/>
    <mergeCell ref="F4008:G4008"/>
    <mergeCell ref="F4009:G4009"/>
    <mergeCell ref="F4010:G4010"/>
    <mergeCell ref="F4011:G4011"/>
    <mergeCell ref="F4012:G4012"/>
    <mergeCell ref="F3973:G3973"/>
    <mergeCell ref="I3975:J3975"/>
    <mergeCell ref="F3977:G3977"/>
    <mergeCell ref="F3978:G3978"/>
    <mergeCell ref="F3979:G3979"/>
    <mergeCell ref="F3980:G3980"/>
    <mergeCell ref="F3981:G3981"/>
    <mergeCell ref="F3982:G3982"/>
    <mergeCell ref="F3983:G3983"/>
    <mergeCell ref="F3984:G3984"/>
    <mergeCell ref="F3985:G3985"/>
    <mergeCell ref="F3986:G3986"/>
    <mergeCell ref="I3988:J3988"/>
    <mergeCell ref="F3990:G3990"/>
    <mergeCell ref="F3991:G3991"/>
    <mergeCell ref="F3992:G3992"/>
    <mergeCell ref="F3993:G3993"/>
    <mergeCell ref="F3958:G3958"/>
    <mergeCell ref="F3959:G3959"/>
    <mergeCell ref="F3960:G3960"/>
    <mergeCell ref="F3961:G3961"/>
    <mergeCell ref="F3962:G3962"/>
    <mergeCell ref="F3963:G3963"/>
    <mergeCell ref="I3965:J3965"/>
    <mergeCell ref="F3967:G3967"/>
    <mergeCell ref="F3968:G3968"/>
    <mergeCell ref="F3969:G3969"/>
    <mergeCell ref="F3970:G3970"/>
    <mergeCell ref="F3971:G3971"/>
    <mergeCell ref="F3972:G3972"/>
    <mergeCell ref="F3931:G3931"/>
    <mergeCell ref="F3932:G3932"/>
    <mergeCell ref="I3934:J3934"/>
    <mergeCell ref="F3936:G3936"/>
    <mergeCell ref="F3937:G3937"/>
    <mergeCell ref="F3938:G3938"/>
    <mergeCell ref="F3939:G3939"/>
    <mergeCell ref="F3940:G3940"/>
    <mergeCell ref="I3942:J3942"/>
    <mergeCell ref="F3944:G3944"/>
    <mergeCell ref="F3945:G3945"/>
    <mergeCell ref="F3946:G3946"/>
    <mergeCell ref="F3947:G3947"/>
    <mergeCell ref="F3948:G3948"/>
    <mergeCell ref="F3949:G3949"/>
    <mergeCell ref="F3950:G3950"/>
    <mergeCell ref="I3952:J3952"/>
    <mergeCell ref="F3954:G3954"/>
    <mergeCell ref="F3955:G3955"/>
    <mergeCell ref="F3929:G3929"/>
    <mergeCell ref="F3930:G3930"/>
    <mergeCell ref="I3890:J3890"/>
    <mergeCell ref="F3892:G3892"/>
    <mergeCell ref="F3893:G3893"/>
    <mergeCell ref="F3894:G3894"/>
    <mergeCell ref="F3895:G3895"/>
    <mergeCell ref="F3896:G3896"/>
    <mergeCell ref="F3897:G3897"/>
    <mergeCell ref="F3898:G3898"/>
    <mergeCell ref="I3900:J3900"/>
    <mergeCell ref="F3902:G3902"/>
    <mergeCell ref="F3903:G3903"/>
    <mergeCell ref="F3904:G3904"/>
    <mergeCell ref="F3905:G3905"/>
    <mergeCell ref="F3906:G3906"/>
    <mergeCell ref="F3907:G3907"/>
    <mergeCell ref="F3908:G3908"/>
    <mergeCell ref="I3910:J3910"/>
    <mergeCell ref="F3914:G3914"/>
    <mergeCell ref="F3915:G3915"/>
    <mergeCell ref="F3916:G3916"/>
    <mergeCell ref="F3917:G3917"/>
    <mergeCell ref="F3918:G3918"/>
    <mergeCell ref="F3912:G3912"/>
    <mergeCell ref="F3913:G3913"/>
    <mergeCell ref="F3878:G3878"/>
    <mergeCell ref="F3879:G3879"/>
    <mergeCell ref="F3880:G3880"/>
    <mergeCell ref="I3882:J3882"/>
    <mergeCell ref="F3884:G3884"/>
    <mergeCell ref="F3885:G3885"/>
    <mergeCell ref="F3886:G3886"/>
    <mergeCell ref="F3887:G3887"/>
    <mergeCell ref="F3888:G3888"/>
    <mergeCell ref="F3919:G3919"/>
    <mergeCell ref="I3921:J3921"/>
    <mergeCell ref="F3923:G3923"/>
    <mergeCell ref="F3924:G3924"/>
    <mergeCell ref="F3925:G3925"/>
    <mergeCell ref="F3926:G3926"/>
    <mergeCell ref="F3927:G3927"/>
    <mergeCell ref="F3928:G3928"/>
    <mergeCell ref="F3849:G3849"/>
    <mergeCell ref="F3850:G3850"/>
    <mergeCell ref="F3851:G3851"/>
    <mergeCell ref="I3853:J3853"/>
    <mergeCell ref="F3855:G3855"/>
    <mergeCell ref="F3856:G3856"/>
    <mergeCell ref="F3857:G3857"/>
    <mergeCell ref="F3858:G3858"/>
    <mergeCell ref="F3859:G3859"/>
    <mergeCell ref="F3868:G3868"/>
    <mergeCell ref="F3869:G3869"/>
    <mergeCell ref="I3871:J3871"/>
    <mergeCell ref="F3873:G3873"/>
    <mergeCell ref="F3874:G3874"/>
    <mergeCell ref="F3875:G3875"/>
    <mergeCell ref="F3876:G3876"/>
    <mergeCell ref="F3877:G3877"/>
    <mergeCell ref="I3861:J3861"/>
    <mergeCell ref="F3863:G3863"/>
    <mergeCell ref="F3864:G3864"/>
    <mergeCell ref="F3865:G3865"/>
    <mergeCell ref="F3866:G3866"/>
    <mergeCell ref="F3867:G3867"/>
    <mergeCell ref="F3826:G3826"/>
    <mergeCell ref="F3827:G3827"/>
    <mergeCell ref="F3828:G3828"/>
    <mergeCell ref="I3830:J3830"/>
    <mergeCell ref="F3832:G3832"/>
    <mergeCell ref="F3833:G3833"/>
    <mergeCell ref="F3834:G3834"/>
    <mergeCell ref="F3835:G3835"/>
    <mergeCell ref="F3836:G3836"/>
    <mergeCell ref="F3837:G3837"/>
    <mergeCell ref="F3838:G3838"/>
    <mergeCell ref="F3839:G3839"/>
    <mergeCell ref="I3841:J3841"/>
    <mergeCell ref="F3843:G3843"/>
    <mergeCell ref="F3844:G3844"/>
    <mergeCell ref="F3845:G3845"/>
    <mergeCell ref="F3846:G3846"/>
    <mergeCell ref="F3847:G3847"/>
    <mergeCell ref="F3848:G3848"/>
    <mergeCell ref="F3808:G3808"/>
    <mergeCell ref="F3809:G3809"/>
    <mergeCell ref="F3810:G3810"/>
    <mergeCell ref="I3812:J3812"/>
    <mergeCell ref="F3814:G3814"/>
    <mergeCell ref="F3815:G3815"/>
    <mergeCell ref="F3816:G3816"/>
    <mergeCell ref="F3817:G3817"/>
    <mergeCell ref="F3764:G3764"/>
    <mergeCell ref="F3765:G3765"/>
    <mergeCell ref="F3766:G3766"/>
    <mergeCell ref="I3768:J3768"/>
    <mergeCell ref="F3770:G3770"/>
    <mergeCell ref="F3771:G3771"/>
    <mergeCell ref="F3772:G3772"/>
    <mergeCell ref="F3773:G3773"/>
    <mergeCell ref="F3774:G3774"/>
    <mergeCell ref="F3775:G3775"/>
    <mergeCell ref="F3776:G3776"/>
    <mergeCell ref="F3777:G3777"/>
    <mergeCell ref="F3778:G3778"/>
    <mergeCell ref="F3779:G3779"/>
    <mergeCell ref="I3781:J3781"/>
    <mergeCell ref="F3783:G3783"/>
    <mergeCell ref="F3786:G3786"/>
    <mergeCell ref="F3787:G3787"/>
    <mergeCell ref="F3788:G3788"/>
    <mergeCell ref="F3789:G3789"/>
    <mergeCell ref="F3790:G3790"/>
    <mergeCell ref="F3791:G3791"/>
    <mergeCell ref="F3748:G3748"/>
    <mergeCell ref="F3749:G3749"/>
    <mergeCell ref="F3750:G3750"/>
    <mergeCell ref="F3751:G3751"/>
    <mergeCell ref="F3752:G3752"/>
    <mergeCell ref="F3753:G3753"/>
    <mergeCell ref="I3755:J3755"/>
    <mergeCell ref="F3757:G3757"/>
    <mergeCell ref="F3758:G3758"/>
    <mergeCell ref="F3759:G3759"/>
    <mergeCell ref="F3760:G3760"/>
    <mergeCell ref="F3761:G3761"/>
    <mergeCell ref="F3762:G3762"/>
    <mergeCell ref="I3722:J3722"/>
    <mergeCell ref="F3724:G3724"/>
    <mergeCell ref="F3725:G3725"/>
    <mergeCell ref="F3726:G3726"/>
    <mergeCell ref="F3727:G3727"/>
    <mergeCell ref="I3729:J3729"/>
    <mergeCell ref="B3730:K3730"/>
    <mergeCell ref="B3731:K3731"/>
    <mergeCell ref="F3733:G3733"/>
    <mergeCell ref="F3734:G3734"/>
    <mergeCell ref="F3735:G3735"/>
    <mergeCell ref="F3736:G3736"/>
    <mergeCell ref="F3737:G3737"/>
    <mergeCell ref="I3739:J3739"/>
    <mergeCell ref="B3740:K3740"/>
    <mergeCell ref="B3741:K3741"/>
    <mergeCell ref="B3743:K3743"/>
    <mergeCell ref="F3700:G3700"/>
    <mergeCell ref="F3701:G3701"/>
    <mergeCell ref="F3702:G3702"/>
    <mergeCell ref="I3704:J3704"/>
    <mergeCell ref="F3706:G3706"/>
    <mergeCell ref="F3707:G3707"/>
    <mergeCell ref="F3708:G3708"/>
    <mergeCell ref="F3709:G3709"/>
    <mergeCell ref="F3710:G3710"/>
    <mergeCell ref="F3711:G3711"/>
    <mergeCell ref="F3712:G3712"/>
    <mergeCell ref="I3714:J3714"/>
    <mergeCell ref="F3716:G3716"/>
    <mergeCell ref="F3717:G3717"/>
    <mergeCell ref="F3718:G3718"/>
    <mergeCell ref="F3719:G3719"/>
    <mergeCell ref="F3720:G3720"/>
    <mergeCell ref="I3695:J3695"/>
    <mergeCell ref="F3697:G3697"/>
    <mergeCell ref="F3698:G3698"/>
    <mergeCell ref="F3699:G3699"/>
    <mergeCell ref="B3657:K3657"/>
    <mergeCell ref="F3659:G3659"/>
    <mergeCell ref="F3660:G3660"/>
    <mergeCell ref="F3661:G3661"/>
    <mergeCell ref="F3662:G3662"/>
    <mergeCell ref="F3663:G3663"/>
    <mergeCell ref="I3665:J3665"/>
    <mergeCell ref="B3666:K3666"/>
    <mergeCell ref="B3667:K3667"/>
    <mergeCell ref="F3669:G3669"/>
    <mergeCell ref="F3670:G3670"/>
    <mergeCell ref="F3671:G3671"/>
    <mergeCell ref="F3672:G3672"/>
    <mergeCell ref="F3673:G3673"/>
    <mergeCell ref="I3675:J3675"/>
    <mergeCell ref="B3676:K3676"/>
    <mergeCell ref="B3677:K3677"/>
    <mergeCell ref="F3680:G3680"/>
    <mergeCell ref="F3681:G3681"/>
    <mergeCell ref="F3682:G3682"/>
    <mergeCell ref="I3684:J3684"/>
    <mergeCell ref="B3685:K3685"/>
    <mergeCell ref="B3686:K3686"/>
    <mergeCell ref="F3688:G3688"/>
    <mergeCell ref="F3689:G3689"/>
    <mergeCell ref="F3690:G3690"/>
    <mergeCell ref="F3691:G3691"/>
    <mergeCell ref="F3692:G3692"/>
    <mergeCell ref="F3642:G3642"/>
    <mergeCell ref="F3643:G3643"/>
    <mergeCell ref="F3644:G3644"/>
    <mergeCell ref="F3645:G3645"/>
    <mergeCell ref="I3647:J3647"/>
    <mergeCell ref="F3649:G3649"/>
    <mergeCell ref="F3650:G3650"/>
    <mergeCell ref="F3651:G3651"/>
    <mergeCell ref="F3652:G3652"/>
    <mergeCell ref="F3653:G3653"/>
    <mergeCell ref="I3655:J3655"/>
    <mergeCell ref="B3656:K3656"/>
    <mergeCell ref="F3616:G3616"/>
    <mergeCell ref="F3617:G3617"/>
    <mergeCell ref="F3618:G3618"/>
    <mergeCell ref="F3619:G3619"/>
    <mergeCell ref="F3620:G3620"/>
    <mergeCell ref="F3621:G3621"/>
    <mergeCell ref="F3622:G3622"/>
    <mergeCell ref="F3623:G3623"/>
    <mergeCell ref="I3625:J3625"/>
    <mergeCell ref="F3627:G3627"/>
    <mergeCell ref="F3628:G3628"/>
    <mergeCell ref="F3629:G3629"/>
    <mergeCell ref="F3630:G3630"/>
    <mergeCell ref="F3631:G3631"/>
    <mergeCell ref="F3632:G3632"/>
    <mergeCell ref="F3633:G3633"/>
    <mergeCell ref="F3634:G3634"/>
    <mergeCell ref="I3576:J3576"/>
    <mergeCell ref="B3577:K3577"/>
    <mergeCell ref="B3578:K3578"/>
    <mergeCell ref="F3580:G3580"/>
    <mergeCell ref="F3581:G3581"/>
    <mergeCell ref="F3582:G3582"/>
    <mergeCell ref="F3583:G3583"/>
    <mergeCell ref="F3584:G3584"/>
    <mergeCell ref="I3586:J3586"/>
    <mergeCell ref="B3587:K3587"/>
    <mergeCell ref="B3588:K3588"/>
    <mergeCell ref="F3590:G3590"/>
    <mergeCell ref="F3591:G3591"/>
    <mergeCell ref="F3592:G3592"/>
    <mergeCell ref="F3551:G3551"/>
    <mergeCell ref="F3552:G3552"/>
    <mergeCell ref="F3553:G3553"/>
    <mergeCell ref="F3554:G3554"/>
    <mergeCell ref="I3556:J3556"/>
    <mergeCell ref="B3557:K3557"/>
    <mergeCell ref="B3558:K3558"/>
    <mergeCell ref="F3560:G3560"/>
    <mergeCell ref="F3561:G3561"/>
    <mergeCell ref="F3562:G3562"/>
    <mergeCell ref="F3563:G3563"/>
    <mergeCell ref="F3564:G3564"/>
    <mergeCell ref="I3566:J3566"/>
    <mergeCell ref="B3567:K3567"/>
    <mergeCell ref="B3568:K3568"/>
    <mergeCell ref="F3570:G3570"/>
    <mergeCell ref="F3571:G3571"/>
    <mergeCell ref="I3534:J3534"/>
    <mergeCell ref="B3535:K3535"/>
    <mergeCell ref="B3536:K3536"/>
    <mergeCell ref="F3538:G3538"/>
    <mergeCell ref="F3539:G3539"/>
    <mergeCell ref="F3540:G3540"/>
    <mergeCell ref="F3541:G3541"/>
    <mergeCell ref="F3542:G3542"/>
    <mergeCell ref="F3543:G3543"/>
    <mergeCell ref="F3544:G3544"/>
    <mergeCell ref="F3545:G3545"/>
    <mergeCell ref="F3546:G3546"/>
    <mergeCell ref="I3548:J3548"/>
    <mergeCell ref="F3550:G3550"/>
    <mergeCell ref="F3509:G3509"/>
    <mergeCell ref="F3510:G3510"/>
    <mergeCell ref="F3511:G3511"/>
    <mergeCell ref="F3512:G3512"/>
    <mergeCell ref="I3514:J3514"/>
    <mergeCell ref="B3515:K3515"/>
    <mergeCell ref="B3516:K3516"/>
    <mergeCell ref="F3518:G3518"/>
    <mergeCell ref="F3519:G3519"/>
    <mergeCell ref="F3520:G3520"/>
    <mergeCell ref="F3521:G3521"/>
    <mergeCell ref="F3522:G3522"/>
    <mergeCell ref="I3524:J3524"/>
    <mergeCell ref="B3525:K3525"/>
    <mergeCell ref="B3526:K3526"/>
    <mergeCell ref="F3528:G3528"/>
    <mergeCell ref="F3529:G3529"/>
    <mergeCell ref="F3489:G3489"/>
    <mergeCell ref="F3490:G3490"/>
    <mergeCell ref="F3491:G3491"/>
    <mergeCell ref="F3492:G3492"/>
    <mergeCell ref="I3494:J3494"/>
    <mergeCell ref="B3495:K3495"/>
    <mergeCell ref="B3496:K3496"/>
    <mergeCell ref="F3498:G3498"/>
    <mergeCell ref="F3499:G3499"/>
    <mergeCell ref="F3500:G3500"/>
    <mergeCell ref="F3501:G3501"/>
    <mergeCell ref="F3502:G3502"/>
    <mergeCell ref="I3504:J3504"/>
    <mergeCell ref="B3505:K3505"/>
    <mergeCell ref="B3506:K3506"/>
    <mergeCell ref="F3508:G3508"/>
    <mergeCell ref="B3468:K3468"/>
    <mergeCell ref="B3469:K3469"/>
    <mergeCell ref="F3471:G3471"/>
    <mergeCell ref="F3472:G3472"/>
    <mergeCell ref="F3473:G3473"/>
    <mergeCell ref="F3474:G3474"/>
    <mergeCell ref="F3475:G3475"/>
    <mergeCell ref="F3476:G3476"/>
    <mergeCell ref="F3477:G3477"/>
    <mergeCell ref="I3479:J3479"/>
    <mergeCell ref="B3480:K3480"/>
    <mergeCell ref="B3481:K3481"/>
    <mergeCell ref="F3483:G3483"/>
    <mergeCell ref="F3484:G3484"/>
    <mergeCell ref="F3485:G3485"/>
    <mergeCell ref="F3486:G3486"/>
    <mergeCell ref="F3487:G3487"/>
    <mergeCell ref="F3446:G3446"/>
    <mergeCell ref="F3447:G3447"/>
    <mergeCell ref="F3448:G3448"/>
    <mergeCell ref="I3450:J3450"/>
    <mergeCell ref="F3452:G3452"/>
    <mergeCell ref="F3453:G3453"/>
    <mergeCell ref="F3454:G3454"/>
    <mergeCell ref="F3455:G3455"/>
    <mergeCell ref="F3456:G3456"/>
    <mergeCell ref="F3457:G3457"/>
    <mergeCell ref="I3459:J3459"/>
    <mergeCell ref="F3461:G3461"/>
    <mergeCell ref="F3462:G3462"/>
    <mergeCell ref="F3463:G3463"/>
    <mergeCell ref="F3464:G3464"/>
    <mergeCell ref="F3465:G3465"/>
    <mergeCell ref="I3467:J3467"/>
    <mergeCell ref="F3438:G3438"/>
    <mergeCell ref="F3439:G3439"/>
    <mergeCell ref="F3440:G3440"/>
    <mergeCell ref="F3441:G3441"/>
    <mergeCell ref="I3443:J3443"/>
    <mergeCell ref="F3445:G3445"/>
    <mergeCell ref="B3401:K3401"/>
    <mergeCell ref="F3403:G3403"/>
    <mergeCell ref="F3404:G3404"/>
    <mergeCell ref="F3405:G3405"/>
    <mergeCell ref="F3406:G3406"/>
    <mergeCell ref="F3407:G3407"/>
    <mergeCell ref="I3409:J3409"/>
    <mergeCell ref="B3410:K3410"/>
    <mergeCell ref="B3411:K3411"/>
    <mergeCell ref="F3413:G3413"/>
    <mergeCell ref="F3414:G3414"/>
    <mergeCell ref="F3415:G3415"/>
    <mergeCell ref="F3416:G3416"/>
    <mergeCell ref="F3417:G3417"/>
    <mergeCell ref="I3419:J3419"/>
    <mergeCell ref="F3421:G3421"/>
    <mergeCell ref="F3422:G3422"/>
    <mergeCell ref="F3433:G3433"/>
    <mergeCell ref="F3434:G3434"/>
    <mergeCell ref="I3436:J3436"/>
    <mergeCell ref="F3431:G3431"/>
    <mergeCell ref="F3432:G3432"/>
    <mergeCell ref="F3379:G3379"/>
    <mergeCell ref="F3380:G3380"/>
    <mergeCell ref="F3381:G3381"/>
    <mergeCell ref="I3383:J3383"/>
    <mergeCell ref="F3385:G3385"/>
    <mergeCell ref="F3386:G3386"/>
    <mergeCell ref="F3387:G3387"/>
    <mergeCell ref="F3388:G3388"/>
    <mergeCell ref="F3389:G3389"/>
    <mergeCell ref="I3391:J3391"/>
    <mergeCell ref="F3393:G3393"/>
    <mergeCell ref="F3394:G3394"/>
    <mergeCell ref="F3395:G3395"/>
    <mergeCell ref="F3396:G3396"/>
    <mergeCell ref="F3397:G3397"/>
    <mergeCell ref="I3399:J3399"/>
    <mergeCell ref="B3400:K3400"/>
    <mergeCell ref="F3358:G3358"/>
    <mergeCell ref="F3359:G3359"/>
    <mergeCell ref="F3360:G3360"/>
    <mergeCell ref="F3361:G3361"/>
    <mergeCell ref="I3363:J3363"/>
    <mergeCell ref="F3365:G3365"/>
    <mergeCell ref="F3366:G3366"/>
    <mergeCell ref="F3367:G3367"/>
    <mergeCell ref="F3368:G3368"/>
    <mergeCell ref="F3369:G3369"/>
    <mergeCell ref="F3370:G3370"/>
    <mergeCell ref="F3371:G3371"/>
    <mergeCell ref="I3373:J3373"/>
    <mergeCell ref="F3375:G3375"/>
    <mergeCell ref="F3376:G3376"/>
    <mergeCell ref="F3377:G3377"/>
    <mergeCell ref="F3378:G3378"/>
    <mergeCell ref="F3345:G3345"/>
    <mergeCell ref="I3347:J3347"/>
    <mergeCell ref="F3349:G3349"/>
    <mergeCell ref="F3350:G3350"/>
    <mergeCell ref="F3351:G3351"/>
    <mergeCell ref="F3352:G3352"/>
    <mergeCell ref="F3353:G3353"/>
    <mergeCell ref="I3355:J3355"/>
    <mergeCell ref="F3357:G3357"/>
    <mergeCell ref="F3316:G3316"/>
    <mergeCell ref="F3317:G3317"/>
    <mergeCell ref="F3318:G3318"/>
    <mergeCell ref="F3319:G3319"/>
    <mergeCell ref="F3320:G3320"/>
    <mergeCell ref="F3321:G3321"/>
    <mergeCell ref="F3322:G3322"/>
    <mergeCell ref="F3323:G3323"/>
    <mergeCell ref="F3324:G3324"/>
    <mergeCell ref="F3325:G3325"/>
    <mergeCell ref="F3326:G3326"/>
    <mergeCell ref="F3327:G3327"/>
    <mergeCell ref="F3328:G3328"/>
    <mergeCell ref="I3330:J3330"/>
    <mergeCell ref="F3332:G3332"/>
    <mergeCell ref="F3333:G3333"/>
    <mergeCell ref="F3334:G3334"/>
    <mergeCell ref="F3335:G3335"/>
    <mergeCell ref="F3336:G3336"/>
    <mergeCell ref="F3337:G3337"/>
    <mergeCell ref="I3339:J3339"/>
    <mergeCell ref="F3341:G3341"/>
    <mergeCell ref="F3342:G3342"/>
    <mergeCell ref="F3284:G3284"/>
    <mergeCell ref="F3285:G3285"/>
    <mergeCell ref="F3286:G3286"/>
    <mergeCell ref="I3288:J3288"/>
    <mergeCell ref="B3289:K3289"/>
    <mergeCell ref="B3290:K3290"/>
    <mergeCell ref="F3292:G3292"/>
    <mergeCell ref="F3293:G3293"/>
    <mergeCell ref="F3294:G3294"/>
    <mergeCell ref="F3295:G3295"/>
    <mergeCell ref="F3296:G3296"/>
    <mergeCell ref="I3298:J3298"/>
    <mergeCell ref="B3299:K3299"/>
    <mergeCell ref="B3300:K3300"/>
    <mergeCell ref="F3302:G3302"/>
    <mergeCell ref="F3303:G3303"/>
    <mergeCell ref="F3304:G3304"/>
    <mergeCell ref="F3272:G3272"/>
    <mergeCell ref="F3273:G3273"/>
    <mergeCell ref="F3232:G3232"/>
    <mergeCell ref="F3233:G3233"/>
    <mergeCell ref="F3234:G3234"/>
    <mergeCell ref="F3235:G3235"/>
    <mergeCell ref="I3237:J3237"/>
    <mergeCell ref="B3238:K3238"/>
    <mergeCell ref="B3239:K3239"/>
    <mergeCell ref="F3241:G3241"/>
    <mergeCell ref="F3242:G3242"/>
    <mergeCell ref="F3243:G3243"/>
    <mergeCell ref="F3244:G3244"/>
    <mergeCell ref="F3245:G3245"/>
    <mergeCell ref="I3247:J3247"/>
    <mergeCell ref="B3248:K3248"/>
    <mergeCell ref="B3249:K3249"/>
    <mergeCell ref="F3251:G3251"/>
    <mergeCell ref="F3252:G3252"/>
    <mergeCell ref="F3213:G3213"/>
    <mergeCell ref="F3214:G3214"/>
    <mergeCell ref="F3215:G3215"/>
    <mergeCell ref="F3216:G3216"/>
    <mergeCell ref="F3217:G3217"/>
    <mergeCell ref="I3219:J3219"/>
    <mergeCell ref="F3221:G3221"/>
    <mergeCell ref="F3222:G3222"/>
    <mergeCell ref="F3223:G3223"/>
    <mergeCell ref="F3224:G3224"/>
    <mergeCell ref="F3225:G3225"/>
    <mergeCell ref="I3227:J3227"/>
    <mergeCell ref="B3228:K3228"/>
    <mergeCell ref="B3229:K3229"/>
    <mergeCell ref="F3231:G3231"/>
    <mergeCell ref="B3189:K3189"/>
    <mergeCell ref="B3190:K3190"/>
    <mergeCell ref="F3192:G3192"/>
    <mergeCell ref="F3193:G3193"/>
    <mergeCell ref="F3194:G3194"/>
    <mergeCell ref="F3195:G3195"/>
    <mergeCell ref="F3196:G3196"/>
    <mergeCell ref="I3198:J3198"/>
    <mergeCell ref="B3199:K3199"/>
    <mergeCell ref="B3200:K3200"/>
    <mergeCell ref="F3202:G3202"/>
    <mergeCell ref="F3203:G3203"/>
    <mergeCell ref="F3204:G3204"/>
    <mergeCell ref="F3205:G3205"/>
    <mergeCell ref="F3206:G3206"/>
    <mergeCell ref="F3207:G3207"/>
    <mergeCell ref="F3208:G3208"/>
    <mergeCell ref="I3147:J3147"/>
    <mergeCell ref="F3149:G3149"/>
    <mergeCell ref="F3150:G3150"/>
    <mergeCell ref="F3151:G3151"/>
    <mergeCell ref="F3152:G3152"/>
    <mergeCell ref="F3153:G3153"/>
    <mergeCell ref="F3154:G3154"/>
    <mergeCell ref="I3156:J3156"/>
    <mergeCell ref="F3158:G3158"/>
    <mergeCell ref="F3159:G3159"/>
    <mergeCell ref="F3160:G3160"/>
    <mergeCell ref="F3161:G3161"/>
    <mergeCell ref="F3162:G3162"/>
    <mergeCell ref="I3164:J3164"/>
    <mergeCell ref="F3166:G3166"/>
    <mergeCell ref="B3137:K3137"/>
    <mergeCell ref="B3138:K3138"/>
    <mergeCell ref="F3140:G3140"/>
    <mergeCell ref="F3141:G3141"/>
    <mergeCell ref="F3142:G3142"/>
    <mergeCell ref="F3143:G3143"/>
    <mergeCell ref="F3102:G3102"/>
    <mergeCell ref="F3103:G3103"/>
    <mergeCell ref="F3104:G3104"/>
    <mergeCell ref="I3106:J3106"/>
    <mergeCell ref="B3107:K3107"/>
    <mergeCell ref="B3108:K3108"/>
    <mergeCell ref="F3110:G3110"/>
    <mergeCell ref="F3111:G3111"/>
    <mergeCell ref="F3112:G3112"/>
    <mergeCell ref="F3113:G3113"/>
    <mergeCell ref="F3114:G3114"/>
    <mergeCell ref="I3116:J3116"/>
    <mergeCell ref="B3117:K3117"/>
    <mergeCell ref="B3118:K3118"/>
    <mergeCell ref="F3120:G3120"/>
    <mergeCell ref="F3121:G3121"/>
    <mergeCell ref="F3122:G3122"/>
    <mergeCell ref="B3097:K3097"/>
    <mergeCell ref="B3098:K3098"/>
    <mergeCell ref="F3100:G3100"/>
    <mergeCell ref="F3101:G3101"/>
    <mergeCell ref="F3060:G3060"/>
    <mergeCell ref="F3061:G3061"/>
    <mergeCell ref="F3062:G3062"/>
    <mergeCell ref="F3063:G3063"/>
    <mergeCell ref="F3064:G3064"/>
    <mergeCell ref="I3066:J3066"/>
    <mergeCell ref="B3067:K3067"/>
    <mergeCell ref="B3068:K3068"/>
    <mergeCell ref="F3070:G3070"/>
    <mergeCell ref="F3071:G3071"/>
    <mergeCell ref="F3072:G3072"/>
    <mergeCell ref="F3073:G3073"/>
    <mergeCell ref="F3074:G3074"/>
    <mergeCell ref="I3076:J3076"/>
    <mergeCell ref="B3077:K3077"/>
    <mergeCell ref="B3078:K3078"/>
    <mergeCell ref="F3080:G3080"/>
    <mergeCell ref="F3081:G3081"/>
    <mergeCell ref="F3082:G3082"/>
    <mergeCell ref="F3083:G3083"/>
    <mergeCell ref="F3084:G3084"/>
    <mergeCell ref="I3086:J3086"/>
    <mergeCell ref="B3087:K3087"/>
    <mergeCell ref="B3088:K3088"/>
    <mergeCell ref="F3090:G3090"/>
    <mergeCell ref="F3091:G3091"/>
    <mergeCell ref="F3092:G3092"/>
    <mergeCell ref="F3093:G3093"/>
    <mergeCell ref="F3051:G3051"/>
    <mergeCell ref="F3052:G3052"/>
    <mergeCell ref="F3053:G3053"/>
    <mergeCell ref="F3054:G3054"/>
    <mergeCell ref="I3056:J3056"/>
    <mergeCell ref="B3057:K3057"/>
    <mergeCell ref="B3058:K3058"/>
    <mergeCell ref="F3016:G3016"/>
    <mergeCell ref="I3018:J3018"/>
    <mergeCell ref="F3020:G3020"/>
    <mergeCell ref="F3021:G3021"/>
    <mergeCell ref="F3022:G3022"/>
    <mergeCell ref="F3023:G3023"/>
    <mergeCell ref="F3024:G3024"/>
    <mergeCell ref="I3026:J3026"/>
    <mergeCell ref="B3027:K3027"/>
    <mergeCell ref="B3028:K3028"/>
    <mergeCell ref="F3030:G3030"/>
    <mergeCell ref="F3031:G3031"/>
    <mergeCell ref="F3032:G3032"/>
    <mergeCell ref="F3033:G3033"/>
    <mergeCell ref="F3034:G3034"/>
    <mergeCell ref="I3036:J3036"/>
    <mergeCell ref="B3037:K3037"/>
    <mergeCell ref="F3003:G3003"/>
    <mergeCell ref="F3004:G3004"/>
    <mergeCell ref="F3005:G3005"/>
    <mergeCell ref="F3006:G3006"/>
    <mergeCell ref="F3007:G3007"/>
    <mergeCell ref="I3009:J3009"/>
    <mergeCell ref="F3011:G3011"/>
    <mergeCell ref="F3012:G3012"/>
    <mergeCell ref="F3013:G3013"/>
    <mergeCell ref="F3014:G3014"/>
    <mergeCell ref="F3015:G3015"/>
    <mergeCell ref="I2973:J2973"/>
    <mergeCell ref="F2975:G2975"/>
    <mergeCell ref="F2976:G2976"/>
    <mergeCell ref="F2977:G2977"/>
    <mergeCell ref="F2978:G2978"/>
    <mergeCell ref="F2979:G2979"/>
    <mergeCell ref="F2980:G2980"/>
    <mergeCell ref="I2982:J2982"/>
    <mergeCell ref="F2984:G2984"/>
    <mergeCell ref="F2985:G2985"/>
    <mergeCell ref="F2986:G2986"/>
    <mergeCell ref="F2987:G2987"/>
    <mergeCell ref="F2988:G2988"/>
    <mergeCell ref="F2989:G2989"/>
    <mergeCell ref="I2991:J2991"/>
    <mergeCell ref="F2993:G2993"/>
    <mergeCell ref="F2994:G2994"/>
    <mergeCell ref="F2995:G2995"/>
    <mergeCell ref="F2996:G2996"/>
    <mergeCell ref="F2997:G2997"/>
    <mergeCell ref="F2998:G2998"/>
    <mergeCell ref="F2949:G2949"/>
    <mergeCell ref="F2950:G2950"/>
    <mergeCell ref="F2910:G2910"/>
    <mergeCell ref="I2912:J2912"/>
    <mergeCell ref="F2914:G2914"/>
    <mergeCell ref="F2915:G2915"/>
    <mergeCell ref="F2916:G2916"/>
    <mergeCell ref="F2917:G2917"/>
    <mergeCell ref="F2918:G2918"/>
    <mergeCell ref="I2920:J2920"/>
    <mergeCell ref="F2922:G2922"/>
    <mergeCell ref="F2923:G2923"/>
    <mergeCell ref="F2924:G2924"/>
    <mergeCell ref="F2925:G2925"/>
    <mergeCell ref="F2926:G2926"/>
    <mergeCell ref="I2928:J2928"/>
    <mergeCell ref="F2884:G2884"/>
    <mergeCell ref="I2886:J2886"/>
    <mergeCell ref="F2888:G2888"/>
    <mergeCell ref="F2889:G2889"/>
    <mergeCell ref="F2890:G2890"/>
    <mergeCell ref="F2891:G2891"/>
    <mergeCell ref="F2892:G2892"/>
    <mergeCell ref="F2893:G2893"/>
    <mergeCell ref="I2895:J2895"/>
    <mergeCell ref="F2897:G2897"/>
    <mergeCell ref="F2898:G2898"/>
    <mergeCell ref="F2899:G2899"/>
    <mergeCell ref="F2900:G2900"/>
    <mergeCell ref="F2901:G2901"/>
    <mergeCell ref="F2902:G2902"/>
    <mergeCell ref="I2904:J2904"/>
    <mergeCell ref="F2906:G2906"/>
    <mergeCell ref="B2869:K2869"/>
    <mergeCell ref="F2871:G2871"/>
    <mergeCell ref="F2872:G2872"/>
    <mergeCell ref="F2873:G2873"/>
    <mergeCell ref="F2874:G2874"/>
    <mergeCell ref="F2875:G2875"/>
    <mergeCell ref="I2877:J2877"/>
    <mergeCell ref="B2878:K2878"/>
    <mergeCell ref="B2879:K2879"/>
    <mergeCell ref="F2881:G2881"/>
    <mergeCell ref="F2882:G2882"/>
    <mergeCell ref="F2883:G2883"/>
    <mergeCell ref="F2840:G2840"/>
    <mergeCell ref="I2842:J2842"/>
    <mergeCell ref="F2844:G2844"/>
    <mergeCell ref="F2845:G2845"/>
    <mergeCell ref="F2846:G2846"/>
    <mergeCell ref="F2847:G2847"/>
    <mergeCell ref="I2849:J2849"/>
    <mergeCell ref="F2851:G2851"/>
    <mergeCell ref="F2852:G2852"/>
    <mergeCell ref="F2853:G2853"/>
    <mergeCell ref="F2854:G2854"/>
    <mergeCell ref="F2855:G2855"/>
    <mergeCell ref="I2857:J2857"/>
    <mergeCell ref="B2858:K2858"/>
    <mergeCell ref="B2859:K2859"/>
    <mergeCell ref="F2861:G2861"/>
    <mergeCell ref="F2862:G2862"/>
    <mergeCell ref="B2868:K2868"/>
    <mergeCell ref="I2828:J2828"/>
    <mergeCell ref="F2830:G2830"/>
    <mergeCell ref="F2831:G2831"/>
    <mergeCell ref="F2832:G2832"/>
    <mergeCell ref="F2833:G2833"/>
    <mergeCell ref="I2835:J2835"/>
    <mergeCell ref="F2837:G2837"/>
    <mergeCell ref="F2838:G2838"/>
    <mergeCell ref="F2839:G2839"/>
    <mergeCell ref="F2796:G2796"/>
    <mergeCell ref="F2797:G2797"/>
    <mergeCell ref="F2798:G2798"/>
    <mergeCell ref="F2799:G2799"/>
    <mergeCell ref="I2801:J2801"/>
    <mergeCell ref="F2803:G2803"/>
    <mergeCell ref="F2804:G2804"/>
    <mergeCell ref="F2805:G2805"/>
    <mergeCell ref="F2806:G2806"/>
    <mergeCell ref="F2807:G2807"/>
    <mergeCell ref="I2809:J2809"/>
    <mergeCell ref="B2810:K2810"/>
    <mergeCell ref="B2811:K2811"/>
    <mergeCell ref="F2813:G2813"/>
    <mergeCell ref="F2814:G2814"/>
    <mergeCell ref="F2815:G2815"/>
    <mergeCell ref="F2816:G2816"/>
    <mergeCell ref="F2775:G2775"/>
    <mergeCell ref="F2776:G2776"/>
    <mergeCell ref="F2777:G2777"/>
    <mergeCell ref="F2778:G2778"/>
    <mergeCell ref="I2780:J2780"/>
    <mergeCell ref="F2782:G2782"/>
    <mergeCell ref="F2783:G2783"/>
    <mergeCell ref="F2784:G2784"/>
    <mergeCell ref="F2785:G2785"/>
    <mergeCell ref="F2786:G2786"/>
    <mergeCell ref="F2787:G2787"/>
    <mergeCell ref="I2789:J2789"/>
    <mergeCell ref="F2791:G2791"/>
    <mergeCell ref="F2792:G2792"/>
    <mergeCell ref="F2793:G2793"/>
    <mergeCell ref="F2794:G2794"/>
    <mergeCell ref="F2795:G2795"/>
    <mergeCell ref="I2771:J2771"/>
    <mergeCell ref="F2773:G2773"/>
    <mergeCell ref="F2774:G2774"/>
    <mergeCell ref="F2731:G2731"/>
    <mergeCell ref="F2732:G2732"/>
    <mergeCell ref="F2733:G2733"/>
    <mergeCell ref="I2735:J2735"/>
    <mergeCell ref="F2737:G2737"/>
    <mergeCell ref="F2738:G2738"/>
    <mergeCell ref="F2739:G2739"/>
    <mergeCell ref="F2740:G2740"/>
    <mergeCell ref="F2741:G2741"/>
    <mergeCell ref="F2742:G2742"/>
    <mergeCell ref="I2744:J2744"/>
    <mergeCell ref="F2746:G2746"/>
    <mergeCell ref="F2747:G2747"/>
    <mergeCell ref="F2748:G2748"/>
    <mergeCell ref="F2749:G2749"/>
    <mergeCell ref="F2750:G2750"/>
    <mergeCell ref="F2751:G2751"/>
    <mergeCell ref="F2765:G2765"/>
    <mergeCell ref="F2766:G2766"/>
    <mergeCell ref="F2767:G2767"/>
    <mergeCell ref="F2768:G2768"/>
    <mergeCell ref="F2769:G2769"/>
    <mergeCell ref="F2710:G2710"/>
    <mergeCell ref="F2711:G2711"/>
    <mergeCell ref="F2712:G2712"/>
    <mergeCell ref="F2713:G2713"/>
    <mergeCell ref="F2714:G2714"/>
    <mergeCell ref="F2715:G2715"/>
    <mergeCell ref="I2717:J2717"/>
    <mergeCell ref="F2719:G2719"/>
    <mergeCell ref="F2720:G2720"/>
    <mergeCell ref="F2721:G2721"/>
    <mergeCell ref="F2722:G2722"/>
    <mergeCell ref="F2723:G2723"/>
    <mergeCell ref="F2724:G2724"/>
    <mergeCell ref="I2726:J2726"/>
    <mergeCell ref="F2728:G2728"/>
    <mergeCell ref="F2729:G2729"/>
    <mergeCell ref="F2730:G2730"/>
    <mergeCell ref="B2688:K2688"/>
    <mergeCell ref="F2690:G2690"/>
    <mergeCell ref="F2691:G2691"/>
    <mergeCell ref="F2692:G2692"/>
    <mergeCell ref="F2693:G2693"/>
    <mergeCell ref="F2694:G2694"/>
    <mergeCell ref="I2696:J2696"/>
    <mergeCell ref="B2697:K2697"/>
    <mergeCell ref="B2698:K2698"/>
    <mergeCell ref="F2700:G2700"/>
    <mergeCell ref="F2701:G2701"/>
    <mergeCell ref="F2702:G2702"/>
    <mergeCell ref="F2703:G2703"/>
    <mergeCell ref="F2704:G2704"/>
    <mergeCell ref="I2706:J2706"/>
    <mergeCell ref="B2707:K2707"/>
    <mergeCell ref="B2708:K2708"/>
    <mergeCell ref="B2677:K2677"/>
    <mergeCell ref="B2678:K2678"/>
    <mergeCell ref="F2680:G2680"/>
    <mergeCell ref="F2681:G2681"/>
    <mergeCell ref="F2682:G2682"/>
    <mergeCell ref="F2683:G2683"/>
    <mergeCell ref="F2684:G2684"/>
    <mergeCell ref="I2686:J2686"/>
    <mergeCell ref="B2687:K2687"/>
    <mergeCell ref="F2645:G2645"/>
    <mergeCell ref="I2647:J2647"/>
    <mergeCell ref="F2649:G2649"/>
    <mergeCell ref="F2650:G2650"/>
    <mergeCell ref="F2651:G2651"/>
    <mergeCell ref="F2652:G2652"/>
    <mergeCell ref="F2653:G2653"/>
    <mergeCell ref="I2655:J2655"/>
    <mergeCell ref="B2656:K2656"/>
    <mergeCell ref="B2657:K2657"/>
    <mergeCell ref="F2659:G2659"/>
    <mergeCell ref="F2660:G2660"/>
    <mergeCell ref="F2661:G2661"/>
    <mergeCell ref="F2662:G2662"/>
    <mergeCell ref="F2663:G2663"/>
    <mergeCell ref="F2664:G2664"/>
    <mergeCell ref="I2666:J2666"/>
    <mergeCell ref="B2667:K2667"/>
    <mergeCell ref="B2668:K2668"/>
    <mergeCell ref="F2670:G2670"/>
    <mergeCell ref="F2671:G2671"/>
    <mergeCell ref="F2672:G2672"/>
    <mergeCell ref="F2673:G2673"/>
    <mergeCell ref="F2642:G2642"/>
    <mergeCell ref="F2643:G2643"/>
    <mergeCell ref="F2644:G2644"/>
    <mergeCell ref="B2602:K2602"/>
    <mergeCell ref="F2604:G2604"/>
    <mergeCell ref="F2605:G2605"/>
    <mergeCell ref="F2606:G2606"/>
    <mergeCell ref="F2607:G2607"/>
    <mergeCell ref="F2608:G2608"/>
    <mergeCell ref="F2609:G2609"/>
    <mergeCell ref="I2611:J2611"/>
    <mergeCell ref="B2612:K2612"/>
    <mergeCell ref="B2613:K2613"/>
    <mergeCell ref="F2615:G2615"/>
    <mergeCell ref="F2616:G2616"/>
    <mergeCell ref="F2617:G2617"/>
    <mergeCell ref="F2618:G2618"/>
    <mergeCell ref="F2619:G2619"/>
    <mergeCell ref="F2620:G2620"/>
    <mergeCell ref="I2622:J2622"/>
    <mergeCell ref="F2625:G2625"/>
    <mergeCell ref="F2626:G2626"/>
    <mergeCell ref="F2627:G2627"/>
    <mergeCell ref="F2628:G2628"/>
    <mergeCell ref="I2630:J2630"/>
    <mergeCell ref="F2632:G2632"/>
    <mergeCell ref="F2633:G2633"/>
    <mergeCell ref="F2634:G2634"/>
    <mergeCell ref="F2635:G2635"/>
    <mergeCell ref="F2636:G2636"/>
    <mergeCell ref="I2639:J2639"/>
    <mergeCell ref="F2641:G2641"/>
    <mergeCell ref="F2577:G2577"/>
    <mergeCell ref="F2578:G2578"/>
    <mergeCell ref="I2580:J2580"/>
    <mergeCell ref="F2538:G2538"/>
    <mergeCell ref="F2539:G2539"/>
    <mergeCell ref="I2541:J2541"/>
    <mergeCell ref="B2542:K2542"/>
    <mergeCell ref="B2543:K2543"/>
    <mergeCell ref="F2545:G2545"/>
    <mergeCell ref="F2546:G2546"/>
    <mergeCell ref="F2547:G2547"/>
    <mergeCell ref="F2548:G2548"/>
    <mergeCell ref="F2549:G2549"/>
    <mergeCell ref="I2551:J2551"/>
    <mergeCell ref="B2552:K2552"/>
    <mergeCell ref="B2553:K2553"/>
    <mergeCell ref="F2555:G2555"/>
    <mergeCell ref="F2556:G2556"/>
    <mergeCell ref="F2557:G2557"/>
    <mergeCell ref="F2558:G2558"/>
    <mergeCell ref="B2534:K2534"/>
    <mergeCell ref="B2535:K2535"/>
    <mergeCell ref="F2537:G2537"/>
    <mergeCell ref="F2494:G2494"/>
    <mergeCell ref="F2495:G2495"/>
    <mergeCell ref="F2496:G2496"/>
    <mergeCell ref="I2498:J2498"/>
    <mergeCell ref="F2500:G2500"/>
    <mergeCell ref="F2501:G2501"/>
    <mergeCell ref="F2502:G2502"/>
    <mergeCell ref="F2503:G2503"/>
    <mergeCell ref="I2505:J2505"/>
    <mergeCell ref="B2506:K2506"/>
    <mergeCell ref="B2507:K2507"/>
    <mergeCell ref="F2509:G2509"/>
    <mergeCell ref="F2510:G2510"/>
    <mergeCell ref="F2511:G2511"/>
    <mergeCell ref="F2512:G2512"/>
    <mergeCell ref="F2513:G2513"/>
    <mergeCell ref="F2514:G2514"/>
    <mergeCell ref="F2529:G2529"/>
    <mergeCell ref="F2530:G2530"/>
    <mergeCell ref="F2531:G2531"/>
    <mergeCell ref="I2533:J2533"/>
    <mergeCell ref="B2488:K2488"/>
    <mergeCell ref="B2489:K2489"/>
    <mergeCell ref="F2491:G2491"/>
    <mergeCell ref="F2492:G2492"/>
    <mergeCell ref="F2493:G2493"/>
    <mergeCell ref="B2453:K2453"/>
    <mergeCell ref="B2454:K2454"/>
    <mergeCell ref="F2456:G2456"/>
    <mergeCell ref="F2457:G2457"/>
    <mergeCell ref="F2458:G2458"/>
    <mergeCell ref="F2459:G2459"/>
    <mergeCell ref="F2460:G2460"/>
    <mergeCell ref="I2462:J2462"/>
    <mergeCell ref="B2463:K2463"/>
    <mergeCell ref="B2464:K2464"/>
    <mergeCell ref="F2466:G2466"/>
    <mergeCell ref="F2467:G2467"/>
    <mergeCell ref="F2468:G2468"/>
    <mergeCell ref="F2469:G2469"/>
    <mergeCell ref="F2470:G2470"/>
    <mergeCell ref="F2471:G2471"/>
    <mergeCell ref="F2472:G2472"/>
    <mergeCell ref="F2473:G2473"/>
    <mergeCell ref="I2475:J2475"/>
    <mergeCell ref="B2476:K2476"/>
    <mergeCell ref="B2477:K2477"/>
    <mergeCell ref="F2479:G2479"/>
    <mergeCell ref="F2480:G2480"/>
    <mergeCell ref="F2481:G2481"/>
    <mergeCell ref="F2482:G2482"/>
    <mergeCell ref="F2483:G2483"/>
    <mergeCell ref="F2484:G2484"/>
    <mergeCell ref="F2446:G2446"/>
    <mergeCell ref="F2447:G2447"/>
    <mergeCell ref="F2448:G2448"/>
    <mergeCell ref="F2449:G2449"/>
    <mergeCell ref="F2450:G2450"/>
    <mergeCell ref="I2452:J2452"/>
    <mergeCell ref="F2412:G2412"/>
    <mergeCell ref="F2413:G2413"/>
    <mergeCell ref="F2414:G2414"/>
    <mergeCell ref="F2415:G2415"/>
    <mergeCell ref="F2416:G2416"/>
    <mergeCell ref="I2418:J2418"/>
    <mergeCell ref="B2419:K2419"/>
    <mergeCell ref="B2420:K2420"/>
    <mergeCell ref="F2422:G2422"/>
    <mergeCell ref="F2423:G2423"/>
    <mergeCell ref="F2424:G2424"/>
    <mergeCell ref="F2425:G2425"/>
    <mergeCell ref="F2426:G2426"/>
    <mergeCell ref="F2427:G2427"/>
    <mergeCell ref="F2428:G2428"/>
    <mergeCell ref="F2429:G2429"/>
    <mergeCell ref="F2430:G2430"/>
    <mergeCell ref="F2431:G2431"/>
    <mergeCell ref="I2433:J2433"/>
    <mergeCell ref="F2435:G2435"/>
    <mergeCell ref="F2436:G2436"/>
    <mergeCell ref="F2437:G2437"/>
    <mergeCell ref="F2438:G2438"/>
    <mergeCell ref="F2439:G2439"/>
    <mergeCell ref="F2440:G2440"/>
    <mergeCell ref="F2441:G2441"/>
    <mergeCell ref="F2400:G2400"/>
    <mergeCell ref="F2401:G2401"/>
    <mergeCell ref="F2402:G2402"/>
    <mergeCell ref="F2403:G2403"/>
    <mergeCell ref="F2404:G2404"/>
    <mergeCell ref="F2405:G2405"/>
    <mergeCell ref="F2406:G2406"/>
    <mergeCell ref="I2408:J2408"/>
    <mergeCell ref="F2410:G2410"/>
    <mergeCell ref="F2411:G2411"/>
    <mergeCell ref="F2370:G2370"/>
    <mergeCell ref="F2371:G2371"/>
    <mergeCell ref="F2372:G2372"/>
    <mergeCell ref="F2373:G2373"/>
    <mergeCell ref="F2374:G2374"/>
    <mergeCell ref="I2376:J2376"/>
    <mergeCell ref="B2377:K2377"/>
    <mergeCell ref="B2378:K2378"/>
    <mergeCell ref="F2380:G2380"/>
    <mergeCell ref="F2381:G2381"/>
    <mergeCell ref="F2382:G2382"/>
    <mergeCell ref="F2383:G2383"/>
    <mergeCell ref="F2384:G2384"/>
    <mergeCell ref="I2386:J2386"/>
    <mergeCell ref="B2387:K2387"/>
    <mergeCell ref="B2388:K2388"/>
    <mergeCell ref="F2390:G2390"/>
    <mergeCell ref="F2393:G2393"/>
    <mergeCell ref="F2394:G2394"/>
    <mergeCell ref="F2395:G2395"/>
    <mergeCell ref="F2396:G2396"/>
    <mergeCell ref="I2398:J2398"/>
    <mergeCell ref="F2360:G2360"/>
    <mergeCell ref="F2361:G2361"/>
    <mergeCell ref="F2362:G2362"/>
    <mergeCell ref="I2364:J2364"/>
    <mergeCell ref="B2365:K2365"/>
    <mergeCell ref="B2366:K2366"/>
    <mergeCell ref="F2368:G2368"/>
    <mergeCell ref="F2369:G2369"/>
    <mergeCell ref="F2328:G2328"/>
    <mergeCell ref="F2329:G2329"/>
    <mergeCell ref="F2330:G2330"/>
    <mergeCell ref="F2331:G2331"/>
    <mergeCell ref="F2332:G2332"/>
    <mergeCell ref="F2333:G2333"/>
    <mergeCell ref="F2334:G2334"/>
    <mergeCell ref="F2335:G2335"/>
    <mergeCell ref="I2337:J2337"/>
    <mergeCell ref="F2339:G2339"/>
    <mergeCell ref="F2340:G2340"/>
    <mergeCell ref="F2341:G2341"/>
    <mergeCell ref="F2342:G2342"/>
    <mergeCell ref="F2343:G2343"/>
    <mergeCell ref="F2344:G2344"/>
    <mergeCell ref="F2345:G2345"/>
    <mergeCell ref="I2347:J2347"/>
    <mergeCell ref="F2349:G2349"/>
    <mergeCell ref="F2350:G2350"/>
    <mergeCell ref="F2351:G2351"/>
    <mergeCell ref="F2352:G2352"/>
    <mergeCell ref="F2353:G2353"/>
    <mergeCell ref="F2354:G2354"/>
    <mergeCell ref="F2355:G2355"/>
    <mergeCell ref="F2286:G2286"/>
    <mergeCell ref="F2287:G2287"/>
    <mergeCell ref="F2288:G2288"/>
    <mergeCell ref="F2289:G2289"/>
    <mergeCell ref="I2291:J2291"/>
    <mergeCell ref="F2293:G2293"/>
    <mergeCell ref="F2294:G2294"/>
    <mergeCell ref="F2295:G2295"/>
    <mergeCell ref="F2296:G2296"/>
    <mergeCell ref="F2297:G2297"/>
    <mergeCell ref="F2298:G2298"/>
    <mergeCell ref="F2299:G2299"/>
    <mergeCell ref="I2301:J2301"/>
    <mergeCell ref="B2302:K2302"/>
    <mergeCell ref="B2303:K2303"/>
    <mergeCell ref="F2305:G2305"/>
    <mergeCell ref="F2306:G2306"/>
    <mergeCell ref="F2265:G2265"/>
    <mergeCell ref="F2266:G2266"/>
    <mergeCell ref="F2267:G2267"/>
    <mergeCell ref="F2268:G2268"/>
    <mergeCell ref="F2269:G2269"/>
    <mergeCell ref="I2271:J2271"/>
    <mergeCell ref="F2273:G2273"/>
    <mergeCell ref="F2274:G2274"/>
    <mergeCell ref="F2275:G2275"/>
    <mergeCell ref="F2276:G2276"/>
    <mergeCell ref="F2277:G2277"/>
    <mergeCell ref="F2278:G2278"/>
    <mergeCell ref="F2279:G2279"/>
    <mergeCell ref="F2280:G2280"/>
    <mergeCell ref="I2282:J2282"/>
    <mergeCell ref="F2284:G2284"/>
    <mergeCell ref="F2285:G2285"/>
    <mergeCell ref="F2262:G2262"/>
    <mergeCell ref="F2263:G2263"/>
    <mergeCell ref="F2264:G2264"/>
    <mergeCell ref="F2225:G2225"/>
    <mergeCell ref="F2226:G2226"/>
    <mergeCell ref="F2227:G2227"/>
    <mergeCell ref="F2228:G2228"/>
    <mergeCell ref="F2229:G2229"/>
    <mergeCell ref="F2230:G2230"/>
    <mergeCell ref="F2231:G2231"/>
    <mergeCell ref="F2232:G2232"/>
    <mergeCell ref="F2233:G2233"/>
    <mergeCell ref="I2235:J2235"/>
    <mergeCell ref="B2236:K2236"/>
    <mergeCell ref="B2237:K2237"/>
    <mergeCell ref="F2239:G2239"/>
    <mergeCell ref="F2240:G2240"/>
    <mergeCell ref="F2241:G2241"/>
    <mergeCell ref="F2242:G2242"/>
    <mergeCell ref="F2243:G2243"/>
    <mergeCell ref="F2251:G2251"/>
    <mergeCell ref="F2252:G2252"/>
    <mergeCell ref="F2253:G2253"/>
    <mergeCell ref="F2254:G2254"/>
    <mergeCell ref="F2255:G2255"/>
    <mergeCell ref="F2256:G2256"/>
    <mergeCell ref="I2258:J2258"/>
    <mergeCell ref="B2259:K2259"/>
    <mergeCell ref="B2260:K2260"/>
    <mergeCell ref="F2250:G2250"/>
    <mergeCell ref="B2209:K2209"/>
    <mergeCell ref="F2211:G2211"/>
    <mergeCell ref="F2212:G2212"/>
    <mergeCell ref="F2213:G2213"/>
    <mergeCell ref="F2214:G2214"/>
    <mergeCell ref="F2215:G2215"/>
    <mergeCell ref="F2216:G2216"/>
    <mergeCell ref="F2217:G2217"/>
    <mergeCell ref="F2218:G2218"/>
    <mergeCell ref="F2219:G2219"/>
    <mergeCell ref="I2221:J2221"/>
    <mergeCell ref="B2222:K2222"/>
    <mergeCell ref="B2223:K2223"/>
    <mergeCell ref="F2185:G2185"/>
    <mergeCell ref="F2186:G2186"/>
    <mergeCell ref="F2187:G2187"/>
    <mergeCell ref="F2188:G2188"/>
    <mergeCell ref="F2189:G2189"/>
    <mergeCell ref="F2190:G2190"/>
    <mergeCell ref="F2191:G2191"/>
    <mergeCell ref="F2192:G2192"/>
    <mergeCell ref="I2194:J2194"/>
    <mergeCell ref="B2195:K2195"/>
    <mergeCell ref="B2196:K2196"/>
    <mergeCell ref="F2198:G2198"/>
    <mergeCell ref="F2199:G2199"/>
    <mergeCell ref="F2200:G2200"/>
    <mergeCell ref="F2201:G2201"/>
    <mergeCell ref="F2202:G2202"/>
    <mergeCell ref="F2203:G2203"/>
    <mergeCell ref="F2204:G2204"/>
    <mergeCell ref="F2205:G2205"/>
    <mergeCell ref="B2182:K2182"/>
    <mergeCell ref="B2183:K2183"/>
    <mergeCell ref="F2143:G2143"/>
    <mergeCell ref="F2144:G2144"/>
    <mergeCell ref="I2146:J2146"/>
    <mergeCell ref="F2148:G2148"/>
    <mergeCell ref="F2149:G2149"/>
    <mergeCell ref="F2150:G2150"/>
    <mergeCell ref="F2151:G2151"/>
    <mergeCell ref="F2152:G2152"/>
    <mergeCell ref="F2153:G2153"/>
    <mergeCell ref="F2154:G2154"/>
    <mergeCell ref="F2155:G2155"/>
    <mergeCell ref="I2157:J2157"/>
    <mergeCell ref="F2159:G2159"/>
    <mergeCell ref="F2160:G2160"/>
    <mergeCell ref="F2161:G2161"/>
    <mergeCell ref="F2162:G2162"/>
    <mergeCell ref="F2163:G2163"/>
    <mergeCell ref="F2177:G2177"/>
    <mergeCell ref="F2178:G2178"/>
    <mergeCell ref="F2179:G2179"/>
    <mergeCell ref="I2181:J2181"/>
    <mergeCell ref="F2175:G2175"/>
    <mergeCell ref="F2176:G2176"/>
    <mergeCell ref="F2174:G2174"/>
    <mergeCell ref="F2129:G2129"/>
    <mergeCell ref="F2130:G2130"/>
    <mergeCell ref="F2131:G2131"/>
    <mergeCell ref="F2132:G2132"/>
    <mergeCell ref="F2133:G2133"/>
    <mergeCell ref="F2134:G2134"/>
    <mergeCell ref="I2136:J2136"/>
    <mergeCell ref="F2138:G2138"/>
    <mergeCell ref="F2139:G2139"/>
    <mergeCell ref="F2140:G2140"/>
    <mergeCell ref="F2141:G2141"/>
    <mergeCell ref="F2142:G2142"/>
    <mergeCell ref="F2101:G2101"/>
    <mergeCell ref="I2103:J2103"/>
    <mergeCell ref="F2105:G2105"/>
    <mergeCell ref="F2106:G2106"/>
    <mergeCell ref="F2107:G2107"/>
    <mergeCell ref="F2108:G2108"/>
    <mergeCell ref="F2109:G2109"/>
    <mergeCell ref="F2110:G2110"/>
    <mergeCell ref="F2111:G2111"/>
    <mergeCell ref="F2112:G2112"/>
    <mergeCell ref="I2114:J2114"/>
    <mergeCell ref="F2116:G2116"/>
    <mergeCell ref="F2117:G2117"/>
    <mergeCell ref="F2118:G2118"/>
    <mergeCell ref="F2119:G2119"/>
    <mergeCell ref="F2120:G2120"/>
    <mergeCell ref="F2121:G2121"/>
    <mergeCell ref="F2123:G2123"/>
    <mergeCell ref="I2125:J2125"/>
    <mergeCell ref="F2127:G2127"/>
    <mergeCell ref="F2098:G2098"/>
    <mergeCell ref="F2099:G2099"/>
    <mergeCell ref="F2100:G2100"/>
    <mergeCell ref="I2072:J2072"/>
    <mergeCell ref="F2074:G2074"/>
    <mergeCell ref="F2075:G2075"/>
    <mergeCell ref="F2076:G2076"/>
    <mergeCell ref="F2077:G2077"/>
    <mergeCell ref="F2078:G2078"/>
    <mergeCell ref="F2079:G2079"/>
    <mergeCell ref="F2038:G2038"/>
    <mergeCell ref="I2040:J2040"/>
    <mergeCell ref="F2042:G2042"/>
    <mergeCell ref="F2043:G2043"/>
    <mergeCell ref="F2044:G2044"/>
    <mergeCell ref="F2045:G2045"/>
    <mergeCell ref="F2046:G2046"/>
    <mergeCell ref="F2047:G2047"/>
    <mergeCell ref="F2048:G2048"/>
    <mergeCell ref="F2049:G2049"/>
    <mergeCell ref="I2051:J2051"/>
    <mergeCell ref="F2053:G2053"/>
    <mergeCell ref="F2054:G2054"/>
    <mergeCell ref="F2055:G2055"/>
    <mergeCell ref="F2056:G2056"/>
    <mergeCell ref="F2057:G2057"/>
    <mergeCell ref="F2058:G2058"/>
    <mergeCell ref="F2097:G2097"/>
    <mergeCell ref="F2017:G2017"/>
    <mergeCell ref="F2018:G2018"/>
    <mergeCell ref="I2020:J2020"/>
    <mergeCell ref="F2022:G2022"/>
    <mergeCell ref="F2023:G2023"/>
    <mergeCell ref="F2024:G2024"/>
    <mergeCell ref="F2025:G2025"/>
    <mergeCell ref="F2026:G2026"/>
    <mergeCell ref="F2027:G2027"/>
    <mergeCell ref="F2028:G2028"/>
    <mergeCell ref="I2030:J2030"/>
    <mergeCell ref="F2032:G2032"/>
    <mergeCell ref="F2033:G2033"/>
    <mergeCell ref="F2034:G2034"/>
    <mergeCell ref="F2035:G2035"/>
    <mergeCell ref="F2036:G2036"/>
    <mergeCell ref="F2037:G2037"/>
    <mergeCell ref="F2013:G2013"/>
    <mergeCell ref="F2014:G2014"/>
    <mergeCell ref="F2015:G2015"/>
    <mergeCell ref="F2016:G2016"/>
    <mergeCell ref="F1975:G1975"/>
    <mergeCell ref="F1976:G1976"/>
    <mergeCell ref="F1977:G1977"/>
    <mergeCell ref="F1978:G1978"/>
    <mergeCell ref="I1980:J1980"/>
    <mergeCell ref="F1982:G1982"/>
    <mergeCell ref="F1983:G1983"/>
    <mergeCell ref="F1984:G1984"/>
    <mergeCell ref="F1985:G1985"/>
    <mergeCell ref="F1986:G1986"/>
    <mergeCell ref="F1987:G1987"/>
    <mergeCell ref="F1988:G1988"/>
    <mergeCell ref="F1989:G1989"/>
    <mergeCell ref="I1991:J1991"/>
    <mergeCell ref="F1993:G1993"/>
    <mergeCell ref="F1994:G1994"/>
    <mergeCell ref="F1995:G1995"/>
    <mergeCell ref="F1960:G1960"/>
    <mergeCell ref="F1961:G1961"/>
    <mergeCell ref="F1962:G1962"/>
    <mergeCell ref="F1963:G1963"/>
    <mergeCell ref="F1964:G1964"/>
    <mergeCell ref="F1965:G1965"/>
    <mergeCell ref="F1966:G1966"/>
    <mergeCell ref="F1967:G1967"/>
    <mergeCell ref="I1969:J1969"/>
    <mergeCell ref="F1971:G1971"/>
    <mergeCell ref="F1972:G1972"/>
    <mergeCell ref="F1973:G1973"/>
    <mergeCell ref="F1974:G1974"/>
    <mergeCell ref="I1936:J1936"/>
    <mergeCell ref="B1937:K1937"/>
    <mergeCell ref="B1938:K1938"/>
    <mergeCell ref="F1940:G1940"/>
    <mergeCell ref="F1941:G1941"/>
    <mergeCell ref="F1942:G1942"/>
    <mergeCell ref="F1943:G1943"/>
    <mergeCell ref="F1944:G1944"/>
    <mergeCell ref="F1945:G1945"/>
    <mergeCell ref="F1946:G1946"/>
    <mergeCell ref="F1947:G1947"/>
    <mergeCell ref="I1949:J1949"/>
    <mergeCell ref="F1951:G1951"/>
    <mergeCell ref="F1952:G1952"/>
    <mergeCell ref="F1953:G1953"/>
    <mergeCell ref="F1954:G1954"/>
    <mergeCell ref="F1955:G1955"/>
    <mergeCell ref="F1914:G1914"/>
    <mergeCell ref="F1915:G1915"/>
    <mergeCell ref="I1917:J1917"/>
    <mergeCell ref="F1919:G1919"/>
    <mergeCell ref="F1920:G1920"/>
    <mergeCell ref="F1921:G1921"/>
    <mergeCell ref="F1922:G1922"/>
    <mergeCell ref="F1923:G1923"/>
    <mergeCell ref="F1924:G1924"/>
    <mergeCell ref="I1926:J1926"/>
    <mergeCell ref="B1927:K1927"/>
    <mergeCell ref="B1928:K1928"/>
    <mergeCell ref="F1930:G1930"/>
    <mergeCell ref="F1931:G1931"/>
    <mergeCell ref="F1932:G1932"/>
    <mergeCell ref="F1933:G1933"/>
    <mergeCell ref="F1934:G1934"/>
    <mergeCell ref="F1895:G1895"/>
    <mergeCell ref="F1896:G1896"/>
    <mergeCell ref="F1897:G1897"/>
    <mergeCell ref="F1898:G1898"/>
    <mergeCell ref="F1899:G1899"/>
    <mergeCell ref="F1900:G1900"/>
    <mergeCell ref="F1901:G1901"/>
    <mergeCell ref="F1902:G1902"/>
    <mergeCell ref="I1904:J1904"/>
    <mergeCell ref="B1905:K1905"/>
    <mergeCell ref="B1906:K1906"/>
    <mergeCell ref="F1908:G1908"/>
    <mergeCell ref="F1909:G1909"/>
    <mergeCell ref="F1910:G1910"/>
    <mergeCell ref="F1911:G1911"/>
    <mergeCell ref="F1912:G1912"/>
    <mergeCell ref="F1913:G1913"/>
    <mergeCell ref="F1893:G1893"/>
    <mergeCell ref="F1894:G1894"/>
    <mergeCell ref="I1856:J1856"/>
    <mergeCell ref="F1858:G1858"/>
    <mergeCell ref="F1859:G1859"/>
    <mergeCell ref="F1860:G1860"/>
    <mergeCell ref="F1861:G1861"/>
    <mergeCell ref="F1862:G1862"/>
    <mergeCell ref="F1863:G1863"/>
    <mergeCell ref="F1864:G1864"/>
    <mergeCell ref="F1865:G1865"/>
    <mergeCell ref="I1867:J1867"/>
    <mergeCell ref="F1869:G1869"/>
    <mergeCell ref="F1870:G1870"/>
    <mergeCell ref="F1871:G1871"/>
    <mergeCell ref="F1872:G1872"/>
    <mergeCell ref="F1873:G1873"/>
    <mergeCell ref="I1875:J1875"/>
    <mergeCell ref="B1876:K1876"/>
    <mergeCell ref="B1877:K1877"/>
    <mergeCell ref="F1879:G1879"/>
    <mergeCell ref="F1880:G1880"/>
    <mergeCell ref="F1881:G1881"/>
    <mergeCell ref="F1882:G1882"/>
    <mergeCell ref="F1883:G1883"/>
    <mergeCell ref="F1884:G1884"/>
    <mergeCell ref="F1885:G1885"/>
    <mergeCell ref="F1886:G1886"/>
    <mergeCell ref="F1887:G1887"/>
    <mergeCell ref="F1888:G1888"/>
    <mergeCell ref="F1889:G1889"/>
    <mergeCell ref="F1890:G1890"/>
    <mergeCell ref="F1815:G1815"/>
    <mergeCell ref="F1816:G1816"/>
    <mergeCell ref="F1817:G1817"/>
    <mergeCell ref="F1818:G1818"/>
    <mergeCell ref="F1819:G1819"/>
    <mergeCell ref="F1820:G1820"/>
    <mergeCell ref="F1821:G1821"/>
    <mergeCell ref="I1823:J1823"/>
    <mergeCell ref="F1825:G1825"/>
    <mergeCell ref="F1826:G1826"/>
    <mergeCell ref="F1827:G1827"/>
    <mergeCell ref="F1828:G1828"/>
    <mergeCell ref="F1829:G1829"/>
    <mergeCell ref="F1830:G1830"/>
    <mergeCell ref="F1831:G1831"/>
    <mergeCell ref="F1832:G1832"/>
    <mergeCell ref="I1834:J1834"/>
    <mergeCell ref="F1809:G1809"/>
    <mergeCell ref="F1810:G1810"/>
    <mergeCell ref="I1812:J1812"/>
    <mergeCell ref="F1814:G1814"/>
    <mergeCell ref="I1772:J1772"/>
    <mergeCell ref="F1774:G1774"/>
    <mergeCell ref="F1775:G1775"/>
    <mergeCell ref="F1776:G1776"/>
    <mergeCell ref="F1777:G1777"/>
    <mergeCell ref="F1778:G1778"/>
    <mergeCell ref="F1779:G1779"/>
    <mergeCell ref="I1781:J1781"/>
    <mergeCell ref="F1783:G1783"/>
    <mergeCell ref="F1784:G1784"/>
    <mergeCell ref="F1785:G1785"/>
    <mergeCell ref="F1786:G1786"/>
    <mergeCell ref="F1787:G1787"/>
    <mergeCell ref="F1788:G1788"/>
    <mergeCell ref="I1790:J1790"/>
    <mergeCell ref="F1792:G1792"/>
    <mergeCell ref="F1793:G1793"/>
    <mergeCell ref="F1754:G1754"/>
    <mergeCell ref="F1755:G1755"/>
    <mergeCell ref="F1756:G1756"/>
    <mergeCell ref="F1757:G1757"/>
    <mergeCell ref="F1758:G1758"/>
    <mergeCell ref="F1759:G1759"/>
    <mergeCell ref="F1760:G1760"/>
    <mergeCell ref="F1761:G1761"/>
    <mergeCell ref="I1763:J1763"/>
    <mergeCell ref="F1765:G1765"/>
    <mergeCell ref="F1766:G1766"/>
    <mergeCell ref="F1767:G1767"/>
    <mergeCell ref="F1768:G1768"/>
    <mergeCell ref="F1769:G1769"/>
    <mergeCell ref="F1770:G1770"/>
    <mergeCell ref="I1730:J1730"/>
    <mergeCell ref="F1732:G1732"/>
    <mergeCell ref="F1733:G1733"/>
    <mergeCell ref="F1734:G1734"/>
    <mergeCell ref="F1735:G1735"/>
    <mergeCell ref="F1736:G1736"/>
    <mergeCell ref="F1737:G1737"/>
    <mergeCell ref="F1738:G1738"/>
    <mergeCell ref="F1739:G1739"/>
    <mergeCell ref="I1741:J1741"/>
    <mergeCell ref="F1743:G1743"/>
    <mergeCell ref="F1744:G1744"/>
    <mergeCell ref="F1745:G1745"/>
    <mergeCell ref="F1746:G1746"/>
    <mergeCell ref="F1747:G1747"/>
    <mergeCell ref="F1748:G1748"/>
    <mergeCell ref="F1749:G1749"/>
    <mergeCell ref="F1723:G1723"/>
    <mergeCell ref="F1724:G1724"/>
    <mergeCell ref="F1725:G1725"/>
    <mergeCell ref="F1726:G1726"/>
    <mergeCell ref="F1727:G1727"/>
    <mergeCell ref="F1728:G1728"/>
    <mergeCell ref="F1689:G1689"/>
    <mergeCell ref="F1690:G1690"/>
    <mergeCell ref="F1691:G1691"/>
    <mergeCell ref="F1692:G1692"/>
    <mergeCell ref="F1693:G1693"/>
    <mergeCell ref="F1694:G1694"/>
    <mergeCell ref="F1695:G1695"/>
    <mergeCell ref="I1697:J1697"/>
    <mergeCell ref="F1699:G1699"/>
    <mergeCell ref="F1700:G1700"/>
    <mergeCell ref="F1701:G1701"/>
    <mergeCell ref="F1702:G1702"/>
    <mergeCell ref="F1703:G1703"/>
    <mergeCell ref="F1704:G1704"/>
    <mergeCell ref="F1705:G1705"/>
    <mergeCell ref="F1706:G1706"/>
    <mergeCell ref="I1708:J1708"/>
    <mergeCell ref="F1710:G1710"/>
    <mergeCell ref="F1711:G1711"/>
    <mergeCell ref="F1712:G1712"/>
    <mergeCell ref="F1713:G1713"/>
    <mergeCell ref="F1714:G1714"/>
    <mergeCell ref="F1715:G1715"/>
    <mergeCell ref="F1716:G1716"/>
    <mergeCell ref="F1717:G1717"/>
    <mergeCell ref="I1719:J1719"/>
    <mergeCell ref="I1686:J1686"/>
    <mergeCell ref="F1688:G1688"/>
    <mergeCell ref="F1647:G1647"/>
    <mergeCell ref="F1648:G1648"/>
    <mergeCell ref="F1649:G1649"/>
    <mergeCell ref="F1650:G1650"/>
    <mergeCell ref="F1651:G1651"/>
    <mergeCell ref="I1653:J1653"/>
    <mergeCell ref="F1655:G1655"/>
    <mergeCell ref="F1656:G1656"/>
    <mergeCell ref="F1657:G1657"/>
    <mergeCell ref="F1658:G1658"/>
    <mergeCell ref="F1659:G1659"/>
    <mergeCell ref="F1660:G1660"/>
    <mergeCell ref="F1661:G1661"/>
    <mergeCell ref="F1662:G1662"/>
    <mergeCell ref="I1664:J1664"/>
    <mergeCell ref="F1666:G1666"/>
    <mergeCell ref="F1667:G1667"/>
    <mergeCell ref="F1645:G1645"/>
    <mergeCell ref="F1646:G1646"/>
    <mergeCell ref="F1603:G1603"/>
    <mergeCell ref="F1604:G1604"/>
    <mergeCell ref="I1606:J1606"/>
    <mergeCell ref="F1608:G1608"/>
    <mergeCell ref="F1609:G1609"/>
    <mergeCell ref="F1610:G1610"/>
    <mergeCell ref="F1611:G1611"/>
    <mergeCell ref="F1612:G1612"/>
    <mergeCell ref="F1613:G1613"/>
    <mergeCell ref="I1615:J1615"/>
    <mergeCell ref="F1617:G1617"/>
    <mergeCell ref="F1618:G1618"/>
    <mergeCell ref="F1619:G1619"/>
    <mergeCell ref="F1620:G1620"/>
    <mergeCell ref="F1621:G1621"/>
    <mergeCell ref="I1623:J1623"/>
    <mergeCell ref="F1625:G1625"/>
    <mergeCell ref="F1601:G1601"/>
    <mergeCell ref="F1602:G1602"/>
    <mergeCell ref="I1560:J1560"/>
    <mergeCell ref="F1562:G1562"/>
    <mergeCell ref="F1563:G1563"/>
    <mergeCell ref="F1564:G1564"/>
    <mergeCell ref="F1565:G1565"/>
    <mergeCell ref="F1566:G1566"/>
    <mergeCell ref="F1567:G1567"/>
    <mergeCell ref="I1569:J1569"/>
    <mergeCell ref="F1571:G1571"/>
    <mergeCell ref="F1572:G1572"/>
    <mergeCell ref="F1573:G1573"/>
    <mergeCell ref="F1574:G1574"/>
    <mergeCell ref="F1575:G1575"/>
    <mergeCell ref="I1577:J1577"/>
    <mergeCell ref="B1578:K1578"/>
    <mergeCell ref="B1579:K1579"/>
    <mergeCell ref="F1581:G1581"/>
    <mergeCell ref="F1582:G1582"/>
    <mergeCell ref="F1583:G1583"/>
    <mergeCell ref="F1584:G1584"/>
    <mergeCell ref="F1585:G1585"/>
    <mergeCell ref="F1551:G1551"/>
    <mergeCell ref="F1552:G1552"/>
    <mergeCell ref="F1553:G1553"/>
    <mergeCell ref="F1554:G1554"/>
    <mergeCell ref="F1555:G1555"/>
    <mergeCell ref="F1586:G1586"/>
    <mergeCell ref="I1588:J1588"/>
    <mergeCell ref="F1590:G1590"/>
    <mergeCell ref="F1591:G1591"/>
    <mergeCell ref="F1592:G1592"/>
    <mergeCell ref="F1593:G1593"/>
    <mergeCell ref="F1594:G1594"/>
    <mergeCell ref="F1595:G1595"/>
    <mergeCell ref="I1597:J1597"/>
    <mergeCell ref="F1599:G1599"/>
    <mergeCell ref="F1556:G1556"/>
    <mergeCell ref="F1600:G1600"/>
    <mergeCell ref="F1480:G1480"/>
    <mergeCell ref="F1481:G1481"/>
    <mergeCell ref="I1483:J1483"/>
    <mergeCell ref="B1484:K1484"/>
    <mergeCell ref="B1485:K1485"/>
    <mergeCell ref="F1487:G1487"/>
    <mergeCell ref="F1488:G1488"/>
    <mergeCell ref="F1489:G1489"/>
    <mergeCell ref="F1490:G1490"/>
    <mergeCell ref="F1491:G1491"/>
    <mergeCell ref="I1493:J1493"/>
    <mergeCell ref="B1494:K1494"/>
    <mergeCell ref="B1495:K1495"/>
    <mergeCell ref="F1497:G1497"/>
    <mergeCell ref="F1532:G1532"/>
    <mergeCell ref="F1547:G1547"/>
    <mergeCell ref="I1549:J1549"/>
    <mergeCell ref="F1533:G1533"/>
    <mergeCell ref="F1534:G1534"/>
    <mergeCell ref="F1535:G1535"/>
    <mergeCell ref="I1537:J1537"/>
    <mergeCell ref="F1539:G1539"/>
    <mergeCell ref="F1543:G1543"/>
    <mergeCell ref="F1544:G1544"/>
    <mergeCell ref="F1545:G1545"/>
    <mergeCell ref="F1546:G1546"/>
    <mergeCell ref="F1540:G1540"/>
    <mergeCell ref="F1541:G1541"/>
    <mergeCell ref="F1542:G1542"/>
    <mergeCell ref="I1472:J1472"/>
    <mergeCell ref="F1474:G1474"/>
    <mergeCell ref="F1475:G1475"/>
    <mergeCell ref="F1476:G1476"/>
    <mergeCell ref="F1435:G1435"/>
    <mergeCell ref="F1436:G1436"/>
    <mergeCell ref="F1437:G1437"/>
    <mergeCell ref="F1438:G1438"/>
    <mergeCell ref="F1439:G1439"/>
    <mergeCell ref="F1440:G1440"/>
    <mergeCell ref="I1442:J1442"/>
    <mergeCell ref="B1443:K1443"/>
    <mergeCell ref="B1444:K1444"/>
    <mergeCell ref="F1446:G1446"/>
    <mergeCell ref="F1447:G1447"/>
    <mergeCell ref="F1448:G1448"/>
    <mergeCell ref="F1449:G1449"/>
    <mergeCell ref="F1450:G1450"/>
    <mergeCell ref="I1452:J1452"/>
    <mergeCell ref="B1453:K1453"/>
    <mergeCell ref="B1454:K1454"/>
    <mergeCell ref="I1461:J1461"/>
    <mergeCell ref="B1462:K1462"/>
    <mergeCell ref="B1463:K1463"/>
    <mergeCell ref="F1465:G1465"/>
    <mergeCell ref="F1466:G1466"/>
    <mergeCell ref="F1467:G1467"/>
    <mergeCell ref="F1468:G1468"/>
    <mergeCell ref="F1469:G1469"/>
    <mergeCell ref="F1470:G1470"/>
    <mergeCell ref="F1478:G1478"/>
    <mergeCell ref="F1479:G1479"/>
    <mergeCell ref="I1419:J1419"/>
    <mergeCell ref="B1420:K1420"/>
    <mergeCell ref="B1421:K1421"/>
    <mergeCell ref="F1423:G1423"/>
    <mergeCell ref="F1424:G1424"/>
    <mergeCell ref="F1425:G1425"/>
    <mergeCell ref="F1426:G1426"/>
    <mergeCell ref="F1427:G1427"/>
    <mergeCell ref="F1428:G1428"/>
    <mergeCell ref="I1430:J1430"/>
    <mergeCell ref="B1431:K1431"/>
    <mergeCell ref="B1432:K1432"/>
    <mergeCell ref="F1434:G1434"/>
    <mergeCell ref="F1393:G1393"/>
    <mergeCell ref="F1394:G1394"/>
    <mergeCell ref="F1395:G1395"/>
    <mergeCell ref="F1396:G1396"/>
    <mergeCell ref="F1397:G1397"/>
    <mergeCell ref="I1399:J1399"/>
    <mergeCell ref="F1401:G1401"/>
    <mergeCell ref="F1402:G1402"/>
    <mergeCell ref="F1403:G1403"/>
    <mergeCell ref="F1404:G1404"/>
    <mergeCell ref="F1405:G1405"/>
    <mergeCell ref="F1406:G1406"/>
    <mergeCell ref="I1408:J1408"/>
    <mergeCell ref="B1409:K1409"/>
    <mergeCell ref="B1410:K1410"/>
    <mergeCell ref="F1412:G1412"/>
    <mergeCell ref="F1413:G1413"/>
    <mergeCell ref="F1383:G1383"/>
    <mergeCell ref="F1384:G1384"/>
    <mergeCell ref="F1385:G1385"/>
    <mergeCell ref="F1386:G1386"/>
    <mergeCell ref="F1387:G1387"/>
    <mergeCell ref="F1388:G1388"/>
    <mergeCell ref="I1390:J1390"/>
    <mergeCell ref="F1392:G1392"/>
    <mergeCell ref="F1353:G1353"/>
    <mergeCell ref="F1354:G1354"/>
    <mergeCell ref="F1355:G1355"/>
    <mergeCell ref="F1356:G1356"/>
    <mergeCell ref="F1357:G1357"/>
    <mergeCell ref="F1358:G1358"/>
    <mergeCell ref="F1359:G1359"/>
    <mergeCell ref="F1360:G1360"/>
    <mergeCell ref="F1361:G1361"/>
    <mergeCell ref="F1362:G1362"/>
    <mergeCell ref="F1363:G1363"/>
    <mergeCell ref="F1364:G1364"/>
    <mergeCell ref="F1365:G1365"/>
    <mergeCell ref="F1366:G1366"/>
    <mergeCell ref="F1367:G1367"/>
    <mergeCell ref="I1369:J1369"/>
    <mergeCell ref="B1370:K1370"/>
    <mergeCell ref="B1371:K1371"/>
    <mergeCell ref="F1373:G1373"/>
    <mergeCell ref="F1374:G1374"/>
    <mergeCell ref="F1375:G1375"/>
    <mergeCell ref="F1376:G1376"/>
    <mergeCell ref="F1377:G1377"/>
    <mergeCell ref="I1379:J1379"/>
    <mergeCell ref="I1340:J1340"/>
    <mergeCell ref="F1342:G1342"/>
    <mergeCell ref="F1343:G1343"/>
    <mergeCell ref="F1344:G1344"/>
    <mergeCell ref="F1345:G1345"/>
    <mergeCell ref="F1346:G1346"/>
    <mergeCell ref="F1347:G1347"/>
    <mergeCell ref="I1349:J1349"/>
    <mergeCell ref="B1350:K1350"/>
    <mergeCell ref="B1351:K1351"/>
    <mergeCell ref="F1311:G1311"/>
    <mergeCell ref="F1312:G1312"/>
    <mergeCell ref="F1313:G1313"/>
    <mergeCell ref="I1315:J1315"/>
    <mergeCell ref="F1317:G1317"/>
    <mergeCell ref="F1318:G1318"/>
    <mergeCell ref="F1319:G1319"/>
    <mergeCell ref="F1320:G1320"/>
    <mergeCell ref="F1321:G1321"/>
    <mergeCell ref="F1322:G1322"/>
    <mergeCell ref="F1323:G1323"/>
    <mergeCell ref="F1324:G1324"/>
    <mergeCell ref="F1325:G1325"/>
    <mergeCell ref="F1326:G1326"/>
    <mergeCell ref="F1327:G1327"/>
    <mergeCell ref="I1329:J1329"/>
    <mergeCell ref="B1330:K1330"/>
    <mergeCell ref="F1333:G1333"/>
    <mergeCell ref="F1334:G1334"/>
    <mergeCell ref="F1335:G1335"/>
    <mergeCell ref="F1336:G1336"/>
    <mergeCell ref="F1337:G1337"/>
    <mergeCell ref="F1310:G1310"/>
    <mergeCell ref="F1269:G1269"/>
    <mergeCell ref="F1270:G1270"/>
    <mergeCell ref="F1271:G1271"/>
    <mergeCell ref="I1273:J1273"/>
    <mergeCell ref="F1275:G1275"/>
    <mergeCell ref="F1276:G1276"/>
    <mergeCell ref="F1277:G1277"/>
    <mergeCell ref="F1278:G1278"/>
    <mergeCell ref="I1280:J1280"/>
    <mergeCell ref="F1282:G1282"/>
    <mergeCell ref="F1283:G1283"/>
    <mergeCell ref="F1284:G1284"/>
    <mergeCell ref="F1285:G1285"/>
    <mergeCell ref="F1286:G1286"/>
    <mergeCell ref="F1287:G1287"/>
    <mergeCell ref="F1288:G1288"/>
    <mergeCell ref="F1289:G1289"/>
    <mergeCell ref="F1248:G1248"/>
    <mergeCell ref="F1249:G1249"/>
    <mergeCell ref="F1250:G1250"/>
    <mergeCell ref="F1251:G1251"/>
    <mergeCell ref="I1253:J1253"/>
    <mergeCell ref="F1255:G1255"/>
    <mergeCell ref="F1256:G1256"/>
    <mergeCell ref="F1257:G1257"/>
    <mergeCell ref="F1258:G1258"/>
    <mergeCell ref="F1259:G1259"/>
    <mergeCell ref="F1260:G1260"/>
    <mergeCell ref="I1262:J1262"/>
    <mergeCell ref="B1263:K1263"/>
    <mergeCell ref="B1264:K1264"/>
    <mergeCell ref="F1266:G1266"/>
    <mergeCell ref="F1267:G1267"/>
    <mergeCell ref="F1268:G1268"/>
    <mergeCell ref="F1225:G1225"/>
    <mergeCell ref="F1226:G1226"/>
    <mergeCell ref="I1228:J1228"/>
    <mergeCell ref="F1230:G1230"/>
    <mergeCell ref="F1231:G1231"/>
    <mergeCell ref="F1232:G1232"/>
    <mergeCell ref="F1233:G1233"/>
    <mergeCell ref="F1234:G1234"/>
    <mergeCell ref="I1236:J1236"/>
    <mergeCell ref="F1238:G1238"/>
    <mergeCell ref="F1239:G1239"/>
    <mergeCell ref="F1240:G1240"/>
    <mergeCell ref="F1241:G1241"/>
    <mergeCell ref="F1242:G1242"/>
    <mergeCell ref="F1243:G1243"/>
    <mergeCell ref="I1245:J1245"/>
    <mergeCell ref="F1247:G1247"/>
    <mergeCell ref="F1209:G1209"/>
    <mergeCell ref="I1211:J1211"/>
    <mergeCell ref="F1213:G1213"/>
    <mergeCell ref="F1214:G1214"/>
    <mergeCell ref="F1215:G1215"/>
    <mergeCell ref="F1216:G1216"/>
    <mergeCell ref="F1217:G1217"/>
    <mergeCell ref="I1219:J1219"/>
    <mergeCell ref="F1221:G1221"/>
    <mergeCell ref="F1222:G1222"/>
    <mergeCell ref="F1223:G1223"/>
    <mergeCell ref="F1224:G1224"/>
    <mergeCell ref="F1181:G1181"/>
    <mergeCell ref="F1182:G1182"/>
    <mergeCell ref="F1183:G1183"/>
    <mergeCell ref="F1184:G1184"/>
    <mergeCell ref="I1186:J1186"/>
    <mergeCell ref="F1188:G1188"/>
    <mergeCell ref="F1189:G1189"/>
    <mergeCell ref="F1190:G1190"/>
    <mergeCell ref="F1191:G1191"/>
    <mergeCell ref="F1192:G1192"/>
    <mergeCell ref="I1194:J1194"/>
    <mergeCell ref="F1196:G1196"/>
    <mergeCell ref="F1197:G1197"/>
    <mergeCell ref="F1198:G1198"/>
    <mergeCell ref="F1199:G1199"/>
    <mergeCell ref="F1200:G1200"/>
    <mergeCell ref="F1201:G1201"/>
    <mergeCell ref="F1205:G1205"/>
    <mergeCell ref="F1206:G1206"/>
    <mergeCell ref="F1207:G1207"/>
    <mergeCell ref="F1140:G1140"/>
    <mergeCell ref="F1141:G1141"/>
    <mergeCell ref="I1143:J1143"/>
    <mergeCell ref="B1144:K1144"/>
    <mergeCell ref="B1145:K1145"/>
    <mergeCell ref="F1147:G1147"/>
    <mergeCell ref="F1148:G1148"/>
    <mergeCell ref="F1149:G1149"/>
    <mergeCell ref="F1150:G1150"/>
    <mergeCell ref="I1152:J1152"/>
    <mergeCell ref="B1153:K1153"/>
    <mergeCell ref="B1154:K1154"/>
    <mergeCell ref="F1156:G1156"/>
    <mergeCell ref="F1157:G1157"/>
    <mergeCell ref="F1158:G1158"/>
    <mergeCell ref="F1159:G1159"/>
    <mergeCell ref="I1134:J1134"/>
    <mergeCell ref="B1135:K1135"/>
    <mergeCell ref="B1136:K1136"/>
    <mergeCell ref="F1138:G1138"/>
    <mergeCell ref="F1097:G1097"/>
    <mergeCell ref="F1098:G1098"/>
    <mergeCell ref="F1099:G1099"/>
    <mergeCell ref="F1100:G1100"/>
    <mergeCell ref="I1102:J1102"/>
    <mergeCell ref="F1104:G1104"/>
    <mergeCell ref="F1105:G1105"/>
    <mergeCell ref="F1106:G1106"/>
    <mergeCell ref="F1107:G1107"/>
    <mergeCell ref="F1108:G1108"/>
    <mergeCell ref="F1109:G1109"/>
    <mergeCell ref="F1110:G1110"/>
    <mergeCell ref="I1112:J1112"/>
    <mergeCell ref="F1114:G1114"/>
    <mergeCell ref="F1115:G1115"/>
    <mergeCell ref="F1116:G1116"/>
    <mergeCell ref="F1117:G1117"/>
    <mergeCell ref="F1092:G1092"/>
    <mergeCell ref="I1094:J1094"/>
    <mergeCell ref="F1096:G1096"/>
    <mergeCell ref="F1055:G1055"/>
    <mergeCell ref="F1056:G1056"/>
    <mergeCell ref="F1057:G1057"/>
    <mergeCell ref="F1058:G1058"/>
    <mergeCell ref="F1059:G1059"/>
    <mergeCell ref="I1061:J1061"/>
    <mergeCell ref="F1063:G1063"/>
    <mergeCell ref="F1064:G1064"/>
    <mergeCell ref="F1065:G1065"/>
    <mergeCell ref="F1066:G1066"/>
    <mergeCell ref="F1067:G1067"/>
    <mergeCell ref="F1068:G1068"/>
    <mergeCell ref="F1069:G1069"/>
    <mergeCell ref="F1070:G1070"/>
    <mergeCell ref="F1071:G1071"/>
    <mergeCell ref="F1072:G1072"/>
    <mergeCell ref="F1073:G1073"/>
    <mergeCell ref="F1074:G1074"/>
    <mergeCell ref="I1076:J1076"/>
    <mergeCell ref="B1077:K1077"/>
    <mergeCell ref="B1078:K1078"/>
    <mergeCell ref="F1080:G1080"/>
    <mergeCell ref="F1081:G1081"/>
    <mergeCell ref="F1082:G1082"/>
    <mergeCell ref="F1083:G1083"/>
    <mergeCell ref="F1084:G1084"/>
    <mergeCell ref="I1086:J1086"/>
    <mergeCell ref="F1088:G1088"/>
    <mergeCell ref="F1089:G1089"/>
    <mergeCell ref="F1035:G1035"/>
    <mergeCell ref="F1036:G1036"/>
    <mergeCell ref="F1037:G1037"/>
    <mergeCell ref="F1038:G1038"/>
    <mergeCell ref="F1039:G1039"/>
    <mergeCell ref="I1041:J1041"/>
    <mergeCell ref="B1042:K1042"/>
    <mergeCell ref="B1043:K1043"/>
    <mergeCell ref="F1045:G1045"/>
    <mergeCell ref="F1046:G1046"/>
    <mergeCell ref="F1047:G1047"/>
    <mergeCell ref="F1048:G1048"/>
    <mergeCell ref="F1049:G1049"/>
    <mergeCell ref="I1051:J1051"/>
    <mergeCell ref="B1052:K1052"/>
    <mergeCell ref="B1053:K1053"/>
    <mergeCell ref="I1012:J1012"/>
    <mergeCell ref="B1013:K1013"/>
    <mergeCell ref="B1014:K1014"/>
    <mergeCell ref="F1016:G1016"/>
    <mergeCell ref="F1017:G1017"/>
    <mergeCell ref="F1018:G1018"/>
    <mergeCell ref="F1019:G1019"/>
    <mergeCell ref="I1021:J1021"/>
    <mergeCell ref="B1022:K1022"/>
    <mergeCell ref="B1023:K1023"/>
    <mergeCell ref="F1025:G1025"/>
    <mergeCell ref="F1026:G1026"/>
    <mergeCell ref="F1027:G1027"/>
    <mergeCell ref="F1028:G1028"/>
    <mergeCell ref="F1029:G1029"/>
    <mergeCell ref="I1031:J1031"/>
    <mergeCell ref="F988:G988"/>
    <mergeCell ref="F989:G989"/>
    <mergeCell ref="B949:K949"/>
    <mergeCell ref="F951:G951"/>
    <mergeCell ref="F952:G952"/>
    <mergeCell ref="F953:G953"/>
    <mergeCell ref="F954:G954"/>
    <mergeCell ref="F955:G955"/>
    <mergeCell ref="F956:G956"/>
    <mergeCell ref="F957:G957"/>
    <mergeCell ref="I959:J959"/>
    <mergeCell ref="B960:K960"/>
    <mergeCell ref="B961:K961"/>
    <mergeCell ref="F963:G963"/>
    <mergeCell ref="F964:G964"/>
    <mergeCell ref="F965:G965"/>
    <mergeCell ref="F966:G966"/>
    <mergeCell ref="F967:G967"/>
    <mergeCell ref="F968:G968"/>
    <mergeCell ref="F940:G940"/>
    <mergeCell ref="F941:G941"/>
    <mergeCell ref="F942:G942"/>
    <mergeCell ref="F943:G943"/>
    <mergeCell ref="F944:G944"/>
    <mergeCell ref="F945:G945"/>
    <mergeCell ref="I947:J947"/>
    <mergeCell ref="B948:K948"/>
    <mergeCell ref="F908:G908"/>
    <mergeCell ref="F909:G909"/>
    <mergeCell ref="F910:G910"/>
    <mergeCell ref="F911:G911"/>
    <mergeCell ref="F912:G912"/>
    <mergeCell ref="I914:J914"/>
    <mergeCell ref="F916:G916"/>
    <mergeCell ref="F917:G917"/>
    <mergeCell ref="F918:G918"/>
    <mergeCell ref="F919:G919"/>
    <mergeCell ref="F920:G920"/>
    <mergeCell ref="F921:G921"/>
    <mergeCell ref="F922:G922"/>
    <mergeCell ref="I924:J924"/>
    <mergeCell ref="B925:K925"/>
    <mergeCell ref="B926:K926"/>
    <mergeCell ref="F928:G928"/>
    <mergeCell ref="F892:G892"/>
    <mergeCell ref="F893:G893"/>
    <mergeCell ref="F894:G894"/>
    <mergeCell ref="F895:G895"/>
    <mergeCell ref="F896:G896"/>
    <mergeCell ref="F897:G897"/>
    <mergeCell ref="F898:G898"/>
    <mergeCell ref="F899:G899"/>
    <mergeCell ref="I901:J901"/>
    <mergeCell ref="B902:K902"/>
    <mergeCell ref="B903:K903"/>
    <mergeCell ref="F905:G905"/>
    <mergeCell ref="F906:G906"/>
    <mergeCell ref="F907:G907"/>
    <mergeCell ref="B869:K869"/>
    <mergeCell ref="B870:K870"/>
    <mergeCell ref="F872:G872"/>
    <mergeCell ref="F873:G873"/>
    <mergeCell ref="F874:G874"/>
    <mergeCell ref="F875:G875"/>
    <mergeCell ref="F876:G876"/>
    <mergeCell ref="F877:G877"/>
    <mergeCell ref="F878:G878"/>
    <mergeCell ref="F879:G879"/>
    <mergeCell ref="F880:G880"/>
    <mergeCell ref="F881:G881"/>
    <mergeCell ref="I883:J883"/>
    <mergeCell ref="B884:K884"/>
    <mergeCell ref="B885:K885"/>
    <mergeCell ref="F887:G887"/>
    <mergeCell ref="F888:G888"/>
    <mergeCell ref="F889:G889"/>
    <mergeCell ref="I859:J859"/>
    <mergeCell ref="B860:K860"/>
    <mergeCell ref="B861:K861"/>
    <mergeCell ref="F863:G863"/>
    <mergeCell ref="F864:G864"/>
    <mergeCell ref="F865:G865"/>
    <mergeCell ref="F866:G866"/>
    <mergeCell ref="I868:J868"/>
    <mergeCell ref="F828:G828"/>
    <mergeCell ref="F829:G829"/>
    <mergeCell ref="F830:G830"/>
    <mergeCell ref="F831:G831"/>
    <mergeCell ref="F832:G832"/>
    <mergeCell ref="F833:G833"/>
    <mergeCell ref="I835:J835"/>
    <mergeCell ref="F837:G837"/>
    <mergeCell ref="F838:G838"/>
    <mergeCell ref="F839:G839"/>
    <mergeCell ref="F840:G840"/>
    <mergeCell ref="F841:G841"/>
    <mergeCell ref="F842:G842"/>
    <mergeCell ref="I844:J844"/>
    <mergeCell ref="F846:G846"/>
    <mergeCell ref="F847:G847"/>
    <mergeCell ref="F848:G848"/>
    <mergeCell ref="F849:G849"/>
    <mergeCell ref="F850:G850"/>
    <mergeCell ref="F851:G851"/>
    <mergeCell ref="F852:G852"/>
    <mergeCell ref="F853:G853"/>
    <mergeCell ref="F854:G854"/>
    <mergeCell ref="F855:G855"/>
    <mergeCell ref="F822:G822"/>
    <mergeCell ref="F823:G823"/>
    <mergeCell ref="F824:G824"/>
    <mergeCell ref="I826:J826"/>
    <mergeCell ref="F786:G786"/>
    <mergeCell ref="F787:G787"/>
    <mergeCell ref="F788:G788"/>
    <mergeCell ref="F789:G789"/>
    <mergeCell ref="F790:G790"/>
    <mergeCell ref="F791:G791"/>
    <mergeCell ref="F792:G792"/>
    <mergeCell ref="F793:G793"/>
    <mergeCell ref="F794:G794"/>
    <mergeCell ref="F795:G795"/>
    <mergeCell ref="I797:J797"/>
    <mergeCell ref="F799:G799"/>
    <mergeCell ref="F800:G800"/>
    <mergeCell ref="F801:G801"/>
    <mergeCell ref="F802:G802"/>
    <mergeCell ref="F803:G803"/>
    <mergeCell ref="F804:G804"/>
    <mergeCell ref="F805:G805"/>
    <mergeCell ref="F806:G806"/>
    <mergeCell ref="F807:G807"/>
    <mergeCell ref="I809:J809"/>
    <mergeCell ref="F811:G811"/>
    <mergeCell ref="F812:G812"/>
    <mergeCell ref="F813:G813"/>
    <mergeCell ref="F814:G814"/>
    <mergeCell ref="F815:G815"/>
    <mergeCell ref="F816:G816"/>
    <mergeCell ref="I818:J818"/>
    <mergeCell ref="F781:G781"/>
    <mergeCell ref="I783:J783"/>
    <mergeCell ref="F785:G785"/>
    <mergeCell ref="F744:G744"/>
    <mergeCell ref="F745:G745"/>
    <mergeCell ref="F746:G746"/>
    <mergeCell ref="F747:G747"/>
    <mergeCell ref="I749:J749"/>
    <mergeCell ref="F751:G751"/>
    <mergeCell ref="F752:G752"/>
    <mergeCell ref="F753:G753"/>
    <mergeCell ref="F754:G754"/>
    <mergeCell ref="F755:G755"/>
    <mergeCell ref="F756:G756"/>
    <mergeCell ref="F757:G757"/>
    <mergeCell ref="F758:G758"/>
    <mergeCell ref="F759:G759"/>
    <mergeCell ref="I761:J761"/>
    <mergeCell ref="F763:G763"/>
    <mergeCell ref="F764:G764"/>
    <mergeCell ref="F765:G765"/>
    <mergeCell ref="I767:J767"/>
    <mergeCell ref="B768:K768"/>
    <mergeCell ref="B769:K769"/>
    <mergeCell ref="F771:G771"/>
    <mergeCell ref="F772:G772"/>
    <mergeCell ref="F773:G773"/>
    <mergeCell ref="F774:G774"/>
    <mergeCell ref="F775:G775"/>
    <mergeCell ref="F720:G720"/>
    <mergeCell ref="F721:G721"/>
    <mergeCell ref="I723:J723"/>
    <mergeCell ref="I694:J694"/>
    <mergeCell ref="B695:K695"/>
    <mergeCell ref="B696:K696"/>
    <mergeCell ref="F698:G698"/>
    <mergeCell ref="F699:G699"/>
    <mergeCell ref="F700:G700"/>
    <mergeCell ref="F701:G701"/>
    <mergeCell ref="F702:G702"/>
    <mergeCell ref="F703:G703"/>
    <mergeCell ref="F776:G776"/>
    <mergeCell ref="F777:G777"/>
    <mergeCell ref="F778:G778"/>
    <mergeCell ref="F779:G779"/>
    <mergeCell ref="F780:G780"/>
    <mergeCell ref="B724:K724"/>
    <mergeCell ref="B725:K725"/>
    <mergeCell ref="F727:G727"/>
    <mergeCell ref="F728:G728"/>
    <mergeCell ref="F729:G729"/>
    <mergeCell ref="F730:G730"/>
    <mergeCell ref="F731:G731"/>
    <mergeCell ref="F732:G732"/>
    <mergeCell ref="F733:G733"/>
    <mergeCell ref="F734:G734"/>
    <mergeCell ref="F735:G735"/>
    <mergeCell ref="F736:G736"/>
    <mergeCell ref="I738:J738"/>
    <mergeCell ref="F740:G740"/>
    <mergeCell ref="F741:G741"/>
    <mergeCell ref="F679:G679"/>
    <mergeCell ref="F680:G680"/>
    <mergeCell ref="F681:G681"/>
    <mergeCell ref="F682:G682"/>
    <mergeCell ref="F683:G683"/>
    <mergeCell ref="F684:G684"/>
    <mergeCell ref="F715:G715"/>
    <mergeCell ref="F716:G716"/>
    <mergeCell ref="F717:G717"/>
    <mergeCell ref="F718:G718"/>
    <mergeCell ref="F719:G719"/>
    <mergeCell ref="F685:G685"/>
    <mergeCell ref="F686:G686"/>
    <mergeCell ref="F687:G687"/>
    <mergeCell ref="F688:G688"/>
    <mergeCell ref="F689:G689"/>
    <mergeCell ref="F690:G690"/>
    <mergeCell ref="F636:G636"/>
    <mergeCell ref="F637:G637"/>
    <mergeCell ref="F638:G638"/>
    <mergeCell ref="I640:J640"/>
    <mergeCell ref="F642:G642"/>
    <mergeCell ref="F643:G643"/>
    <mergeCell ref="F644:G644"/>
    <mergeCell ref="F645:G645"/>
    <mergeCell ref="F646:G646"/>
    <mergeCell ref="I656:J656"/>
    <mergeCell ref="B657:K657"/>
    <mergeCell ref="F671:G671"/>
    <mergeCell ref="F672:G672"/>
    <mergeCell ref="F673:G673"/>
    <mergeCell ref="I675:J675"/>
    <mergeCell ref="B676:K676"/>
    <mergeCell ref="B677:K677"/>
    <mergeCell ref="F651:G651"/>
    <mergeCell ref="F652:G652"/>
    <mergeCell ref="F653:G653"/>
    <mergeCell ref="F654:G654"/>
    <mergeCell ref="F647:G647"/>
    <mergeCell ref="F648:G648"/>
    <mergeCell ref="F649:G649"/>
    <mergeCell ref="F650:G650"/>
    <mergeCell ref="F666:G666"/>
    <mergeCell ref="F667:G667"/>
    <mergeCell ref="F668:G668"/>
    <mergeCell ref="F669:G669"/>
    <mergeCell ref="F670:G670"/>
    <mergeCell ref="F607:G607"/>
    <mergeCell ref="F608:G608"/>
    <mergeCell ref="F609:G609"/>
    <mergeCell ref="F610:G610"/>
    <mergeCell ref="F611:G611"/>
    <mergeCell ref="F612:G612"/>
    <mergeCell ref="F613:G613"/>
    <mergeCell ref="F614:G614"/>
    <mergeCell ref="I616:J616"/>
    <mergeCell ref="F618:G618"/>
    <mergeCell ref="F619:G619"/>
    <mergeCell ref="F620:G620"/>
    <mergeCell ref="F621:G621"/>
    <mergeCell ref="F622:G622"/>
    <mergeCell ref="I624:J624"/>
    <mergeCell ref="F626:G626"/>
    <mergeCell ref="F627:G627"/>
    <mergeCell ref="B658:K658"/>
    <mergeCell ref="F660:G660"/>
    <mergeCell ref="F661:G661"/>
    <mergeCell ref="F662:G662"/>
    <mergeCell ref="F663:G663"/>
    <mergeCell ref="F664:G664"/>
    <mergeCell ref="F665:G665"/>
    <mergeCell ref="F633:G633"/>
    <mergeCell ref="F634:G634"/>
    <mergeCell ref="F635:G635"/>
    <mergeCell ref="F601:G601"/>
    <mergeCell ref="F602:G602"/>
    <mergeCell ref="F603:G603"/>
    <mergeCell ref="I605:J605"/>
    <mergeCell ref="F565:G565"/>
    <mergeCell ref="F566:G566"/>
    <mergeCell ref="F567:G567"/>
    <mergeCell ref="I569:J569"/>
    <mergeCell ref="F571:G571"/>
    <mergeCell ref="F572:G572"/>
    <mergeCell ref="F573:G573"/>
    <mergeCell ref="F574:G574"/>
    <mergeCell ref="F575:G575"/>
    <mergeCell ref="F576:G576"/>
    <mergeCell ref="F577:G577"/>
    <mergeCell ref="F578:G578"/>
    <mergeCell ref="I580:J580"/>
    <mergeCell ref="F582:G582"/>
    <mergeCell ref="F583:G583"/>
    <mergeCell ref="F584:G584"/>
    <mergeCell ref="F585:G585"/>
    <mergeCell ref="F600:G600"/>
    <mergeCell ref="F586:G586"/>
    <mergeCell ref="F587:G587"/>
    <mergeCell ref="F588:G588"/>
    <mergeCell ref="I590:J590"/>
    <mergeCell ref="B591:K591"/>
    <mergeCell ref="B592:K592"/>
    <mergeCell ref="F594:G594"/>
    <mergeCell ref="F595:G595"/>
    <mergeCell ref="F596:G596"/>
    <mergeCell ref="F597:G597"/>
    <mergeCell ref="F502:G502"/>
    <mergeCell ref="F503:G503"/>
    <mergeCell ref="F504:G504"/>
    <mergeCell ref="F505:G505"/>
    <mergeCell ref="F506:G506"/>
    <mergeCell ref="F507:G507"/>
    <mergeCell ref="I509:J509"/>
    <mergeCell ref="F511:G511"/>
    <mergeCell ref="F512:G512"/>
    <mergeCell ref="F513:G513"/>
    <mergeCell ref="F514:G514"/>
    <mergeCell ref="F515:G515"/>
    <mergeCell ref="I517:J517"/>
    <mergeCell ref="B518:K518"/>
    <mergeCell ref="B519:K519"/>
    <mergeCell ref="F521:G521"/>
    <mergeCell ref="F522:G522"/>
    <mergeCell ref="F485:G485"/>
    <mergeCell ref="F486:G486"/>
    <mergeCell ref="F487:G487"/>
    <mergeCell ref="I489:J489"/>
    <mergeCell ref="F491:G491"/>
    <mergeCell ref="F492:G492"/>
    <mergeCell ref="F493:G493"/>
    <mergeCell ref="F494:G494"/>
    <mergeCell ref="F495:G495"/>
    <mergeCell ref="F496:G496"/>
    <mergeCell ref="F497:G497"/>
    <mergeCell ref="I499:J499"/>
    <mergeCell ref="F501:G501"/>
    <mergeCell ref="F460:G460"/>
    <mergeCell ref="F461:G461"/>
    <mergeCell ref="F462:G462"/>
    <mergeCell ref="F463:G463"/>
    <mergeCell ref="F464:G464"/>
    <mergeCell ref="F465:G465"/>
    <mergeCell ref="F466:G466"/>
    <mergeCell ref="F467:G467"/>
    <mergeCell ref="I469:J469"/>
    <mergeCell ref="F471:G471"/>
    <mergeCell ref="F472:G472"/>
    <mergeCell ref="F473:G473"/>
    <mergeCell ref="F474:G474"/>
    <mergeCell ref="F475:G475"/>
    <mergeCell ref="F476:G476"/>
    <mergeCell ref="F477:G477"/>
    <mergeCell ref="I479:J479"/>
    <mergeCell ref="F483:G483"/>
    <mergeCell ref="F484:G484"/>
    <mergeCell ref="F443:G443"/>
    <mergeCell ref="I445:J445"/>
    <mergeCell ref="F447:G447"/>
    <mergeCell ref="F448:G448"/>
    <mergeCell ref="F449:G449"/>
    <mergeCell ref="F450:G450"/>
    <mergeCell ref="F451:G451"/>
    <mergeCell ref="F452:G452"/>
    <mergeCell ref="F453:G453"/>
    <mergeCell ref="F454:G454"/>
    <mergeCell ref="I456:J456"/>
    <mergeCell ref="B457:K457"/>
    <mergeCell ref="B458:K458"/>
    <mergeCell ref="F431:G431"/>
    <mergeCell ref="F432:G432"/>
    <mergeCell ref="F433:G433"/>
    <mergeCell ref="I435:J435"/>
    <mergeCell ref="F437:G437"/>
    <mergeCell ref="F438:G438"/>
    <mergeCell ref="B413:K413"/>
    <mergeCell ref="F415:G415"/>
    <mergeCell ref="F416:G416"/>
    <mergeCell ref="F417:G417"/>
    <mergeCell ref="F388:G388"/>
    <mergeCell ref="I390:J390"/>
    <mergeCell ref="F392:G392"/>
    <mergeCell ref="F393:G393"/>
    <mergeCell ref="F394:G394"/>
    <mergeCell ref="F395:G395"/>
    <mergeCell ref="F396:G396"/>
    <mergeCell ref="F356:G356"/>
    <mergeCell ref="F357:G357"/>
    <mergeCell ref="F358:G358"/>
    <mergeCell ref="I360:J360"/>
    <mergeCell ref="F362:G362"/>
    <mergeCell ref="F363:G363"/>
    <mergeCell ref="F364:G364"/>
    <mergeCell ref="F365:G365"/>
    <mergeCell ref="F366:G366"/>
    <mergeCell ref="F367:G367"/>
    <mergeCell ref="F368:G368"/>
    <mergeCell ref="I370:J370"/>
    <mergeCell ref="F372:G372"/>
    <mergeCell ref="F373:G373"/>
    <mergeCell ref="F374:G374"/>
    <mergeCell ref="F375:G375"/>
    <mergeCell ref="F403:G403"/>
    <mergeCell ref="F376:G376"/>
    <mergeCell ref="F377:G377"/>
    <mergeCell ref="F378:G378"/>
    <mergeCell ref="I380:J380"/>
    <mergeCell ref="F382:G382"/>
    <mergeCell ref="F383:G383"/>
    <mergeCell ref="F384:G384"/>
    <mergeCell ref="F385:G385"/>
    <mergeCell ref="F352:G352"/>
    <mergeCell ref="F353:G353"/>
    <mergeCell ref="F354:G354"/>
    <mergeCell ref="I312:J312"/>
    <mergeCell ref="F314:G314"/>
    <mergeCell ref="F315:G315"/>
    <mergeCell ref="F316:G316"/>
    <mergeCell ref="F317:G317"/>
    <mergeCell ref="F318:G318"/>
    <mergeCell ref="I320:J320"/>
    <mergeCell ref="F322:G322"/>
    <mergeCell ref="F323:G323"/>
    <mergeCell ref="F324:G324"/>
    <mergeCell ref="F325:G325"/>
    <mergeCell ref="F326:G326"/>
    <mergeCell ref="F327:G327"/>
    <mergeCell ref="I329:J329"/>
    <mergeCell ref="F331:G331"/>
    <mergeCell ref="F332:G332"/>
    <mergeCell ref="F333:G333"/>
    <mergeCell ref="F334:G334"/>
    <mergeCell ref="F335:G335"/>
    <mergeCell ref="I337:J337"/>
    <mergeCell ref="F355:G355"/>
    <mergeCell ref="F290:G290"/>
    <mergeCell ref="I292:J292"/>
    <mergeCell ref="F294:G294"/>
    <mergeCell ref="F295:G295"/>
    <mergeCell ref="F296:G296"/>
    <mergeCell ref="F297:G297"/>
    <mergeCell ref="F298:G298"/>
    <mergeCell ref="F299:G299"/>
    <mergeCell ref="F300:G300"/>
    <mergeCell ref="I302:J302"/>
    <mergeCell ref="F304:G304"/>
    <mergeCell ref="F305:G305"/>
    <mergeCell ref="F306:G306"/>
    <mergeCell ref="F307:G307"/>
    <mergeCell ref="F308:G308"/>
    <mergeCell ref="F309:G309"/>
    <mergeCell ref="F310:G310"/>
    <mergeCell ref="F269:G269"/>
    <mergeCell ref="F270:G270"/>
    <mergeCell ref="I272:J272"/>
    <mergeCell ref="F274:G274"/>
    <mergeCell ref="F275:G275"/>
    <mergeCell ref="F276:G276"/>
    <mergeCell ref="F277:G277"/>
    <mergeCell ref="F278:G278"/>
    <mergeCell ref="F279:G279"/>
    <mergeCell ref="F280:G280"/>
    <mergeCell ref="I282:J282"/>
    <mergeCell ref="F284:G284"/>
    <mergeCell ref="F285:G285"/>
    <mergeCell ref="F286:G286"/>
    <mergeCell ref="F287:G287"/>
    <mergeCell ref="F288:G288"/>
    <mergeCell ref="F289:G289"/>
    <mergeCell ref="F257:G257"/>
    <mergeCell ref="F258:G258"/>
    <mergeCell ref="F259:G259"/>
    <mergeCell ref="F260:G260"/>
    <mergeCell ref="I262:J262"/>
    <mergeCell ref="F264:G264"/>
    <mergeCell ref="F265:G265"/>
    <mergeCell ref="F266:G266"/>
    <mergeCell ref="F267:G267"/>
    <mergeCell ref="F268:G268"/>
    <mergeCell ref="F229:G229"/>
    <mergeCell ref="F230:G230"/>
    <mergeCell ref="F231:G231"/>
    <mergeCell ref="F232:G232"/>
    <mergeCell ref="F233:G233"/>
    <mergeCell ref="F234:G234"/>
    <mergeCell ref="F235:G235"/>
    <mergeCell ref="F236:G236"/>
    <mergeCell ref="F237:G237"/>
    <mergeCell ref="F238:G238"/>
    <mergeCell ref="F239:G239"/>
    <mergeCell ref="F240:G240"/>
    <mergeCell ref="I242:J242"/>
    <mergeCell ref="F244:G244"/>
    <mergeCell ref="F245:G245"/>
    <mergeCell ref="F246:G246"/>
    <mergeCell ref="F247:G247"/>
    <mergeCell ref="F248:G248"/>
    <mergeCell ref="F249:G249"/>
    <mergeCell ref="F250:G250"/>
    <mergeCell ref="I252:J252"/>
    <mergeCell ref="F254:G254"/>
    <mergeCell ref="F225:G225"/>
    <mergeCell ref="I227:J227"/>
    <mergeCell ref="B186:K186"/>
    <mergeCell ref="B187:K187"/>
    <mergeCell ref="F189:G189"/>
    <mergeCell ref="F190:G190"/>
    <mergeCell ref="F191:G191"/>
    <mergeCell ref="F192:G192"/>
    <mergeCell ref="F193:G193"/>
    <mergeCell ref="F194:G194"/>
    <mergeCell ref="F195:G195"/>
    <mergeCell ref="F196:G196"/>
    <mergeCell ref="F197:G197"/>
    <mergeCell ref="F198:G198"/>
    <mergeCell ref="F199:G199"/>
    <mergeCell ref="F200:G200"/>
    <mergeCell ref="I202:J202"/>
    <mergeCell ref="F204:G204"/>
    <mergeCell ref="F205:G205"/>
    <mergeCell ref="F220:G220"/>
    <mergeCell ref="F221:G221"/>
    <mergeCell ref="F222:G222"/>
    <mergeCell ref="F223:G223"/>
    <mergeCell ref="F224:G224"/>
    <mergeCell ref="F214:G214"/>
    <mergeCell ref="I216:J216"/>
    <mergeCell ref="F218:G218"/>
    <mergeCell ref="F219:G219"/>
    <mergeCell ref="F183:G183"/>
    <mergeCell ref="I185:J185"/>
    <mergeCell ref="F145:G145"/>
    <mergeCell ref="F146:G146"/>
    <mergeCell ref="F147:G147"/>
    <mergeCell ref="F148:G148"/>
    <mergeCell ref="F149:G149"/>
    <mergeCell ref="I151:J151"/>
    <mergeCell ref="F153:G153"/>
    <mergeCell ref="F154:G154"/>
    <mergeCell ref="F155:G155"/>
    <mergeCell ref="F156:G156"/>
    <mergeCell ref="F157:G157"/>
    <mergeCell ref="F158:G158"/>
    <mergeCell ref="F159:G159"/>
    <mergeCell ref="F160:G160"/>
    <mergeCell ref="I162:J162"/>
    <mergeCell ref="F164:G164"/>
    <mergeCell ref="F165:G165"/>
    <mergeCell ref="I176:J176"/>
    <mergeCell ref="F124:G124"/>
    <mergeCell ref="F125:G125"/>
    <mergeCell ref="F126:G126"/>
    <mergeCell ref="I128:J128"/>
    <mergeCell ref="F130:G130"/>
    <mergeCell ref="F131:G131"/>
    <mergeCell ref="F132:G132"/>
    <mergeCell ref="F133:G133"/>
    <mergeCell ref="I135:J135"/>
    <mergeCell ref="B136:K136"/>
    <mergeCell ref="B137:K137"/>
    <mergeCell ref="F139:G139"/>
    <mergeCell ref="F140:G140"/>
    <mergeCell ref="F141:G141"/>
    <mergeCell ref="F142:G142"/>
    <mergeCell ref="F143:G143"/>
    <mergeCell ref="F144:G144"/>
    <mergeCell ref="F118:G118"/>
    <mergeCell ref="F119:G119"/>
    <mergeCell ref="F120:G120"/>
    <mergeCell ref="F121:G121"/>
    <mergeCell ref="F122:G122"/>
    <mergeCell ref="F123:G123"/>
    <mergeCell ref="F86:G86"/>
    <mergeCell ref="F87:G87"/>
    <mergeCell ref="I89:J89"/>
    <mergeCell ref="F91:G91"/>
    <mergeCell ref="F92:G92"/>
    <mergeCell ref="F93:G93"/>
    <mergeCell ref="F94:G94"/>
    <mergeCell ref="F95:G95"/>
    <mergeCell ref="F96:G96"/>
    <mergeCell ref="F97:G97"/>
    <mergeCell ref="F98:G98"/>
    <mergeCell ref="F99:G99"/>
    <mergeCell ref="F100:G100"/>
    <mergeCell ref="F101:G101"/>
    <mergeCell ref="F102:G102"/>
    <mergeCell ref="F103:G103"/>
    <mergeCell ref="F104:G104"/>
    <mergeCell ref="F105:G105"/>
    <mergeCell ref="F106:G106"/>
    <mergeCell ref="F107:G107"/>
    <mergeCell ref="F108:G108"/>
    <mergeCell ref="F109:G109"/>
    <mergeCell ref="F110:G110"/>
    <mergeCell ref="F72:G72"/>
    <mergeCell ref="F73:G73"/>
    <mergeCell ref="F74:G74"/>
    <mergeCell ref="F75:G75"/>
    <mergeCell ref="F76:G76"/>
    <mergeCell ref="F77:G77"/>
    <mergeCell ref="F78:G78"/>
    <mergeCell ref="I80:J80"/>
    <mergeCell ref="F82:G82"/>
    <mergeCell ref="F83:G83"/>
    <mergeCell ref="F84:G84"/>
    <mergeCell ref="F85:G85"/>
    <mergeCell ref="F111:G111"/>
    <mergeCell ref="F112:G112"/>
    <mergeCell ref="F113:G113"/>
    <mergeCell ref="F114:G114"/>
    <mergeCell ref="I116:J116"/>
    <mergeCell ref="F53:G53"/>
    <mergeCell ref="F54:G54"/>
    <mergeCell ref="F55:G55"/>
    <mergeCell ref="F56:G56"/>
    <mergeCell ref="F57:G57"/>
    <mergeCell ref="F58:G58"/>
    <mergeCell ref="F59:G59"/>
    <mergeCell ref="F60:G60"/>
    <mergeCell ref="I62:J62"/>
    <mergeCell ref="B63:K63"/>
    <mergeCell ref="B64:K64"/>
    <mergeCell ref="F66:G66"/>
    <mergeCell ref="F67:G67"/>
    <mergeCell ref="F68:G68"/>
    <mergeCell ref="F69:G69"/>
    <mergeCell ref="F70:G70"/>
    <mergeCell ref="F71:G71"/>
    <mergeCell ref="B39:K39"/>
    <mergeCell ref="F41:G41"/>
    <mergeCell ref="F42:G42"/>
    <mergeCell ref="F43:G43"/>
    <mergeCell ref="I45:J45"/>
    <mergeCell ref="B46:K46"/>
    <mergeCell ref="F19:G19"/>
    <mergeCell ref="F20:G20"/>
    <mergeCell ref="F21:G21"/>
    <mergeCell ref="F22:G22"/>
    <mergeCell ref="F23:G23"/>
    <mergeCell ref="I25:J25"/>
    <mergeCell ref="B47:K47"/>
    <mergeCell ref="F49:G49"/>
    <mergeCell ref="F50:G50"/>
    <mergeCell ref="F51:G51"/>
    <mergeCell ref="F52:G52"/>
    <mergeCell ref="B26:K26"/>
    <mergeCell ref="B27:K27"/>
    <mergeCell ref="F29:G29"/>
    <mergeCell ref="F30:G30"/>
    <mergeCell ref="F31:G31"/>
    <mergeCell ref="F32:G32"/>
    <mergeCell ref="F33:G33"/>
    <mergeCell ref="F34:G34"/>
    <mergeCell ref="F35:G35"/>
    <mergeCell ref="I37:J37"/>
    <mergeCell ref="B38:K38"/>
  </mergeCells>
  <printOptions horizontalCentered="1"/>
  <pageMargins left="0.70866141732283472" right="0.70866141732283472" top="0.74803149606299213" bottom="0.74803149606299213" header="0.31496062992125984" footer="0.31496062992125984"/>
  <pageSetup paperSize="9" scale="37" fitToHeight="0" orientation="portrait" r:id="rId1"/>
  <rowBreaks count="1" manualBreakCount="1">
    <brk id="80"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73B2F-9624-43B0-83EF-1FB11DDF4E81}">
  <sheetPr>
    <tabColor rgb="FFFFC000"/>
    <outlinePr summaryBelow="0"/>
    <pageSetUpPr fitToPage="1"/>
  </sheetPr>
  <dimension ref="A1:AE562"/>
  <sheetViews>
    <sheetView showGridLines="0" view="pageBreakPreview" zoomScale="81" zoomScaleNormal="90" zoomScaleSheetLayoutView="81" workbookViewId="0">
      <pane ySplit="16" topLeftCell="A260" activePane="bottomLeft" state="frozen"/>
      <selection pane="bottomLeft" activeCell="E486" sqref="E486"/>
    </sheetView>
  </sheetViews>
  <sheetFormatPr defaultColWidth="12.625" defaultRowHeight="14.25"/>
  <cols>
    <col min="1" max="1" width="7.25" customWidth="1"/>
    <col min="2" max="2" width="10.625" customWidth="1"/>
    <col min="3" max="3" width="15.25" customWidth="1"/>
    <col min="4" max="4" width="15" customWidth="1"/>
    <col min="5" max="5" width="99.5" customWidth="1"/>
    <col min="6" max="6" width="8.5" customWidth="1"/>
    <col min="7" max="7" width="11.375" style="51" customWidth="1"/>
    <col min="8" max="8" width="16.125" customWidth="1"/>
    <col min="9" max="9" width="14.75" customWidth="1"/>
    <col min="10" max="10" width="17.5" bestFit="1" customWidth="1"/>
    <col min="11" max="11" width="14.5" customWidth="1"/>
    <col min="12" max="12" width="16" customWidth="1"/>
    <col min="13" max="13" width="14.625" customWidth="1"/>
    <col min="14" max="15" width="15.125" customWidth="1"/>
    <col min="16" max="16" width="7.625" customWidth="1"/>
    <col min="17" max="17" width="17.875" customWidth="1"/>
    <col min="18" max="30" width="7.625" customWidth="1"/>
    <col min="31" max="31" width="12.625" customWidth="1"/>
  </cols>
  <sheetData>
    <row r="1" spans="1:31" ht="15">
      <c r="A1" s="86"/>
      <c r="B1" s="12"/>
      <c r="C1" s="13"/>
      <c r="D1" s="14"/>
      <c r="E1" s="14"/>
      <c r="F1" s="15"/>
      <c r="G1" s="46"/>
      <c r="H1" s="15"/>
      <c r="I1" s="17"/>
      <c r="J1" s="1"/>
      <c r="K1" s="1"/>
      <c r="L1" s="1"/>
      <c r="M1" s="1"/>
      <c r="N1" s="18"/>
      <c r="O1" s="5"/>
      <c r="P1" s="5"/>
      <c r="Q1" s="5"/>
      <c r="R1" s="5"/>
      <c r="S1" s="5"/>
      <c r="T1" s="5"/>
      <c r="U1" s="5"/>
      <c r="V1" s="5"/>
      <c r="W1" s="5"/>
      <c r="X1" s="5"/>
      <c r="Y1" s="5"/>
      <c r="Z1" s="5"/>
      <c r="AA1" s="5"/>
      <c r="AB1" s="5"/>
      <c r="AC1" s="5"/>
      <c r="AD1" s="5"/>
      <c r="AE1" s="4"/>
    </row>
    <row r="2" spans="1:31" ht="15">
      <c r="A2" s="86"/>
      <c r="B2" s="211" t="s">
        <v>3293</v>
      </c>
      <c r="C2" s="212"/>
      <c r="D2" s="212"/>
      <c r="E2" s="212"/>
      <c r="F2" s="212"/>
      <c r="G2" s="212"/>
      <c r="H2" s="212"/>
      <c r="I2" s="212"/>
      <c r="J2" s="212"/>
      <c r="K2" s="213"/>
      <c r="L2" s="16" t="s">
        <v>3263</v>
      </c>
      <c r="M2" s="1" t="s">
        <v>3264</v>
      </c>
      <c r="N2" s="1"/>
      <c r="O2" s="1"/>
      <c r="P2" s="1"/>
      <c r="Q2" s="18"/>
      <c r="R2" s="5"/>
      <c r="S2" s="5"/>
      <c r="T2" s="5"/>
      <c r="U2" s="5"/>
      <c r="V2" s="5"/>
      <c r="W2" s="5"/>
      <c r="X2" s="5"/>
      <c r="Y2" s="5"/>
      <c r="Z2" s="5"/>
      <c r="AA2" s="5"/>
      <c r="AB2" s="5"/>
      <c r="AC2" s="5"/>
      <c r="AD2" s="5"/>
      <c r="AE2" s="5"/>
    </row>
    <row r="3" spans="1:31" ht="15">
      <c r="A3" s="86"/>
      <c r="B3" s="214"/>
      <c r="C3" s="215"/>
      <c r="D3" s="215"/>
      <c r="E3" s="215"/>
      <c r="F3" s="215"/>
      <c r="G3" s="215"/>
      <c r="H3" s="215"/>
      <c r="I3" s="215"/>
      <c r="J3" s="215"/>
      <c r="K3" s="216"/>
      <c r="L3" s="16" t="s">
        <v>3265</v>
      </c>
      <c r="M3" s="1" t="s">
        <v>3266</v>
      </c>
      <c r="N3" s="1"/>
      <c r="O3" s="1"/>
      <c r="P3" s="1"/>
      <c r="Q3" s="18"/>
      <c r="R3" s="5"/>
      <c r="S3" s="5"/>
      <c r="T3" s="5"/>
      <c r="U3" s="5"/>
      <c r="V3" s="5"/>
      <c r="W3" s="5"/>
      <c r="X3" s="5"/>
      <c r="Y3" s="5"/>
      <c r="Z3" s="5"/>
      <c r="AA3" s="5"/>
      <c r="AB3" s="5"/>
      <c r="AC3" s="5"/>
      <c r="AD3" s="5"/>
      <c r="AE3" s="5"/>
    </row>
    <row r="4" spans="1:31" ht="15">
      <c r="A4" s="86"/>
      <c r="B4" s="214"/>
      <c r="C4" s="215"/>
      <c r="D4" s="215"/>
      <c r="E4" s="215"/>
      <c r="F4" s="215"/>
      <c r="G4" s="215"/>
      <c r="H4" s="215"/>
      <c r="I4" s="215"/>
      <c r="J4" s="215"/>
      <c r="K4" s="216"/>
      <c r="L4" s="16" t="s">
        <v>3267</v>
      </c>
      <c r="M4" s="1" t="s">
        <v>3268</v>
      </c>
      <c r="N4" s="1"/>
      <c r="O4" s="1"/>
      <c r="P4" s="1"/>
      <c r="Q4" s="18"/>
      <c r="R4" s="5"/>
      <c r="S4" s="5"/>
      <c r="T4" s="5"/>
      <c r="U4" s="5"/>
      <c r="V4" s="5"/>
      <c r="W4" s="5"/>
      <c r="X4" s="5"/>
      <c r="Y4" s="5"/>
      <c r="Z4" s="5"/>
      <c r="AA4" s="5"/>
      <c r="AB4" s="5"/>
      <c r="AC4" s="5"/>
      <c r="AD4" s="5"/>
      <c r="AE4" s="5"/>
    </row>
    <row r="5" spans="1:31" ht="15">
      <c r="A5" s="86"/>
      <c r="B5" s="214"/>
      <c r="C5" s="215"/>
      <c r="D5" s="215"/>
      <c r="E5" s="215"/>
      <c r="F5" s="215"/>
      <c r="G5" s="215"/>
      <c r="H5" s="215"/>
      <c r="I5" s="215"/>
      <c r="J5" s="215"/>
      <c r="K5" s="216"/>
      <c r="L5" s="16"/>
      <c r="M5" s="1"/>
      <c r="N5" s="1"/>
      <c r="O5" s="1"/>
      <c r="P5" s="1"/>
      <c r="Q5" s="18"/>
      <c r="R5" s="5"/>
      <c r="S5" s="5"/>
      <c r="T5" s="5"/>
      <c r="U5" s="5"/>
      <c r="V5" s="5"/>
      <c r="W5" s="5"/>
      <c r="X5" s="5"/>
      <c r="Y5" s="5"/>
      <c r="Z5" s="5"/>
      <c r="AA5" s="5"/>
      <c r="AB5" s="5"/>
      <c r="AC5" s="5"/>
      <c r="AD5" s="5"/>
      <c r="AE5" s="5"/>
    </row>
    <row r="6" spans="1:31" ht="15">
      <c r="A6" s="86"/>
      <c r="B6" s="217"/>
      <c r="C6" s="218"/>
      <c r="D6" s="218"/>
      <c r="E6" s="218"/>
      <c r="F6" s="218"/>
      <c r="G6" s="218"/>
      <c r="H6" s="218"/>
      <c r="I6" s="218"/>
      <c r="J6" s="218"/>
      <c r="K6" s="219"/>
      <c r="L6" s="16"/>
      <c r="M6" s="1"/>
      <c r="N6" s="1"/>
      <c r="O6" s="1"/>
      <c r="P6" s="1"/>
      <c r="Q6" s="18"/>
      <c r="R6" s="5"/>
      <c r="S6" s="5"/>
      <c r="T6" s="5"/>
      <c r="U6" s="5"/>
      <c r="V6" s="5"/>
      <c r="W6" s="5"/>
      <c r="X6" s="5"/>
      <c r="Y6" s="5"/>
      <c r="Z6" s="5"/>
      <c r="AA6" s="5"/>
      <c r="AB6" s="5"/>
      <c r="AC6" s="5"/>
      <c r="AD6" s="5"/>
      <c r="AE6" s="5"/>
    </row>
    <row r="7" spans="1:31" ht="15">
      <c r="A7" s="86"/>
      <c r="B7" s="12"/>
      <c r="C7" s="13"/>
      <c r="D7" s="1"/>
      <c r="E7" s="14"/>
      <c r="F7" s="1"/>
      <c r="G7" s="46"/>
      <c r="H7" s="1"/>
      <c r="I7" s="15"/>
      <c r="J7" s="5"/>
      <c r="K7" s="5"/>
      <c r="L7" s="16"/>
      <c r="M7" s="1"/>
      <c r="N7" s="1"/>
      <c r="O7" s="1"/>
      <c r="P7" s="1"/>
      <c r="Q7" s="18"/>
      <c r="R7" s="5"/>
      <c r="S7" s="5"/>
      <c r="T7" s="5"/>
      <c r="U7" s="5"/>
      <c r="V7" s="5"/>
      <c r="W7" s="5"/>
      <c r="X7" s="5"/>
      <c r="Y7" s="5"/>
      <c r="Z7" s="5"/>
      <c r="AA7" s="5"/>
      <c r="AB7" s="5"/>
      <c r="AC7" s="5"/>
      <c r="AD7" s="5"/>
      <c r="AE7" s="5"/>
    </row>
    <row r="8" spans="1:31" ht="15">
      <c r="A8" s="86"/>
      <c r="B8" s="103" t="s">
        <v>2</v>
      </c>
      <c r="C8" s="228" t="s">
        <v>3</v>
      </c>
      <c r="D8" s="228"/>
      <c r="E8" s="228"/>
      <c r="F8" s="84"/>
      <c r="G8" s="87"/>
      <c r="H8" s="84"/>
      <c r="I8" s="84"/>
      <c r="J8" s="88"/>
      <c r="K8" s="6"/>
      <c r="L8" s="16"/>
      <c r="M8" s="1"/>
      <c r="N8" s="1"/>
      <c r="O8" s="1"/>
      <c r="P8" s="1"/>
      <c r="Q8" s="18"/>
      <c r="R8" s="5"/>
      <c r="S8" s="5"/>
      <c r="T8" s="5"/>
      <c r="U8" s="5"/>
      <c r="V8" s="5"/>
      <c r="W8" s="5"/>
      <c r="X8" s="5"/>
      <c r="Y8" s="5"/>
      <c r="Z8" s="5"/>
      <c r="AA8" s="5"/>
      <c r="AB8" s="5"/>
      <c r="AC8" s="5"/>
      <c r="AD8" s="5"/>
      <c r="AE8" s="5"/>
    </row>
    <row r="9" spans="1:31" ht="15">
      <c r="A9" s="86"/>
      <c r="B9" s="104" t="s">
        <v>5</v>
      </c>
      <c r="C9" s="208">
        <v>46083</v>
      </c>
      <c r="D9" s="2"/>
      <c r="E9" s="19"/>
      <c r="F9" s="4"/>
      <c r="G9" s="47"/>
      <c r="H9" s="4"/>
      <c r="I9" s="20"/>
      <c r="J9" s="19"/>
      <c r="K9" s="8"/>
      <c r="L9" s="16"/>
      <c r="M9" s="1"/>
      <c r="N9" s="1"/>
      <c r="O9" s="1"/>
      <c r="P9" s="1"/>
      <c r="Q9" s="18"/>
      <c r="R9" s="5"/>
      <c r="S9" s="5"/>
      <c r="T9" s="5"/>
      <c r="U9" s="5"/>
      <c r="V9" s="5"/>
      <c r="W9" s="5"/>
      <c r="X9" s="5"/>
      <c r="Y9" s="5"/>
      <c r="Z9" s="5"/>
      <c r="AA9" s="5"/>
      <c r="AB9" s="5"/>
      <c r="AC9" s="5"/>
      <c r="AD9" s="5"/>
      <c r="AE9" s="5"/>
    </row>
    <row r="10" spans="1:31" ht="15">
      <c r="A10" s="86"/>
      <c r="B10" s="104" t="s">
        <v>0</v>
      </c>
      <c r="C10" s="229" t="s">
        <v>1</v>
      </c>
      <c r="D10" s="229"/>
      <c r="E10" s="229"/>
      <c r="F10" s="2"/>
      <c r="G10" s="48"/>
      <c r="H10" s="2"/>
      <c r="I10" s="2"/>
      <c r="J10" s="4"/>
      <c r="K10" s="21"/>
      <c r="L10" s="16"/>
      <c r="M10" s="1"/>
      <c r="N10" s="1"/>
      <c r="O10" s="1"/>
      <c r="P10" s="1"/>
      <c r="Q10" s="18"/>
      <c r="R10" s="5"/>
      <c r="S10" s="5"/>
      <c r="T10" s="5"/>
      <c r="U10" s="5"/>
      <c r="V10" s="5"/>
      <c r="W10" s="5"/>
      <c r="X10" s="5"/>
      <c r="Y10" s="5"/>
      <c r="Z10" s="5"/>
      <c r="AA10" s="5"/>
      <c r="AB10" s="5"/>
      <c r="AC10" s="5"/>
      <c r="AD10" s="5"/>
      <c r="AE10" s="5"/>
    </row>
    <row r="11" spans="1:31" ht="15">
      <c r="A11" s="86"/>
      <c r="B11" s="106" t="s">
        <v>3294</v>
      </c>
      <c r="C11" s="209">
        <v>0.2354</v>
      </c>
      <c r="D11" s="2"/>
      <c r="E11" s="19"/>
      <c r="F11" s="2"/>
      <c r="G11" s="48"/>
      <c r="H11" s="2"/>
      <c r="I11" s="2"/>
      <c r="J11" s="4"/>
      <c r="K11" s="9"/>
      <c r="L11" s="16"/>
      <c r="M11" s="1"/>
      <c r="N11" s="1"/>
      <c r="O11" s="1"/>
      <c r="P11" s="1"/>
      <c r="Q11" s="18"/>
      <c r="R11" s="5"/>
      <c r="S11" s="5"/>
      <c r="T11" s="5"/>
      <c r="U11" s="5"/>
      <c r="V11" s="5"/>
      <c r="W11" s="5"/>
      <c r="X11" s="5"/>
      <c r="Y11" s="5"/>
      <c r="Z11" s="5"/>
      <c r="AA11" s="5"/>
      <c r="AB11" s="5"/>
      <c r="AC11" s="5"/>
      <c r="AD11" s="5"/>
      <c r="AE11" s="5"/>
    </row>
    <row r="12" spans="1:31" ht="15">
      <c r="A12" s="86"/>
      <c r="B12" s="108" t="s">
        <v>6</v>
      </c>
      <c r="C12" s="109">
        <v>0</v>
      </c>
      <c r="D12" s="2"/>
      <c r="E12" s="19"/>
      <c r="F12" s="2"/>
      <c r="G12" s="48"/>
      <c r="H12" s="2"/>
      <c r="I12" s="20"/>
      <c r="J12" s="22"/>
      <c r="K12" s="23"/>
      <c r="L12" s="16"/>
      <c r="M12" s="1"/>
      <c r="N12" s="1"/>
      <c r="O12" s="1"/>
      <c r="P12" s="1"/>
      <c r="Q12" s="18"/>
      <c r="R12" s="5"/>
      <c r="S12" s="5"/>
      <c r="T12" s="5"/>
      <c r="U12" s="5"/>
      <c r="V12" s="5"/>
      <c r="W12" s="5"/>
      <c r="X12" s="5"/>
      <c r="Y12" s="5"/>
      <c r="Z12" s="5"/>
      <c r="AA12" s="5"/>
      <c r="AB12" s="5"/>
      <c r="AC12" s="5"/>
      <c r="AD12" s="5"/>
      <c r="AE12" s="5"/>
    </row>
    <row r="13" spans="1:31" ht="15">
      <c r="A13" s="86"/>
      <c r="B13" s="110" t="s">
        <v>4</v>
      </c>
      <c r="C13" s="230" t="s">
        <v>3295</v>
      </c>
      <c r="D13" s="230"/>
      <c r="E13" s="230"/>
      <c r="F13" s="85"/>
      <c r="G13" s="89"/>
      <c r="H13" s="85"/>
      <c r="I13" s="85"/>
      <c r="J13" s="90"/>
      <c r="K13" s="24"/>
      <c r="L13" s="25"/>
      <c r="M13" s="26"/>
      <c r="N13" s="26"/>
      <c r="O13" s="26"/>
      <c r="P13" s="26"/>
      <c r="Q13" s="27"/>
      <c r="R13" s="5"/>
      <c r="S13" s="5"/>
      <c r="T13" s="5"/>
      <c r="U13" s="5"/>
      <c r="V13" s="5"/>
      <c r="W13" s="5"/>
      <c r="X13" s="5"/>
      <c r="Y13" s="5"/>
      <c r="Z13" s="5"/>
      <c r="AA13" s="5"/>
      <c r="AB13" s="5"/>
      <c r="AC13" s="5"/>
      <c r="AD13" s="5"/>
      <c r="AE13" s="5"/>
    </row>
    <row r="14" spans="1:31" ht="15">
      <c r="A14" s="86"/>
      <c r="B14" s="12"/>
      <c r="C14" s="28"/>
      <c r="D14" s="5"/>
      <c r="E14" s="29"/>
      <c r="F14" s="5"/>
      <c r="G14" s="49"/>
      <c r="H14" s="5"/>
      <c r="I14" s="1"/>
      <c r="J14" s="5"/>
      <c r="K14" s="5"/>
      <c r="L14" s="16"/>
      <c r="M14" s="1"/>
      <c r="N14" s="1"/>
      <c r="O14" s="1"/>
      <c r="P14" s="1"/>
      <c r="Q14" s="18"/>
      <c r="R14" s="5"/>
      <c r="S14" s="5"/>
      <c r="T14" s="5"/>
      <c r="U14" s="5"/>
      <c r="V14" s="5"/>
      <c r="W14" s="5"/>
      <c r="X14" s="5"/>
      <c r="Y14" s="5"/>
      <c r="Z14" s="5"/>
      <c r="AA14" s="5"/>
      <c r="AB14" s="5"/>
      <c r="AC14" s="5"/>
      <c r="AD14" s="5"/>
      <c r="AE14" s="5"/>
    </row>
    <row r="15" spans="1:31" ht="15">
      <c r="A15" s="91"/>
      <c r="B15" s="220" t="s">
        <v>18</v>
      </c>
      <c r="C15" s="222" t="s">
        <v>19</v>
      </c>
      <c r="D15" s="220" t="s">
        <v>20</v>
      </c>
      <c r="E15" s="220" t="s">
        <v>21</v>
      </c>
      <c r="F15" s="223" t="s">
        <v>22</v>
      </c>
      <c r="G15" s="224" t="s">
        <v>23</v>
      </c>
      <c r="H15" s="226" t="s">
        <v>3296</v>
      </c>
      <c r="I15" s="226" t="s">
        <v>3297</v>
      </c>
      <c r="J15" s="226" t="s">
        <v>3298</v>
      </c>
      <c r="K15" s="222" t="s">
        <v>25</v>
      </c>
      <c r="L15" s="13"/>
      <c r="M15" s="13"/>
      <c r="N15" s="27"/>
      <c r="O15" s="28"/>
      <c r="P15" s="28"/>
      <c r="Q15" s="28"/>
      <c r="R15" s="28"/>
      <c r="S15" s="28"/>
      <c r="T15" s="28"/>
      <c r="U15" s="28"/>
      <c r="V15" s="28"/>
      <c r="W15" s="28"/>
      <c r="X15" s="28"/>
      <c r="Y15" s="28"/>
      <c r="Z15" s="28"/>
      <c r="AA15" s="28"/>
      <c r="AB15" s="28"/>
      <c r="AC15" s="28"/>
      <c r="AD15" s="28"/>
      <c r="AE15" s="4"/>
    </row>
    <row r="16" spans="1:31" ht="15">
      <c r="A16" s="91"/>
      <c r="B16" s="221"/>
      <c r="C16" s="221"/>
      <c r="D16" s="221"/>
      <c r="E16" s="221"/>
      <c r="F16" s="221"/>
      <c r="G16" s="225"/>
      <c r="H16" s="227"/>
      <c r="I16" s="227"/>
      <c r="J16" s="231"/>
      <c r="K16" s="221"/>
      <c r="L16" s="13"/>
      <c r="M16" s="13"/>
      <c r="N16" s="27"/>
      <c r="O16" s="28"/>
      <c r="P16" s="28"/>
      <c r="Q16" s="28"/>
      <c r="R16" s="28"/>
      <c r="S16" s="28"/>
      <c r="T16" s="28"/>
      <c r="U16" s="28"/>
      <c r="V16" s="28"/>
      <c r="W16" s="28"/>
      <c r="X16" s="28"/>
      <c r="Y16" s="28"/>
      <c r="Z16" s="28"/>
      <c r="AA16" s="28"/>
      <c r="AB16" s="28"/>
      <c r="AC16" s="28"/>
      <c r="AD16" s="28"/>
      <c r="AE16" s="4"/>
    </row>
    <row r="17" spans="1:31" ht="15.75">
      <c r="A17" s="86"/>
      <c r="B17" s="31"/>
      <c r="C17" s="32"/>
      <c r="D17" s="32"/>
      <c r="E17" s="33"/>
      <c r="F17" s="92"/>
      <c r="G17" s="50"/>
      <c r="H17" s="32"/>
      <c r="I17" s="35"/>
      <c r="J17" s="13"/>
      <c r="K17" s="13"/>
      <c r="L17" s="13"/>
      <c r="M17" s="13"/>
      <c r="N17" s="18"/>
      <c r="O17" s="5"/>
      <c r="P17" s="5"/>
      <c r="Q17" s="5"/>
      <c r="R17" s="5"/>
      <c r="S17" s="5"/>
      <c r="T17" s="5"/>
      <c r="U17" s="5"/>
      <c r="V17" s="5"/>
      <c r="W17" s="5"/>
      <c r="X17" s="5"/>
      <c r="Y17" s="5"/>
      <c r="Z17" s="5"/>
      <c r="AA17" s="5"/>
      <c r="AB17" s="5"/>
      <c r="AC17" s="5"/>
      <c r="AD17" s="5"/>
      <c r="AE17" s="4"/>
    </row>
    <row r="18" spans="1:31" ht="15">
      <c r="A18" s="86"/>
      <c r="B18" s="119">
        <v>1</v>
      </c>
      <c r="C18" s="119"/>
      <c r="D18" s="119"/>
      <c r="E18" s="119" t="s">
        <v>26</v>
      </c>
      <c r="F18" s="119"/>
      <c r="G18" s="120"/>
      <c r="H18" s="122"/>
      <c r="I18" s="123"/>
      <c r="J18" s="122">
        <f>J19+J30+J32+J34+J36</f>
        <v>0</v>
      </c>
      <c r="K18" s="127" t="e">
        <f>K19+K30+K32+K34+K36</f>
        <v>#DIV/0!</v>
      </c>
      <c r="L18" s="52"/>
      <c r="M18" s="52"/>
      <c r="N18" s="29"/>
      <c r="O18" s="5"/>
      <c r="P18" s="5"/>
      <c r="Q18" s="5"/>
      <c r="R18" s="5"/>
      <c r="S18" s="5"/>
      <c r="T18" s="5"/>
      <c r="U18" s="5"/>
      <c r="V18" s="5"/>
      <c r="W18" s="5"/>
      <c r="X18" s="5"/>
      <c r="Y18" s="5"/>
      <c r="Z18" s="5"/>
      <c r="AA18" s="5"/>
      <c r="AB18" s="5"/>
      <c r="AC18" s="5"/>
      <c r="AD18" s="5"/>
      <c r="AE18" s="4"/>
    </row>
    <row r="19" spans="1:31" ht="15">
      <c r="A19" s="86"/>
      <c r="B19" s="111" t="s">
        <v>27</v>
      </c>
      <c r="C19" s="111"/>
      <c r="D19" s="111"/>
      <c r="E19" s="111" t="s">
        <v>28</v>
      </c>
      <c r="F19" s="111"/>
      <c r="G19" s="112"/>
      <c r="H19" s="124"/>
      <c r="I19" s="125"/>
      <c r="J19" s="124">
        <f>SUM(J20:J29)</f>
        <v>0</v>
      </c>
      <c r="K19" s="113" t="e">
        <f>SUM(K20:K29)</f>
        <v>#DIV/0!</v>
      </c>
      <c r="L19" s="53"/>
      <c r="M19" s="54"/>
      <c r="N19" s="29"/>
      <c r="O19" s="5"/>
      <c r="P19" s="5"/>
      <c r="Q19" s="5"/>
      <c r="R19" s="5"/>
      <c r="S19" s="5"/>
      <c r="T19" s="5"/>
      <c r="U19" s="5"/>
      <c r="V19" s="5"/>
      <c r="W19" s="5"/>
      <c r="X19" s="5"/>
      <c r="Y19" s="5"/>
      <c r="Z19" s="5"/>
      <c r="AA19" s="5"/>
      <c r="AB19" s="5"/>
      <c r="AC19" s="5"/>
      <c r="AD19" s="5"/>
      <c r="AE19" s="4"/>
    </row>
    <row r="20" spans="1:31" ht="15">
      <c r="A20" s="86"/>
      <c r="B20" s="114" t="s">
        <v>29</v>
      </c>
      <c r="C20" s="115" t="s">
        <v>30</v>
      </c>
      <c r="D20" s="114" t="s">
        <v>31</v>
      </c>
      <c r="E20" s="114" t="s">
        <v>32</v>
      </c>
      <c r="F20" s="116" t="s">
        <v>33</v>
      </c>
      <c r="G20" s="117">
        <v>10</v>
      </c>
      <c r="H20" s="206"/>
      <c r="I20" s="126">
        <f>TRUNC(H20+H20*$C$11,2)</f>
        <v>0</v>
      </c>
      <c r="J20" s="126">
        <f>TRUNC(I20*G20,2)</f>
        <v>0</v>
      </c>
      <c r="K20" s="118" t="e">
        <f>J20/$J$475</f>
        <v>#DIV/0!</v>
      </c>
      <c r="L20" s="55"/>
      <c r="M20" s="54"/>
      <c r="N20" s="27"/>
      <c r="O20" s="5"/>
      <c r="P20" s="5"/>
      <c r="Q20" s="5"/>
      <c r="R20" s="5"/>
      <c r="S20" s="5"/>
      <c r="T20" s="5"/>
      <c r="U20" s="5"/>
      <c r="V20" s="5"/>
      <c r="W20" s="5"/>
      <c r="X20" s="5"/>
      <c r="Y20" s="5"/>
      <c r="Z20" s="5"/>
      <c r="AA20" s="5"/>
      <c r="AB20" s="5"/>
      <c r="AC20" s="5"/>
      <c r="AD20" s="5"/>
      <c r="AE20" s="4"/>
    </row>
    <row r="21" spans="1:31" ht="28.5">
      <c r="A21" s="86"/>
      <c r="B21" s="114" t="s">
        <v>34</v>
      </c>
      <c r="C21" s="115" t="s">
        <v>35</v>
      </c>
      <c r="D21" s="114" t="s">
        <v>31</v>
      </c>
      <c r="E21" s="114" t="s">
        <v>36</v>
      </c>
      <c r="F21" s="116" t="s">
        <v>37</v>
      </c>
      <c r="G21" s="117">
        <v>10</v>
      </c>
      <c r="H21" s="206"/>
      <c r="I21" s="126">
        <f t="shared" ref="I21:I29" si="0">TRUNC(H21+H21*$C$11,2)</f>
        <v>0</v>
      </c>
      <c r="J21" s="126">
        <f t="shared" ref="J21:J29" si="1">TRUNC(I21*G21,2)</f>
        <v>0</v>
      </c>
      <c r="K21" s="118" t="e">
        <f t="shared" ref="K21:K39" si="2">J21/$J$475</f>
        <v>#DIV/0!</v>
      </c>
      <c r="L21" s="55"/>
      <c r="M21" s="54"/>
      <c r="N21" s="29"/>
      <c r="O21" s="5"/>
      <c r="P21" s="5"/>
      <c r="Q21" s="5"/>
      <c r="R21" s="5"/>
      <c r="S21" s="5"/>
      <c r="T21" s="5"/>
      <c r="U21" s="5"/>
      <c r="V21" s="5"/>
      <c r="W21" s="5"/>
      <c r="X21" s="5"/>
      <c r="Y21" s="5"/>
      <c r="Z21" s="5"/>
      <c r="AA21" s="5"/>
      <c r="AB21" s="5"/>
      <c r="AC21" s="5"/>
      <c r="AD21" s="5"/>
      <c r="AE21" s="4"/>
    </row>
    <row r="22" spans="1:31" ht="15">
      <c r="A22" s="86"/>
      <c r="B22" s="114" t="s">
        <v>38</v>
      </c>
      <c r="C22" s="115" t="s">
        <v>39</v>
      </c>
      <c r="D22" s="114" t="s">
        <v>31</v>
      </c>
      <c r="E22" s="114" t="s">
        <v>40</v>
      </c>
      <c r="F22" s="116" t="s">
        <v>41</v>
      </c>
      <c r="G22" s="117">
        <v>10</v>
      </c>
      <c r="H22" s="206"/>
      <c r="I22" s="126">
        <f t="shared" si="0"/>
        <v>0</v>
      </c>
      <c r="J22" s="126">
        <f t="shared" si="1"/>
        <v>0</v>
      </c>
      <c r="K22" s="118" t="e">
        <f t="shared" si="2"/>
        <v>#DIV/0!</v>
      </c>
      <c r="L22" s="55"/>
      <c r="M22" s="54"/>
      <c r="N22" s="29"/>
      <c r="O22" s="5"/>
      <c r="P22" s="5"/>
      <c r="Q22" s="5"/>
      <c r="R22" s="5"/>
      <c r="S22" s="5"/>
      <c r="T22" s="5"/>
      <c r="U22" s="5"/>
      <c r="V22" s="5"/>
      <c r="W22" s="5"/>
      <c r="X22" s="5"/>
      <c r="Y22" s="5"/>
      <c r="Z22" s="5"/>
      <c r="AA22" s="5"/>
      <c r="AB22" s="5"/>
      <c r="AC22" s="5"/>
      <c r="AD22" s="5"/>
      <c r="AE22" s="4"/>
    </row>
    <row r="23" spans="1:31" ht="15">
      <c r="A23" s="86"/>
      <c r="B23" s="114" t="s">
        <v>42</v>
      </c>
      <c r="C23" s="115" t="s">
        <v>43</v>
      </c>
      <c r="D23" s="114" t="s">
        <v>31</v>
      </c>
      <c r="E23" s="114" t="s">
        <v>44</v>
      </c>
      <c r="F23" s="116" t="s">
        <v>37</v>
      </c>
      <c r="G23" s="117">
        <v>6</v>
      </c>
      <c r="H23" s="206"/>
      <c r="I23" s="126">
        <f t="shared" si="0"/>
        <v>0</v>
      </c>
      <c r="J23" s="126">
        <f t="shared" si="1"/>
        <v>0</v>
      </c>
      <c r="K23" s="118" t="e">
        <f t="shared" si="2"/>
        <v>#DIV/0!</v>
      </c>
      <c r="L23" s="55"/>
      <c r="M23" s="54"/>
      <c r="N23" s="29"/>
      <c r="O23" s="5"/>
      <c r="P23" s="5"/>
      <c r="Q23" s="5"/>
      <c r="R23" s="5"/>
      <c r="S23" s="5"/>
      <c r="T23" s="5"/>
      <c r="U23" s="5"/>
      <c r="V23" s="5"/>
      <c r="W23" s="5"/>
      <c r="X23" s="5"/>
      <c r="Y23" s="5"/>
      <c r="Z23" s="5"/>
      <c r="AA23" s="5"/>
      <c r="AB23" s="5"/>
      <c r="AC23" s="5"/>
      <c r="AD23" s="5"/>
      <c r="AE23" s="4"/>
    </row>
    <row r="24" spans="1:31" ht="28.5">
      <c r="A24" s="86"/>
      <c r="B24" s="114" t="s">
        <v>45</v>
      </c>
      <c r="C24" s="115" t="s">
        <v>46</v>
      </c>
      <c r="D24" s="114" t="s">
        <v>47</v>
      </c>
      <c r="E24" s="114" t="s">
        <v>48</v>
      </c>
      <c r="F24" s="116" t="s">
        <v>49</v>
      </c>
      <c r="G24" s="117">
        <v>1</v>
      </c>
      <c r="H24" s="206"/>
      <c r="I24" s="126">
        <f t="shared" si="0"/>
        <v>0</v>
      </c>
      <c r="J24" s="126">
        <f t="shared" si="1"/>
        <v>0</v>
      </c>
      <c r="K24" s="118" t="e">
        <f t="shared" si="2"/>
        <v>#DIV/0!</v>
      </c>
      <c r="L24" s="55"/>
      <c r="M24" s="54"/>
      <c r="N24" s="29"/>
      <c r="O24" s="5"/>
      <c r="P24" s="5"/>
      <c r="Q24" s="5"/>
      <c r="R24" s="5"/>
      <c r="S24" s="5"/>
      <c r="T24" s="5"/>
      <c r="U24" s="5"/>
      <c r="V24" s="5"/>
      <c r="W24" s="5"/>
      <c r="X24" s="5"/>
      <c r="Y24" s="5"/>
      <c r="Z24" s="5"/>
      <c r="AA24" s="5"/>
      <c r="AB24" s="5"/>
      <c r="AC24" s="5"/>
      <c r="AD24" s="5"/>
      <c r="AE24" s="4"/>
    </row>
    <row r="25" spans="1:31" ht="15">
      <c r="A25" s="86"/>
      <c r="B25" s="114" t="s">
        <v>50</v>
      </c>
      <c r="C25" s="115" t="s">
        <v>51</v>
      </c>
      <c r="D25" s="114" t="s">
        <v>47</v>
      </c>
      <c r="E25" s="114" t="s">
        <v>52</v>
      </c>
      <c r="F25" s="116" t="s">
        <v>49</v>
      </c>
      <c r="G25" s="117">
        <v>1</v>
      </c>
      <c r="H25" s="206"/>
      <c r="I25" s="126">
        <f t="shared" si="0"/>
        <v>0</v>
      </c>
      <c r="J25" s="126">
        <f t="shared" si="1"/>
        <v>0</v>
      </c>
      <c r="K25" s="118" t="e">
        <f t="shared" si="2"/>
        <v>#DIV/0!</v>
      </c>
      <c r="L25" s="55"/>
      <c r="M25" s="54"/>
      <c r="N25" s="29"/>
      <c r="O25" s="5"/>
      <c r="P25" s="5"/>
      <c r="Q25" s="5"/>
      <c r="R25" s="5"/>
      <c r="S25" s="5"/>
      <c r="T25" s="5"/>
      <c r="U25" s="5"/>
      <c r="V25" s="5"/>
      <c r="W25" s="5"/>
      <c r="X25" s="5"/>
      <c r="Y25" s="5"/>
      <c r="Z25" s="5"/>
      <c r="AA25" s="5"/>
      <c r="AB25" s="5"/>
      <c r="AC25" s="5"/>
      <c r="AD25" s="5"/>
      <c r="AE25" s="4"/>
    </row>
    <row r="26" spans="1:31" ht="28.5">
      <c r="A26" s="86"/>
      <c r="B26" s="114" t="s">
        <v>53</v>
      </c>
      <c r="C26" s="115" t="s">
        <v>54</v>
      </c>
      <c r="D26" s="114" t="s">
        <v>47</v>
      </c>
      <c r="E26" s="114" t="s">
        <v>55</v>
      </c>
      <c r="F26" s="116" t="s">
        <v>49</v>
      </c>
      <c r="G26" s="117">
        <v>1</v>
      </c>
      <c r="H26" s="206"/>
      <c r="I26" s="126">
        <f t="shared" si="0"/>
        <v>0</v>
      </c>
      <c r="J26" s="126">
        <f t="shared" si="1"/>
        <v>0</v>
      </c>
      <c r="K26" s="118" t="e">
        <f t="shared" si="2"/>
        <v>#DIV/0!</v>
      </c>
      <c r="L26" s="55"/>
      <c r="M26" s="54"/>
      <c r="N26" s="29"/>
      <c r="O26" s="5"/>
      <c r="P26" s="5"/>
      <c r="Q26" s="5"/>
      <c r="R26" s="5"/>
      <c r="S26" s="5"/>
      <c r="T26" s="5"/>
      <c r="U26" s="5"/>
      <c r="V26" s="5"/>
      <c r="W26" s="5"/>
      <c r="X26" s="5"/>
      <c r="Y26" s="5"/>
      <c r="Z26" s="5"/>
      <c r="AA26" s="5"/>
      <c r="AB26" s="5"/>
      <c r="AC26" s="5"/>
      <c r="AD26" s="5"/>
      <c r="AE26" s="4"/>
    </row>
    <row r="27" spans="1:31" ht="28.5">
      <c r="A27" s="86"/>
      <c r="B27" s="114" t="s">
        <v>56</v>
      </c>
      <c r="C27" s="115" t="s">
        <v>57</v>
      </c>
      <c r="D27" s="114" t="s">
        <v>47</v>
      </c>
      <c r="E27" s="114" t="s">
        <v>58</v>
      </c>
      <c r="F27" s="116" t="s">
        <v>37</v>
      </c>
      <c r="G27" s="117">
        <v>6</v>
      </c>
      <c r="H27" s="206"/>
      <c r="I27" s="126">
        <f t="shared" si="0"/>
        <v>0</v>
      </c>
      <c r="J27" s="126">
        <f t="shared" si="1"/>
        <v>0</v>
      </c>
      <c r="K27" s="118" t="e">
        <f t="shared" si="2"/>
        <v>#DIV/0!</v>
      </c>
      <c r="L27" s="55"/>
      <c r="M27" s="54"/>
      <c r="N27" s="29"/>
      <c r="O27" s="5"/>
      <c r="P27" s="5"/>
      <c r="Q27" s="5"/>
      <c r="R27" s="5"/>
      <c r="S27" s="5"/>
      <c r="T27" s="5"/>
      <c r="U27" s="5"/>
      <c r="V27" s="5"/>
      <c r="W27" s="5"/>
      <c r="X27" s="5"/>
      <c r="Y27" s="5"/>
      <c r="Z27" s="5"/>
      <c r="AA27" s="5"/>
      <c r="AB27" s="5"/>
      <c r="AC27" s="5"/>
      <c r="AD27" s="5"/>
      <c r="AE27" s="4"/>
    </row>
    <row r="28" spans="1:31" ht="28.5">
      <c r="A28" s="86"/>
      <c r="B28" s="114" t="s">
        <v>59</v>
      </c>
      <c r="C28" s="115" t="s">
        <v>60</v>
      </c>
      <c r="D28" s="114" t="s">
        <v>31</v>
      </c>
      <c r="E28" s="114" t="s">
        <v>61</v>
      </c>
      <c r="F28" s="116" t="s">
        <v>62</v>
      </c>
      <c r="G28" s="117">
        <v>100</v>
      </c>
      <c r="H28" s="206"/>
      <c r="I28" s="126">
        <f t="shared" si="0"/>
        <v>0</v>
      </c>
      <c r="J28" s="126">
        <f t="shared" si="1"/>
        <v>0</v>
      </c>
      <c r="K28" s="118" t="e">
        <f t="shared" si="2"/>
        <v>#DIV/0!</v>
      </c>
      <c r="L28" s="55"/>
      <c r="M28" s="54"/>
      <c r="N28" s="29"/>
      <c r="O28" s="5"/>
      <c r="P28" s="5"/>
      <c r="Q28" s="5"/>
      <c r="R28" s="5"/>
      <c r="S28" s="5"/>
      <c r="T28" s="5"/>
      <c r="U28" s="5"/>
      <c r="V28" s="5"/>
      <c r="W28" s="5"/>
      <c r="X28" s="5"/>
      <c r="Y28" s="5"/>
      <c r="Z28" s="5"/>
      <c r="AA28" s="5"/>
      <c r="AB28" s="5"/>
      <c r="AC28" s="5"/>
      <c r="AD28" s="5"/>
      <c r="AE28" s="4"/>
    </row>
    <row r="29" spans="1:31" ht="15">
      <c r="A29" s="86"/>
      <c r="B29" s="114" t="s">
        <v>63</v>
      </c>
      <c r="C29" s="115" t="s">
        <v>64</v>
      </c>
      <c r="D29" s="114" t="s">
        <v>47</v>
      </c>
      <c r="E29" s="114" t="s">
        <v>65</v>
      </c>
      <c r="F29" s="116" t="s">
        <v>37</v>
      </c>
      <c r="G29" s="117">
        <v>330</v>
      </c>
      <c r="H29" s="206"/>
      <c r="I29" s="126">
        <f t="shared" si="0"/>
        <v>0</v>
      </c>
      <c r="J29" s="126">
        <f t="shared" si="1"/>
        <v>0</v>
      </c>
      <c r="K29" s="118" t="e">
        <f t="shared" si="2"/>
        <v>#DIV/0!</v>
      </c>
      <c r="L29" s="55"/>
      <c r="M29" s="54"/>
      <c r="N29" s="29"/>
      <c r="O29" s="5"/>
      <c r="P29" s="5"/>
      <c r="Q29" s="5"/>
      <c r="R29" s="5"/>
      <c r="S29" s="5"/>
      <c r="T29" s="5"/>
      <c r="U29" s="5"/>
      <c r="V29" s="5"/>
      <c r="W29" s="5"/>
      <c r="X29" s="5"/>
      <c r="Y29" s="5"/>
      <c r="Z29" s="5"/>
      <c r="AA29" s="5"/>
      <c r="AB29" s="5"/>
      <c r="AC29" s="5"/>
      <c r="AD29" s="5"/>
      <c r="AE29" s="4"/>
    </row>
    <row r="30" spans="1:31" ht="15">
      <c r="A30" s="86"/>
      <c r="B30" s="111" t="s">
        <v>66</v>
      </c>
      <c r="C30" s="111"/>
      <c r="D30" s="111"/>
      <c r="E30" s="111" t="s">
        <v>67</v>
      </c>
      <c r="F30" s="111"/>
      <c r="G30" s="112"/>
      <c r="H30" s="124"/>
      <c r="I30" s="125"/>
      <c r="J30" s="124">
        <f>SUM(J31)</f>
        <v>0</v>
      </c>
      <c r="K30" s="113" t="e">
        <f>SUM(K31)</f>
        <v>#DIV/0!</v>
      </c>
      <c r="L30" s="55"/>
      <c r="M30" s="54"/>
      <c r="N30" s="29"/>
      <c r="O30" s="5"/>
      <c r="P30" s="5"/>
      <c r="Q30" s="5"/>
      <c r="R30" s="5"/>
      <c r="S30" s="5"/>
      <c r="T30" s="5"/>
      <c r="U30" s="5"/>
      <c r="V30" s="5"/>
      <c r="W30" s="5"/>
      <c r="X30" s="5"/>
      <c r="Y30" s="5"/>
      <c r="Z30" s="5"/>
      <c r="AA30" s="5"/>
      <c r="AB30" s="5"/>
      <c r="AC30" s="5"/>
      <c r="AD30" s="5"/>
      <c r="AE30" s="4"/>
    </row>
    <row r="31" spans="1:31" ht="15">
      <c r="A31" s="86"/>
      <c r="B31" s="114" t="s">
        <v>68</v>
      </c>
      <c r="C31" s="115" t="s">
        <v>69</v>
      </c>
      <c r="D31" s="114" t="s">
        <v>47</v>
      </c>
      <c r="E31" s="114" t="s">
        <v>70</v>
      </c>
      <c r="F31" s="116" t="s">
        <v>71</v>
      </c>
      <c r="G31" s="117">
        <v>2</v>
      </c>
      <c r="H31" s="206"/>
      <c r="I31" s="126">
        <f>TRUNC(H31+H31*$C$11,2)</f>
        <v>0</v>
      </c>
      <c r="J31" s="126">
        <f>TRUNC(I31*G31,2)</f>
        <v>0</v>
      </c>
      <c r="K31" s="118" t="e">
        <f t="shared" si="2"/>
        <v>#DIV/0!</v>
      </c>
      <c r="L31" s="55"/>
      <c r="M31" s="54"/>
      <c r="N31" s="29"/>
      <c r="O31" s="5"/>
      <c r="P31" s="5"/>
      <c r="Q31" s="5"/>
      <c r="R31" s="5"/>
      <c r="S31" s="5"/>
      <c r="T31" s="5"/>
      <c r="U31" s="5"/>
      <c r="V31" s="5"/>
      <c r="W31" s="5"/>
      <c r="X31" s="5"/>
      <c r="Y31" s="5"/>
      <c r="Z31" s="5"/>
      <c r="AA31" s="5"/>
      <c r="AB31" s="5"/>
      <c r="AC31" s="5"/>
      <c r="AD31" s="5"/>
      <c r="AE31" s="4"/>
    </row>
    <row r="32" spans="1:31" ht="15">
      <c r="A32" s="86"/>
      <c r="B32" s="111" t="s">
        <v>72</v>
      </c>
      <c r="C32" s="111"/>
      <c r="D32" s="111"/>
      <c r="E32" s="111" t="s">
        <v>73</v>
      </c>
      <c r="F32" s="111"/>
      <c r="G32" s="112"/>
      <c r="H32" s="124"/>
      <c r="I32" s="125"/>
      <c r="J32" s="124">
        <f>SUM(J33)</f>
        <v>0</v>
      </c>
      <c r="K32" s="113" t="e">
        <f>SUM(K33)</f>
        <v>#DIV/0!</v>
      </c>
      <c r="L32" s="55"/>
      <c r="M32" s="54"/>
      <c r="N32" s="29"/>
      <c r="O32" s="5"/>
      <c r="P32" s="5"/>
      <c r="Q32" s="5"/>
      <c r="R32" s="5"/>
      <c r="S32" s="5"/>
      <c r="T32" s="5"/>
      <c r="U32" s="5"/>
      <c r="V32" s="5"/>
      <c r="W32" s="5"/>
      <c r="X32" s="5"/>
      <c r="Y32" s="5"/>
      <c r="Z32" s="5"/>
      <c r="AA32" s="5"/>
      <c r="AB32" s="5"/>
      <c r="AC32" s="5"/>
      <c r="AD32" s="5"/>
      <c r="AE32" s="4"/>
    </row>
    <row r="33" spans="1:31" ht="15">
      <c r="A33" s="86"/>
      <c r="B33" s="114" t="s">
        <v>74</v>
      </c>
      <c r="C33" s="115" t="s">
        <v>75</v>
      </c>
      <c r="D33" s="114" t="s">
        <v>31</v>
      </c>
      <c r="E33" s="114" t="s">
        <v>76</v>
      </c>
      <c r="F33" s="116" t="s">
        <v>49</v>
      </c>
      <c r="G33" s="117">
        <v>1</v>
      </c>
      <c r="H33" s="206"/>
      <c r="I33" s="126">
        <f>TRUNC(H33+H33*$C$11,2)</f>
        <v>0</v>
      </c>
      <c r="J33" s="126">
        <f>TRUNC(I33*G33,2)</f>
        <v>0</v>
      </c>
      <c r="K33" s="118" t="e">
        <f t="shared" si="2"/>
        <v>#DIV/0!</v>
      </c>
      <c r="L33" s="202"/>
      <c r="M33" s="54"/>
      <c r="N33" s="29"/>
      <c r="O33" s="5"/>
      <c r="P33" s="5"/>
      <c r="Q33" s="5"/>
      <c r="R33" s="5"/>
      <c r="S33" s="5"/>
      <c r="T33" s="5"/>
      <c r="U33" s="5"/>
      <c r="V33" s="5"/>
      <c r="W33" s="5"/>
      <c r="X33" s="5"/>
      <c r="Y33" s="5"/>
      <c r="Z33" s="5"/>
      <c r="AA33" s="5"/>
      <c r="AB33" s="5"/>
      <c r="AC33" s="5"/>
      <c r="AD33" s="5"/>
      <c r="AE33" s="4"/>
    </row>
    <row r="34" spans="1:31" ht="15">
      <c r="A34" s="86"/>
      <c r="B34" s="111" t="s">
        <v>77</v>
      </c>
      <c r="C34" s="111"/>
      <c r="D34" s="111"/>
      <c r="E34" s="111" t="s">
        <v>78</v>
      </c>
      <c r="F34" s="111"/>
      <c r="G34" s="112"/>
      <c r="H34" s="124"/>
      <c r="I34" s="125"/>
      <c r="J34" s="124">
        <f>SUM(J35)</f>
        <v>0</v>
      </c>
      <c r="K34" s="113" t="e">
        <f>SUM(K35)</f>
        <v>#DIV/0!</v>
      </c>
      <c r="L34" s="203"/>
      <c r="M34" s="54"/>
      <c r="N34" s="27"/>
      <c r="O34" s="5"/>
      <c r="P34" s="5"/>
      <c r="Q34" s="5"/>
      <c r="R34" s="5"/>
      <c r="S34" s="5"/>
      <c r="T34" s="5"/>
      <c r="U34" s="5"/>
      <c r="V34" s="5"/>
      <c r="W34" s="5"/>
      <c r="X34" s="5"/>
      <c r="Y34" s="5"/>
      <c r="Z34" s="5"/>
      <c r="AA34" s="5"/>
      <c r="AB34" s="5"/>
      <c r="AC34" s="5"/>
      <c r="AD34" s="5"/>
      <c r="AE34" s="4"/>
    </row>
    <row r="35" spans="1:31" ht="42.75">
      <c r="A35" s="86"/>
      <c r="B35" s="114" t="s">
        <v>79</v>
      </c>
      <c r="C35" s="115" t="s">
        <v>80</v>
      </c>
      <c r="D35" s="114" t="s">
        <v>31</v>
      </c>
      <c r="E35" s="114" t="s">
        <v>81</v>
      </c>
      <c r="F35" s="116" t="s">
        <v>82</v>
      </c>
      <c r="G35" s="117">
        <v>275</v>
      </c>
      <c r="H35" s="206"/>
      <c r="I35" s="126">
        <f>TRUNC(H35+H35*$C$11,2)</f>
        <v>0</v>
      </c>
      <c r="J35" s="126">
        <f>TRUNC(I35*G35,2)</f>
        <v>0</v>
      </c>
      <c r="K35" s="118" t="e">
        <f t="shared" si="2"/>
        <v>#DIV/0!</v>
      </c>
      <c r="L35" s="202">
        <f>J35+J31+J28+J22+J20</f>
        <v>0</v>
      </c>
      <c r="M35" s="54">
        <f>L35/12</f>
        <v>0</v>
      </c>
      <c r="N35" s="205" t="e">
        <f>M35/J18</f>
        <v>#DIV/0!</v>
      </c>
      <c r="O35" s="5"/>
      <c r="P35" s="5"/>
      <c r="Q35" s="5"/>
      <c r="R35" s="5"/>
      <c r="S35" s="5"/>
      <c r="T35" s="5"/>
      <c r="U35" s="5"/>
      <c r="V35" s="5"/>
      <c r="W35" s="5"/>
      <c r="X35" s="5"/>
      <c r="Y35" s="5"/>
      <c r="Z35" s="5"/>
      <c r="AA35" s="5"/>
      <c r="AB35" s="5"/>
      <c r="AC35" s="5"/>
      <c r="AD35" s="5"/>
      <c r="AE35" s="4"/>
    </row>
    <row r="36" spans="1:31" ht="15">
      <c r="A36" s="86"/>
      <c r="B36" s="111" t="s">
        <v>3299</v>
      </c>
      <c r="C36" s="111"/>
      <c r="D36" s="111"/>
      <c r="E36" s="111" t="s">
        <v>3260</v>
      </c>
      <c r="F36" s="111"/>
      <c r="G36" s="112"/>
      <c r="H36" s="124"/>
      <c r="I36" s="125"/>
      <c r="J36" s="124">
        <f>SUM(J37:J39)</f>
        <v>0</v>
      </c>
      <c r="K36" s="113" t="e">
        <f>SUM(K37:K39)</f>
        <v>#DIV/0!</v>
      </c>
      <c r="L36" s="55"/>
      <c r="M36" s="54"/>
      <c r="N36" s="29"/>
      <c r="O36" s="5"/>
      <c r="P36" s="5"/>
      <c r="Q36" s="5"/>
      <c r="R36" s="5"/>
      <c r="S36" s="5"/>
      <c r="T36" s="5"/>
      <c r="U36" s="5"/>
      <c r="V36" s="5"/>
      <c r="W36" s="5"/>
      <c r="X36" s="5"/>
      <c r="Y36" s="5"/>
      <c r="Z36" s="5"/>
      <c r="AA36" s="5"/>
      <c r="AB36" s="5"/>
      <c r="AC36" s="5"/>
      <c r="AD36" s="5"/>
      <c r="AE36" s="4"/>
    </row>
    <row r="37" spans="1:31" ht="42.75">
      <c r="A37" s="86"/>
      <c r="B37" s="114" t="s">
        <v>3300</v>
      </c>
      <c r="C37" s="115">
        <v>101218</v>
      </c>
      <c r="D37" s="114" t="s">
        <v>47</v>
      </c>
      <c r="E37" s="114" t="s">
        <v>3261</v>
      </c>
      <c r="F37" s="116" t="s">
        <v>3259</v>
      </c>
      <c r="G37" s="117">
        <v>3854.02</v>
      </c>
      <c r="H37" s="206"/>
      <c r="I37" s="126">
        <f t="shared" ref="I37:I39" si="3">TRUNC(H37+H37*$C$11,2)</f>
        <v>0</v>
      </c>
      <c r="J37" s="126">
        <f t="shared" ref="J37:J39" si="4">TRUNC(I37*G37,2)</f>
        <v>0</v>
      </c>
      <c r="K37" s="118" t="e">
        <f t="shared" si="2"/>
        <v>#DIV/0!</v>
      </c>
      <c r="L37" s="55"/>
      <c r="M37" s="54"/>
      <c r="N37" s="29"/>
      <c r="O37" s="5"/>
      <c r="P37" s="5"/>
      <c r="Q37" s="5"/>
      <c r="R37" s="5"/>
      <c r="S37" s="5"/>
      <c r="T37" s="5"/>
      <c r="U37" s="5"/>
      <c r="V37" s="5"/>
      <c r="W37" s="5"/>
      <c r="X37" s="5"/>
      <c r="Y37" s="5"/>
      <c r="Z37" s="5"/>
      <c r="AA37" s="5"/>
      <c r="AB37" s="5"/>
      <c r="AC37" s="5"/>
      <c r="AD37" s="5"/>
      <c r="AE37" s="4"/>
    </row>
    <row r="38" spans="1:31" ht="15">
      <c r="A38" s="86"/>
      <c r="B38" s="114" t="s">
        <v>3318</v>
      </c>
      <c r="C38" s="115" t="s">
        <v>123</v>
      </c>
      <c r="D38" s="114" t="s">
        <v>47</v>
      </c>
      <c r="E38" s="114" t="s">
        <v>124</v>
      </c>
      <c r="F38" s="116" t="s">
        <v>3259</v>
      </c>
      <c r="G38" s="117">
        <v>16.88</v>
      </c>
      <c r="H38" s="206"/>
      <c r="I38" s="126">
        <f t="shared" si="3"/>
        <v>0</v>
      </c>
      <c r="J38" s="126">
        <f t="shared" si="4"/>
        <v>0</v>
      </c>
      <c r="K38" s="118" t="e">
        <f t="shared" si="2"/>
        <v>#DIV/0!</v>
      </c>
      <c r="L38" s="55"/>
      <c r="M38" s="54"/>
      <c r="N38" s="29"/>
      <c r="O38" s="5"/>
      <c r="P38" s="5"/>
      <c r="Q38" s="5"/>
      <c r="R38" s="5"/>
      <c r="S38" s="5"/>
      <c r="T38" s="5"/>
      <c r="U38" s="5"/>
      <c r="V38" s="5"/>
      <c r="W38" s="5"/>
      <c r="X38" s="5"/>
      <c r="Y38" s="5"/>
      <c r="Z38" s="5"/>
      <c r="AA38" s="5"/>
      <c r="AB38" s="5"/>
      <c r="AC38" s="5"/>
      <c r="AD38" s="5"/>
      <c r="AE38" s="4"/>
    </row>
    <row r="39" spans="1:31" ht="42.75">
      <c r="A39" s="86"/>
      <c r="B39" s="114" t="s">
        <v>3319</v>
      </c>
      <c r="C39" s="115">
        <v>105557</v>
      </c>
      <c r="D39" s="114" t="s">
        <v>47</v>
      </c>
      <c r="E39" s="114" t="s">
        <v>3320</v>
      </c>
      <c r="F39" s="116" t="s">
        <v>3259</v>
      </c>
      <c r="G39" s="117">
        <f>G38</f>
        <v>16.88</v>
      </c>
      <c r="H39" s="206"/>
      <c r="I39" s="126">
        <f t="shared" si="3"/>
        <v>0</v>
      </c>
      <c r="J39" s="126">
        <f t="shared" si="4"/>
        <v>0</v>
      </c>
      <c r="K39" s="118" t="e">
        <f t="shared" si="2"/>
        <v>#DIV/0!</v>
      </c>
      <c r="L39" s="55"/>
      <c r="M39" s="54"/>
      <c r="N39" s="29"/>
      <c r="O39" s="5"/>
      <c r="P39" s="5"/>
      <c r="Q39" s="5"/>
      <c r="R39" s="5"/>
      <c r="S39" s="5"/>
      <c r="T39" s="5"/>
      <c r="U39" s="5"/>
      <c r="V39" s="5"/>
      <c r="W39" s="5"/>
      <c r="X39" s="5"/>
      <c r="Y39" s="5"/>
      <c r="Z39" s="5"/>
      <c r="AA39" s="5"/>
      <c r="AB39" s="5"/>
      <c r="AC39" s="5"/>
      <c r="AD39" s="5"/>
      <c r="AE39" s="4"/>
    </row>
    <row r="40" spans="1:31" ht="15">
      <c r="A40" s="86"/>
      <c r="B40" s="119">
        <v>2</v>
      </c>
      <c r="C40" s="119"/>
      <c r="D40" s="119"/>
      <c r="E40" s="119" t="s">
        <v>83</v>
      </c>
      <c r="F40" s="119"/>
      <c r="G40" s="120"/>
      <c r="H40" s="122"/>
      <c r="I40" s="123"/>
      <c r="J40" s="122">
        <f>SUM(J41)</f>
        <v>0</v>
      </c>
      <c r="K40" s="121" t="e">
        <f>SUM(K41)</f>
        <v>#DIV/0!</v>
      </c>
      <c r="L40" s="55"/>
      <c r="M40" s="54"/>
      <c r="N40" s="29"/>
      <c r="O40" s="5"/>
      <c r="P40" s="5"/>
      <c r="Q40" s="5"/>
      <c r="R40" s="5"/>
      <c r="S40" s="5"/>
      <c r="T40" s="5"/>
      <c r="U40" s="5"/>
      <c r="V40" s="5"/>
      <c r="W40" s="5"/>
      <c r="X40" s="5"/>
      <c r="Y40" s="5"/>
      <c r="Z40" s="5"/>
      <c r="AA40" s="5"/>
      <c r="AB40" s="5"/>
      <c r="AC40" s="5"/>
      <c r="AD40" s="5"/>
      <c r="AE40" s="4"/>
    </row>
    <row r="41" spans="1:31" ht="15">
      <c r="A41" s="86"/>
      <c r="B41" s="111" t="s">
        <v>3301</v>
      </c>
      <c r="C41" s="111"/>
      <c r="D41" s="111"/>
      <c r="E41" s="111" t="s">
        <v>3302</v>
      </c>
      <c r="F41" s="111"/>
      <c r="G41" s="112"/>
      <c r="H41" s="124"/>
      <c r="I41" s="125"/>
      <c r="J41" s="124">
        <f>SUM(J42:J56)</f>
        <v>0</v>
      </c>
      <c r="K41" s="113" t="e">
        <f>SUM(K42:K56)</f>
        <v>#DIV/0!</v>
      </c>
      <c r="L41" s="55"/>
      <c r="M41" s="54"/>
      <c r="N41" s="29"/>
      <c r="O41" s="5"/>
      <c r="P41" s="5"/>
      <c r="Q41" s="5"/>
      <c r="R41" s="5"/>
      <c r="S41" s="5"/>
      <c r="T41" s="5"/>
      <c r="U41" s="5"/>
      <c r="V41" s="5"/>
      <c r="W41" s="5"/>
      <c r="X41" s="5"/>
      <c r="Y41" s="5"/>
      <c r="Z41" s="5"/>
      <c r="AA41" s="5"/>
      <c r="AB41" s="5"/>
      <c r="AC41" s="5"/>
      <c r="AD41" s="5"/>
      <c r="AE41" s="4"/>
    </row>
    <row r="42" spans="1:31" ht="28.5">
      <c r="A42" s="86"/>
      <c r="B42" s="114" t="s">
        <v>3303</v>
      </c>
      <c r="C42" s="115" t="s">
        <v>85</v>
      </c>
      <c r="D42" s="114" t="s">
        <v>47</v>
      </c>
      <c r="E42" s="114" t="s">
        <v>86</v>
      </c>
      <c r="F42" s="116" t="s">
        <v>87</v>
      </c>
      <c r="G42" s="117">
        <v>125</v>
      </c>
      <c r="H42" s="206"/>
      <c r="I42" s="126">
        <f t="shared" ref="I42:I56" si="5">TRUNC(H42+H42*$C$11,2)</f>
        <v>0</v>
      </c>
      <c r="J42" s="126">
        <f t="shared" ref="J42:J56" si="6">TRUNC(I42*G42,2)</f>
        <v>0</v>
      </c>
      <c r="K42" s="118" t="e">
        <f t="shared" ref="K42:K56" si="7">J42/$J$475</f>
        <v>#DIV/0!</v>
      </c>
      <c r="L42" s="55"/>
      <c r="M42" s="54"/>
      <c r="N42" s="29"/>
      <c r="O42" s="5"/>
      <c r="P42" s="5"/>
      <c r="Q42" s="5"/>
      <c r="R42" s="5"/>
      <c r="S42" s="5"/>
      <c r="T42" s="5"/>
      <c r="U42" s="5"/>
      <c r="V42" s="5"/>
      <c r="W42" s="5"/>
      <c r="X42" s="5"/>
      <c r="Y42" s="5"/>
      <c r="Z42" s="5"/>
      <c r="AA42" s="5"/>
      <c r="AB42" s="5"/>
      <c r="AC42" s="5"/>
      <c r="AD42" s="5"/>
      <c r="AE42" s="4"/>
    </row>
    <row r="43" spans="1:31" ht="15">
      <c r="A43" s="86"/>
      <c r="B43" s="114" t="s">
        <v>3304</v>
      </c>
      <c r="C43" s="115" t="s">
        <v>92</v>
      </c>
      <c r="D43" s="114" t="s">
        <v>47</v>
      </c>
      <c r="E43" s="114" t="s">
        <v>93</v>
      </c>
      <c r="F43" s="116" t="s">
        <v>3259</v>
      </c>
      <c r="G43" s="117">
        <f>TRUNC(15.16+6.69+3.45+4.78+5.97+3.59+3.35,2)</f>
        <v>42.99</v>
      </c>
      <c r="H43" s="206"/>
      <c r="I43" s="126">
        <f t="shared" si="5"/>
        <v>0</v>
      </c>
      <c r="J43" s="126">
        <f t="shared" si="6"/>
        <v>0</v>
      </c>
      <c r="K43" s="118" t="e">
        <f t="shared" si="7"/>
        <v>#DIV/0!</v>
      </c>
      <c r="L43" s="55"/>
      <c r="M43" s="54"/>
      <c r="N43" s="29"/>
      <c r="O43" s="5"/>
      <c r="P43" s="5"/>
      <c r="Q43" s="5"/>
      <c r="R43" s="5"/>
      <c r="S43" s="5"/>
      <c r="T43" s="5"/>
      <c r="U43" s="5"/>
      <c r="V43" s="5"/>
      <c r="W43" s="5"/>
      <c r="X43" s="5"/>
      <c r="Y43" s="5"/>
      <c r="Z43" s="5"/>
      <c r="AA43" s="5"/>
      <c r="AB43" s="5"/>
      <c r="AC43" s="5"/>
      <c r="AD43" s="5"/>
      <c r="AE43" s="4"/>
    </row>
    <row r="44" spans="1:31" ht="28.5">
      <c r="A44" s="86"/>
      <c r="B44" s="114" t="s">
        <v>3305</v>
      </c>
      <c r="C44" s="115">
        <v>100897</v>
      </c>
      <c r="D44" s="114" t="s">
        <v>47</v>
      </c>
      <c r="E44" s="114" t="s">
        <v>3258</v>
      </c>
      <c r="F44" s="116" t="s">
        <v>87</v>
      </c>
      <c r="G44" s="115">
        <f>TRUNC(64*7,2)</f>
        <v>448</v>
      </c>
      <c r="H44" s="206"/>
      <c r="I44" s="126">
        <f t="shared" si="5"/>
        <v>0</v>
      </c>
      <c r="J44" s="126">
        <f t="shared" si="6"/>
        <v>0</v>
      </c>
      <c r="K44" s="118" t="e">
        <f t="shared" si="7"/>
        <v>#DIV/0!</v>
      </c>
      <c r="L44" s="55"/>
      <c r="M44" s="54"/>
      <c r="N44" s="29"/>
      <c r="O44" s="5"/>
      <c r="P44" s="5"/>
      <c r="Q44" s="5"/>
      <c r="R44" s="5"/>
      <c r="S44" s="5"/>
      <c r="T44" s="5"/>
      <c r="U44" s="5"/>
      <c r="V44" s="5"/>
      <c r="W44" s="5"/>
      <c r="X44" s="5"/>
      <c r="Y44" s="5"/>
      <c r="Z44" s="5"/>
      <c r="AA44" s="5"/>
      <c r="AB44" s="5"/>
      <c r="AC44" s="5"/>
      <c r="AD44" s="5"/>
      <c r="AE44" s="4"/>
    </row>
    <row r="45" spans="1:31" ht="28.5">
      <c r="A45" s="86"/>
      <c r="B45" s="114" t="s">
        <v>3306</v>
      </c>
      <c r="C45" s="115" t="s">
        <v>95</v>
      </c>
      <c r="D45" s="114" t="s">
        <v>47</v>
      </c>
      <c r="E45" s="114" t="s">
        <v>96</v>
      </c>
      <c r="F45" s="116" t="s">
        <v>3259</v>
      </c>
      <c r="G45" s="117">
        <v>36.19</v>
      </c>
      <c r="H45" s="206"/>
      <c r="I45" s="126">
        <f t="shared" si="5"/>
        <v>0</v>
      </c>
      <c r="J45" s="126">
        <f t="shared" si="6"/>
        <v>0</v>
      </c>
      <c r="K45" s="118" t="e">
        <f t="shared" si="7"/>
        <v>#DIV/0!</v>
      </c>
      <c r="L45" s="55"/>
      <c r="M45" s="54"/>
      <c r="N45" s="29"/>
      <c r="O45" s="5"/>
      <c r="P45" s="5"/>
      <c r="Q45" s="5"/>
      <c r="R45" s="5"/>
      <c r="S45" s="5"/>
      <c r="T45" s="5"/>
      <c r="U45" s="5"/>
      <c r="V45" s="5"/>
      <c r="W45" s="5"/>
      <c r="X45" s="5"/>
      <c r="Y45" s="5"/>
      <c r="Z45" s="5"/>
      <c r="AA45" s="5"/>
      <c r="AB45" s="5"/>
      <c r="AC45" s="5"/>
      <c r="AD45" s="5"/>
      <c r="AE45" s="4"/>
    </row>
    <row r="46" spans="1:31" ht="15">
      <c r="A46" s="86"/>
      <c r="B46" s="114" t="s">
        <v>3307</v>
      </c>
      <c r="C46" s="115" t="s">
        <v>101</v>
      </c>
      <c r="D46" s="114" t="s">
        <v>47</v>
      </c>
      <c r="E46" s="114" t="s">
        <v>102</v>
      </c>
      <c r="F46" s="116" t="s">
        <v>103</v>
      </c>
      <c r="G46" s="117">
        <f>TRUNC(440.3-160.1+246.9+62.5+18.6,2)</f>
        <v>608.20000000000005</v>
      </c>
      <c r="H46" s="206"/>
      <c r="I46" s="126">
        <f t="shared" si="5"/>
        <v>0</v>
      </c>
      <c r="J46" s="126">
        <f t="shared" si="6"/>
        <v>0</v>
      </c>
      <c r="K46" s="118" t="e">
        <f t="shared" si="7"/>
        <v>#DIV/0!</v>
      </c>
      <c r="L46" s="55"/>
      <c r="M46" s="54"/>
      <c r="N46" s="29"/>
      <c r="O46" s="5"/>
      <c r="P46" s="5"/>
      <c r="Q46" s="5"/>
      <c r="R46" s="5"/>
      <c r="S46" s="5"/>
      <c r="T46" s="5"/>
      <c r="U46" s="5"/>
      <c r="V46" s="5"/>
      <c r="W46" s="5"/>
      <c r="X46" s="5"/>
      <c r="Y46" s="5"/>
      <c r="Z46" s="5"/>
      <c r="AA46" s="5"/>
      <c r="AB46" s="5"/>
      <c r="AC46" s="5"/>
      <c r="AD46" s="5"/>
      <c r="AE46" s="4"/>
    </row>
    <row r="47" spans="1:31" ht="15">
      <c r="A47" s="86"/>
      <c r="B47" s="114" t="s">
        <v>3308</v>
      </c>
      <c r="C47" s="115" t="s">
        <v>105</v>
      </c>
      <c r="D47" s="114" t="s">
        <v>47</v>
      </c>
      <c r="E47" s="114" t="s">
        <v>106</v>
      </c>
      <c r="F47" s="116" t="s">
        <v>103</v>
      </c>
      <c r="G47" s="117">
        <f>TRUNC(139.1-74.7+13.1+19.3,2)</f>
        <v>96.8</v>
      </c>
      <c r="H47" s="206"/>
      <c r="I47" s="126">
        <f t="shared" si="5"/>
        <v>0</v>
      </c>
      <c r="J47" s="126">
        <f t="shared" si="6"/>
        <v>0</v>
      </c>
      <c r="K47" s="118" t="e">
        <f t="shared" si="7"/>
        <v>#DIV/0!</v>
      </c>
      <c r="L47" s="55"/>
      <c r="M47" s="54"/>
      <c r="N47" s="29"/>
      <c r="O47" s="5"/>
      <c r="P47" s="5"/>
      <c r="Q47" s="5"/>
      <c r="R47" s="5"/>
      <c r="S47" s="5"/>
      <c r="T47" s="5"/>
      <c r="U47" s="5"/>
      <c r="V47" s="5"/>
      <c r="W47" s="5"/>
      <c r="X47" s="5"/>
      <c r="Y47" s="5"/>
      <c r="Z47" s="5"/>
      <c r="AA47" s="5"/>
      <c r="AB47" s="5"/>
      <c r="AC47" s="5"/>
      <c r="AD47" s="5"/>
      <c r="AE47" s="4"/>
    </row>
    <row r="48" spans="1:31" ht="15">
      <c r="A48" s="86"/>
      <c r="B48" s="114" t="s">
        <v>3309</v>
      </c>
      <c r="C48" s="115" t="s">
        <v>108</v>
      </c>
      <c r="D48" s="114" t="s">
        <v>47</v>
      </c>
      <c r="E48" s="114" t="s">
        <v>109</v>
      </c>
      <c r="F48" s="116" t="s">
        <v>103</v>
      </c>
      <c r="G48" s="117">
        <f>TRUNC(1010.5-796.7+92.8+34.7,2)</f>
        <v>341.3</v>
      </c>
      <c r="H48" s="206"/>
      <c r="I48" s="126">
        <f t="shared" si="5"/>
        <v>0</v>
      </c>
      <c r="J48" s="126">
        <f t="shared" si="6"/>
        <v>0</v>
      </c>
      <c r="K48" s="118" t="e">
        <f t="shared" si="7"/>
        <v>#DIV/0!</v>
      </c>
      <c r="L48" s="55"/>
      <c r="M48" s="54"/>
      <c r="N48" s="29"/>
      <c r="O48" s="5"/>
      <c r="P48" s="5"/>
      <c r="Q48" s="5"/>
      <c r="R48" s="5"/>
      <c r="S48" s="5"/>
      <c r="T48" s="5"/>
      <c r="U48" s="5"/>
      <c r="V48" s="5"/>
      <c r="W48" s="5"/>
      <c r="X48" s="5"/>
      <c r="Y48" s="5"/>
      <c r="Z48" s="5"/>
      <c r="AA48" s="5"/>
      <c r="AB48" s="5"/>
      <c r="AC48" s="5"/>
      <c r="AD48" s="5"/>
      <c r="AE48" s="4"/>
    </row>
    <row r="49" spans="1:31" ht="15">
      <c r="A49" s="86"/>
      <c r="B49" s="114" t="s">
        <v>3310</v>
      </c>
      <c r="C49" s="115" t="s">
        <v>111</v>
      </c>
      <c r="D49" s="114" t="s">
        <v>47</v>
      </c>
      <c r="E49" s="114" t="s">
        <v>112</v>
      </c>
      <c r="F49" s="116" t="s">
        <v>103</v>
      </c>
      <c r="G49" s="117">
        <f>TRUNC(650-422.9+200.3+39.1+5.1,2)</f>
        <v>471.6</v>
      </c>
      <c r="H49" s="206"/>
      <c r="I49" s="126">
        <f t="shared" si="5"/>
        <v>0</v>
      </c>
      <c r="J49" s="126">
        <f t="shared" si="6"/>
        <v>0</v>
      </c>
      <c r="K49" s="118" t="e">
        <f t="shared" si="7"/>
        <v>#DIV/0!</v>
      </c>
      <c r="L49" s="55"/>
      <c r="M49" s="54"/>
      <c r="N49" s="29"/>
      <c r="O49" s="5"/>
      <c r="P49" s="5"/>
      <c r="Q49" s="5"/>
      <c r="R49" s="5"/>
      <c r="S49" s="5"/>
      <c r="T49" s="5"/>
      <c r="U49" s="5"/>
      <c r="V49" s="5"/>
      <c r="W49" s="5"/>
      <c r="X49" s="5"/>
      <c r="Y49" s="5"/>
      <c r="Z49" s="5"/>
      <c r="AA49" s="5"/>
      <c r="AB49" s="5"/>
      <c r="AC49" s="5"/>
      <c r="AD49" s="5"/>
      <c r="AE49" s="4"/>
    </row>
    <row r="50" spans="1:31" ht="28.5">
      <c r="A50" s="86"/>
      <c r="B50" s="114" t="s">
        <v>3311</v>
      </c>
      <c r="C50" s="115" t="s">
        <v>114</v>
      </c>
      <c r="D50" s="114" t="s">
        <v>47</v>
      </c>
      <c r="E50" s="114" t="s">
        <v>115</v>
      </c>
      <c r="F50" s="116" t="s">
        <v>103</v>
      </c>
      <c r="G50" s="117">
        <f>TRUNC(724.4-206.6+101.3+25.4,2)</f>
        <v>644.5</v>
      </c>
      <c r="H50" s="206"/>
      <c r="I50" s="126">
        <f t="shared" si="5"/>
        <v>0</v>
      </c>
      <c r="J50" s="126">
        <f t="shared" si="6"/>
        <v>0</v>
      </c>
      <c r="K50" s="118" t="e">
        <f t="shared" si="7"/>
        <v>#DIV/0!</v>
      </c>
      <c r="L50" s="55"/>
      <c r="M50" s="54"/>
      <c r="N50" s="29"/>
      <c r="O50" s="5"/>
      <c r="P50" s="5"/>
      <c r="Q50" s="5"/>
      <c r="R50" s="5"/>
      <c r="S50" s="5"/>
      <c r="T50" s="5"/>
      <c r="U50" s="5"/>
      <c r="V50" s="5"/>
      <c r="W50" s="5"/>
      <c r="X50" s="5"/>
      <c r="Y50" s="5"/>
      <c r="Z50" s="5"/>
      <c r="AA50" s="5"/>
      <c r="AB50" s="5"/>
      <c r="AC50" s="5"/>
      <c r="AD50" s="5"/>
      <c r="AE50" s="4"/>
    </row>
    <row r="51" spans="1:31" ht="28.5">
      <c r="A51" s="86"/>
      <c r="B51" s="114" t="s">
        <v>3312</v>
      </c>
      <c r="C51" s="115" t="s">
        <v>117</v>
      </c>
      <c r="D51" s="114" t="s">
        <v>47</v>
      </c>
      <c r="E51" s="114" t="s">
        <v>118</v>
      </c>
      <c r="F51" s="116" t="s">
        <v>103</v>
      </c>
      <c r="G51" s="117">
        <f>TRUNC(655.8-426.2+18.4+14.4,2)</f>
        <v>262.39999999999998</v>
      </c>
      <c r="H51" s="206"/>
      <c r="I51" s="126">
        <f t="shared" si="5"/>
        <v>0</v>
      </c>
      <c r="J51" s="126">
        <f t="shared" si="6"/>
        <v>0</v>
      </c>
      <c r="K51" s="118" t="e">
        <f t="shared" si="7"/>
        <v>#DIV/0!</v>
      </c>
      <c r="L51" s="55"/>
      <c r="M51" s="54"/>
      <c r="N51" s="29"/>
      <c r="O51" s="5"/>
      <c r="P51" s="5"/>
      <c r="Q51" s="5"/>
      <c r="R51" s="5"/>
      <c r="S51" s="5"/>
      <c r="T51" s="5"/>
      <c r="U51" s="5"/>
      <c r="V51" s="5"/>
      <c r="W51" s="5"/>
      <c r="X51" s="5"/>
      <c r="Y51" s="5"/>
      <c r="Z51" s="5"/>
      <c r="AA51" s="5"/>
      <c r="AB51" s="5"/>
      <c r="AC51" s="5"/>
      <c r="AD51" s="4"/>
      <c r="AE51" s="4"/>
    </row>
    <row r="52" spans="1:31" ht="28.5">
      <c r="A52" s="86"/>
      <c r="B52" s="114" t="s">
        <v>3313</v>
      </c>
      <c r="C52" s="115" t="s">
        <v>120</v>
      </c>
      <c r="D52" s="114" t="s">
        <v>47</v>
      </c>
      <c r="E52" s="114" t="s">
        <v>121</v>
      </c>
      <c r="F52" s="116" t="s">
        <v>3259</v>
      </c>
      <c r="G52" s="117">
        <f>TRUNC(56.9-39.18+15.16+6.69+3.45,2)</f>
        <v>43.02</v>
      </c>
      <c r="H52" s="206"/>
      <c r="I52" s="126">
        <f t="shared" si="5"/>
        <v>0</v>
      </c>
      <c r="J52" s="126">
        <f t="shared" si="6"/>
        <v>0</v>
      </c>
      <c r="K52" s="118" t="e">
        <f t="shared" si="7"/>
        <v>#DIV/0!</v>
      </c>
      <c r="L52" s="55"/>
      <c r="M52" s="54"/>
      <c r="N52" s="29"/>
      <c r="O52" s="5"/>
      <c r="P52" s="5"/>
      <c r="Q52" s="5"/>
      <c r="R52" s="5"/>
      <c r="S52" s="5"/>
      <c r="T52" s="5"/>
      <c r="U52" s="5"/>
      <c r="V52" s="5"/>
      <c r="W52" s="5"/>
      <c r="X52" s="5"/>
      <c r="Y52" s="5"/>
      <c r="Z52" s="5"/>
      <c r="AA52" s="5"/>
      <c r="AB52" s="5"/>
      <c r="AC52" s="5"/>
      <c r="AD52" s="4"/>
      <c r="AE52" s="4"/>
    </row>
    <row r="53" spans="1:31" ht="15">
      <c r="A53" s="86"/>
      <c r="B53" s="114" t="s">
        <v>3314</v>
      </c>
      <c r="C53" s="115" t="s">
        <v>123</v>
      </c>
      <c r="D53" s="114" t="s">
        <v>47</v>
      </c>
      <c r="E53" s="114" t="s">
        <v>124</v>
      </c>
      <c r="F53" s="116" t="s">
        <v>3259</v>
      </c>
      <c r="G53" s="117">
        <v>167.24</v>
      </c>
      <c r="H53" s="206"/>
      <c r="I53" s="126">
        <f t="shared" si="5"/>
        <v>0</v>
      </c>
      <c r="J53" s="126">
        <f t="shared" si="6"/>
        <v>0</v>
      </c>
      <c r="K53" s="118" t="e">
        <f t="shared" si="7"/>
        <v>#DIV/0!</v>
      </c>
      <c r="L53" s="55"/>
      <c r="M53" s="54"/>
      <c r="N53" s="11"/>
      <c r="O53" s="5"/>
      <c r="P53" s="5"/>
      <c r="Q53" s="5"/>
      <c r="R53" s="5"/>
      <c r="S53" s="5"/>
      <c r="T53" s="5"/>
      <c r="U53" s="5"/>
      <c r="V53" s="5"/>
      <c r="W53" s="5"/>
      <c r="X53" s="5"/>
      <c r="Y53" s="5"/>
      <c r="Z53" s="5"/>
      <c r="AA53" s="5"/>
      <c r="AB53" s="5"/>
      <c r="AC53" s="5"/>
      <c r="AD53" s="4"/>
      <c r="AE53" s="4"/>
    </row>
    <row r="54" spans="1:31" ht="15">
      <c r="A54" s="86"/>
      <c r="B54" s="114" t="s">
        <v>3315</v>
      </c>
      <c r="C54" s="115" t="s">
        <v>126</v>
      </c>
      <c r="D54" s="114" t="s">
        <v>47</v>
      </c>
      <c r="E54" s="114" t="s">
        <v>127</v>
      </c>
      <c r="F54" s="116" t="s">
        <v>3259</v>
      </c>
      <c r="G54" s="117">
        <v>221.86</v>
      </c>
      <c r="H54" s="206"/>
      <c r="I54" s="126">
        <f t="shared" si="5"/>
        <v>0</v>
      </c>
      <c r="J54" s="126">
        <f t="shared" si="6"/>
        <v>0</v>
      </c>
      <c r="K54" s="118" t="e">
        <f t="shared" si="7"/>
        <v>#DIV/0!</v>
      </c>
      <c r="L54" s="55"/>
      <c r="M54" s="54"/>
      <c r="N54" s="29"/>
      <c r="O54" s="5"/>
      <c r="P54" s="5"/>
      <c r="Q54" s="5"/>
      <c r="R54" s="5"/>
      <c r="S54" s="5"/>
      <c r="T54" s="5"/>
      <c r="U54" s="5"/>
      <c r="V54" s="5"/>
      <c r="W54" s="5"/>
      <c r="X54" s="5"/>
      <c r="Y54" s="5"/>
      <c r="Z54" s="5"/>
      <c r="AA54" s="5"/>
      <c r="AB54" s="5"/>
      <c r="AC54" s="5"/>
      <c r="AD54" s="4"/>
      <c r="AE54" s="4"/>
    </row>
    <row r="55" spans="1:31" ht="15">
      <c r="A55" s="86"/>
      <c r="B55" s="114" t="s">
        <v>3316</v>
      </c>
      <c r="C55" s="115" t="s">
        <v>129</v>
      </c>
      <c r="D55" s="114" t="s">
        <v>47</v>
      </c>
      <c r="E55" s="114" t="s">
        <v>130</v>
      </c>
      <c r="F55" s="116" t="s">
        <v>3259</v>
      </c>
      <c r="G55" s="117">
        <v>388.18</v>
      </c>
      <c r="H55" s="206"/>
      <c r="I55" s="126">
        <f t="shared" si="5"/>
        <v>0</v>
      </c>
      <c r="J55" s="126">
        <f t="shared" si="6"/>
        <v>0</v>
      </c>
      <c r="K55" s="118" t="e">
        <f t="shared" si="7"/>
        <v>#DIV/0!</v>
      </c>
      <c r="L55" s="55"/>
      <c r="M55" s="54"/>
      <c r="N55" s="29"/>
      <c r="O55" s="5"/>
      <c r="P55" s="5"/>
      <c r="Q55" s="5"/>
      <c r="R55" s="5"/>
      <c r="S55" s="5"/>
      <c r="T55" s="5"/>
      <c r="U55" s="5"/>
      <c r="V55" s="5"/>
      <c r="W55" s="5"/>
      <c r="X55" s="5"/>
      <c r="Y55" s="5"/>
      <c r="Z55" s="5"/>
      <c r="AA55" s="5"/>
      <c r="AB55" s="5"/>
      <c r="AC55" s="5"/>
      <c r="AD55" s="4"/>
      <c r="AE55" s="4"/>
    </row>
    <row r="56" spans="1:31" ht="15">
      <c r="A56" s="86"/>
      <c r="B56" s="114" t="s">
        <v>3317</v>
      </c>
      <c r="C56" s="115" t="s">
        <v>132</v>
      </c>
      <c r="D56" s="114" t="s">
        <v>31</v>
      </c>
      <c r="E56" s="114" t="s">
        <v>133</v>
      </c>
      <c r="F56" s="116" t="s">
        <v>3259</v>
      </c>
      <c r="G56" s="117">
        <v>56.9</v>
      </c>
      <c r="H56" s="206"/>
      <c r="I56" s="126">
        <f t="shared" si="5"/>
        <v>0</v>
      </c>
      <c r="J56" s="126">
        <f t="shared" si="6"/>
        <v>0</v>
      </c>
      <c r="K56" s="118" t="e">
        <f t="shared" si="7"/>
        <v>#DIV/0!</v>
      </c>
      <c r="L56" s="55"/>
      <c r="M56" s="54"/>
      <c r="N56" s="29"/>
      <c r="O56" s="5"/>
      <c r="P56" s="5"/>
      <c r="Q56" s="5"/>
      <c r="R56" s="5"/>
      <c r="S56" s="5"/>
      <c r="T56" s="5"/>
      <c r="U56" s="5"/>
      <c r="V56" s="5"/>
      <c r="W56" s="5"/>
      <c r="X56" s="5"/>
      <c r="Y56" s="5"/>
      <c r="Z56" s="5"/>
      <c r="AA56" s="5"/>
      <c r="AB56" s="5"/>
      <c r="AC56" s="5"/>
      <c r="AD56" s="4"/>
      <c r="AE56" s="4"/>
    </row>
    <row r="57" spans="1:31" ht="15">
      <c r="A57" s="86"/>
      <c r="B57" s="119">
        <v>3</v>
      </c>
      <c r="C57" s="119"/>
      <c r="D57" s="119"/>
      <c r="E57" s="119" t="s">
        <v>134</v>
      </c>
      <c r="F57" s="119"/>
      <c r="G57" s="120"/>
      <c r="H57" s="122"/>
      <c r="I57" s="123"/>
      <c r="J57" s="122">
        <f>J58+J66+J76</f>
        <v>0</v>
      </c>
      <c r="K57" s="127" t="e">
        <f>K58+K66+K76</f>
        <v>#DIV/0!</v>
      </c>
      <c r="L57" s="55"/>
      <c r="M57" s="54"/>
      <c r="N57" s="11"/>
      <c r="O57" s="5"/>
      <c r="P57" s="5"/>
      <c r="Q57" s="5"/>
      <c r="R57" s="5"/>
      <c r="S57" s="5"/>
      <c r="T57" s="5"/>
      <c r="U57" s="5"/>
      <c r="V57" s="5"/>
      <c r="W57" s="5"/>
      <c r="X57" s="5"/>
      <c r="Y57" s="5"/>
      <c r="Z57" s="5"/>
      <c r="AA57" s="5"/>
      <c r="AB57" s="5"/>
      <c r="AC57" s="5"/>
      <c r="AD57" s="4"/>
      <c r="AE57" s="4"/>
    </row>
    <row r="58" spans="1:31" ht="15.75">
      <c r="A58" s="93"/>
      <c r="B58" s="111" t="s">
        <v>135</v>
      </c>
      <c r="C58" s="111"/>
      <c r="D58" s="111"/>
      <c r="E58" s="111" t="s">
        <v>136</v>
      </c>
      <c r="F58" s="111"/>
      <c r="G58" s="112"/>
      <c r="H58" s="124"/>
      <c r="I58" s="125"/>
      <c r="J58" s="124">
        <f>SUM(J59:J65)</f>
        <v>0</v>
      </c>
      <c r="K58" s="113" t="e">
        <f>SUM(K59:K65)</f>
        <v>#DIV/0!</v>
      </c>
      <c r="L58" s="55"/>
      <c r="M58" s="54"/>
      <c r="N58" s="36"/>
      <c r="O58" s="10"/>
      <c r="P58" s="10"/>
      <c r="Q58" s="10"/>
      <c r="R58" s="10"/>
      <c r="S58" s="10"/>
      <c r="T58" s="10"/>
      <c r="U58" s="10"/>
      <c r="V58" s="10"/>
      <c r="W58" s="10"/>
      <c r="X58" s="10"/>
      <c r="Y58" s="10"/>
      <c r="Z58" s="10"/>
      <c r="AA58" s="10"/>
      <c r="AB58" s="10"/>
      <c r="AC58" s="10"/>
      <c r="AD58" s="2"/>
      <c r="AE58" s="4"/>
    </row>
    <row r="59" spans="1:31" ht="28.5">
      <c r="A59" s="86"/>
      <c r="B59" s="114" t="s">
        <v>137</v>
      </c>
      <c r="C59" s="115" t="s">
        <v>138</v>
      </c>
      <c r="D59" s="114" t="s">
        <v>47</v>
      </c>
      <c r="E59" s="114" t="s">
        <v>139</v>
      </c>
      <c r="F59" s="116" t="s">
        <v>37</v>
      </c>
      <c r="G59" s="117">
        <v>283</v>
      </c>
      <c r="H59" s="206"/>
      <c r="I59" s="126">
        <f t="shared" ref="I59:I65" si="8">TRUNC(H59+H59*$C$11,2)</f>
        <v>0</v>
      </c>
      <c r="J59" s="126">
        <f t="shared" ref="J59:J65" si="9">TRUNC(I59*G59,2)</f>
        <v>0</v>
      </c>
      <c r="K59" s="118" t="e">
        <f t="shared" ref="K59:K88" si="10">J59/$J$475</f>
        <v>#DIV/0!</v>
      </c>
      <c r="L59" s="55"/>
      <c r="M59" s="54"/>
      <c r="N59" s="29"/>
      <c r="O59" s="5"/>
      <c r="P59" s="5"/>
      <c r="Q59" s="5"/>
      <c r="R59" s="5"/>
      <c r="S59" s="5"/>
      <c r="T59" s="5"/>
      <c r="U59" s="5"/>
      <c r="V59" s="5"/>
      <c r="W59" s="5"/>
      <c r="X59" s="5"/>
      <c r="Y59" s="5"/>
      <c r="Z59" s="5"/>
      <c r="AA59" s="5"/>
      <c r="AB59" s="5"/>
      <c r="AC59" s="5"/>
      <c r="AD59" s="4"/>
      <c r="AE59" s="4"/>
    </row>
    <row r="60" spans="1:31" ht="28.5">
      <c r="A60" s="86"/>
      <c r="B60" s="114" t="s">
        <v>140</v>
      </c>
      <c r="C60" s="115" t="s">
        <v>141</v>
      </c>
      <c r="D60" s="114" t="s">
        <v>47</v>
      </c>
      <c r="E60" s="114" t="s">
        <v>142</v>
      </c>
      <c r="F60" s="116" t="s">
        <v>103</v>
      </c>
      <c r="G60" s="117">
        <v>680.7</v>
      </c>
      <c r="H60" s="206"/>
      <c r="I60" s="126">
        <f t="shared" si="8"/>
        <v>0</v>
      </c>
      <c r="J60" s="126">
        <f t="shared" si="9"/>
        <v>0</v>
      </c>
      <c r="K60" s="118" t="e">
        <f t="shared" si="10"/>
        <v>#DIV/0!</v>
      </c>
      <c r="L60" s="55"/>
      <c r="M60" s="54"/>
      <c r="N60" s="29"/>
      <c r="O60" s="5"/>
      <c r="P60" s="5"/>
      <c r="Q60" s="5"/>
      <c r="R60" s="5"/>
      <c r="S60" s="5"/>
      <c r="T60" s="5"/>
      <c r="U60" s="5"/>
      <c r="V60" s="5"/>
      <c r="W60" s="5"/>
      <c r="X60" s="5"/>
      <c r="Y60" s="5"/>
      <c r="Z60" s="5"/>
      <c r="AA60" s="5"/>
      <c r="AB60" s="5"/>
      <c r="AC60" s="5"/>
      <c r="AD60" s="4"/>
      <c r="AE60" s="4"/>
    </row>
    <row r="61" spans="1:31" ht="28.5">
      <c r="A61" s="86"/>
      <c r="B61" s="114" t="s">
        <v>143</v>
      </c>
      <c r="C61" s="115" t="s">
        <v>144</v>
      </c>
      <c r="D61" s="114" t="s">
        <v>47</v>
      </c>
      <c r="E61" s="114" t="s">
        <v>145</v>
      </c>
      <c r="F61" s="116" t="s">
        <v>103</v>
      </c>
      <c r="G61" s="117">
        <v>214.4</v>
      </c>
      <c r="H61" s="206"/>
      <c r="I61" s="126">
        <f t="shared" si="8"/>
        <v>0</v>
      </c>
      <c r="J61" s="126">
        <f t="shared" si="9"/>
        <v>0</v>
      </c>
      <c r="K61" s="118" t="e">
        <f t="shared" si="10"/>
        <v>#DIV/0!</v>
      </c>
      <c r="L61" s="55"/>
      <c r="M61" s="54"/>
      <c r="N61" s="29"/>
      <c r="O61" s="5"/>
      <c r="P61" s="5"/>
      <c r="Q61" s="5"/>
      <c r="R61" s="5"/>
      <c r="S61" s="5"/>
      <c r="T61" s="5"/>
      <c r="U61" s="5"/>
      <c r="V61" s="5"/>
      <c r="W61" s="5"/>
      <c r="X61" s="5"/>
      <c r="Y61" s="5"/>
      <c r="Z61" s="5"/>
      <c r="AA61" s="5"/>
      <c r="AB61" s="5"/>
      <c r="AC61" s="5"/>
      <c r="AD61" s="4"/>
      <c r="AE61" s="4"/>
    </row>
    <row r="62" spans="1:31" ht="28.5">
      <c r="A62" s="86"/>
      <c r="B62" s="114" t="s">
        <v>146</v>
      </c>
      <c r="C62" s="115" t="s">
        <v>147</v>
      </c>
      <c r="D62" s="114" t="s">
        <v>47</v>
      </c>
      <c r="E62" s="114" t="s">
        <v>148</v>
      </c>
      <c r="F62" s="116" t="s">
        <v>103</v>
      </c>
      <c r="G62" s="117">
        <v>145</v>
      </c>
      <c r="H62" s="206"/>
      <c r="I62" s="126">
        <f t="shared" si="8"/>
        <v>0</v>
      </c>
      <c r="J62" s="126">
        <f t="shared" si="9"/>
        <v>0</v>
      </c>
      <c r="K62" s="118" t="e">
        <f t="shared" si="10"/>
        <v>#DIV/0!</v>
      </c>
      <c r="L62" s="55"/>
      <c r="M62" s="54"/>
      <c r="N62" s="29"/>
      <c r="O62" s="5"/>
      <c r="P62" s="5"/>
      <c r="Q62" s="5"/>
      <c r="R62" s="5"/>
      <c r="S62" s="5"/>
      <c r="T62" s="5"/>
      <c r="U62" s="5"/>
      <c r="V62" s="5"/>
      <c r="W62" s="5"/>
      <c r="X62" s="5"/>
      <c r="Y62" s="5"/>
      <c r="Z62" s="5"/>
      <c r="AA62" s="5"/>
      <c r="AB62" s="5"/>
      <c r="AC62" s="5"/>
      <c r="AD62" s="4"/>
      <c r="AE62" s="4"/>
    </row>
    <row r="63" spans="1:31" ht="28.5">
      <c r="A63" s="86"/>
      <c r="B63" s="114" t="s">
        <v>149</v>
      </c>
      <c r="C63" s="115" t="s">
        <v>150</v>
      </c>
      <c r="D63" s="114" t="s">
        <v>47</v>
      </c>
      <c r="E63" s="114" t="s">
        <v>151</v>
      </c>
      <c r="F63" s="116" t="s">
        <v>103</v>
      </c>
      <c r="G63" s="117">
        <v>403.7</v>
      </c>
      <c r="H63" s="206"/>
      <c r="I63" s="126">
        <f t="shared" si="8"/>
        <v>0</v>
      </c>
      <c r="J63" s="126">
        <f t="shared" si="9"/>
        <v>0</v>
      </c>
      <c r="K63" s="118" t="e">
        <f t="shared" si="10"/>
        <v>#DIV/0!</v>
      </c>
      <c r="L63" s="55"/>
      <c r="M63" s="54"/>
      <c r="N63" s="29"/>
      <c r="O63" s="5"/>
      <c r="P63" s="5"/>
      <c r="Q63" s="5"/>
      <c r="R63" s="5"/>
      <c r="S63" s="5"/>
      <c r="T63" s="5"/>
      <c r="U63" s="5"/>
      <c r="V63" s="5"/>
      <c r="W63" s="5"/>
      <c r="X63" s="5"/>
      <c r="Y63" s="5"/>
      <c r="Z63" s="5"/>
      <c r="AA63" s="5"/>
      <c r="AB63" s="5"/>
      <c r="AC63" s="5"/>
      <c r="AD63" s="4"/>
      <c r="AE63" s="4"/>
    </row>
    <row r="64" spans="1:31" ht="28.5">
      <c r="A64" s="86"/>
      <c r="B64" s="114" t="s">
        <v>152</v>
      </c>
      <c r="C64" s="115" t="s">
        <v>153</v>
      </c>
      <c r="D64" s="114" t="s">
        <v>31</v>
      </c>
      <c r="E64" s="114" t="s">
        <v>154</v>
      </c>
      <c r="F64" s="116" t="s">
        <v>62</v>
      </c>
      <c r="G64" s="117">
        <v>18.600000000000001</v>
      </c>
      <c r="H64" s="206"/>
      <c r="I64" s="126">
        <f t="shared" si="8"/>
        <v>0</v>
      </c>
      <c r="J64" s="126">
        <f t="shared" si="9"/>
        <v>0</v>
      </c>
      <c r="K64" s="118" t="e">
        <f t="shared" si="10"/>
        <v>#DIV/0!</v>
      </c>
      <c r="L64" s="55"/>
      <c r="M64" s="54"/>
      <c r="N64" s="29"/>
      <c r="O64" s="5"/>
      <c r="P64" s="5"/>
      <c r="Q64" s="5"/>
      <c r="R64" s="5"/>
      <c r="S64" s="5"/>
      <c r="T64" s="5"/>
      <c r="U64" s="5"/>
      <c r="V64" s="5"/>
      <c r="W64" s="5"/>
      <c r="X64" s="5"/>
      <c r="Y64" s="5"/>
      <c r="Z64" s="5"/>
      <c r="AA64" s="5"/>
      <c r="AB64" s="5"/>
      <c r="AC64" s="5"/>
      <c r="AD64" s="4"/>
      <c r="AE64" s="4"/>
    </row>
    <row r="65" spans="1:31" ht="15">
      <c r="A65" s="94"/>
      <c r="B65" s="114" t="s">
        <v>155</v>
      </c>
      <c r="C65" s="115" t="s">
        <v>132</v>
      </c>
      <c r="D65" s="114" t="s">
        <v>31</v>
      </c>
      <c r="E65" s="114" t="s">
        <v>133</v>
      </c>
      <c r="F65" s="116" t="s">
        <v>62</v>
      </c>
      <c r="G65" s="117">
        <v>18.600000000000001</v>
      </c>
      <c r="H65" s="206"/>
      <c r="I65" s="126">
        <f t="shared" si="8"/>
        <v>0</v>
      </c>
      <c r="J65" s="126">
        <f t="shared" si="9"/>
        <v>0</v>
      </c>
      <c r="K65" s="118" t="e">
        <f t="shared" si="10"/>
        <v>#DIV/0!</v>
      </c>
      <c r="L65" s="55"/>
      <c r="M65" s="54"/>
      <c r="N65" s="29"/>
      <c r="O65" s="5"/>
      <c r="P65" s="5"/>
      <c r="Q65" s="5"/>
      <c r="R65" s="5"/>
      <c r="S65" s="5"/>
      <c r="T65" s="5"/>
      <c r="U65" s="5"/>
      <c r="V65" s="5"/>
      <c r="W65" s="5"/>
      <c r="X65" s="5"/>
      <c r="Y65" s="5"/>
      <c r="Z65" s="5"/>
      <c r="AA65" s="5"/>
      <c r="AB65" s="5"/>
      <c r="AC65" s="5"/>
      <c r="AD65" s="4"/>
      <c r="AE65" s="4"/>
    </row>
    <row r="66" spans="1:31" ht="15.75">
      <c r="A66" s="95"/>
      <c r="B66" s="111" t="s">
        <v>156</v>
      </c>
      <c r="C66" s="111"/>
      <c r="D66" s="111"/>
      <c r="E66" s="111" t="s">
        <v>157</v>
      </c>
      <c r="F66" s="111"/>
      <c r="G66" s="112"/>
      <c r="H66" s="124"/>
      <c r="I66" s="125"/>
      <c r="J66" s="124">
        <f>SUM(J67:J75)</f>
        <v>0</v>
      </c>
      <c r="K66" s="113" t="e">
        <f>SUM(K67:K75)</f>
        <v>#DIV/0!</v>
      </c>
      <c r="L66" s="55"/>
      <c r="M66" s="54"/>
      <c r="N66" s="36"/>
      <c r="O66" s="10"/>
      <c r="P66" s="10"/>
      <c r="Q66" s="10"/>
      <c r="R66" s="10"/>
      <c r="S66" s="10"/>
      <c r="T66" s="10"/>
      <c r="U66" s="10"/>
      <c r="V66" s="10"/>
      <c r="W66" s="10"/>
      <c r="X66" s="10"/>
      <c r="Y66" s="10"/>
      <c r="Z66" s="10"/>
      <c r="AA66" s="10"/>
      <c r="AB66" s="10"/>
      <c r="AC66" s="10"/>
      <c r="AD66" s="2"/>
      <c r="AE66" s="4"/>
    </row>
    <row r="67" spans="1:31" ht="28.5">
      <c r="A67" s="94"/>
      <c r="B67" s="114" t="s">
        <v>158</v>
      </c>
      <c r="C67" s="115" t="s">
        <v>159</v>
      </c>
      <c r="D67" s="114" t="s">
        <v>47</v>
      </c>
      <c r="E67" s="114" t="s">
        <v>160</v>
      </c>
      <c r="F67" s="116" t="s">
        <v>37</v>
      </c>
      <c r="G67" s="117">
        <v>290.8</v>
      </c>
      <c r="H67" s="206"/>
      <c r="I67" s="126">
        <f t="shared" ref="I67:I75" si="11">TRUNC(H67+H67*$C$11,2)</f>
        <v>0</v>
      </c>
      <c r="J67" s="126">
        <f t="shared" ref="J67:J75" si="12">TRUNC(I67*G67,2)</f>
        <v>0</v>
      </c>
      <c r="K67" s="118" t="e">
        <f t="shared" si="10"/>
        <v>#DIV/0!</v>
      </c>
      <c r="L67" s="55"/>
      <c r="M67" s="54"/>
      <c r="N67" s="29"/>
      <c r="O67" s="5"/>
      <c r="P67" s="5"/>
      <c r="Q67" s="5"/>
      <c r="R67" s="5"/>
      <c r="S67" s="5"/>
      <c r="T67" s="5"/>
      <c r="U67" s="5"/>
      <c r="V67" s="5"/>
      <c r="W67" s="5"/>
      <c r="X67" s="5"/>
      <c r="Y67" s="5"/>
      <c r="Z67" s="5"/>
      <c r="AA67" s="5"/>
      <c r="AB67" s="5"/>
      <c r="AC67" s="5"/>
      <c r="AD67" s="4"/>
      <c r="AE67" s="4"/>
    </row>
    <row r="68" spans="1:31" ht="28.5">
      <c r="A68" s="86"/>
      <c r="B68" s="114" t="s">
        <v>161</v>
      </c>
      <c r="C68" s="115" t="s">
        <v>162</v>
      </c>
      <c r="D68" s="114" t="s">
        <v>47</v>
      </c>
      <c r="E68" s="114" t="s">
        <v>163</v>
      </c>
      <c r="F68" s="116" t="s">
        <v>103</v>
      </c>
      <c r="G68" s="117">
        <v>403.8</v>
      </c>
      <c r="H68" s="206"/>
      <c r="I68" s="126">
        <f t="shared" si="11"/>
        <v>0</v>
      </c>
      <c r="J68" s="126">
        <f t="shared" si="12"/>
        <v>0</v>
      </c>
      <c r="K68" s="118" t="e">
        <f t="shared" si="10"/>
        <v>#DIV/0!</v>
      </c>
      <c r="L68" s="55"/>
      <c r="M68" s="54"/>
      <c r="N68" s="29"/>
      <c r="O68" s="5"/>
      <c r="P68" s="5"/>
      <c r="Q68" s="5"/>
      <c r="R68" s="5"/>
      <c r="S68" s="5"/>
      <c r="T68" s="5"/>
      <c r="U68" s="5"/>
      <c r="V68" s="5"/>
      <c r="W68" s="5"/>
      <c r="X68" s="5"/>
      <c r="Y68" s="5"/>
      <c r="Z68" s="5"/>
      <c r="AA68" s="5"/>
      <c r="AB68" s="5"/>
      <c r="AC68" s="5"/>
      <c r="AD68" s="4"/>
      <c r="AE68" s="4"/>
    </row>
    <row r="69" spans="1:31" ht="28.5">
      <c r="A69" s="86"/>
      <c r="B69" s="114" t="s">
        <v>164</v>
      </c>
      <c r="C69" s="115" t="s">
        <v>165</v>
      </c>
      <c r="D69" s="114" t="s">
        <v>47</v>
      </c>
      <c r="E69" s="114" t="s">
        <v>166</v>
      </c>
      <c r="F69" s="116" t="s">
        <v>103</v>
      </c>
      <c r="G69" s="117">
        <v>140.30000000000001</v>
      </c>
      <c r="H69" s="206"/>
      <c r="I69" s="126">
        <f t="shared" si="11"/>
        <v>0</v>
      </c>
      <c r="J69" s="126">
        <f t="shared" si="12"/>
        <v>0</v>
      </c>
      <c r="K69" s="118" t="e">
        <f t="shared" si="10"/>
        <v>#DIV/0!</v>
      </c>
      <c r="L69" s="55"/>
      <c r="M69" s="54"/>
      <c r="N69" s="29"/>
      <c r="O69" s="5"/>
      <c r="P69" s="5"/>
      <c r="Q69" s="5"/>
      <c r="R69" s="5"/>
      <c r="S69" s="5"/>
      <c r="T69" s="5"/>
      <c r="U69" s="5"/>
      <c r="V69" s="5"/>
      <c r="W69" s="5"/>
      <c r="X69" s="5"/>
      <c r="Y69" s="5"/>
      <c r="Z69" s="5"/>
      <c r="AA69" s="5"/>
      <c r="AB69" s="5"/>
      <c r="AC69" s="5"/>
      <c r="AD69" s="4"/>
      <c r="AE69" s="4"/>
    </row>
    <row r="70" spans="1:31" ht="28.5">
      <c r="A70" s="86"/>
      <c r="B70" s="114" t="s">
        <v>167</v>
      </c>
      <c r="C70" s="115" t="s">
        <v>141</v>
      </c>
      <c r="D70" s="114" t="s">
        <v>47</v>
      </c>
      <c r="E70" s="114" t="s">
        <v>142</v>
      </c>
      <c r="F70" s="116" t="s">
        <v>103</v>
      </c>
      <c r="G70" s="117">
        <v>541.9</v>
      </c>
      <c r="H70" s="206"/>
      <c r="I70" s="126">
        <f t="shared" si="11"/>
        <v>0</v>
      </c>
      <c r="J70" s="126">
        <f t="shared" si="12"/>
        <v>0</v>
      </c>
      <c r="K70" s="118" t="e">
        <f t="shared" si="10"/>
        <v>#DIV/0!</v>
      </c>
      <c r="L70" s="55"/>
      <c r="M70" s="54"/>
      <c r="N70" s="29"/>
      <c r="O70" s="5"/>
      <c r="P70" s="5"/>
      <c r="Q70" s="5"/>
      <c r="R70" s="5"/>
      <c r="S70" s="5"/>
      <c r="T70" s="5"/>
      <c r="U70" s="5"/>
      <c r="V70" s="5"/>
      <c r="W70" s="5"/>
      <c r="X70" s="5"/>
      <c r="Y70" s="5"/>
      <c r="Z70" s="5"/>
      <c r="AA70" s="5"/>
      <c r="AB70" s="5"/>
      <c r="AC70" s="5"/>
      <c r="AD70" s="4"/>
      <c r="AE70" s="4"/>
    </row>
    <row r="71" spans="1:31" ht="28.5">
      <c r="A71" s="86"/>
      <c r="B71" s="114" t="s">
        <v>168</v>
      </c>
      <c r="C71" s="115" t="s">
        <v>144</v>
      </c>
      <c r="D71" s="114" t="s">
        <v>47</v>
      </c>
      <c r="E71" s="114" t="s">
        <v>145</v>
      </c>
      <c r="F71" s="116" t="s">
        <v>103</v>
      </c>
      <c r="G71" s="117">
        <v>525.5</v>
      </c>
      <c r="H71" s="206"/>
      <c r="I71" s="126">
        <f t="shared" si="11"/>
        <v>0</v>
      </c>
      <c r="J71" s="126">
        <f t="shared" si="12"/>
        <v>0</v>
      </c>
      <c r="K71" s="118" t="e">
        <f t="shared" si="10"/>
        <v>#DIV/0!</v>
      </c>
      <c r="L71" s="55"/>
      <c r="M71" s="54"/>
      <c r="N71" s="29"/>
      <c r="O71" s="5"/>
      <c r="P71" s="5"/>
      <c r="Q71" s="5"/>
      <c r="R71" s="5"/>
      <c r="S71" s="5"/>
      <c r="T71" s="5"/>
      <c r="U71" s="5"/>
      <c r="V71" s="5"/>
      <c r="W71" s="5"/>
      <c r="X71" s="5"/>
      <c r="Y71" s="5"/>
      <c r="Z71" s="5"/>
      <c r="AA71" s="5"/>
      <c r="AB71" s="5"/>
      <c r="AC71" s="5"/>
      <c r="AD71" s="4"/>
      <c r="AE71" s="4"/>
    </row>
    <row r="72" spans="1:31" ht="28.5">
      <c r="A72" s="86"/>
      <c r="B72" s="114" t="s">
        <v>169</v>
      </c>
      <c r="C72" s="115" t="s">
        <v>147</v>
      </c>
      <c r="D72" s="114" t="s">
        <v>47</v>
      </c>
      <c r="E72" s="114" t="s">
        <v>148</v>
      </c>
      <c r="F72" s="116" t="s">
        <v>103</v>
      </c>
      <c r="G72" s="117">
        <v>360.3</v>
      </c>
      <c r="H72" s="206"/>
      <c r="I72" s="126">
        <f t="shared" si="11"/>
        <v>0</v>
      </c>
      <c r="J72" s="126">
        <f t="shared" si="12"/>
        <v>0</v>
      </c>
      <c r="K72" s="118" t="e">
        <f t="shared" si="10"/>
        <v>#DIV/0!</v>
      </c>
      <c r="L72" s="55"/>
      <c r="M72" s="54"/>
      <c r="N72" s="29"/>
      <c r="O72" s="5"/>
      <c r="P72" s="5"/>
      <c r="Q72" s="5"/>
      <c r="R72" s="5"/>
      <c r="S72" s="5"/>
      <c r="T72" s="5"/>
      <c r="U72" s="5"/>
      <c r="V72" s="5"/>
      <c r="W72" s="5"/>
      <c r="X72" s="5"/>
      <c r="Y72" s="5"/>
      <c r="Z72" s="5"/>
      <c r="AA72" s="5"/>
      <c r="AB72" s="5"/>
      <c r="AC72" s="5"/>
      <c r="AD72" s="4"/>
      <c r="AE72" s="4"/>
    </row>
    <row r="73" spans="1:31" ht="28.5">
      <c r="A73" s="86"/>
      <c r="B73" s="114" t="s">
        <v>170</v>
      </c>
      <c r="C73" s="115" t="s">
        <v>150</v>
      </c>
      <c r="D73" s="114" t="s">
        <v>47</v>
      </c>
      <c r="E73" s="114" t="s">
        <v>151</v>
      </c>
      <c r="F73" s="116" t="s">
        <v>103</v>
      </c>
      <c r="G73" s="117">
        <v>430.4</v>
      </c>
      <c r="H73" s="206"/>
      <c r="I73" s="126">
        <f t="shared" si="11"/>
        <v>0</v>
      </c>
      <c r="J73" s="126">
        <f t="shared" si="12"/>
        <v>0</v>
      </c>
      <c r="K73" s="118" t="e">
        <f t="shared" si="10"/>
        <v>#DIV/0!</v>
      </c>
      <c r="L73" s="55"/>
      <c r="M73" s="54"/>
      <c r="N73" s="29"/>
      <c r="O73" s="5"/>
      <c r="P73" s="5"/>
      <c r="Q73" s="5"/>
      <c r="R73" s="5"/>
      <c r="S73" s="5"/>
      <c r="T73" s="5"/>
      <c r="U73" s="5"/>
      <c r="V73" s="5"/>
      <c r="W73" s="5"/>
      <c r="X73" s="5"/>
      <c r="Y73" s="5"/>
      <c r="Z73" s="5"/>
      <c r="AA73" s="5"/>
      <c r="AB73" s="5"/>
      <c r="AC73" s="5"/>
      <c r="AD73" s="4"/>
      <c r="AE73" s="4"/>
    </row>
    <row r="74" spans="1:31" ht="28.5">
      <c r="A74" s="86"/>
      <c r="B74" s="114" t="s">
        <v>171</v>
      </c>
      <c r="C74" s="115" t="s">
        <v>172</v>
      </c>
      <c r="D74" s="114" t="s">
        <v>31</v>
      </c>
      <c r="E74" s="114" t="s">
        <v>173</v>
      </c>
      <c r="F74" s="116" t="s">
        <v>62</v>
      </c>
      <c r="G74" s="117">
        <v>30.1</v>
      </c>
      <c r="H74" s="206"/>
      <c r="I74" s="126">
        <f t="shared" si="11"/>
        <v>0</v>
      </c>
      <c r="J74" s="126">
        <f t="shared" si="12"/>
        <v>0</v>
      </c>
      <c r="K74" s="118" t="e">
        <f t="shared" si="10"/>
        <v>#DIV/0!</v>
      </c>
      <c r="L74" s="55"/>
      <c r="M74" s="54"/>
      <c r="N74" s="29"/>
      <c r="O74" s="5"/>
      <c r="P74" s="5"/>
      <c r="Q74" s="5"/>
      <c r="R74" s="5"/>
      <c r="S74" s="5"/>
      <c r="T74" s="5"/>
      <c r="U74" s="5"/>
      <c r="V74" s="5"/>
      <c r="W74" s="5"/>
      <c r="X74" s="5"/>
      <c r="Y74" s="5"/>
      <c r="Z74" s="5"/>
      <c r="AA74" s="5"/>
      <c r="AB74" s="5"/>
      <c r="AC74" s="5"/>
      <c r="AD74" s="4"/>
      <c r="AE74" s="4"/>
    </row>
    <row r="75" spans="1:31" ht="15">
      <c r="A75" s="86"/>
      <c r="B75" s="114" t="s">
        <v>174</v>
      </c>
      <c r="C75" s="115" t="s">
        <v>132</v>
      </c>
      <c r="D75" s="114" t="s">
        <v>31</v>
      </c>
      <c r="E75" s="114" t="s">
        <v>133</v>
      </c>
      <c r="F75" s="116" t="s">
        <v>62</v>
      </c>
      <c r="G75" s="117">
        <v>30.1</v>
      </c>
      <c r="H75" s="206"/>
      <c r="I75" s="126">
        <f t="shared" si="11"/>
        <v>0</v>
      </c>
      <c r="J75" s="126">
        <f t="shared" si="12"/>
        <v>0</v>
      </c>
      <c r="K75" s="118" t="e">
        <f t="shared" si="10"/>
        <v>#DIV/0!</v>
      </c>
      <c r="L75" s="55"/>
      <c r="M75" s="54"/>
      <c r="N75" s="11"/>
      <c r="O75" s="5"/>
      <c r="P75" s="5"/>
      <c r="Q75" s="5"/>
      <c r="R75" s="5"/>
      <c r="S75" s="5"/>
      <c r="T75" s="5"/>
      <c r="U75" s="5"/>
      <c r="V75" s="5"/>
      <c r="W75" s="5"/>
      <c r="X75" s="5"/>
      <c r="Y75" s="5"/>
      <c r="Z75" s="5"/>
      <c r="AA75" s="5"/>
      <c r="AB75" s="5"/>
      <c r="AC75" s="5"/>
      <c r="AD75" s="4"/>
      <c r="AE75" s="4"/>
    </row>
    <row r="76" spans="1:31" ht="15">
      <c r="A76" s="86"/>
      <c r="B76" s="111" t="s">
        <v>175</v>
      </c>
      <c r="C76" s="111"/>
      <c r="D76" s="111"/>
      <c r="E76" s="111" t="s">
        <v>176</v>
      </c>
      <c r="F76" s="111"/>
      <c r="G76" s="112"/>
      <c r="H76" s="124"/>
      <c r="I76" s="125"/>
      <c r="J76" s="124">
        <f>SUM(J77:J88)</f>
        <v>0</v>
      </c>
      <c r="K76" s="113" t="e">
        <f>SUM(K77:K88)</f>
        <v>#DIV/0!</v>
      </c>
      <c r="L76" s="55"/>
      <c r="M76" s="54"/>
      <c r="N76" s="29"/>
      <c r="O76" s="5"/>
      <c r="P76" s="5"/>
      <c r="Q76" s="5"/>
      <c r="R76" s="5"/>
      <c r="S76" s="5"/>
      <c r="T76" s="5"/>
      <c r="U76" s="5"/>
      <c r="V76" s="5"/>
      <c r="W76" s="5"/>
      <c r="X76" s="5"/>
      <c r="Y76" s="5"/>
      <c r="Z76" s="5"/>
      <c r="AA76" s="5"/>
      <c r="AB76" s="5"/>
      <c r="AC76" s="5"/>
      <c r="AD76" s="4"/>
      <c r="AE76" s="4"/>
    </row>
    <row r="77" spans="1:31" ht="28.5">
      <c r="A77" s="86"/>
      <c r="B77" s="114" t="s">
        <v>177</v>
      </c>
      <c r="C77" s="115" t="s">
        <v>178</v>
      </c>
      <c r="D77" s="114" t="s">
        <v>47</v>
      </c>
      <c r="E77" s="114" t="s">
        <v>179</v>
      </c>
      <c r="F77" s="116" t="s">
        <v>37</v>
      </c>
      <c r="G77" s="117">
        <v>56.6</v>
      </c>
      <c r="H77" s="206"/>
      <c r="I77" s="126">
        <f t="shared" ref="I77:I88" si="13">TRUNC(H77+H77*$C$11,2)</f>
        <v>0</v>
      </c>
      <c r="J77" s="126">
        <f t="shared" ref="J77:J88" si="14">TRUNC(I77*G77,2)</f>
        <v>0</v>
      </c>
      <c r="K77" s="118" t="e">
        <f t="shared" si="10"/>
        <v>#DIV/0!</v>
      </c>
      <c r="L77" s="55"/>
      <c r="M77" s="54"/>
      <c r="N77" s="11"/>
      <c r="O77" s="5"/>
      <c r="P77" s="5"/>
      <c r="Q77" s="5"/>
      <c r="R77" s="5"/>
      <c r="S77" s="5"/>
      <c r="T77" s="5"/>
      <c r="U77" s="5"/>
      <c r="V77" s="5"/>
      <c r="W77" s="5"/>
      <c r="X77" s="5"/>
      <c r="Y77" s="5"/>
      <c r="Z77" s="5"/>
      <c r="AA77" s="5"/>
      <c r="AB77" s="5"/>
      <c r="AC77" s="5"/>
      <c r="AD77" s="4"/>
      <c r="AE77" s="4"/>
    </row>
    <row r="78" spans="1:31" ht="28.5">
      <c r="A78" s="86"/>
      <c r="B78" s="114" t="s">
        <v>180</v>
      </c>
      <c r="C78" s="115" t="s">
        <v>181</v>
      </c>
      <c r="D78" s="114" t="s">
        <v>47</v>
      </c>
      <c r="E78" s="114" t="s">
        <v>182</v>
      </c>
      <c r="F78" s="116" t="s">
        <v>103</v>
      </c>
      <c r="G78" s="117">
        <v>395.6</v>
      </c>
      <c r="H78" s="206"/>
      <c r="I78" s="126">
        <f t="shared" si="13"/>
        <v>0</v>
      </c>
      <c r="J78" s="126">
        <f t="shared" si="14"/>
        <v>0</v>
      </c>
      <c r="K78" s="118" t="e">
        <f t="shared" si="10"/>
        <v>#DIV/0!</v>
      </c>
      <c r="L78" s="55"/>
      <c r="M78" s="54"/>
      <c r="N78" s="29"/>
      <c r="O78" s="5"/>
      <c r="P78" s="5"/>
      <c r="Q78" s="5"/>
      <c r="R78" s="5"/>
      <c r="S78" s="5"/>
      <c r="T78" s="5"/>
      <c r="U78" s="5"/>
      <c r="V78" s="5"/>
      <c r="W78" s="5"/>
      <c r="X78" s="5"/>
      <c r="Y78" s="5"/>
      <c r="Z78" s="5"/>
      <c r="AA78" s="5"/>
      <c r="AB78" s="5"/>
      <c r="AC78" s="5"/>
      <c r="AD78" s="4"/>
      <c r="AE78" s="4"/>
    </row>
    <row r="79" spans="1:31" ht="28.5">
      <c r="A79" s="86"/>
      <c r="B79" s="114" t="s">
        <v>183</v>
      </c>
      <c r="C79" s="115" t="s">
        <v>184</v>
      </c>
      <c r="D79" s="114" t="s">
        <v>47</v>
      </c>
      <c r="E79" s="114" t="s">
        <v>185</v>
      </c>
      <c r="F79" s="116" t="s">
        <v>103</v>
      </c>
      <c r="G79" s="117">
        <v>213.2</v>
      </c>
      <c r="H79" s="206"/>
      <c r="I79" s="126">
        <f t="shared" si="13"/>
        <v>0</v>
      </c>
      <c r="J79" s="126">
        <f t="shared" si="14"/>
        <v>0</v>
      </c>
      <c r="K79" s="118" t="e">
        <f t="shared" si="10"/>
        <v>#DIV/0!</v>
      </c>
      <c r="L79" s="55"/>
      <c r="M79" s="54"/>
      <c r="N79" s="11"/>
      <c r="O79" s="5"/>
      <c r="P79" s="5"/>
      <c r="Q79" s="5"/>
      <c r="R79" s="5"/>
      <c r="S79" s="5"/>
      <c r="T79" s="5"/>
      <c r="U79" s="5"/>
      <c r="V79" s="5"/>
      <c r="W79" s="5"/>
      <c r="X79" s="5"/>
      <c r="Y79" s="5"/>
      <c r="Z79" s="5"/>
      <c r="AA79" s="5"/>
      <c r="AB79" s="5"/>
      <c r="AC79" s="5"/>
      <c r="AD79" s="4"/>
      <c r="AE79" s="4"/>
    </row>
    <row r="80" spans="1:31" ht="28.5">
      <c r="A80" s="86"/>
      <c r="B80" s="114" t="s">
        <v>186</v>
      </c>
      <c r="C80" s="115" t="s">
        <v>187</v>
      </c>
      <c r="D80" s="114" t="s">
        <v>47</v>
      </c>
      <c r="E80" s="114" t="s">
        <v>188</v>
      </c>
      <c r="F80" s="116" t="s">
        <v>103</v>
      </c>
      <c r="G80" s="117">
        <v>202.8</v>
      </c>
      <c r="H80" s="206"/>
      <c r="I80" s="126">
        <f t="shared" si="13"/>
        <v>0</v>
      </c>
      <c r="J80" s="126">
        <f t="shared" si="14"/>
        <v>0</v>
      </c>
      <c r="K80" s="118" t="e">
        <f t="shared" si="10"/>
        <v>#DIV/0!</v>
      </c>
      <c r="L80" s="55"/>
      <c r="M80" s="54"/>
      <c r="N80" s="29"/>
      <c r="O80" s="5"/>
      <c r="P80" s="5"/>
      <c r="Q80" s="5"/>
      <c r="R80" s="5"/>
      <c r="S80" s="5"/>
      <c r="T80" s="5"/>
      <c r="U80" s="5"/>
      <c r="V80" s="5"/>
      <c r="W80" s="5"/>
      <c r="X80" s="5"/>
      <c r="Y80" s="5"/>
      <c r="Z80" s="5"/>
      <c r="AA80" s="5"/>
      <c r="AB80" s="5"/>
      <c r="AC80" s="5"/>
      <c r="AD80" s="4"/>
      <c r="AE80" s="4"/>
    </row>
    <row r="81" spans="1:31" ht="28.5">
      <c r="A81" s="86"/>
      <c r="B81" s="114" t="s">
        <v>189</v>
      </c>
      <c r="C81" s="115" t="s">
        <v>190</v>
      </c>
      <c r="D81" s="114" t="s">
        <v>47</v>
      </c>
      <c r="E81" s="114" t="s">
        <v>191</v>
      </c>
      <c r="F81" s="116" t="s">
        <v>103</v>
      </c>
      <c r="G81" s="117">
        <v>12.3</v>
      </c>
      <c r="H81" s="206"/>
      <c r="I81" s="126">
        <f t="shared" si="13"/>
        <v>0</v>
      </c>
      <c r="J81" s="126">
        <f t="shared" si="14"/>
        <v>0</v>
      </c>
      <c r="K81" s="118" t="e">
        <f t="shared" si="10"/>
        <v>#DIV/0!</v>
      </c>
      <c r="L81" s="55"/>
      <c r="M81" s="54"/>
      <c r="N81" s="11"/>
      <c r="O81" s="5"/>
      <c r="P81" s="5"/>
      <c r="Q81" s="5"/>
      <c r="R81" s="5"/>
      <c r="S81" s="5"/>
      <c r="T81" s="5"/>
      <c r="U81" s="5"/>
      <c r="V81" s="5"/>
      <c r="W81" s="5"/>
      <c r="X81" s="5"/>
      <c r="Y81" s="5"/>
      <c r="Z81" s="5"/>
      <c r="AA81" s="5"/>
      <c r="AB81" s="5"/>
      <c r="AC81" s="5"/>
      <c r="AD81" s="4"/>
      <c r="AE81" s="4"/>
    </row>
    <row r="82" spans="1:31" ht="28.5">
      <c r="A82" s="86"/>
      <c r="B82" s="114" t="s">
        <v>192</v>
      </c>
      <c r="C82" s="115" t="s">
        <v>172</v>
      </c>
      <c r="D82" s="114" t="s">
        <v>31</v>
      </c>
      <c r="E82" s="114" t="s">
        <v>173</v>
      </c>
      <c r="F82" s="116" t="s">
        <v>62</v>
      </c>
      <c r="G82" s="117">
        <v>32.799999999999997</v>
      </c>
      <c r="H82" s="206"/>
      <c r="I82" s="126">
        <f t="shared" si="13"/>
        <v>0</v>
      </c>
      <c r="J82" s="126">
        <f t="shared" si="14"/>
        <v>0</v>
      </c>
      <c r="K82" s="118" t="e">
        <f t="shared" si="10"/>
        <v>#DIV/0!</v>
      </c>
      <c r="L82" s="55"/>
      <c r="M82" s="54"/>
      <c r="N82" s="29"/>
      <c r="O82" s="5"/>
      <c r="P82" s="5"/>
      <c r="Q82" s="5"/>
      <c r="R82" s="5"/>
      <c r="S82" s="5"/>
      <c r="T82" s="5"/>
      <c r="U82" s="5"/>
      <c r="V82" s="5"/>
      <c r="W82" s="5"/>
      <c r="X82" s="5"/>
      <c r="Y82" s="5"/>
      <c r="Z82" s="5"/>
      <c r="AA82" s="5"/>
      <c r="AB82" s="5"/>
      <c r="AC82" s="5"/>
      <c r="AD82" s="4"/>
      <c r="AE82" s="4"/>
    </row>
    <row r="83" spans="1:31" ht="15">
      <c r="A83" s="86"/>
      <c r="B83" s="114" t="s">
        <v>193</v>
      </c>
      <c r="C83" s="115" t="s">
        <v>132</v>
      </c>
      <c r="D83" s="114" t="s">
        <v>31</v>
      </c>
      <c r="E83" s="114" t="s">
        <v>133</v>
      </c>
      <c r="F83" s="116" t="s">
        <v>62</v>
      </c>
      <c r="G83" s="117">
        <v>32.799999999999997</v>
      </c>
      <c r="H83" s="206"/>
      <c r="I83" s="126">
        <f t="shared" si="13"/>
        <v>0</v>
      </c>
      <c r="J83" s="126">
        <f t="shared" si="14"/>
        <v>0</v>
      </c>
      <c r="K83" s="118" t="e">
        <f t="shared" si="10"/>
        <v>#DIV/0!</v>
      </c>
      <c r="L83" s="55"/>
      <c r="M83" s="54"/>
      <c r="N83" s="29"/>
      <c r="O83" s="5"/>
      <c r="P83" s="5"/>
      <c r="Q83" s="5"/>
      <c r="R83" s="5"/>
      <c r="S83" s="5"/>
      <c r="T83" s="5"/>
      <c r="U83" s="5"/>
      <c r="V83" s="5"/>
      <c r="W83" s="5"/>
      <c r="X83" s="5"/>
      <c r="Y83" s="5"/>
      <c r="Z83" s="5"/>
      <c r="AA83" s="5"/>
      <c r="AB83" s="5"/>
      <c r="AC83" s="5"/>
      <c r="AD83" s="4"/>
      <c r="AE83" s="4"/>
    </row>
    <row r="84" spans="1:31" ht="15">
      <c r="A84" s="86"/>
      <c r="B84" s="114" t="s">
        <v>194</v>
      </c>
      <c r="C84" s="115" t="s">
        <v>195</v>
      </c>
      <c r="D84" s="114" t="s">
        <v>31</v>
      </c>
      <c r="E84" s="114" t="s">
        <v>196</v>
      </c>
      <c r="F84" s="116" t="s">
        <v>37</v>
      </c>
      <c r="G84" s="117">
        <v>93.94</v>
      </c>
      <c r="H84" s="206"/>
      <c r="I84" s="126">
        <f t="shared" si="13"/>
        <v>0</v>
      </c>
      <c r="J84" s="126">
        <f t="shared" si="14"/>
        <v>0</v>
      </c>
      <c r="K84" s="118" t="e">
        <f t="shared" si="10"/>
        <v>#DIV/0!</v>
      </c>
      <c r="L84" s="55"/>
      <c r="M84" s="54"/>
      <c r="N84" s="11"/>
      <c r="O84" s="5"/>
      <c r="P84" s="5"/>
      <c r="Q84" s="5"/>
      <c r="R84" s="5"/>
      <c r="S84" s="5"/>
      <c r="T84" s="5"/>
      <c r="U84" s="5"/>
      <c r="V84" s="5"/>
      <c r="W84" s="5"/>
      <c r="X84" s="5"/>
      <c r="Y84" s="5"/>
      <c r="Z84" s="5"/>
      <c r="AA84" s="5"/>
      <c r="AB84" s="5"/>
      <c r="AC84" s="5"/>
      <c r="AD84" s="4"/>
      <c r="AE84" s="4"/>
    </row>
    <row r="85" spans="1:31" ht="15">
      <c r="A85" s="86"/>
      <c r="B85" s="114" t="s">
        <v>197</v>
      </c>
      <c r="C85" s="115" t="s">
        <v>198</v>
      </c>
      <c r="D85" s="114" t="s">
        <v>31</v>
      </c>
      <c r="E85" s="114" t="s">
        <v>199</v>
      </c>
      <c r="F85" s="116" t="s">
        <v>37</v>
      </c>
      <c r="G85" s="117">
        <v>358.88</v>
      </c>
      <c r="H85" s="206"/>
      <c r="I85" s="126">
        <f t="shared" si="13"/>
        <v>0</v>
      </c>
      <c r="J85" s="126">
        <f t="shared" si="14"/>
        <v>0</v>
      </c>
      <c r="K85" s="118" t="e">
        <f t="shared" si="10"/>
        <v>#DIV/0!</v>
      </c>
      <c r="L85" s="55"/>
      <c r="M85" s="54"/>
      <c r="N85" s="29"/>
      <c r="O85" s="5"/>
      <c r="P85" s="5"/>
      <c r="Q85" s="5"/>
      <c r="R85" s="5"/>
      <c r="S85" s="5"/>
      <c r="T85" s="5"/>
      <c r="U85" s="5"/>
      <c r="V85" s="5"/>
      <c r="W85" s="5"/>
      <c r="X85" s="5"/>
      <c r="Y85" s="5"/>
      <c r="Z85" s="5"/>
      <c r="AA85" s="5"/>
      <c r="AB85" s="5"/>
      <c r="AC85" s="5"/>
      <c r="AD85" s="4"/>
      <c r="AE85" s="4"/>
    </row>
    <row r="86" spans="1:31" ht="15">
      <c r="A86" s="86"/>
      <c r="B86" s="114" t="s">
        <v>200</v>
      </c>
      <c r="C86" s="115" t="s">
        <v>201</v>
      </c>
      <c r="D86" s="114" t="s">
        <v>31</v>
      </c>
      <c r="E86" s="114" t="s">
        <v>202</v>
      </c>
      <c r="F86" s="116" t="s">
        <v>37</v>
      </c>
      <c r="G86" s="117">
        <v>28.18</v>
      </c>
      <c r="H86" s="206"/>
      <c r="I86" s="126">
        <f t="shared" si="13"/>
        <v>0</v>
      </c>
      <c r="J86" s="126">
        <f t="shared" si="14"/>
        <v>0</v>
      </c>
      <c r="K86" s="118" t="e">
        <f t="shared" si="10"/>
        <v>#DIV/0!</v>
      </c>
      <c r="L86" s="55"/>
      <c r="M86" s="54"/>
      <c r="N86" s="29"/>
      <c r="O86" s="5"/>
      <c r="P86" s="5"/>
      <c r="Q86" s="5"/>
      <c r="R86" s="5"/>
      <c r="S86" s="5"/>
      <c r="T86" s="5"/>
      <c r="U86" s="5"/>
      <c r="V86" s="5"/>
      <c r="W86" s="5"/>
      <c r="X86" s="5"/>
      <c r="Y86" s="5"/>
      <c r="Z86" s="5"/>
      <c r="AA86" s="5"/>
      <c r="AB86" s="5"/>
      <c r="AC86" s="5"/>
      <c r="AD86" s="4"/>
      <c r="AE86" s="4"/>
    </row>
    <row r="87" spans="1:31" ht="28.5">
      <c r="A87" s="86"/>
      <c r="B87" s="114" t="s">
        <v>203</v>
      </c>
      <c r="C87" s="115" t="s">
        <v>204</v>
      </c>
      <c r="D87" s="114" t="s">
        <v>31</v>
      </c>
      <c r="E87" s="114" t="s">
        <v>205</v>
      </c>
      <c r="F87" s="116" t="s">
        <v>37</v>
      </c>
      <c r="G87" s="117">
        <v>481</v>
      </c>
      <c r="H87" s="206"/>
      <c r="I87" s="126">
        <f t="shared" si="13"/>
        <v>0</v>
      </c>
      <c r="J87" s="126">
        <f t="shared" si="14"/>
        <v>0</v>
      </c>
      <c r="K87" s="118" t="e">
        <f t="shared" si="10"/>
        <v>#DIV/0!</v>
      </c>
      <c r="L87" s="55"/>
      <c r="M87" s="54"/>
      <c r="N87" s="11"/>
      <c r="O87" s="5"/>
      <c r="P87" s="5"/>
      <c r="Q87" s="5"/>
      <c r="R87" s="5"/>
      <c r="S87" s="5"/>
      <c r="T87" s="5"/>
      <c r="U87" s="5"/>
      <c r="V87" s="5"/>
      <c r="W87" s="5"/>
      <c r="X87" s="5"/>
      <c r="Y87" s="5"/>
      <c r="Z87" s="5"/>
      <c r="AA87" s="5"/>
      <c r="AB87" s="5"/>
      <c r="AC87" s="5"/>
      <c r="AD87" s="4"/>
      <c r="AE87" s="4"/>
    </row>
    <row r="88" spans="1:31" ht="28.5">
      <c r="A88" s="86"/>
      <c r="B88" s="114" t="s">
        <v>206</v>
      </c>
      <c r="C88" s="115" t="s">
        <v>207</v>
      </c>
      <c r="D88" s="114" t="s">
        <v>47</v>
      </c>
      <c r="E88" s="114" t="s">
        <v>208</v>
      </c>
      <c r="F88" s="116" t="s">
        <v>62</v>
      </c>
      <c r="G88" s="117">
        <v>1611.35</v>
      </c>
      <c r="H88" s="206"/>
      <c r="I88" s="126">
        <f t="shared" si="13"/>
        <v>0</v>
      </c>
      <c r="J88" s="126">
        <f t="shared" si="14"/>
        <v>0</v>
      </c>
      <c r="K88" s="118" t="e">
        <f t="shared" si="10"/>
        <v>#DIV/0!</v>
      </c>
      <c r="L88" s="55"/>
      <c r="M88" s="54"/>
      <c r="N88" s="29"/>
      <c r="O88" s="5"/>
      <c r="P88" s="5"/>
      <c r="Q88" s="5"/>
      <c r="R88" s="5"/>
      <c r="S88" s="5"/>
      <c r="T88" s="5"/>
      <c r="U88" s="5"/>
      <c r="V88" s="5"/>
      <c r="W88" s="5"/>
      <c r="X88" s="5"/>
      <c r="Y88" s="5"/>
      <c r="Z88" s="5"/>
      <c r="AA88" s="5"/>
      <c r="AB88" s="5"/>
      <c r="AC88" s="5"/>
      <c r="AD88" s="4"/>
      <c r="AE88" s="4"/>
    </row>
    <row r="89" spans="1:31" ht="15">
      <c r="A89" s="86"/>
      <c r="B89" s="119">
        <v>4</v>
      </c>
      <c r="C89" s="119"/>
      <c r="D89" s="119"/>
      <c r="E89" s="119" t="s">
        <v>209</v>
      </c>
      <c r="F89" s="119"/>
      <c r="G89" s="120"/>
      <c r="H89" s="122"/>
      <c r="I89" s="123"/>
      <c r="J89" s="122">
        <f>J90+J97+J102</f>
        <v>0</v>
      </c>
      <c r="K89" s="121" t="e">
        <f>K90+K97+K102</f>
        <v>#DIV/0!</v>
      </c>
      <c r="L89" s="55"/>
      <c r="M89" s="54"/>
      <c r="N89" s="11"/>
      <c r="O89" s="5"/>
      <c r="P89" s="5"/>
      <c r="Q89" s="5"/>
      <c r="R89" s="5"/>
      <c r="S89" s="5"/>
      <c r="T89" s="5"/>
      <c r="U89" s="5"/>
      <c r="V89" s="5"/>
      <c r="W89" s="5"/>
      <c r="X89" s="5"/>
      <c r="Y89" s="5"/>
      <c r="Z89" s="5"/>
      <c r="AA89" s="5"/>
      <c r="AB89" s="5"/>
      <c r="AC89" s="5"/>
      <c r="AD89" s="4"/>
      <c r="AE89" s="4"/>
    </row>
    <row r="90" spans="1:31" ht="15">
      <c r="A90" s="86"/>
      <c r="B90" s="111" t="s">
        <v>210</v>
      </c>
      <c r="C90" s="111"/>
      <c r="D90" s="111"/>
      <c r="E90" s="111" t="s">
        <v>211</v>
      </c>
      <c r="F90" s="111"/>
      <c r="G90" s="112"/>
      <c r="H90" s="124"/>
      <c r="I90" s="125"/>
      <c r="J90" s="124">
        <f>SUM(J91:J96)</f>
        <v>0</v>
      </c>
      <c r="K90" s="113" t="e">
        <f>SUM(K91:K96)</f>
        <v>#DIV/0!</v>
      </c>
      <c r="L90" s="55"/>
      <c r="M90" s="54"/>
      <c r="N90" s="29"/>
      <c r="O90" s="5"/>
      <c r="P90" s="5"/>
      <c r="Q90" s="5"/>
      <c r="R90" s="5"/>
      <c r="S90" s="5"/>
      <c r="T90" s="5"/>
      <c r="U90" s="5"/>
      <c r="V90" s="5"/>
      <c r="W90" s="5"/>
      <c r="X90" s="5"/>
      <c r="Y90" s="5"/>
      <c r="Z90" s="5"/>
      <c r="AA90" s="5"/>
      <c r="AB90" s="5"/>
      <c r="AC90" s="5"/>
      <c r="AD90" s="4"/>
      <c r="AE90" s="4"/>
    </row>
    <row r="91" spans="1:31" ht="28.5">
      <c r="A91" s="86"/>
      <c r="B91" s="114" t="s">
        <v>212</v>
      </c>
      <c r="C91" s="115" t="s">
        <v>213</v>
      </c>
      <c r="D91" s="114" t="s">
        <v>47</v>
      </c>
      <c r="E91" s="114" t="s">
        <v>214</v>
      </c>
      <c r="F91" s="116" t="s">
        <v>37</v>
      </c>
      <c r="G91" s="117">
        <v>12.85</v>
      </c>
      <c r="H91" s="206"/>
      <c r="I91" s="126">
        <f t="shared" ref="I91:I96" si="15">TRUNC(H91+H91*$C$11,2)</f>
        <v>0</v>
      </c>
      <c r="J91" s="126">
        <f t="shared" ref="J91:J96" si="16">TRUNC(I91*G91,2)</f>
        <v>0</v>
      </c>
      <c r="K91" s="118" t="e">
        <f t="shared" ref="K91:K103" si="17">J91/$J$475</f>
        <v>#DIV/0!</v>
      </c>
      <c r="L91" s="55"/>
      <c r="M91" s="54"/>
      <c r="N91" s="11"/>
      <c r="O91" s="5"/>
      <c r="P91" s="5"/>
      <c r="Q91" s="5"/>
      <c r="R91" s="5"/>
      <c r="S91" s="5"/>
      <c r="T91" s="5"/>
      <c r="U91" s="5"/>
      <c r="V91" s="5"/>
      <c r="W91" s="5"/>
      <c r="X91" s="5"/>
      <c r="Y91" s="5"/>
      <c r="Z91" s="5"/>
      <c r="AA91" s="5"/>
      <c r="AB91" s="5"/>
      <c r="AC91" s="5"/>
      <c r="AD91" s="4"/>
      <c r="AE91" s="4"/>
    </row>
    <row r="92" spans="1:31" ht="28.5">
      <c r="A92" s="86"/>
      <c r="B92" s="114" t="s">
        <v>215</v>
      </c>
      <c r="C92" s="115" t="s">
        <v>216</v>
      </c>
      <c r="D92" s="114" t="s">
        <v>47</v>
      </c>
      <c r="E92" s="114" t="s">
        <v>217</v>
      </c>
      <c r="F92" s="116" t="s">
        <v>37</v>
      </c>
      <c r="G92" s="117">
        <v>713.84</v>
      </c>
      <c r="H92" s="206"/>
      <c r="I92" s="126">
        <f t="shared" si="15"/>
        <v>0</v>
      </c>
      <c r="J92" s="126">
        <f t="shared" si="16"/>
        <v>0</v>
      </c>
      <c r="K92" s="118" t="e">
        <f t="shared" si="17"/>
        <v>#DIV/0!</v>
      </c>
      <c r="L92" s="55"/>
      <c r="M92" s="54"/>
      <c r="N92" s="29"/>
      <c r="O92" s="5"/>
      <c r="P92" s="5"/>
      <c r="Q92" s="5"/>
      <c r="R92" s="5"/>
      <c r="S92" s="5"/>
      <c r="T92" s="5"/>
      <c r="U92" s="5"/>
      <c r="V92" s="5"/>
      <c r="W92" s="5"/>
      <c r="X92" s="5"/>
      <c r="Y92" s="5"/>
      <c r="Z92" s="5"/>
      <c r="AA92" s="5"/>
      <c r="AB92" s="5"/>
      <c r="AC92" s="5"/>
      <c r="AD92" s="4"/>
      <c r="AE92" s="4"/>
    </row>
    <row r="93" spans="1:31" ht="28.5">
      <c r="A93" s="86"/>
      <c r="B93" s="114" t="s">
        <v>218</v>
      </c>
      <c r="C93" s="115" t="s">
        <v>219</v>
      </c>
      <c r="D93" s="114" t="s">
        <v>31</v>
      </c>
      <c r="E93" s="114" t="s">
        <v>220</v>
      </c>
      <c r="F93" s="116" t="s">
        <v>37</v>
      </c>
      <c r="G93" s="117">
        <v>120.962</v>
      </c>
      <c r="H93" s="206"/>
      <c r="I93" s="126">
        <f t="shared" si="15"/>
        <v>0</v>
      </c>
      <c r="J93" s="126">
        <f t="shared" si="16"/>
        <v>0</v>
      </c>
      <c r="K93" s="118" t="e">
        <f t="shared" si="17"/>
        <v>#DIV/0!</v>
      </c>
      <c r="L93" s="55"/>
      <c r="M93" s="54"/>
      <c r="N93" s="11"/>
      <c r="O93" s="5"/>
      <c r="P93" s="5"/>
      <c r="Q93" s="5"/>
      <c r="R93" s="5"/>
      <c r="S93" s="5"/>
      <c r="T93" s="5"/>
      <c r="U93" s="5"/>
      <c r="V93" s="5"/>
      <c r="W93" s="5"/>
      <c r="X93" s="5"/>
      <c r="Y93" s="5"/>
      <c r="Z93" s="5"/>
      <c r="AA93" s="5"/>
      <c r="AB93" s="5"/>
      <c r="AC93" s="5"/>
      <c r="AD93" s="4"/>
      <c r="AE93" s="4"/>
    </row>
    <row r="94" spans="1:31" ht="15">
      <c r="A94" s="86"/>
      <c r="B94" s="114" t="s">
        <v>221</v>
      </c>
      <c r="C94" s="115" t="s">
        <v>222</v>
      </c>
      <c r="D94" s="114" t="s">
        <v>47</v>
      </c>
      <c r="E94" s="114" t="s">
        <v>223</v>
      </c>
      <c r="F94" s="116" t="s">
        <v>87</v>
      </c>
      <c r="G94" s="117">
        <v>103.5</v>
      </c>
      <c r="H94" s="206"/>
      <c r="I94" s="126">
        <f t="shared" si="15"/>
        <v>0</v>
      </c>
      <c r="J94" s="126">
        <f t="shared" si="16"/>
        <v>0</v>
      </c>
      <c r="K94" s="118" t="e">
        <f t="shared" si="17"/>
        <v>#DIV/0!</v>
      </c>
      <c r="L94" s="55"/>
      <c r="M94" s="54"/>
      <c r="N94" s="29"/>
      <c r="O94" s="5"/>
      <c r="P94" s="5"/>
      <c r="Q94" s="5"/>
      <c r="R94" s="5"/>
      <c r="S94" s="5"/>
      <c r="T94" s="5"/>
      <c r="U94" s="5"/>
      <c r="V94" s="5"/>
      <c r="W94" s="5"/>
      <c r="X94" s="5"/>
      <c r="Y94" s="5"/>
      <c r="Z94" s="5"/>
      <c r="AA94" s="5"/>
      <c r="AB94" s="5"/>
      <c r="AC94" s="5"/>
      <c r="AD94" s="4"/>
      <c r="AE94" s="4"/>
    </row>
    <row r="95" spans="1:31" ht="28.5">
      <c r="A95" s="86"/>
      <c r="B95" s="114" t="s">
        <v>224</v>
      </c>
      <c r="C95" s="115" t="s">
        <v>225</v>
      </c>
      <c r="D95" s="114" t="s">
        <v>47</v>
      </c>
      <c r="E95" s="114" t="s">
        <v>226</v>
      </c>
      <c r="F95" s="116" t="s">
        <v>87</v>
      </c>
      <c r="G95" s="117">
        <v>69.2</v>
      </c>
      <c r="H95" s="206"/>
      <c r="I95" s="126">
        <f t="shared" si="15"/>
        <v>0</v>
      </c>
      <c r="J95" s="126">
        <f t="shared" si="16"/>
        <v>0</v>
      </c>
      <c r="K95" s="118" t="e">
        <f t="shared" si="17"/>
        <v>#DIV/0!</v>
      </c>
      <c r="L95" s="55"/>
      <c r="M95" s="54"/>
      <c r="N95" s="29"/>
      <c r="O95" s="5"/>
      <c r="P95" s="5"/>
      <c r="Q95" s="5"/>
      <c r="R95" s="5"/>
      <c r="S95" s="5"/>
      <c r="T95" s="5"/>
      <c r="U95" s="5"/>
      <c r="V95" s="5"/>
      <c r="W95" s="5"/>
      <c r="X95" s="5"/>
      <c r="Y95" s="5"/>
      <c r="Z95" s="5"/>
      <c r="AA95" s="5"/>
      <c r="AB95" s="5"/>
      <c r="AC95" s="5"/>
      <c r="AD95" s="4"/>
      <c r="AE95" s="4"/>
    </row>
    <row r="96" spans="1:31" ht="28.5">
      <c r="A96" s="86"/>
      <c r="B96" s="114" t="s">
        <v>227</v>
      </c>
      <c r="C96" s="115" t="s">
        <v>228</v>
      </c>
      <c r="D96" s="114" t="s">
        <v>47</v>
      </c>
      <c r="E96" s="114" t="s">
        <v>229</v>
      </c>
      <c r="F96" s="116" t="s">
        <v>87</v>
      </c>
      <c r="G96" s="117">
        <v>389.71</v>
      </c>
      <c r="H96" s="206"/>
      <c r="I96" s="126">
        <f t="shared" si="15"/>
        <v>0</v>
      </c>
      <c r="J96" s="126">
        <f t="shared" si="16"/>
        <v>0</v>
      </c>
      <c r="K96" s="118" t="e">
        <f t="shared" si="17"/>
        <v>#DIV/0!</v>
      </c>
      <c r="L96" s="55"/>
      <c r="M96" s="54"/>
      <c r="N96" s="11"/>
      <c r="O96" s="5"/>
      <c r="P96" s="5"/>
      <c r="Q96" s="5"/>
      <c r="R96" s="5"/>
      <c r="S96" s="5"/>
      <c r="T96" s="5"/>
      <c r="U96" s="5"/>
      <c r="V96" s="5"/>
      <c r="W96" s="5"/>
      <c r="X96" s="5"/>
      <c r="Y96" s="5"/>
      <c r="Z96" s="5"/>
      <c r="AA96" s="5"/>
      <c r="AB96" s="5"/>
      <c r="AC96" s="5"/>
      <c r="AD96" s="4"/>
      <c r="AE96" s="4"/>
    </row>
    <row r="97" spans="1:31" ht="15">
      <c r="A97" s="86"/>
      <c r="B97" s="111" t="s">
        <v>230</v>
      </c>
      <c r="C97" s="111"/>
      <c r="D97" s="111"/>
      <c r="E97" s="111" t="s">
        <v>231</v>
      </c>
      <c r="F97" s="111"/>
      <c r="G97" s="112"/>
      <c r="H97" s="124"/>
      <c r="I97" s="125"/>
      <c r="J97" s="124">
        <f>SUM(J98:J101)</f>
        <v>0</v>
      </c>
      <c r="K97" s="113" t="e">
        <f>SUM(K98:K101)</f>
        <v>#DIV/0!</v>
      </c>
      <c r="L97" s="52"/>
      <c r="M97" s="54"/>
      <c r="N97" s="29"/>
      <c r="O97" s="5"/>
      <c r="P97" s="5"/>
      <c r="Q97" s="5"/>
      <c r="R97" s="5"/>
      <c r="S97" s="5"/>
      <c r="T97" s="5"/>
      <c r="U97" s="5"/>
      <c r="V97" s="5"/>
      <c r="W97" s="5"/>
      <c r="X97" s="5"/>
      <c r="Y97" s="5"/>
      <c r="Z97" s="5"/>
      <c r="AA97" s="5"/>
      <c r="AB97" s="5"/>
      <c r="AC97" s="5"/>
      <c r="AD97" s="4"/>
      <c r="AE97" s="4"/>
    </row>
    <row r="98" spans="1:31" ht="42.75">
      <c r="A98" s="86"/>
      <c r="B98" s="114" t="s">
        <v>232</v>
      </c>
      <c r="C98" s="115" t="s">
        <v>233</v>
      </c>
      <c r="D98" s="114" t="s">
        <v>47</v>
      </c>
      <c r="E98" s="114" t="s">
        <v>234</v>
      </c>
      <c r="F98" s="116" t="s">
        <v>37</v>
      </c>
      <c r="G98" s="117">
        <v>36.94</v>
      </c>
      <c r="H98" s="206"/>
      <c r="I98" s="126">
        <f t="shared" ref="I98:I101" si="18">TRUNC(H98+H98*$C$11,2)</f>
        <v>0</v>
      </c>
      <c r="J98" s="126">
        <f t="shared" ref="J98:J101" si="19">TRUNC(I98*G98,2)</f>
        <v>0</v>
      </c>
      <c r="K98" s="118" t="e">
        <f t="shared" si="17"/>
        <v>#DIV/0!</v>
      </c>
      <c r="L98" s="55"/>
      <c r="M98" s="54"/>
      <c r="N98" s="29"/>
      <c r="O98" s="5"/>
      <c r="P98" s="5"/>
      <c r="Q98" s="5"/>
      <c r="R98" s="5"/>
      <c r="S98" s="5"/>
      <c r="T98" s="5"/>
      <c r="U98" s="5"/>
      <c r="V98" s="5"/>
      <c r="W98" s="5"/>
      <c r="X98" s="5"/>
      <c r="Y98" s="5"/>
      <c r="Z98" s="5"/>
      <c r="AA98" s="5"/>
      <c r="AB98" s="5"/>
      <c r="AC98" s="5"/>
      <c r="AD98" s="4"/>
      <c r="AE98" s="4"/>
    </row>
    <row r="99" spans="1:31" ht="42.75">
      <c r="A99" s="86"/>
      <c r="B99" s="114" t="s">
        <v>235</v>
      </c>
      <c r="C99" s="115" t="s">
        <v>236</v>
      </c>
      <c r="D99" s="114" t="s">
        <v>31</v>
      </c>
      <c r="E99" s="114" t="s">
        <v>237</v>
      </c>
      <c r="F99" s="116" t="s">
        <v>37</v>
      </c>
      <c r="G99" s="117">
        <v>180.09</v>
      </c>
      <c r="H99" s="206"/>
      <c r="I99" s="126">
        <f t="shared" si="18"/>
        <v>0</v>
      </c>
      <c r="J99" s="126">
        <f t="shared" si="19"/>
        <v>0</v>
      </c>
      <c r="K99" s="118" t="e">
        <f t="shared" si="17"/>
        <v>#DIV/0!</v>
      </c>
      <c r="L99" s="55"/>
      <c r="M99" s="54"/>
      <c r="N99" s="11"/>
      <c r="O99" s="5"/>
      <c r="P99" s="5"/>
      <c r="Q99" s="5"/>
      <c r="R99" s="5"/>
      <c r="S99" s="5"/>
      <c r="T99" s="5"/>
      <c r="U99" s="5"/>
      <c r="V99" s="5"/>
      <c r="W99" s="5"/>
      <c r="X99" s="5"/>
      <c r="Y99" s="5"/>
      <c r="Z99" s="5"/>
      <c r="AA99" s="5"/>
      <c r="AB99" s="5"/>
      <c r="AC99" s="5"/>
      <c r="AD99" s="4"/>
      <c r="AE99" s="4"/>
    </row>
    <row r="100" spans="1:31" ht="42.75">
      <c r="A100" s="86"/>
      <c r="B100" s="114" t="s">
        <v>238</v>
      </c>
      <c r="C100" s="115" t="s">
        <v>239</v>
      </c>
      <c r="D100" s="114" t="s">
        <v>31</v>
      </c>
      <c r="E100" s="114" t="s">
        <v>240</v>
      </c>
      <c r="F100" s="116" t="s">
        <v>37</v>
      </c>
      <c r="G100" s="117">
        <v>84.45</v>
      </c>
      <c r="H100" s="206"/>
      <c r="I100" s="126">
        <f t="shared" si="18"/>
        <v>0</v>
      </c>
      <c r="J100" s="126">
        <f t="shared" si="19"/>
        <v>0</v>
      </c>
      <c r="K100" s="118" t="e">
        <f t="shared" si="17"/>
        <v>#DIV/0!</v>
      </c>
      <c r="L100" s="55"/>
      <c r="M100" s="54"/>
      <c r="N100" s="29"/>
      <c r="O100" s="5"/>
      <c r="P100" s="5"/>
      <c r="Q100" s="5"/>
      <c r="R100" s="5"/>
      <c r="S100" s="5"/>
      <c r="T100" s="5"/>
      <c r="U100" s="5"/>
      <c r="V100" s="5"/>
      <c r="W100" s="5"/>
      <c r="X100" s="5"/>
      <c r="Y100" s="5"/>
      <c r="Z100" s="5"/>
      <c r="AA100" s="5"/>
      <c r="AB100" s="5"/>
      <c r="AC100" s="5"/>
      <c r="AD100" s="4"/>
      <c r="AE100" s="4"/>
    </row>
    <row r="101" spans="1:31" ht="42.75">
      <c r="A101" s="86"/>
      <c r="B101" s="114" t="s">
        <v>241</v>
      </c>
      <c r="C101" s="115" t="s">
        <v>242</v>
      </c>
      <c r="D101" s="114" t="s">
        <v>31</v>
      </c>
      <c r="E101" s="114" t="s">
        <v>243</v>
      </c>
      <c r="F101" s="116" t="s">
        <v>37</v>
      </c>
      <c r="G101" s="117">
        <v>66.040000000000006</v>
      </c>
      <c r="H101" s="206"/>
      <c r="I101" s="126">
        <f t="shared" si="18"/>
        <v>0</v>
      </c>
      <c r="J101" s="126">
        <f t="shared" si="19"/>
        <v>0</v>
      </c>
      <c r="K101" s="118" t="e">
        <f t="shared" si="17"/>
        <v>#DIV/0!</v>
      </c>
      <c r="L101" s="55"/>
      <c r="M101" s="54"/>
      <c r="N101" s="11"/>
      <c r="O101" s="5"/>
      <c r="P101" s="5"/>
      <c r="Q101" s="5"/>
      <c r="R101" s="5"/>
      <c r="S101" s="5"/>
      <c r="T101" s="5"/>
      <c r="U101" s="5"/>
      <c r="V101" s="5"/>
      <c r="W101" s="5"/>
      <c r="X101" s="5"/>
      <c r="Y101" s="5"/>
      <c r="Z101" s="5"/>
      <c r="AA101" s="5"/>
      <c r="AB101" s="5"/>
      <c r="AC101" s="5"/>
      <c r="AD101" s="4"/>
      <c r="AE101" s="4"/>
    </row>
    <row r="102" spans="1:31" ht="15">
      <c r="A102" s="86"/>
      <c r="B102" s="111" t="s">
        <v>244</v>
      </c>
      <c r="C102" s="111"/>
      <c r="D102" s="111"/>
      <c r="E102" s="111" t="s">
        <v>245</v>
      </c>
      <c r="F102" s="111"/>
      <c r="G102" s="112"/>
      <c r="H102" s="124"/>
      <c r="I102" s="125"/>
      <c r="J102" s="124">
        <f>SUM(J103)</f>
        <v>0</v>
      </c>
      <c r="K102" s="113" t="e">
        <f>SUM(K103)</f>
        <v>#DIV/0!</v>
      </c>
      <c r="L102" s="55"/>
      <c r="M102" s="54"/>
      <c r="N102" s="29"/>
      <c r="O102" s="5"/>
      <c r="P102" s="5"/>
      <c r="Q102" s="5"/>
      <c r="R102" s="5"/>
      <c r="S102" s="5"/>
      <c r="T102" s="5"/>
      <c r="U102" s="5"/>
      <c r="V102" s="5"/>
      <c r="W102" s="5"/>
      <c r="X102" s="5"/>
      <c r="Y102" s="5"/>
      <c r="Z102" s="5"/>
      <c r="AA102" s="5"/>
      <c r="AB102" s="5"/>
      <c r="AC102" s="5"/>
      <c r="AD102" s="4"/>
      <c r="AE102" s="4"/>
    </row>
    <row r="103" spans="1:31" ht="28.5">
      <c r="A103" s="86"/>
      <c r="B103" s="114" t="s">
        <v>246</v>
      </c>
      <c r="C103" s="115" t="s">
        <v>247</v>
      </c>
      <c r="D103" s="114" t="s">
        <v>47</v>
      </c>
      <c r="E103" s="114" t="s">
        <v>248</v>
      </c>
      <c r="F103" s="116" t="s">
        <v>37</v>
      </c>
      <c r="G103" s="117">
        <v>0.15</v>
      </c>
      <c r="H103" s="206"/>
      <c r="I103" s="126">
        <f>TRUNC(H103+H103*$C$11,2)</f>
        <v>0</v>
      </c>
      <c r="J103" s="126">
        <f>TRUNC(I103*G103,2)</f>
        <v>0</v>
      </c>
      <c r="K103" s="118" t="e">
        <f t="shared" si="17"/>
        <v>#DIV/0!</v>
      </c>
      <c r="L103" s="55"/>
      <c r="M103" s="54"/>
      <c r="N103" s="29"/>
      <c r="O103" s="5"/>
      <c r="P103" s="5"/>
      <c r="Q103" s="5"/>
      <c r="R103" s="5"/>
      <c r="S103" s="5"/>
      <c r="T103" s="5"/>
      <c r="U103" s="5"/>
      <c r="V103" s="5"/>
      <c r="W103" s="5"/>
      <c r="X103" s="5"/>
      <c r="Y103" s="5"/>
      <c r="Z103" s="5"/>
      <c r="AA103" s="5"/>
      <c r="AB103" s="5"/>
      <c r="AC103" s="5"/>
      <c r="AD103" s="4"/>
      <c r="AE103" s="4"/>
    </row>
    <row r="104" spans="1:31" ht="15">
      <c r="A104" s="86"/>
      <c r="B104" s="119">
        <v>5</v>
      </c>
      <c r="C104" s="119"/>
      <c r="D104" s="119"/>
      <c r="E104" s="119" t="s">
        <v>249</v>
      </c>
      <c r="F104" s="119"/>
      <c r="G104" s="120"/>
      <c r="H104" s="122"/>
      <c r="I104" s="123"/>
      <c r="J104" s="122">
        <f>J105+J109+J112</f>
        <v>0</v>
      </c>
      <c r="K104" s="121" t="e">
        <f>K105+K109+K112</f>
        <v>#DIV/0!</v>
      </c>
      <c r="L104" s="55"/>
      <c r="M104" s="54"/>
      <c r="N104" s="29"/>
      <c r="O104" s="5"/>
      <c r="P104" s="5"/>
      <c r="Q104" s="5"/>
      <c r="R104" s="5"/>
      <c r="S104" s="5"/>
      <c r="T104" s="5"/>
      <c r="U104" s="5"/>
      <c r="V104" s="5"/>
      <c r="W104" s="5"/>
      <c r="X104" s="5"/>
      <c r="Y104" s="5"/>
      <c r="Z104" s="5"/>
      <c r="AA104" s="5"/>
      <c r="AB104" s="5"/>
      <c r="AC104" s="5"/>
      <c r="AD104" s="4"/>
      <c r="AE104" s="4"/>
    </row>
    <row r="105" spans="1:31" ht="15">
      <c r="A105" s="86"/>
      <c r="B105" s="111" t="s">
        <v>250</v>
      </c>
      <c r="C105" s="111"/>
      <c r="D105" s="111"/>
      <c r="E105" s="111" t="s">
        <v>134</v>
      </c>
      <c r="F105" s="111"/>
      <c r="G105" s="112"/>
      <c r="H105" s="124"/>
      <c r="I105" s="125"/>
      <c r="J105" s="124">
        <f>SUM(J106:J108)</f>
        <v>0</v>
      </c>
      <c r="K105" s="113" t="e">
        <f>SUM(K106:K108)</f>
        <v>#DIV/0!</v>
      </c>
      <c r="L105" s="55"/>
      <c r="M105" s="54"/>
      <c r="N105" s="29"/>
      <c r="O105" s="5"/>
      <c r="P105" s="5"/>
      <c r="Q105" s="5"/>
      <c r="R105" s="5"/>
      <c r="S105" s="5"/>
      <c r="T105" s="5"/>
      <c r="U105" s="5"/>
      <c r="V105" s="5"/>
      <c r="W105" s="5"/>
      <c r="X105" s="5"/>
      <c r="Y105" s="5"/>
      <c r="Z105" s="5"/>
      <c r="AA105" s="5"/>
      <c r="AB105" s="5"/>
      <c r="AC105" s="5"/>
      <c r="AD105" s="4"/>
      <c r="AE105" s="4"/>
    </row>
    <row r="106" spans="1:31" ht="28.5">
      <c r="A106" s="86"/>
      <c r="B106" s="114" t="s">
        <v>251</v>
      </c>
      <c r="C106" s="115" t="s">
        <v>252</v>
      </c>
      <c r="D106" s="114" t="s">
        <v>31</v>
      </c>
      <c r="E106" s="114" t="s">
        <v>253</v>
      </c>
      <c r="F106" s="116" t="s">
        <v>103</v>
      </c>
      <c r="G106" s="117">
        <v>391.45659999999998</v>
      </c>
      <c r="H106" s="206"/>
      <c r="I106" s="126">
        <f t="shared" ref="I106:I108" si="20">TRUNC(H106+H106*$C$11,2)</f>
        <v>0</v>
      </c>
      <c r="J106" s="126">
        <f t="shared" ref="J106:J108" si="21">TRUNC(I106*G106,2)</f>
        <v>0</v>
      </c>
      <c r="K106" s="118" t="e">
        <f t="shared" ref="K106:K118" si="22">J106/$J$475</f>
        <v>#DIV/0!</v>
      </c>
      <c r="L106" s="55"/>
      <c r="M106" s="54"/>
      <c r="N106" s="29"/>
      <c r="O106" s="5"/>
      <c r="P106" s="5"/>
      <c r="Q106" s="5"/>
      <c r="R106" s="5"/>
      <c r="S106" s="5"/>
      <c r="T106" s="5"/>
      <c r="U106" s="5"/>
      <c r="V106" s="5"/>
      <c r="W106" s="5"/>
      <c r="X106" s="5"/>
      <c r="Y106" s="5"/>
      <c r="Z106" s="5"/>
      <c r="AA106" s="5"/>
      <c r="AB106" s="5"/>
      <c r="AC106" s="5"/>
      <c r="AD106" s="4"/>
      <c r="AE106" s="4"/>
    </row>
    <row r="107" spans="1:31" ht="42.75">
      <c r="A107" s="86"/>
      <c r="B107" s="114" t="s">
        <v>254</v>
      </c>
      <c r="C107" s="115" t="s">
        <v>255</v>
      </c>
      <c r="D107" s="114" t="s">
        <v>47</v>
      </c>
      <c r="E107" s="114" t="s">
        <v>256</v>
      </c>
      <c r="F107" s="116" t="s">
        <v>37</v>
      </c>
      <c r="G107" s="117">
        <v>359.41</v>
      </c>
      <c r="H107" s="206"/>
      <c r="I107" s="126">
        <f t="shared" si="20"/>
        <v>0</v>
      </c>
      <c r="J107" s="126">
        <f t="shared" si="21"/>
        <v>0</v>
      </c>
      <c r="K107" s="118" t="e">
        <f t="shared" si="22"/>
        <v>#DIV/0!</v>
      </c>
      <c r="L107" s="55"/>
      <c r="M107" s="54"/>
      <c r="N107" s="29"/>
      <c r="O107" s="5"/>
      <c r="P107" s="5"/>
      <c r="Q107" s="5"/>
      <c r="R107" s="5"/>
      <c r="S107" s="5"/>
      <c r="T107" s="5"/>
      <c r="U107" s="5"/>
      <c r="V107" s="5"/>
      <c r="W107" s="5"/>
      <c r="X107" s="5"/>
      <c r="Y107" s="5"/>
      <c r="Z107" s="5"/>
      <c r="AA107" s="5"/>
      <c r="AB107" s="5"/>
      <c r="AC107" s="5"/>
      <c r="AD107" s="4"/>
      <c r="AE107" s="4"/>
    </row>
    <row r="108" spans="1:31" ht="42.75">
      <c r="A108" s="86"/>
      <c r="B108" s="114" t="s">
        <v>257</v>
      </c>
      <c r="C108" s="115" t="s">
        <v>258</v>
      </c>
      <c r="D108" s="114" t="s">
        <v>47</v>
      </c>
      <c r="E108" s="114" t="s">
        <v>259</v>
      </c>
      <c r="F108" s="116" t="s">
        <v>37</v>
      </c>
      <c r="G108" s="117">
        <v>359.41</v>
      </c>
      <c r="H108" s="206"/>
      <c r="I108" s="126">
        <f t="shared" si="20"/>
        <v>0</v>
      </c>
      <c r="J108" s="126">
        <f t="shared" si="21"/>
        <v>0</v>
      </c>
      <c r="K108" s="118" t="e">
        <f t="shared" si="22"/>
        <v>#DIV/0!</v>
      </c>
      <c r="L108" s="55"/>
      <c r="M108" s="54"/>
      <c r="N108" s="29"/>
      <c r="O108" s="5"/>
      <c r="P108" s="5"/>
      <c r="Q108" s="5"/>
      <c r="R108" s="5"/>
      <c r="S108" s="5"/>
      <c r="T108" s="5"/>
      <c r="U108" s="5"/>
      <c r="V108" s="5"/>
      <c r="W108" s="5"/>
      <c r="X108" s="5"/>
      <c r="Y108" s="5"/>
      <c r="Z108" s="5"/>
      <c r="AA108" s="5"/>
      <c r="AB108" s="5"/>
      <c r="AC108" s="5"/>
      <c r="AD108" s="4"/>
      <c r="AE108" s="4"/>
    </row>
    <row r="109" spans="1:31" ht="15">
      <c r="A109" s="86"/>
      <c r="B109" s="111" t="s">
        <v>260</v>
      </c>
      <c r="C109" s="111"/>
      <c r="D109" s="111"/>
      <c r="E109" s="111" t="s">
        <v>261</v>
      </c>
      <c r="F109" s="111"/>
      <c r="G109" s="112"/>
      <c r="H109" s="124"/>
      <c r="I109" s="125"/>
      <c r="J109" s="124">
        <f>SUM(J110:J111)</f>
        <v>0</v>
      </c>
      <c r="K109" s="113" t="e">
        <f>SUM(K110:K111)</f>
        <v>#DIV/0!</v>
      </c>
      <c r="L109" s="55"/>
      <c r="M109" s="54"/>
      <c r="N109" s="29"/>
      <c r="O109" s="5"/>
      <c r="P109" s="5"/>
      <c r="Q109" s="5"/>
      <c r="R109" s="5"/>
      <c r="S109" s="5"/>
      <c r="T109" s="5"/>
      <c r="U109" s="5"/>
      <c r="V109" s="5"/>
      <c r="W109" s="5"/>
      <c r="X109" s="5"/>
      <c r="Y109" s="5"/>
      <c r="Z109" s="5"/>
      <c r="AA109" s="5"/>
      <c r="AB109" s="5"/>
      <c r="AC109" s="5"/>
      <c r="AD109" s="4"/>
      <c r="AE109" s="4"/>
    </row>
    <row r="110" spans="1:31" ht="42.75">
      <c r="A110" s="86"/>
      <c r="B110" s="114" t="s">
        <v>262</v>
      </c>
      <c r="C110" s="115" t="s">
        <v>263</v>
      </c>
      <c r="D110" s="114" t="s">
        <v>47</v>
      </c>
      <c r="E110" s="114" t="s">
        <v>264</v>
      </c>
      <c r="F110" s="116" t="s">
        <v>37</v>
      </c>
      <c r="G110" s="117">
        <v>359.41</v>
      </c>
      <c r="H110" s="206"/>
      <c r="I110" s="126">
        <f t="shared" ref="I110:I111" si="23">TRUNC(H110+H110*$C$11,2)</f>
        <v>0</v>
      </c>
      <c r="J110" s="126">
        <f t="shared" ref="J110:J111" si="24">TRUNC(I110*G110,2)</f>
        <v>0</v>
      </c>
      <c r="K110" s="118" t="e">
        <f t="shared" si="22"/>
        <v>#DIV/0!</v>
      </c>
      <c r="L110" s="55"/>
      <c r="M110" s="54"/>
      <c r="N110" s="29"/>
      <c r="O110" s="5"/>
      <c r="P110" s="5"/>
      <c r="Q110" s="5"/>
      <c r="R110" s="5"/>
      <c r="S110" s="5"/>
      <c r="T110" s="5"/>
      <c r="U110" s="5"/>
      <c r="V110" s="5"/>
      <c r="W110" s="5"/>
      <c r="X110" s="5"/>
      <c r="Y110" s="5"/>
      <c r="Z110" s="5"/>
      <c r="AA110" s="5"/>
      <c r="AB110" s="5"/>
      <c r="AC110" s="5"/>
      <c r="AD110" s="4"/>
      <c r="AE110" s="4"/>
    </row>
    <row r="111" spans="1:31" ht="15">
      <c r="A111" s="86"/>
      <c r="B111" s="114" t="s">
        <v>265</v>
      </c>
      <c r="C111" s="115" t="s">
        <v>266</v>
      </c>
      <c r="D111" s="114" t="s">
        <v>31</v>
      </c>
      <c r="E111" s="114" t="s">
        <v>267</v>
      </c>
      <c r="F111" s="116" t="s">
        <v>37</v>
      </c>
      <c r="G111" s="117">
        <v>31.6</v>
      </c>
      <c r="H111" s="206"/>
      <c r="I111" s="126">
        <f t="shared" si="23"/>
        <v>0</v>
      </c>
      <c r="J111" s="126">
        <f t="shared" si="24"/>
        <v>0</v>
      </c>
      <c r="K111" s="118" t="e">
        <f t="shared" si="22"/>
        <v>#DIV/0!</v>
      </c>
      <c r="L111" s="55"/>
      <c r="M111" s="54"/>
      <c r="N111" s="29"/>
      <c r="O111" s="5"/>
      <c r="P111" s="5"/>
      <c r="Q111" s="5"/>
      <c r="R111" s="5"/>
      <c r="S111" s="5"/>
      <c r="T111" s="5"/>
      <c r="U111" s="5"/>
      <c r="V111" s="5"/>
      <c r="W111" s="5"/>
      <c r="X111" s="5"/>
      <c r="Y111" s="5"/>
      <c r="Z111" s="5"/>
      <c r="AA111" s="5"/>
      <c r="AB111" s="5"/>
      <c r="AC111" s="5"/>
      <c r="AD111" s="4"/>
      <c r="AE111" s="4"/>
    </row>
    <row r="112" spans="1:31" ht="15">
      <c r="A112" s="86"/>
      <c r="B112" s="111" t="s">
        <v>268</v>
      </c>
      <c r="C112" s="111"/>
      <c r="D112" s="111"/>
      <c r="E112" s="111" t="s">
        <v>269</v>
      </c>
      <c r="F112" s="111"/>
      <c r="G112" s="112"/>
      <c r="H112" s="124"/>
      <c r="I112" s="125"/>
      <c r="J112" s="124">
        <f>SUM(J113:J115)</f>
        <v>0</v>
      </c>
      <c r="K112" s="113" t="e">
        <f>SUM(K113:K115)</f>
        <v>#DIV/0!</v>
      </c>
      <c r="L112" s="55"/>
      <c r="M112" s="54"/>
      <c r="N112" s="29"/>
      <c r="O112" s="5"/>
      <c r="P112" s="5"/>
      <c r="Q112" s="5"/>
      <c r="R112" s="5"/>
      <c r="S112" s="5"/>
      <c r="T112" s="5"/>
      <c r="U112" s="5"/>
      <c r="V112" s="5"/>
      <c r="W112" s="5"/>
      <c r="X112" s="5"/>
      <c r="Y112" s="5"/>
      <c r="Z112" s="5"/>
      <c r="AA112" s="5"/>
      <c r="AB112" s="5"/>
      <c r="AC112" s="5"/>
      <c r="AD112" s="4"/>
      <c r="AE112" s="4"/>
    </row>
    <row r="113" spans="1:31" ht="28.5">
      <c r="A113" s="86"/>
      <c r="B113" s="114" t="s">
        <v>270</v>
      </c>
      <c r="C113" s="115" t="s">
        <v>271</v>
      </c>
      <c r="D113" s="114" t="s">
        <v>47</v>
      </c>
      <c r="E113" s="114" t="s">
        <v>272</v>
      </c>
      <c r="F113" s="116" t="s">
        <v>87</v>
      </c>
      <c r="G113" s="117">
        <v>76</v>
      </c>
      <c r="H113" s="206"/>
      <c r="I113" s="126">
        <f t="shared" ref="I113:I115" si="25">TRUNC(H113+H113*$C$11,2)</f>
        <v>0</v>
      </c>
      <c r="J113" s="126">
        <f t="shared" ref="J113:J115" si="26">TRUNC(I113*G113,2)</f>
        <v>0</v>
      </c>
      <c r="K113" s="118" t="e">
        <f t="shared" si="22"/>
        <v>#DIV/0!</v>
      </c>
      <c r="L113" s="55"/>
      <c r="M113" s="54"/>
      <c r="N113" s="29"/>
      <c r="O113" s="5"/>
      <c r="P113" s="5"/>
      <c r="Q113" s="5"/>
      <c r="R113" s="5"/>
      <c r="S113" s="5"/>
      <c r="T113" s="5"/>
      <c r="U113" s="5"/>
      <c r="V113" s="5"/>
      <c r="W113" s="5"/>
      <c r="X113" s="5"/>
      <c r="Y113" s="5"/>
      <c r="Z113" s="5"/>
      <c r="AA113" s="5"/>
      <c r="AB113" s="5"/>
      <c r="AC113" s="5"/>
      <c r="AD113" s="4"/>
      <c r="AE113" s="4"/>
    </row>
    <row r="114" spans="1:31" ht="28.5">
      <c r="A114" s="86"/>
      <c r="B114" s="114" t="s">
        <v>273</v>
      </c>
      <c r="C114" s="115" t="s">
        <v>274</v>
      </c>
      <c r="D114" s="114" t="s">
        <v>47</v>
      </c>
      <c r="E114" s="114" t="s">
        <v>275</v>
      </c>
      <c r="F114" s="116" t="s">
        <v>87</v>
      </c>
      <c r="G114" s="117">
        <v>49.85</v>
      </c>
      <c r="H114" s="206"/>
      <c r="I114" s="126">
        <f t="shared" si="25"/>
        <v>0</v>
      </c>
      <c r="J114" s="126">
        <f t="shared" si="26"/>
        <v>0</v>
      </c>
      <c r="K114" s="118" t="e">
        <f t="shared" si="22"/>
        <v>#DIV/0!</v>
      </c>
      <c r="L114" s="55"/>
      <c r="M114" s="54"/>
      <c r="N114" s="29"/>
      <c r="O114" s="5"/>
      <c r="P114" s="5"/>
      <c r="Q114" s="5"/>
      <c r="R114" s="5"/>
      <c r="S114" s="5"/>
      <c r="T114" s="5"/>
      <c r="U114" s="5"/>
      <c r="V114" s="5"/>
      <c r="W114" s="5"/>
      <c r="X114" s="5"/>
      <c r="Y114" s="5"/>
      <c r="Z114" s="5"/>
      <c r="AA114" s="5"/>
      <c r="AB114" s="5"/>
      <c r="AC114" s="5"/>
      <c r="AD114" s="4"/>
      <c r="AE114" s="4"/>
    </row>
    <row r="115" spans="1:31" ht="28.5">
      <c r="A115" s="86"/>
      <c r="B115" s="114" t="s">
        <v>276</v>
      </c>
      <c r="C115" s="115" t="s">
        <v>277</v>
      </c>
      <c r="D115" s="114" t="s">
        <v>47</v>
      </c>
      <c r="E115" s="114" t="s">
        <v>278</v>
      </c>
      <c r="F115" s="116" t="s">
        <v>87</v>
      </c>
      <c r="G115" s="117">
        <v>24.55</v>
      </c>
      <c r="H115" s="206"/>
      <c r="I115" s="126">
        <f t="shared" si="25"/>
        <v>0</v>
      </c>
      <c r="J115" s="126">
        <f t="shared" si="26"/>
        <v>0</v>
      </c>
      <c r="K115" s="118" t="e">
        <f t="shared" si="22"/>
        <v>#DIV/0!</v>
      </c>
      <c r="L115" s="55"/>
      <c r="M115" s="54"/>
      <c r="N115" s="29"/>
      <c r="O115" s="5"/>
      <c r="P115" s="5"/>
      <c r="Q115" s="5"/>
      <c r="R115" s="5"/>
      <c r="S115" s="5"/>
      <c r="T115" s="5"/>
      <c r="U115" s="5"/>
      <c r="V115" s="5"/>
      <c r="W115" s="5"/>
      <c r="X115" s="5"/>
      <c r="Y115" s="5"/>
      <c r="Z115" s="5"/>
      <c r="AA115" s="5"/>
      <c r="AB115" s="5"/>
      <c r="AC115" s="5"/>
      <c r="AD115" s="4"/>
      <c r="AE115" s="4"/>
    </row>
    <row r="116" spans="1:31" ht="15">
      <c r="A116" s="86"/>
      <c r="B116" s="119">
        <v>6</v>
      </c>
      <c r="C116" s="119"/>
      <c r="D116" s="119"/>
      <c r="E116" s="119" t="s">
        <v>279</v>
      </c>
      <c r="F116" s="119"/>
      <c r="G116" s="120"/>
      <c r="H116" s="122"/>
      <c r="I116" s="123"/>
      <c r="J116" s="122">
        <f>SUM(J117:J118)</f>
        <v>0</v>
      </c>
      <c r="K116" s="121" t="e">
        <f>SUM(K117:K118)</f>
        <v>#DIV/0!</v>
      </c>
      <c r="L116" s="55"/>
      <c r="M116" s="54"/>
      <c r="N116" s="29"/>
      <c r="O116" s="5"/>
      <c r="P116" s="5"/>
      <c r="Q116" s="5"/>
      <c r="R116" s="5"/>
      <c r="S116" s="5"/>
      <c r="T116" s="5"/>
      <c r="U116" s="5"/>
      <c r="V116" s="5"/>
      <c r="W116" s="5"/>
      <c r="X116" s="5"/>
      <c r="Y116" s="5"/>
      <c r="Z116" s="5"/>
      <c r="AA116" s="5"/>
      <c r="AB116" s="5"/>
      <c r="AC116" s="5"/>
      <c r="AD116" s="4"/>
      <c r="AE116" s="4"/>
    </row>
    <row r="117" spans="1:31" ht="28.5">
      <c r="A117" s="86"/>
      <c r="B117" s="114" t="s">
        <v>280</v>
      </c>
      <c r="C117" s="115" t="s">
        <v>281</v>
      </c>
      <c r="D117" s="114" t="s">
        <v>47</v>
      </c>
      <c r="E117" s="114" t="s">
        <v>282</v>
      </c>
      <c r="F117" s="116" t="s">
        <v>37</v>
      </c>
      <c r="G117" s="117">
        <v>155.66999999999999</v>
      </c>
      <c r="H117" s="206"/>
      <c r="I117" s="126">
        <f t="shared" ref="I117:I118" si="27">TRUNC(H117+H117*$C$11,2)</f>
        <v>0</v>
      </c>
      <c r="J117" s="126">
        <f t="shared" ref="J117:J118" si="28">TRUNC(I117*G117,2)</f>
        <v>0</v>
      </c>
      <c r="K117" s="118" t="e">
        <f t="shared" si="22"/>
        <v>#DIV/0!</v>
      </c>
      <c r="L117" s="55"/>
      <c r="M117" s="54"/>
      <c r="N117" s="29"/>
      <c r="O117" s="5"/>
      <c r="P117" s="5"/>
      <c r="Q117" s="5"/>
      <c r="R117" s="5"/>
      <c r="S117" s="5"/>
      <c r="T117" s="5"/>
      <c r="U117" s="5"/>
      <c r="V117" s="5"/>
      <c r="W117" s="5"/>
      <c r="X117" s="5"/>
      <c r="Y117" s="5"/>
      <c r="Z117" s="5"/>
      <c r="AA117" s="5"/>
      <c r="AB117" s="5"/>
      <c r="AC117" s="5"/>
      <c r="AD117" s="4"/>
      <c r="AE117" s="4"/>
    </row>
    <row r="118" spans="1:31" ht="28.5">
      <c r="A118" s="86"/>
      <c r="B118" s="114" t="s">
        <v>283</v>
      </c>
      <c r="C118" s="115" t="s">
        <v>284</v>
      </c>
      <c r="D118" s="114" t="s">
        <v>47</v>
      </c>
      <c r="E118" s="114" t="s">
        <v>285</v>
      </c>
      <c r="F118" s="116" t="s">
        <v>37</v>
      </c>
      <c r="G118" s="117">
        <v>73.180000000000007</v>
      </c>
      <c r="H118" s="206"/>
      <c r="I118" s="126">
        <f t="shared" si="27"/>
        <v>0</v>
      </c>
      <c r="J118" s="126">
        <f t="shared" si="28"/>
        <v>0</v>
      </c>
      <c r="K118" s="118" t="e">
        <f t="shared" si="22"/>
        <v>#DIV/0!</v>
      </c>
      <c r="L118" s="55"/>
      <c r="M118" s="54"/>
      <c r="N118" s="29"/>
      <c r="O118" s="5"/>
      <c r="P118" s="5"/>
      <c r="Q118" s="5"/>
      <c r="R118" s="5"/>
      <c r="S118" s="5"/>
      <c r="T118" s="5"/>
      <c r="U118" s="5"/>
      <c r="V118" s="5"/>
      <c r="W118" s="5"/>
      <c r="X118" s="5"/>
      <c r="Y118" s="5"/>
      <c r="Z118" s="5"/>
      <c r="AA118" s="5"/>
      <c r="AB118" s="5"/>
      <c r="AC118" s="5"/>
      <c r="AD118" s="4"/>
      <c r="AE118" s="4"/>
    </row>
    <row r="119" spans="1:31" ht="15">
      <c r="A119" s="86"/>
      <c r="B119" s="119">
        <v>7</v>
      </c>
      <c r="C119" s="119"/>
      <c r="D119" s="119"/>
      <c r="E119" s="119" t="s">
        <v>286</v>
      </c>
      <c r="F119" s="119"/>
      <c r="G119" s="120"/>
      <c r="H119" s="122"/>
      <c r="I119" s="123"/>
      <c r="J119" s="122">
        <f>J120+J128+J139+J142</f>
        <v>0</v>
      </c>
      <c r="K119" s="121" t="e">
        <f>K120+K128+K139+K142</f>
        <v>#DIV/0!</v>
      </c>
      <c r="L119" s="55"/>
      <c r="M119" s="54"/>
      <c r="N119" s="29"/>
      <c r="O119" s="5"/>
      <c r="P119" s="5"/>
      <c r="Q119" s="5"/>
      <c r="R119" s="5"/>
      <c r="S119" s="5"/>
      <c r="T119" s="5"/>
      <c r="U119" s="5"/>
      <c r="V119" s="5"/>
      <c r="W119" s="5"/>
      <c r="X119" s="5"/>
      <c r="Y119" s="5"/>
      <c r="Z119" s="5"/>
      <c r="AA119" s="5"/>
      <c r="AB119" s="5"/>
      <c r="AC119" s="5"/>
      <c r="AD119" s="4"/>
      <c r="AE119" s="4"/>
    </row>
    <row r="120" spans="1:31" ht="15">
      <c r="A120" s="86"/>
      <c r="B120" s="111" t="s">
        <v>287</v>
      </c>
      <c r="C120" s="111"/>
      <c r="D120" s="111"/>
      <c r="E120" s="111" t="s">
        <v>288</v>
      </c>
      <c r="F120" s="111"/>
      <c r="G120" s="112"/>
      <c r="H120" s="124"/>
      <c r="I120" s="125"/>
      <c r="J120" s="124">
        <f>J121</f>
        <v>0</v>
      </c>
      <c r="K120" s="113" t="e">
        <f>K121</f>
        <v>#DIV/0!</v>
      </c>
      <c r="L120" s="55"/>
      <c r="M120" s="54"/>
      <c r="N120" s="29"/>
      <c r="O120" s="5"/>
      <c r="P120" s="5"/>
      <c r="Q120" s="5"/>
      <c r="R120" s="5"/>
      <c r="S120" s="5"/>
      <c r="T120" s="5"/>
      <c r="U120" s="5"/>
      <c r="V120" s="5"/>
      <c r="W120" s="5"/>
      <c r="X120" s="5"/>
      <c r="Y120" s="5"/>
      <c r="Z120" s="5"/>
      <c r="AA120" s="5"/>
      <c r="AB120" s="5"/>
      <c r="AC120" s="5"/>
      <c r="AD120" s="4"/>
      <c r="AE120" s="4"/>
    </row>
    <row r="121" spans="1:31" ht="15">
      <c r="A121" s="86"/>
      <c r="B121" s="128" t="s">
        <v>289</v>
      </c>
      <c r="C121" s="128"/>
      <c r="D121" s="128"/>
      <c r="E121" s="128" t="s">
        <v>290</v>
      </c>
      <c r="F121" s="128"/>
      <c r="G121" s="129"/>
      <c r="H121" s="130"/>
      <c r="I121" s="131"/>
      <c r="J121" s="130">
        <f>SUM(J122:J127)</f>
        <v>0</v>
      </c>
      <c r="K121" s="132" t="e">
        <f>SUM(K122:K127)</f>
        <v>#DIV/0!</v>
      </c>
      <c r="L121" s="55"/>
      <c r="M121" s="54"/>
      <c r="N121" s="29"/>
      <c r="O121" s="5"/>
      <c r="P121" s="5"/>
      <c r="Q121" s="5"/>
      <c r="R121" s="5"/>
      <c r="S121" s="5"/>
      <c r="T121" s="5"/>
      <c r="U121" s="5"/>
      <c r="V121" s="5"/>
      <c r="W121" s="5"/>
      <c r="X121" s="5"/>
      <c r="Y121" s="5"/>
      <c r="Z121" s="5"/>
      <c r="AA121" s="5"/>
      <c r="AB121" s="5"/>
      <c r="AC121" s="5"/>
      <c r="AD121" s="4"/>
      <c r="AE121" s="4"/>
    </row>
    <row r="122" spans="1:31" ht="42.75">
      <c r="A122" s="86"/>
      <c r="B122" s="114" t="s">
        <v>291</v>
      </c>
      <c r="C122" s="115" t="s">
        <v>292</v>
      </c>
      <c r="D122" s="114" t="s">
        <v>47</v>
      </c>
      <c r="E122" s="114" t="s">
        <v>293</v>
      </c>
      <c r="F122" s="116" t="s">
        <v>49</v>
      </c>
      <c r="G122" s="117">
        <v>12</v>
      </c>
      <c r="H122" s="206"/>
      <c r="I122" s="126">
        <f t="shared" ref="I122:I127" si="29">TRUNC(H122+H122*$C$11,2)</f>
        <v>0</v>
      </c>
      <c r="J122" s="126">
        <f t="shared" ref="J122:J127" si="30">TRUNC(I122*G122,2)</f>
        <v>0</v>
      </c>
      <c r="K122" s="118" t="e">
        <f t="shared" ref="K122:K127" si="31">J122/$J$475</f>
        <v>#DIV/0!</v>
      </c>
      <c r="L122" s="55"/>
      <c r="M122" s="54"/>
      <c r="N122" s="29"/>
      <c r="O122" s="5"/>
      <c r="P122" s="5"/>
      <c r="Q122" s="5"/>
      <c r="R122" s="5"/>
      <c r="S122" s="5"/>
      <c r="T122" s="5"/>
      <c r="U122" s="5"/>
      <c r="V122" s="5"/>
      <c r="W122" s="5"/>
      <c r="X122" s="5"/>
      <c r="Y122" s="5"/>
      <c r="Z122" s="5"/>
      <c r="AA122" s="5"/>
      <c r="AB122" s="5"/>
      <c r="AC122" s="5"/>
      <c r="AD122" s="4"/>
      <c r="AE122" s="4"/>
    </row>
    <row r="123" spans="1:31" ht="42.75">
      <c r="A123" s="86"/>
      <c r="B123" s="114" t="s">
        <v>294</v>
      </c>
      <c r="C123" s="115" t="s">
        <v>295</v>
      </c>
      <c r="D123" s="114" t="s">
        <v>47</v>
      </c>
      <c r="E123" s="114" t="s">
        <v>296</v>
      </c>
      <c r="F123" s="116" t="s">
        <v>49</v>
      </c>
      <c r="G123" s="117">
        <v>10</v>
      </c>
      <c r="H123" s="206"/>
      <c r="I123" s="126">
        <f t="shared" si="29"/>
        <v>0</v>
      </c>
      <c r="J123" s="126">
        <f t="shared" si="30"/>
        <v>0</v>
      </c>
      <c r="K123" s="118" t="e">
        <f t="shared" si="31"/>
        <v>#DIV/0!</v>
      </c>
      <c r="L123" s="55"/>
      <c r="M123" s="54"/>
      <c r="N123" s="29"/>
      <c r="O123" s="5"/>
      <c r="P123" s="5"/>
      <c r="Q123" s="5"/>
      <c r="R123" s="5"/>
      <c r="S123" s="5"/>
      <c r="T123" s="5"/>
      <c r="U123" s="5"/>
      <c r="V123" s="5"/>
      <c r="W123" s="5"/>
      <c r="X123" s="5"/>
      <c r="Y123" s="5"/>
      <c r="Z123" s="5"/>
      <c r="AA123" s="5"/>
      <c r="AB123" s="5"/>
      <c r="AC123" s="5"/>
      <c r="AD123" s="4"/>
      <c r="AE123" s="4"/>
    </row>
    <row r="124" spans="1:31" ht="15">
      <c r="A124" s="86"/>
      <c r="B124" s="114" t="s">
        <v>297</v>
      </c>
      <c r="C124" s="115" t="s">
        <v>298</v>
      </c>
      <c r="D124" s="114" t="s">
        <v>31</v>
      </c>
      <c r="E124" s="114" t="s">
        <v>299</v>
      </c>
      <c r="F124" s="116" t="s">
        <v>49</v>
      </c>
      <c r="G124" s="117">
        <v>1</v>
      </c>
      <c r="H124" s="206"/>
      <c r="I124" s="126">
        <f t="shared" si="29"/>
        <v>0</v>
      </c>
      <c r="J124" s="126">
        <f t="shared" si="30"/>
        <v>0</v>
      </c>
      <c r="K124" s="118" t="e">
        <f t="shared" si="31"/>
        <v>#DIV/0!</v>
      </c>
      <c r="L124" s="55"/>
      <c r="M124" s="54"/>
      <c r="N124" s="29"/>
      <c r="O124" s="5"/>
      <c r="P124" s="5"/>
      <c r="Q124" s="5"/>
      <c r="R124" s="5"/>
      <c r="S124" s="5"/>
      <c r="T124" s="5"/>
      <c r="U124" s="5"/>
      <c r="V124" s="5"/>
      <c r="W124" s="5"/>
      <c r="X124" s="5"/>
      <c r="Y124" s="5"/>
      <c r="Z124" s="5"/>
      <c r="AA124" s="5"/>
      <c r="AB124" s="5"/>
      <c r="AC124" s="5"/>
      <c r="AD124" s="4"/>
      <c r="AE124" s="4"/>
    </row>
    <row r="125" spans="1:31" ht="15">
      <c r="A125" s="86"/>
      <c r="B125" s="114" t="s">
        <v>300</v>
      </c>
      <c r="C125" s="115" t="s">
        <v>301</v>
      </c>
      <c r="D125" s="114" t="s">
        <v>31</v>
      </c>
      <c r="E125" s="114" t="s">
        <v>302</v>
      </c>
      <c r="F125" s="116" t="s">
        <v>37</v>
      </c>
      <c r="G125" s="117">
        <v>14.39</v>
      </c>
      <c r="H125" s="206"/>
      <c r="I125" s="126">
        <f t="shared" si="29"/>
        <v>0</v>
      </c>
      <c r="J125" s="126">
        <f t="shared" si="30"/>
        <v>0</v>
      </c>
      <c r="K125" s="118" t="e">
        <f t="shared" si="31"/>
        <v>#DIV/0!</v>
      </c>
      <c r="L125" s="55"/>
      <c r="M125" s="54"/>
      <c r="N125" s="29"/>
      <c r="O125" s="5"/>
      <c r="P125" s="5"/>
      <c r="Q125" s="5"/>
      <c r="R125" s="5"/>
      <c r="S125" s="5"/>
      <c r="T125" s="5"/>
      <c r="U125" s="5"/>
      <c r="V125" s="5"/>
      <c r="W125" s="5"/>
      <c r="X125" s="5"/>
      <c r="Y125" s="5"/>
      <c r="Z125" s="5"/>
      <c r="AA125" s="5"/>
      <c r="AB125" s="5"/>
      <c r="AC125" s="5"/>
      <c r="AD125" s="4"/>
      <c r="AE125" s="4"/>
    </row>
    <row r="126" spans="1:31" ht="15">
      <c r="A126" s="86"/>
      <c r="B126" s="114" t="s">
        <v>303</v>
      </c>
      <c r="C126" s="115" t="s">
        <v>304</v>
      </c>
      <c r="D126" s="114" t="s">
        <v>31</v>
      </c>
      <c r="E126" s="114" t="s">
        <v>305</v>
      </c>
      <c r="F126" s="116" t="s">
        <v>49</v>
      </c>
      <c r="G126" s="117">
        <v>1</v>
      </c>
      <c r="H126" s="206"/>
      <c r="I126" s="126">
        <f t="shared" si="29"/>
        <v>0</v>
      </c>
      <c r="J126" s="126">
        <f t="shared" si="30"/>
        <v>0</v>
      </c>
      <c r="K126" s="118" t="e">
        <f t="shared" si="31"/>
        <v>#DIV/0!</v>
      </c>
      <c r="L126" s="55"/>
      <c r="M126" s="54"/>
      <c r="N126" s="29"/>
      <c r="O126" s="5"/>
      <c r="P126" s="5"/>
      <c r="Q126" s="5"/>
      <c r="R126" s="5"/>
      <c r="S126" s="5"/>
      <c r="T126" s="5"/>
      <c r="U126" s="5"/>
      <c r="V126" s="5"/>
      <c r="W126" s="5"/>
      <c r="X126" s="5"/>
      <c r="Y126" s="5"/>
      <c r="Z126" s="5"/>
      <c r="AA126" s="5"/>
      <c r="AB126" s="5"/>
      <c r="AC126" s="5"/>
      <c r="AD126" s="4"/>
      <c r="AE126" s="4"/>
    </row>
    <row r="127" spans="1:31" ht="15">
      <c r="A127" s="86"/>
      <c r="B127" s="114" t="s">
        <v>306</v>
      </c>
      <c r="C127" s="115" t="s">
        <v>307</v>
      </c>
      <c r="D127" s="114" t="s">
        <v>31</v>
      </c>
      <c r="E127" s="114" t="s">
        <v>308</v>
      </c>
      <c r="F127" s="116" t="s">
        <v>49</v>
      </c>
      <c r="G127" s="117">
        <v>2</v>
      </c>
      <c r="H127" s="206"/>
      <c r="I127" s="126">
        <f t="shared" si="29"/>
        <v>0</v>
      </c>
      <c r="J127" s="126">
        <f t="shared" si="30"/>
        <v>0</v>
      </c>
      <c r="K127" s="118" t="e">
        <f t="shared" si="31"/>
        <v>#DIV/0!</v>
      </c>
      <c r="L127" s="55"/>
      <c r="M127" s="54"/>
      <c r="N127" s="29"/>
      <c r="O127" s="5"/>
      <c r="P127" s="5"/>
      <c r="Q127" s="5"/>
      <c r="R127" s="5"/>
      <c r="S127" s="5"/>
      <c r="T127" s="5"/>
      <c r="U127" s="5"/>
      <c r="V127" s="5"/>
      <c r="W127" s="5"/>
      <c r="X127" s="5"/>
      <c r="Y127" s="5"/>
      <c r="Z127" s="5"/>
      <c r="AA127" s="5"/>
      <c r="AB127" s="5"/>
      <c r="AC127" s="5"/>
      <c r="AD127" s="4"/>
      <c r="AE127" s="4"/>
    </row>
    <row r="128" spans="1:31" ht="15">
      <c r="A128" s="86"/>
      <c r="B128" s="111" t="s">
        <v>309</v>
      </c>
      <c r="C128" s="111"/>
      <c r="D128" s="111"/>
      <c r="E128" s="111" t="s">
        <v>310</v>
      </c>
      <c r="F128" s="111"/>
      <c r="G128" s="112"/>
      <c r="H128" s="124"/>
      <c r="I128" s="125"/>
      <c r="J128" s="124">
        <f>J129+J135</f>
        <v>0</v>
      </c>
      <c r="K128" s="113" t="e">
        <f>K129+K135</f>
        <v>#DIV/0!</v>
      </c>
      <c r="L128" s="55"/>
      <c r="M128" s="54"/>
      <c r="N128" s="29"/>
      <c r="O128" s="5"/>
      <c r="P128" s="5"/>
      <c r="Q128" s="5"/>
      <c r="R128" s="5"/>
      <c r="S128" s="5"/>
      <c r="T128" s="5"/>
      <c r="U128" s="5"/>
      <c r="V128" s="5"/>
      <c r="W128" s="5"/>
      <c r="X128" s="5"/>
      <c r="Y128" s="5"/>
      <c r="Z128" s="5"/>
      <c r="AA128" s="5"/>
      <c r="AB128" s="5"/>
      <c r="AC128" s="5"/>
      <c r="AD128" s="4"/>
      <c r="AE128" s="4"/>
    </row>
    <row r="129" spans="1:31" ht="15">
      <c r="A129" s="86"/>
      <c r="B129" s="128" t="s">
        <v>311</v>
      </c>
      <c r="C129" s="128"/>
      <c r="D129" s="128"/>
      <c r="E129" s="128" t="s">
        <v>312</v>
      </c>
      <c r="F129" s="128"/>
      <c r="G129" s="129"/>
      <c r="H129" s="130"/>
      <c r="I129" s="131"/>
      <c r="J129" s="130">
        <f>SUM(J130:J134)</f>
        <v>0</v>
      </c>
      <c r="K129" s="132" t="e">
        <f>SUM(K130:K134)</f>
        <v>#DIV/0!</v>
      </c>
      <c r="L129" s="55"/>
      <c r="M129" s="54"/>
      <c r="N129" s="29"/>
      <c r="O129" s="5"/>
      <c r="P129" s="5"/>
      <c r="Q129" s="5"/>
      <c r="R129" s="5"/>
      <c r="S129" s="5"/>
      <c r="T129" s="5"/>
      <c r="U129" s="5"/>
      <c r="V129" s="5"/>
      <c r="W129" s="5"/>
      <c r="X129" s="5"/>
      <c r="Y129" s="5"/>
      <c r="Z129" s="5"/>
      <c r="AA129" s="5"/>
      <c r="AB129" s="5"/>
      <c r="AC129" s="5"/>
      <c r="AD129" s="4"/>
      <c r="AE129" s="4"/>
    </row>
    <row r="130" spans="1:31" ht="28.5">
      <c r="A130" s="86"/>
      <c r="B130" s="114" t="s">
        <v>313</v>
      </c>
      <c r="C130" s="115" t="s">
        <v>314</v>
      </c>
      <c r="D130" s="114" t="s">
        <v>47</v>
      </c>
      <c r="E130" s="114" t="s">
        <v>315</v>
      </c>
      <c r="F130" s="116" t="s">
        <v>37</v>
      </c>
      <c r="G130" s="117">
        <v>9.8699999999999992</v>
      </c>
      <c r="H130" s="206"/>
      <c r="I130" s="126">
        <f t="shared" ref="I130:I134" si="32">TRUNC(H130+H130*$C$11,2)</f>
        <v>0</v>
      </c>
      <c r="J130" s="126">
        <f t="shared" ref="J130:J134" si="33">TRUNC(I130*G130,2)</f>
        <v>0</v>
      </c>
      <c r="K130" s="118" t="e">
        <f t="shared" ref="K130:K137" si="34">J130/$J$475</f>
        <v>#DIV/0!</v>
      </c>
      <c r="L130" s="55"/>
      <c r="M130" s="54"/>
      <c r="N130" s="29"/>
      <c r="O130" s="5"/>
      <c r="P130" s="5"/>
      <c r="Q130" s="5"/>
      <c r="R130" s="5"/>
      <c r="S130" s="5"/>
      <c r="T130" s="5"/>
      <c r="U130" s="5"/>
      <c r="V130" s="5"/>
      <c r="W130" s="5"/>
      <c r="X130" s="5"/>
      <c r="Y130" s="5"/>
      <c r="Z130" s="5"/>
      <c r="AA130" s="5"/>
      <c r="AB130" s="5"/>
      <c r="AC130" s="5"/>
      <c r="AD130" s="4"/>
      <c r="AE130" s="4"/>
    </row>
    <row r="131" spans="1:31" ht="15">
      <c r="A131" s="86"/>
      <c r="B131" s="114" t="s">
        <v>316</v>
      </c>
      <c r="C131" s="115" t="s">
        <v>317</v>
      </c>
      <c r="D131" s="114" t="s">
        <v>31</v>
      </c>
      <c r="E131" s="114" t="s">
        <v>318</v>
      </c>
      <c r="F131" s="116" t="s">
        <v>37</v>
      </c>
      <c r="G131" s="117">
        <v>6.93</v>
      </c>
      <c r="H131" s="206"/>
      <c r="I131" s="126">
        <f t="shared" si="32"/>
        <v>0</v>
      </c>
      <c r="J131" s="126">
        <f t="shared" si="33"/>
        <v>0</v>
      </c>
      <c r="K131" s="118" t="e">
        <f t="shared" si="34"/>
        <v>#DIV/0!</v>
      </c>
      <c r="L131" s="55"/>
      <c r="M131" s="54"/>
      <c r="N131" s="29"/>
      <c r="O131" s="5"/>
      <c r="P131" s="5"/>
      <c r="Q131" s="5"/>
      <c r="R131" s="5"/>
      <c r="S131" s="5"/>
      <c r="T131" s="5"/>
      <c r="U131" s="5"/>
      <c r="V131" s="5"/>
      <c r="W131" s="5"/>
      <c r="X131" s="5"/>
      <c r="Y131" s="5"/>
      <c r="Z131" s="5"/>
      <c r="AA131" s="5"/>
      <c r="AB131" s="5"/>
      <c r="AC131" s="5"/>
      <c r="AD131" s="4"/>
      <c r="AE131" s="4"/>
    </row>
    <row r="132" spans="1:31" ht="15">
      <c r="A132" s="86"/>
      <c r="B132" s="114" t="s">
        <v>319</v>
      </c>
      <c r="C132" s="115" t="s">
        <v>320</v>
      </c>
      <c r="D132" s="114" t="s">
        <v>31</v>
      </c>
      <c r="E132" s="114" t="s">
        <v>321</v>
      </c>
      <c r="F132" s="116" t="s">
        <v>37</v>
      </c>
      <c r="G132" s="117">
        <v>20.28</v>
      </c>
      <c r="H132" s="206"/>
      <c r="I132" s="126">
        <f t="shared" si="32"/>
        <v>0</v>
      </c>
      <c r="J132" s="126">
        <f t="shared" si="33"/>
        <v>0</v>
      </c>
      <c r="K132" s="118" t="e">
        <f t="shared" si="34"/>
        <v>#DIV/0!</v>
      </c>
      <c r="L132" s="55"/>
      <c r="M132" s="54"/>
      <c r="N132" s="29"/>
      <c r="O132" s="5"/>
      <c r="P132" s="5"/>
      <c r="Q132" s="5"/>
      <c r="R132" s="5"/>
      <c r="S132" s="5"/>
      <c r="T132" s="5"/>
      <c r="U132" s="5"/>
      <c r="V132" s="5"/>
      <c r="W132" s="5"/>
      <c r="X132" s="5"/>
      <c r="Y132" s="5"/>
      <c r="Z132" s="5"/>
      <c r="AA132" s="5"/>
      <c r="AB132" s="5"/>
      <c r="AC132" s="5"/>
      <c r="AD132" s="4"/>
      <c r="AE132" s="4"/>
    </row>
    <row r="133" spans="1:31" ht="15">
      <c r="A133" s="86"/>
      <c r="B133" s="114" t="s">
        <v>322</v>
      </c>
      <c r="C133" s="115" t="s">
        <v>323</v>
      </c>
      <c r="D133" s="114" t="s">
        <v>31</v>
      </c>
      <c r="E133" s="114" t="s">
        <v>324</v>
      </c>
      <c r="F133" s="116" t="s">
        <v>37</v>
      </c>
      <c r="G133" s="117">
        <v>4.7</v>
      </c>
      <c r="H133" s="206"/>
      <c r="I133" s="126">
        <f t="shared" si="32"/>
        <v>0</v>
      </c>
      <c r="J133" s="126">
        <f t="shared" si="33"/>
        <v>0</v>
      </c>
      <c r="K133" s="118" t="e">
        <f t="shared" si="34"/>
        <v>#DIV/0!</v>
      </c>
      <c r="L133" s="55"/>
      <c r="M133" s="54"/>
      <c r="N133" s="29"/>
      <c r="O133" s="5"/>
      <c r="P133" s="5"/>
      <c r="Q133" s="5"/>
      <c r="R133" s="5"/>
      <c r="S133" s="5"/>
      <c r="T133" s="5"/>
      <c r="U133" s="5"/>
      <c r="V133" s="5"/>
      <c r="W133" s="5"/>
      <c r="X133" s="5"/>
      <c r="Y133" s="5"/>
      <c r="Z133" s="5"/>
      <c r="AA133" s="5"/>
      <c r="AB133" s="5"/>
      <c r="AC133" s="5"/>
      <c r="AD133" s="4"/>
      <c r="AE133" s="4"/>
    </row>
    <row r="134" spans="1:31" ht="15">
      <c r="A134" s="86"/>
      <c r="B134" s="114" t="s">
        <v>325</v>
      </c>
      <c r="C134" s="115" t="s">
        <v>326</v>
      </c>
      <c r="D134" s="114" t="s">
        <v>31</v>
      </c>
      <c r="E134" s="114" t="s">
        <v>327</v>
      </c>
      <c r="F134" s="116" t="s">
        <v>37</v>
      </c>
      <c r="G134" s="117">
        <v>2.52</v>
      </c>
      <c r="H134" s="206"/>
      <c r="I134" s="126">
        <f t="shared" si="32"/>
        <v>0</v>
      </c>
      <c r="J134" s="126">
        <f t="shared" si="33"/>
        <v>0</v>
      </c>
      <c r="K134" s="118" t="e">
        <f t="shared" si="34"/>
        <v>#DIV/0!</v>
      </c>
      <c r="L134" s="55"/>
      <c r="M134" s="54"/>
      <c r="N134" s="29"/>
      <c r="O134" s="5"/>
      <c r="P134" s="5"/>
      <c r="Q134" s="5"/>
      <c r="R134" s="5"/>
      <c r="S134" s="5"/>
      <c r="T134" s="5"/>
      <c r="U134" s="5"/>
      <c r="V134" s="5"/>
      <c r="W134" s="5"/>
      <c r="X134" s="5"/>
      <c r="Y134" s="5"/>
      <c r="Z134" s="5"/>
      <c r="AA134" s="5"/>
      <c r="AB134" s="5"/>
      <c r="AC134" s="5"/>
      <c r="AD134" s="4"/>
      <c r="AE134" s="4"/>
    </row>
    <row r="135" spans="1:31" ht="15">
      <c r="A135" s="86"/>
      <c r="B135" s="128" t="s">
        <v>328</v>
      </c>
      <c r="C135" s="128"/>
      <c r="D135" s="128"/>
      <c r="E135" s="128" t="s">
        <v>329</v>
      </c>
      <c r="F135" s="128"/>
      <c r="G135" s="129"/>
      <c r="H135" s="130"/>
      <c r="I135" s="131"/>
      <c r="J135" s="130">
        <f>SUM(J136:J138)</f>
        <v>0</v>
      </c>
      <c r="K135" s="132" t="e">
        <f>SUM(K136:K138)</f>
        <v>#DIV/0!</v>
      </c>
      <c r="L135" s="55"/>
      <c r="M135" s="54"/>
      <c r="N135" s="29"/>
      <c r="O135" s="5"/>
      <c r="P135" s="5"/>
      <c r="Q135" s="5"/>
      <c r="R135" s="5"/>
      <c r="S135" s="5"/>
      <c r="T135" s="5"/>
      <c r="U135" s="5"/>
      <c r="V135" s="5"/>
      <c r="W135" s="5"/>
      <c r="X135" s="5"/>
      <c r="Y135" s="5"/>
      <c r="Z135" s="5"/>
      <c r="AA135" s="5"/>
      <c r="AB135" s="5"/>
      <c r="AC135" s="5"/>
      <c r="AD135" s="4"/>
      <c r="AE135" s="4"/>
    </row>
    <row r="136" spans="1:31" ht="42.75">
      <c r="A136" s="86"/>
      <c r="B136" s="114" t="s">
        <v>330</v>
      </c>
      <c r="C136" s="115" t="s">
        <v>331</v>
      </c>
      <c r="D136" s="114" t="s">
        <v>47</v>
      </c>
      <c r="E136" s="114" t="s">
        <v>332</v>
      </c>
      <c r="F136" s="116" t="s">
        <v>37</v>
      </c>
      <c r="G136" s="117">
        <v>25.64</v>
      </c>
      <c r="H136" s="206"/>
      <c r="I136" s="126">
        <f t="shared" ref="I136:I138" si="35">TRUNC(H136+H136*$C$11,2)</f>
        <v>0</v>
      </c>
      <c r="J136" s="126">
        <f t="shared" ref="J136:J138" si="36">TRUNC(I136*G136,2)</f>
        <v>0</v>
      </c>
      <c r="K136" s="118" t="e">
        <f t="shared" si="34"/>
        <v>#DIV/0!</v>
      </c>
      <c r="L136" s="55"/>
      <c r="M136" s="54"/>
      <c r="N136" s="29"/>
      <c r="O136" s="5"/>
      <c r="P136" s="5"/>
      <c r="Q136" s="5"/>
      <c r="R136" s="5"/>
      <c r="S136" s="5"/>
      <c r="T136" s="5"/>
      <c r="U136" s="5"/>
      <c r="V136" s="5"/>
      <c r="W136" s="5"/>
      <c r="X136" s="5"/>
      <c r="Y136" s="5"/>
      <c r="Z136" s="5"/>
      <c r="AA136" s="5"/>
      <c r="AB136" s="5"/>
      <c r="AC136" s="5"/>
      <c r="AD136" s="4"/>
      <c r="AE136" s="4"/>
    </row>
    <row r="137" spans="1:31" ht="42.75">
      <c r="A137" s="86"/>
      <c r="B137" s="114" t="s">
        <v>333</v>
      </c>
      <c r="C137" s="115" t="s">
        <v>334</v>
      </c>
      <c r="D137" s="114" t="s">
        <v>47</v>
      </c>
      <c r="E137" s="114" t="s">
        <v>335</v>
      </c>
      <c r="F137" s="116" t="s">
        <v>37</v>
      </c>
      <c r="G137" s="117">
        <v>1.35</v>
      </c>
      <c r="H137" s="206"/>
      <c r="I137" s="126">
        <f t="shared" si="35"/>
        <v>0</v>
      </c>
      <c r="J137" s="126">
        <f t="shared" si="36"/>
        <v>0</v>
      </c>
      <c r="K137" s="118" t="e">
        <f t="shared" si="34"/>
        <v>#DIV/0!</v>
      </c>
      <c r="L137" s="55"/>
      <c r="M137" s="54"/>
      <c r="N137" s="29"/>
      <c r="O137" s="5"/>
      <c r="P137" s="5"/>
      <c r="Q137" s="5"/>
      <c r="R137" s="5"/>
      <c r="S137" s="5"/>
      <c r="T137" s="5"/>
      <c r="U137" s="5"/>
      <c r="V137" s="5"/>
      <c r="W137" s="5"/>
      <c r="X137" s="5"/>
      <c r="Y137" s="5"/>
      <c r="Z137" s="5"/>
      <c r="AA137" s="5"/>
      <c r="AB137" s="5"/>
      <c r="AC137" s="5"/>
      <c r="AD137" s="4"/>
      <c r="AE137" s="4"/>
    </row>
    <row r="138" spans="1:31" ht="57">
      <c r="A138" s="86"/>
      <c r="B138" s="114" t="s">
        <v>336</v>
      </c>
      <c r="C138" s="115" t="s">
        <v>337</v>
      </c>
      <c r="D138" s="114" t="s">
        <v>47</v>
      </c>
      <c r="E138" s="114" t="s">
        <v>338</v>
      </c>
      <c r="F138" s="116" t="s">
        <v>37</v>
      </c>
      <c r="G138" s="117">
        <v>35.67</v>
      </c>
      <c r="H138" s="206"/>
      <c r="I138" s="126">
        <f t="shared" si="35"/>
        <v>0</v>
      </c>
      <c r="J138" s="126">
        <f t="shared" si="36"/>
        <v>0</v>
      </c>
      <c r="K138" s="118" t="e">
        <f>J138/$J$475</f>
        <v>#DIV/0!</v>
      </c>
      <c r="L138" s="55"/>
      <c r="M138" s="54"/>
      <c r="N138" s="29"/>
      <c r="O138" s="5"/>
      <c r="P138" s="5"/>
      <c r="Q138" s="5"/>
      <c r="R138" s="5"/>
      <c r="S138" s="5"/>
      <c r="T138" s="5"/>
      <c r="U138" s="5"/>
      <c r="V138" s="5"/>
      <c r="W138" s="5"/>
      <c r="X138" s="5"/>
      <c r="Y138" s="5"/>
      <c r="Z138" s="5"/>
      <c r="AA138" s="5"/>
      <c r="AB138" s="5"/>
      <c r="AC138" s="5"/>
      <c r="AD138" s="4"/>
      <c r="AE138" s="4"/>
    </row>
    <row r="139" spans="1:31" ht="15">
      <c r="A139" s="86"/>
      <c r="B139" s="111" t="s">
        <v>339</v>
      </c>
      <c r="C139" s="111"/>
      <c r="D139" s="111"/>
      <c r="E139" s="111" t="s">
        <v>340</v>
      </c>
      <c r="F139" s="111"/>
      <c r="G139" s="112"/>
      <c r="H139" s="124"/>
      <c r="I139" s="125"/>
      <c r="J139" s="124">
        <f>J140</f>
        <v>0</v>
      </c>
      <c r="K139" s="113" t="e">
        <f>K140</f>
        <v>#DIV/0!</v>
      </c>
      <c r="L139" s="55"/>
      <c r="M139" s="54"/>
      <c r="N139" s="29"/>
      <c r="O139" s="5"/>
      <c r="P139" s="5"/>
      <c r="Q139" s="5"/>
      <c r="R139" s="5"/>
      <c r="S139" s="5"/>
      <c r="T139" s="5"/>
      <c r="U139" s="5"/>
      <c r="V139" s="5"/>
      <c r="W139" s="5"/>
      <c r="X139" s="5"/>
      <c r="Y139" s="5"/>
      <c r="Z139" s="5"/>
      <c r="AA139" s="5"/>
      <c r="AB139" s="5"/>
      <c r="AC139" s="5"/>
      <c r="AD139" s="4"/>
      <c r="AE139" s="4"/>
    </row>
    <row r="140" spans="1:31" ht="15">
      <c r="A140" s="86"/>
      <c r="B140" s="128" t="s">
        <v>341</v>
      </c>
      <c r="C140" s="128"/>
      <c r="D140" s="128"/>
      <c r="E140" s="128" t="s">
        <v>342</v>
      </c>
      <c r="F140" s="128"/>
      <c r="G140" s="129"/>
      <c r="H140" s="130"/>
      <c r="I140" s="131"/>
      <c r="J140" s="130">
        <f>SUM(J141)</f>
        <v>0</v>
      </c>
      <c r="K140" s="132" t="e">
        <f>SUM(K141)</f>
        <v>#DIV/0!</v>
      </c>
      <c r="L140" s="55"/>
      <c r="M140" s="54"/>
      <c r="N140" s="29"/>
      <c r="O140" s="5"/>
      <c r="P140" s="5"/>
      <c r="Q140" s="5"/>
      <c r="R140" s="5"/>
      <c r="S140" s="5"/>
      <c r="T140" s="5"/>
      <c r="U140" s="5"/>
      <c r="V140" s="5"/>
      <c r="W140" s="5"/>
      <c r="X140" s="5"/>
      <c r="Y140" s="5"/>
      <c r="Z140" s="5"/>
      <c r="AA140" s="5"/>
      <c r="AB140" s="5"/>
      <c r="AC140" s="5"/>
      <c r="AD140" s="4"/>
      <c r="AE140" s="4"/>
    </row>
    <row r="141" spans="1:31" ht="42.75">
      <c r="A141" s="86"/>
      <c r="B141" s="114" t="s">
        <v>343</v>
      </c>
      <c r="C141" s="115" t="s">
        <v>344</v>
      </c>
      <c r="D141" s="114" t="s">
        <v>31</v>
      </c>
      <c r="E141" s="114" t="s">
        <v>345</v>
      </c>
      <c r="F141" s="116" t="s">
        <v>37</v>
      </c>
      <c r="G141" s="117">
        <v>3.15</v>
      </c>
      <c r="H141" s="206"/>
      <c r="I141" s="126">
        <f>TRUNC(H141+H141*$C$11,2)</f>
        <v>0</v>
      </c>
      <c r="J141" s="126">
        <f>TRUNC(I141*G141,2)</f>
        <v>0</v>
      </c>
      <c r="K141" s="118" t="e">
        <f>J141/$J$475</f>
        <v>#DIV/0!</v>
      </c>
      <c r="L141" s="55"/>
      <c r="M141" s="54"/>
      <c r="N141" s="29"/>
      <c r="O141" s="5"/>
      <c r="P141" s="5"/>
      <c r="Q141" s="5"/>
      <c r="R141" s="5"/>
      <c r="S141" s="5"/>
      <c r="T141" s="5"/>
      <c r="U141" s="5"/>
      <c r="V141" s="5"/>
      <c r="W141" s="5"/>
      <c r="X141" s="5"/>
      <c r="Y141" s="5"/>
      <c r="Z141" s="5"/>
      <c r="AA141" s="5"/>
      <c r="AB141" s="5"/>
      <c r="AC141" s="5"/>
      <c r="AD141" s="4"/>
      <c r="AE141" s="4"/>
    </row>
    <row r="142" spans="1:31" ht="15">
      <c r="A142" s="86"/>
      <c r="B142" s="111" t="s">
        <v>346</v>
      </c>
      <c r="C142" s="111"/>
      <c r="D142" s="111"/>
      <c r="E142" s="111" t="s">
        <v>347</v>
      </c>
      <c r="F142" s="111"/>
      <c r="G142" s="112"/>
      <c r="H142" s="124"/>
      <c r="I142" s="125"/>
      <c r="J142" s="124">
        <f>SUM(J143:J149)</f>
        <v>0</v>
      </c>
      <c r="K142" s="113" t="e">
        <f>SUM(K143:K149)</f>
        <v>#DIV/0!</v>
      </c>
      <c r="L142" s="55"/>
      <c r="M142" s="54"/>
      <c r="N142" s="29"/>
      <c r="O142" s="5"/>
      <c r="P142" s="5"/>
      <c r="Q142" s="5"/>
      <c r="R142" s="5"/>
      <c r="S142" s="5"/>
      <c r="T142" s="5"/>
      <c r="U142" s="5"/>
      <c r="V142" s="5"/>
      <c r="W142" s="5"/>
      <c r="X142" s="5"/>
      <c r="Y142" s="5"/>
      <c r="Z142" s="5"/>
      <c r="AA142" s="5"/>
      <c r="AB142" s="5"/>
      <c r="AC142" s="5"/>
      <c r="AD142" s="4"/>
      <c r="AE142" s="4"/>
    </row>
    <row r="143" spans="1:31" ht="15">
      <c r="A143" s="86"/>
      <c r="B143" s="133" t="s">
        <v>348</v>
      </c>
      <c r="C143" s="134" t="s">
        <v>349</v>
      </c>
      <c r="D143" s="133" t="s">
        <v>31</v>
      </c>
      <c r="E143" s="133" t="s">
        <v>350</v>
      </c>
      <c r="F143" s="135" t="s">
        <v>49</v>
      </c>
      <c r="G143" s="136">
        <v>7</v>
      </c>
      <c r="H143" s="207"/>
      <c r="I143" s="126">
        <f t="shared" ref="I143:I149" si="37">TRUNC(H143+H143*$C$11,2)</f>
        <v>0</v>
      </c>
      <c r="J143" s="126">
        <f t="shared" ref="J143:J149" si="38">TRUNC(I143*G143,2)</f>
        <v>0</v>
      </c>
      <c r="K143" s="118" t="e">
        <f t="shared" ref="K143:K149" si="39">J143/$J$475</f>
        <v>#DIV/0!</v>
      </c>
      <c r="L143" s="55"/>
      <c r="M143" s="54"/>
      <c r="N143" s="29"/>
      <c r="O143" s="5"/>
      <c r="P143" s="5"/>
      <c r="Q143" s="5"/>
      <c r="R143" s="5"/>
      <c r="S143" s="5"/>
      <c r="T143" s="5"/>
      <c r="U143" s="5"/>
      <c r="V143" s="5"/>
      <c r="W143" s="5"/>
      <c r="X143" s="5"/>
      <c r="Y143" s="5"/>
      <c r="Z143" s="5"/>
      <c r="AA143" s="5"/>
      <c r="AB143" s="5"/>
      <c r="AC143" s="5"/>
      <c r="AD143" s="4"/>
      <c r="AE143" s="4"/>
    </row>
    <row r="144" spans="1:31" ht="15">
      <c r="A144" s="86"/>
      <c r="B144" s="133" t="s">
        <v>351</v>
      </c>
      <c r="C144" s="134" t="s">
        <v>352</v>
      </c>
      <c r="D144" s="133" t="s">
        <v>31</v>
      </c>
      <c r="E144" s="133" t="s">
        <v>353</v>
      </c>
      <c r="F144" s="135" t="s">
        <v>49</v>
      </c>
      <c r="G144" s="136">
        <v>7</v>
      </c>
      <c r="H144" s="207"/>
      <c r="I144" s="126">
        <f t="shared" si="37"/>
        <v>0</v>
      </c>
      <c r="J144" s="126">
        <f t="shared" si="38"/>
        <v>0</v>
      </c>
      <c r="K144" s="118" t="e">
        <f t="shared" si="39"/>
        <v>#DIV/0!</v>
      </c>
      <c r="L144" s="55"/>
      <c r="M144" s="54"/>
      <c r="N144" s="29"/>
      <c r="O144" s="5"/>
      <c r="P144" s="5"/>
      <c r="Q144" s="5"/>
      <c r="R144" s="5"/>
      <c r="S144" s="5"/>
      <c r="T144" s="5"/>
      <c r="U144" s="5"/>
      <c r="V144" s="5"/>
      <c r="W144" s="5"/>
      <c r="X144" s="5"/>
      <c r="Y144" s="5"/>
      <c r="Z144" s="5"/>
      <c r="AA144" s="5"/>
      <c r="AB144" s="5"/>
      <c r="AC144" s="5"/>
      <c r="AD144" s="4"/>
      <c r="AE144" s="4"/>
    </row>
    <row r="145" spans="1:31" ht="15">
      <c r="A145" s="86"/>
      <c r="B145" s="133" t="s">
        <v>354</v>
      </c>
      <c r="C145" s="134" t="s">
        <v>355</v>
      </c>
      <c r="D145" s="133" t="s">
        <v>31</v>
      </c>
      <c r="E145" s="133" t="s">
        <v>356</v>
      </c>
      <c r="F145" s="135" t="s">
        <v>87</v>
      </c>
      <c r="G145" s="136">
        <v>233.34</v>
      </c>
      <c r="H145" s="207"/>
      <c r="I145" s="126">
        <f t="shared" si="37"/>
        <v>0</v>
      </c>
      <c r="J145" s="126">
        <f t="shared" si="38"/>
        <v>0</v>
      </c>
      <c r="K145" s="118" t="e">
        <f t="shared" si="39"/>
        <v>#DIV/0!</v>
      </c>
      <c r="L145" s="55"/>
      <c r="M145" s="54"/>
      <c r="N145" s="29"/>
      <c r="O145" s="5"/>
      <c r="P145" s="5"/>
      <c r="Q145" s="5"/>
      <c r="R145" s="5"/>
      <c r="S145" s="5"/>
      <c r="T145" s="5"/>
      <c r="U145" s="5"/>
      <c r="V145" s="5"/>
      <c r="W145" s="5"/>
      <c r="X145" s="5"/>
      <c r="Y145" s="5"/>
      <c r="Z145" s="5"/>
      <c r="AA145" s="5"/>
      <c r="AB145" s="5"/>
      <c r="AC145" s="5"/>
      <c r="AD145" s="4"/>
      <c r="AE145" s="4"/>
    </row>
    <row r="146" spans="1:31" ht="15">
      <c r="A146" s="86"/>
      <c r="B146" s="133" t="s">
        <v>357</v>
      </c>
      <c r="C146" s="134" t="s">
        <v>358</v>
      </c>
      <c r="D146" s="133" t="s">
        <v>31</v>
      </c>
      <c r="E146" s="133" t="s">
        <v>359</v>
      </c>
      <c r="F146" s="135" t="s">
        <v>49</v>
      </c>
      <c r="G146" s="136">
        <v>4</v>
      </c>
      <c r="H146" s="207"/>
      <c r="I146" s="126">
        <f t="shared" si="37"/>
        <v>0</v>
      </c>
      <c r="J146" s="126">
        <f t="shared" si="38"/>
        <v>0</v>
      </c>
      <c r="K146" s="118" t="e">
        <f t="shared" si="39"/>
        <v>#DIV/0!</v>
      </c>
      <c r="L146" s="55"/>
      <c r="M146" s="54"/>
      <c r="N146" s="29"/>
      <c r="O146" s="5"/>
      <c r="P146" s="5"/>
      <c r="Q146" s="5"/>
      <c r="R146" s="5"/>
      <c r="S146" s="5"/>
      <c r="T146" s="5"/>
      <c r="U146" s="5"/>
      <c r="V146" s="5"/>
      <c r="W146" s="5"/>
      <c r="X146" s="5"/>
      <c r="Y146" s="5"/>
      <c r="Z146" s="5"/>
      <c r="AA146" s="5"/>
      <c r="AB146" s="5"/>
      <c r="AC146" s="5"/>
      <c r="AD146" s="4"/>
      <c r="AE146" s="4"/>
    </row>
    <row r="147" spans="1:31" ht="15">
      <c r="A147" s="86"/>
      <c r="B147" s="133" t="s">
        <v>360</v>
      </c>
      <c r="C147" s="134" t="s">
        <v>361</v>
      </c>
      <c r="D147" s="133" t="s">
        <v>31</v>
      </c>
      <c r="E147" s="133" t="s">
        <v>362</v>
      </c>
      <c r="F147" s="135" t="s">
        <v>49</v>
      </c>
      <c r="G147" s="136">
        <v>23</v>
      </c>
      <c r="H147" s="207"/>
      <c r="I147" s="126">
        <f t="shared" si="37"/>
        <v>0</v>
      </c>
      <c r="J147" s="126">
        <f t="shared" si="38"/>
        <v>0</v>
      </c>
      <c r="K147" s="118" t="e">
        <f t="shared" si="39"/>
        <v>#DIV/0!</v>
      </c>
      <c r="L147" s="55"/>
      <c r="M147" s="54"/>
      <c r="N147" s="29"/>
      <c r="O147" s="5"/>
      <c r="P147" s="5"/>
      <c r="Q147" s="5"/>
      <c r="R147" s="5"/>
      <c r="S147" s="5"/>
      <c r="T147" s="5"/>
      <c r="U147" s="5"/>
      <c r="V147" s="5"/>
      <c r="W147" s="5"/>
      <c r="X147" s="5"/>
      <c r="Y147" s="5"/>
      <c r="Z147" s="5"/>
      <c r="AA147" s="5"/>
      <c r="AB147" s="5"/>
      <c r="AC147" s="5"/>
      <c r="AD147" s="4"/>
      <c r="AE147" s="4"/>
    </row>
    <row r="148" spans="1:31" ht="28.5">
      <c r="A148" s="86"/>
      <c r="B148" s="133" t="s">
        <v>363</v>
      </c>
      <c r="C148" s="134" t="s">
        <v>364</v>
      </c>
      <c r="D148" s="133" t="s">
        <v>47</v>
      </c>
      <c r="E148" s="133" t="s">
        <v>365</v>
      </c>
      <c r="F148" s="135" t="s">
        <v>49</v>
      </c>
      <c r="G148" s="136">
        <v>37</v>
      </c>
      <c r="H148" s="207"/>
      <c r="I148" s="126">
        <f t="shared" si="37"/>
        <v>0</v>
      </c>
      <c r="J148" s="126">
        <f t="shared" si="38"/>
        <v>0</v>
      </c>
      <c r="K148" s="118" t="e">
        <f t="shared" si="39"/>
        <v>#DIV/0!</v>
      </c>
      <c r="L148" s="55"/>
      <c r="M148" s="54"/>
      <c r="N148" s="29"/>
      <c r="O148" s="5"/>
      <c r="P148" s="5"/>
      <c r="Q148" s="5"/>
      <c r="R148" s="5"/>
      <c r="S148" s="5"/>
      <c r="T148" s="5"/>
      <c r="U148" s="5"/>
      <c r="V148" s="5"/>
      <c r="W148" s="5"/>
      <c r="X148" s="5"/>
      <c r="Y148" s="5"/>
      <c r="Z148" s="5"/>
      <c r="AA148" s="5"/>
      <c r="AB148" s="5"/>
      <c r="AC148" s="5"/>
      <c r="AD148" s="4"/>
      <c r="AE148" s="4"/>
    </row>
    <row r="149" spans="1:31" ht="15">
      <c r="A149" s="86"/>
      <c r="B149" s="133" t="s">
        <v>366</v>
      </c>
      <c r="C149" s="134" t="s">
        <v>367</v>
      </c>
      <c r="D149" s="133" t="s">
        <v>31</v>
      </c>
      <c r="E149" s="133" t="s">
        <v>368</v>
      </c>
      <c r="F149" s="135" t="s">
        <v>37</v>
      </c>
      <c r="G149" s="136">
        <v>0.45</v>
      </c>
      <c r="H149" s="207"/>
      <c r="I149" s="126">
        <f t="shared" si="37"/>
        <v>0</v>
      </c>
      <c r="J149" s="126">
        <f t="shared" si="38"/>
        <v>0</v>
      </c>
      <c r="K149" s="118" t="e">
        <f t="shared" si="39"/>
        <v>#DIV/0!</v>
      </c>
      <c r="L149" s="55"/>
      <c r="M149" s="54"/>
      <c r="N149" s="29"/>
      <c r="O149" s="5"/>
      <c r="P149" s="5"/>
      <c r="Q149" s="5"/>
      <c r="R149" s="5"/>
      <c r="S149" s="5"/>
      <c r="T149" s="5"/>
      <c r="U149" s="5"/>
      <c r="V149" s="5"/>
      <c r="W149" s="5"/>
      <c r="X149" s="5"/>
      <c r="Y149" s="5"/>
      <c r="Z149" s="5"/>
      <c r="AA149" s="5"/>
      <c r="AB149" s="5"/>
      <c r="AC149" s="5"/>
      <c r="AD149" s="4"/>
      <c r="AE149" s="4"/>
    </row>
    <row r="150" spans="1:31" ht="15">
      <c r="A150" s="86"/>
      <c r="B150" s="119">
        <v>8</v>
      </c>
      <c r="C150" s="119"/>
      <c r="D150" s="119"/>
      <c r="E150" s="119" t="s">
        <v>369</v>
      </c>
      <c r="F150" s="119"/>
      <c r="G150" s="120"/>
      <c r="H150" s="122"/>
      <c r="I150" s="123"/>
      <c r="J150" s="122">
        <f>J151+J155</f>
        <v>0</v>
      </c>
      <c r="K150" s="121" t="e">
        <f>K151+K155</f>
        <v>#DIV/0!</v>
      </c>
      <c r="L150" s="55"/>
      <c r="M150" s="54"/>
      <c r="N150" s="29"/>
      <c r="O150" s="5"/>
      <c r="P150" s="5"/>
      <c r="Q150" s="5"/>
      <c r="R150" s="5"/>
      <c r="S150" s="5"/>
      <c r="T150" s="5"/>
      <c r="U150" s="5"/>
      <c r="V150" s="5"/>
      <c r="W150" s="5"/>
      <c r="X150" s="5"/>
      <c r="Y150" s="5"/>
      <c r="Z150" s="5"/>
      <c r="AA150" s="5"/>
      <c r="AB150" s="5"/>
      <c r="AC150" s="5"/>
      <c r="AD150" s="4"/>
      <c r="AE150" s="4"/>
    </row>
    <row r="151" spans="1:31" ht="15">
      <c r="A151" s="86"/>
      <c r="B151" s="111" t="s">
        <v>370</v>
      </c>
      <c r="C151" s="111"/>
      <c r="D151" s="111"/>
      <c r="E151" s="111" t="s">
        <v>371</v>
      </c>
      <c r="F151" s="111"/>
      <c r="G151" s="112"/>
      <c r="H151" s="124"/>
      <c r="I151" s="125"/>
      <c r="J151" s="124">
        <f>SUM(J152:J154)</f>
        <v>0</v>
      </c>
      <c r="K151" s="113" t="e">
        <f>SUM(K152:K154)</f>
        <v>#DIV/0!</v>
      </c>
      <c r="L151" s="55"/>
      <c r="M151" s="54"/>
      <c r="N151" s="29"/>
      <c r="O151" s="5"/>
      <c r="P151" s="5"/>
      <c r="Q151" s="5"/>
      <c r="R151" s="5"/>
      <c r="S151" s="5"/>
      <c r="T151" s="5"/>
      <c r="U151" s="5"/>
      <c r="V151" s="5"/>
      <c r="W151" s="5"/>
      <c r="X151" s="5"/>
      <c r="Y151" s="5"/>
      <c r="Z151" s="5"/>
      <c r="AA151" s="5"/>
      <c r="AB151" s="5"/>
      <c r="AC151" s="5"/>
      <c r="AD151" s="4"/>
      <c r="AE151" s="4"/>
    </row>
    <row r="152" spans="1:31" ht="42.75">
      <c r="A152" s="86"/>
      <c r="B152" s="133" t="s">
        <v>372</v>
      </c>
      <c r="C152" s="134" t="s">
        <v>373</v>
      </c>
      <c r="D152" s="133" t="s">
        <v>47</v>
      </c>
      <c r="E152" s="133" t="s">
        <v>374</v>
      </c>
      <c r="F152" s="135" t="s">
        <v>37</v>
      </c>
      <c r="G152" s="136">
        <v>1453.38</v>
      </c>
      <c r="H152" s="207"/>
      <c r="I152" s="126">
        <f t="shared" ref="I152:I154" si="40">TRUNC(H152+H152*$C$11,2)</f>
        <v>0</v>
      </c>
      <c r="J152" s="126">
        <f t="shared" ref="J152:J154" si="41">TRUNC(I152*G152,2)</f>
        <v>0</v>
      </c>
      <c r="K152" s="118" t="e">
        <f t="shared" ref="K152:K156" si="42">J152/$J$475</f>
        <v>#DIV/0!</v>
      </c>
      <c r="L152" s="55"/>
      <c r="M152" s="54"/>
      <c r="N152" s="29"/>
      <c r="O152" s="5"/>
      <c r="P152" s="5"/>
      <c r="Q152" s="5"/>
      <c r="R152" s="5"/>
      <c r="S152" s="5"/>
      <c r="T152" s="5"/>
      <c r="U152" s="5"/>
      <c r="V152" s="5"/>
      <c r="W152" s="5"/>
      <c r="X152" s="5"/>
      <c r="Y152" s="5"/>
      <c r="Z152" s="5"/>
      <c r="AA152" s="5"/>
      <c r="AB152" s="5"/>
      <c r="AC152" s="5"/>
      <c r="AD152" s="4"/>
      <c r="AE152" s="4"/>
    </row>
    <row r="153" spans="1:31" ht="28.5">
      <c r="A153" s="86"/>
      <c r="B153" s="133" t="s">
        <v>375</v>
      </c>
      <c r="C153" s="134" t="s">
        <v>376</v>
      </c>
      <c r="D153" s="133" t="s">
        <v>47</v>
      </c>
      <c r="E153" s="133" t="s">
        <v>377</v>
      </c>
      <c r="F153" s="135" t="s">
        <v>37</v>
      </c>
      <c r="G153" s="136">
        <v>1375.61</v>
      </c>
      <c r="H153" s="207"/>
      <c r="I153" s="126">
        <f t="shared" si="40"/>
        <v>0</v>
      </c>
      <c r="J153" s="126">
        <f t="shared" si="41"/>
        <v>0</v>
      </c>
      <c r="K153" s="118" t="e">
        <f t="shared" si="42"/>
        <v>#DIV/0!</v>
      </c>
      <c r="L153" s="55"/>
      <c r="M153" s="54"/>
      <c r="N153" s="29"/>
      <c r="O153" s="5"/>
      <c r="P153" s="5"/>
      <c r="Q153" s="5"/>
      <c r="R153" s="5"/>
      <c r="S153" s="5"/>
      <c r="T153" s="5"/>
      <c r="U153" s="5"/>
      <c r="V153" s="5"/>
      <c r="W153" s="5"/>
      <c r="X153" s="5"/>
      <c r="Y153" s="5"/>
      <c r="Z153" s="5"/>
      <c r="AA153" s="5"/>
      <c r="AB153" s="5"/>
      <c r="AC153" s="5"/>
      <c r="AD153" s="4"/>
      <c r="AE153" s="4"/>
    </row>
    <row r="154" spans="1:31" ht="28.5">
      <c r="A154" s="86"/>
      <c r="B154" s="133" t="s">
        <v>378</v>
      </c>
      <c r="C154" s="134" t="s">
        <v>379</v>
      </c>
      <c r="D154" s="133" t="s">
        <v>47</v>
      </c>
      <c r="E154" s="133" t="s">
        <v>380</v>
      </c>
      <c r="F154" s="135" t="s">
        <v>37</v>
      </c>
      <c r="G154" s="136">
        <v>77.77</v>
      </c>
      <c r="H154" s="207"/>
      <c r="I154" s="126">
        <f t="shared" si="40"/>
        <v>0</v>
      </c>
      <c r="J154" s="126">
        <f t="shared" si="41"/>
        <v>0</v>
      </c>
      <c r="K154" s="118" t="e">
        <f t="shared" si="42"/>
        <v>#DIV/0!</v>
      </c>
      <c r="L154" s="55"/>
      <c r="M154" s="54"/>
      <c r="N154" s="29"/>
      <c r="O154" s="5"/>
      <c r="P154" s="5"/>
      <c r="Q154" s="5"/>
      <c r="R154" s="5"/>
      <c r="S154" s="5"/>
      <c r="T154" s="5"/>
      <c r="U154" s="5"/>
      <c r="V154" s="5"/>
      <c r="W154" s="5"/>
      <c r="X154" s="5"/>
      <c r="Y154" s="5"/>
      <c r="Z154" s="5"/>
      <c r="AA154" s="5"/>
      <c r="AB154" s="5"/>
      <c r="AC154" s="5"/>
      <c r="AD154" s="4"/>
      <c r="AE154" s="4"/>
    </row>
    <row r="155" spans="1:31" ht="15">
      <c r="A155" s="86"/>
      <c r="B155" s="111" t="s">
        <v>381</v>
      </c>
      <c r="C155" s="111"/>
      <c r="D155" s="111"/>
      <c r="E155" s="111" t="s">
        <v>382</v>
      </c>
      <c r="F155" s="111"/>
      <c r="G155" s="112"/>
      <c r="H155" s="124"/>
      <c r="I155" s="125"/>
      <c r="J155" s="124">
        <f>SUM(J156)</f>
        <v>0</v>
      </c>
      <c r="K155" s="113" t="e">
        <f>SUM(K156)</f>
        <v>#DIV/0!</v>
      </c>
      <c r="L155" s="55"/>
      <c r="M155" s="54"/>
      <c r="N155" s="29"/>
      <c r="O155" s="5"/>
      <c r="P155" s="5"/>
      <c r="Q155" s="5"/>
      <c r="R155" s="5"/>
      <c r="S155" s="5"/>
      <c r="T155" s="5"/>
      <c r="U155" s="5"/>
      <c r="V155" s="5"/>
      <c r="W155" s="5"/>
      <c r="X155" s="5"/>
      <c r="Y155" s="5"/>
      <c r="Z155" s="5"/>
      <c r="AA155" s="5"/>
      <c r="AB155" s="5"/>
      <c r="AC155" s="5"/>
      <c r="AD155" s="4"/>
      <c r="AE155" s="4"/>
    </row>
    <row r="156" spans="1:31" ht="28.5">
      <c r="A156" s="86"/>
      <c r="B156" s="114" t="s">
        <v>383</v>
      </c>
      <c r="C156" s="115" t="s">
        <v>384</v>
      </c>
      <c r="D156" s="114" t="s">
        <v>47</v>
      </c>
      <c r="E156" s="114" t="s">
        <v>385</v>
      </c>
      <c r="F156" s="116" t="s">
        <v>37</v>
      </c>
      <c r="G156" s="117">
        <v>110</v>
      </c>
      <c r="H156" s="206"/>
      <c r="I156" s="126">
        <f>TRUNC(H156+H156*$C$11,2)</f>
        <v>0</v>
      </c>
      <c r="J156" s="126">
        <f>TRUNC(I156*G156,2)</f>
        <v>0</v>
      </c>
      <c r="K156" s="118" t="e">
        <f t="shared" si="42"/>
        <v>#DIV/0!</v>
      </c>
      <c r="L156" s="55"/>
      <c r="M156" s="54"/>
      <c r="N156" s="29"/>
      <c r="O156" s="5"/>
      <c r="P156" s="5"/>
      <c r="Q156" s="5"/>
      <c r="R156" s="5"/>
      <c r="S156" s="5"/>
      <c r="T156" s="5"/>
      <c r="U156" s="5"/>
      <c r="V156" s="5"/>
      <c r="W156" s="5"/>
      <c r="X156" s="5"/>
      <c r="Y156" s="5"/>
      <c r="Z156" s="5"/>
      <c r="AA156" s="5"/>
      <c r="AB156" s="5"/>
      <c r="AC156" s="5"/>
      <c r="AD156" s="4"/>
      <c r="AE156" s="4"/>
    </row>
    <row r="157" spans="1:31" ht="15">
      <c r="A157" s="86"/>
      <c r="B157" s="119">
        <v>9</v>
      </c>
      <c r="C157" s="119"/>
      <c r="D157" s="119"/>
      <c r="E157" s="119" t="s">
        <v>386</v>
      </c>
      <c r="F157" s="119"/>
      <c r="G157" s="120"/>
      <c r="H157" s="122"/>
      <c r="I157" s="123"/>
      <c r="J157" s="122">
        <f>SUM(J158+J161+J163)</f>
        <v>0</v>
      </c>
      <c r="K157" s="121" t="e">
        <f>SUM(K158+K161+K163)</f>
        <v>#DIV/0!</v>
      </c>
      <c r="L157" s="55"/>
      <c r="M157" s="54"/>
      <c r="N157" s="29"/>
      <c r="O157" s="5"/>
      <c r="P157" s="5"/>
      <c r="Q157" s="5"/>
      <c r="R157" s="5"/>
      <c r="S157" s="5"/>
      <c r="T157" s="5"/>
      <c r="U157" s="5"/>
      <c r="V157" s="5"/>
      <c r="W157" s="5"/>
      <c r="X157" s="5"/>
      <c r="Y157" s="5"/>
      <c r="Z157" s="5"/>
      <c r="AA157" s="5"/>
      <c r="AB157" s="5"/>
      <c r="AC157" s="5"/>
      <c r="AD157" s="4"/>
      <c r="AE157" s="4"/>
    </row>
    <row r="158" spans="1:31" ht="15">
      <c r="A158" s="86"/>
      <c r="B158" s="111" t="s">
        <v>387</v>
      </c>
      <c r="C158" s="111"/>
      <c r="D158" s="111"/>
      <c r="E158" s="111" t="s">
        <v>371</v>
      </c>
      <c r="F158" s="111"/>
      <c r="G158" s="112"/>
      <c r="H158" s="124"/>
      <c r="I158" s="125"/>
      <c r="J158" s="124">
        <f>SUM(J159:J160)</f>
        <v>0</v>
      </c>
      <c r="K158" s="113" t="e">
        <f>SUM(K159:K160)</f>
        <v>#DIV/0!</v>
      </c>
      <c r="L158" s="55"/>
      <c r="M158" s="54"/>
      <c r="N158" s="29"/>
      <c r="O158" s="5"/>
      <c r="P158" s="5"/>
      <c r="Q158" s="5"/>
      <c r="R158" s="5"/>
      <c r="S158" s="5"/>
      <c r="T158" s="5"/>
      <c r="U158" s="5"/>
      <c r="V158" s="5"/>
      <c r="W158" s="5"/>
      <c r="X158" s="5"/>
      <c r="Y158" s="5"/>
      <c r="Z158" s="5"/>
      <c r="AA158" s="5"/>
      <c r="AB158" s="5"/>
      <c r="AC158" s="5"/>
      <c r="AD158" s="4"/>
      <c r="AE158" s="4"/>
    </row>
    <row r="159" spans="1:31" ht="28.5">
      <c r="A159" s="86"/>
      <c r="B159" s="114" t="s">
        <v>388</v>
      </c>
      <c r="C159" s="115" t="s">
        <v>389</v>
      </c>
      <c r="D159" s="114" t="s">
        <v>47</v>
      </c>
      <c r="E159" s="114" t="s">
        <v>390</v>
      </c>
      <c r="F159" s="116" t="s">
        <v>37</v>
      </c>
      <c r="G159" s="117">
        <v>393.44</v>
      </c>
      <c r="H159" s="206"/>
      <c r="I159" s="126">
        <f t="shared" ref="I159:I160" si="43">TRUNC(H159+H159*$C$11,2)</f>
        <v>0</v>
      </c>
      <c r="J159" s="126">
        <f t="shared" ref="J159:J160" si="44">TRUNC(I159*G159,2)</f>
        <v>0</v>
      </c>
      <c r="K159" s="118" t="e">
        <f t="shared" ref="K159:K160" si="45">J159/$J$475</f>
        <v>#DIV/0!</v>
      </c>
      <c r="L159" s="55"/>
      <c r="M159" s="54"/>
      <c r="N159" s="29"/>
      <c r="O159" s="5"/>
      <c r="P159" s="5"/>
      <c r="Q159" s="5"/>
      <c r="R159" s="5"/>
      <c r="S159" s="5"/>
      <c r="T159" s="5"/>
      <c r="U159" s="5"/>
      <c r="V159" s="5"/>
      <c r="W159" s="5"/>
      <c r="X159" s="5"/>
      <c r="Y159" s="5"/>
      <c r="Z159" s="5"/>
      <c r="AA159" s="5"/>
      <c r="AB159" s="5"/>
      <c r="AC159" s="5"/>
      <c r="AD159" s="4"/>
      <c r="AE159" s="4"/>
    </row>
    <row r="160" spans="1:31" ht="15">
      <c r="A160" s="86"/>
      <c r="B160" s="114" t="s">
        <v>391</v>
      </c>
      <c r="C160" s="115" t="s">
        <v>392</v>
      </c>
      <c r="D160" s="114" t="s">
        <v>31</v>
      </c>
      <c r="E160" s="114" t="s">
        <v>393</v>
      </c>
      <c r="F160" s="116" t="s">
        <v>37</v>
      </c>
      <c r="G160" s="117">
        <v>393.44</v>
      </c>
      <c r="H160" s="206"/>
      <c r="I160" s="126">
        <f t="shared" si="43"/>
        <v>0</v>
      </c>
      <c r="J160" s="126">
        <f t="shared" si="44"/>
        <v>0</v>
      </c>
      <c r="K160" s="118" t="e">
        <f t="shared" si="45"/>
        <v>#DIV/0!</v>
      </c>
      <c r="L160" s="55"/>
      <c r="M160" s="54"/>
      <c r="N160" s="29"/>
      <c r="O160" s="5"/>
      <c r="P160" s="5"/>
      <c r="Q160" s="5"/>
      <c r="R160" s="5"/>
      <c r="S160" s="5"/>
      <c r="T160" s="5"/>
      <c r="U160" s="5"/>
      <c r="V160" s="5"/>
      <c r="W160" s="5"/>
      <c r="X160" s="5"/>
      <c r="Y160" s="5"/>
      <c r="Z160" s="5"/>
      <c r="AA160" s="5"/>
      <c r="AB160" s="5"/>
      <c r="AC160" s="5"/>
      <c r="AD160" s="4"/>
      <c r="AE160" s="4"/>
    </row>
    <row r="161" spans="1:31" ht="15">
      <c r="A161" s="86"/>
      <c r="B161" s="111" t="s">
        <v>394</v>
      </c>
      <c r="C161" s="111"/>
      <c r="D161" s="111"/>
      <c r="E161" s="111" t="s">
        <v>395</v>
      </c>
      <c r="F161" s="111"/>
      <c r="G161" s="112"/>
      <c r="H161" s="124"/>
      <c r="I161" s="125"/>
      <c r="J161" s="124">
        <f>SUM(J162)</f>
        <v>0</v>
      </c>
      <c r="K161" s="113" t="e">
        <f>SUM(K162)</f>
        <v>#DIV/0!</v>
      </c>
      <c r="L161" s="55"/>
      <c r="M161" s="54"/>
      <c r="N161" s="29"/>
      <c r="O161" s="5"/>
      <c r="P161" s="5"/>
      <c r="Q161" s="5"/>
      <c r="R161" s="5"/>
      <c r="S161" s="5"/>
      <c r="T161" s="5"/>
      <c r="U161" s="5"/>
      <c r="V161" s="5"/>
      <c r="W161" s="5"/>
      <c r="X161" s="5"/>
      <c r="Y161" s="5"/>
      <c r="Z161" s="5"/>
      <c r="AA161" s="5"/>
      <c r="AB161" s="5"/>
      <c r="AC161" s="5"/>
      <c r="AD161" s="4"/>
      <c r="AE161" s="4"/>
    </row>
    <row r="162" spans="1:31" ht="28.5">
      <c r="A162" s="86"/>
      <c r="B162" s="114" t="s">
        <v>396</v>
      </c>
      <c r="C162" s="115" t="s">
        <v>397</v>
      </c>
      <c r="D162" s="114" t="s">
        <v>31</v>
      </c>
      <c r="E162" s="114" t="s">
        <v>398</v>
      </c>
      <c r="F162" s="116" t="s">
        <v>37</v>
      </c>
      <c r="G162" s="117">
        <v>393.44</v>
      </c>
      <c r="H162" s="206"/>
      <c r="I162" s="126">
        <f t="shared" ref="I162" si="46">TRUNC(H162+H162*$C$11,2)</f>
        <v>0</v>
      </c>
      <c r="J162" s="126">
        <f t="shared" ref="J162" si="47">TRUNC(I162*G162,2)</f>
        <v>0</v>
      </c>
      <c r="K162" s="118" t="e">
        <f t="shared" ref="K162" si="48">J162/$J$475</f>
        <v>#DIV/0!</v>
      </c>
      <c r="L162" s="55"/>
      <c r="M162" s="54"/>
      <c r="N162" s="29"/>
      <c r="O162" s="5"/>
      <c r="P162" s="5"/>
      <c r="Q162" s="5"/>
      <c r="R162" s="5"/>
      <c r="S162" s="5"/>
      <c r="T162" s="5"/>
      <c r="U162" s="5"/>
      <c r="V162" s="5"/>
      <c r="W162" s="5"/>
      <c r="X162" s="5"/>
      <c r="Y162" s="5"/>
      <c r="Z162" s="5"/>
      <c r="AA162" s="5"/>
      <c r="AB162" s="5"/>
      <c r="AC162" s="5"/>
      <c r="AD162" s="4"/>
      <c r="AE162" s="4"/>
    </row>
    <row r="163" spans="1:31" ht="15">
      <c r="A163" s="86"/>
      <c r="B163" s="111" t="s">
        <v>399</v>
      </c>
      <c r="C163" s="111"/>
      <c r="D163" s="111"/>
      <c r="E163" s="111" t="s">
        <v>400</v>
      </c>
      <c r="F163" s="111"/>
      <c r="G163" s="112"/>
      <c r="H163" s="124"/>
      <c r="I163" s="125"/>
      <c r="J163" s="124">
        <f>SUM(J164)</f>
        <v>0</v>
      </c>
      <c r="K163" s="113" t="e">
        <f>SUM(K164)</f>
        <v>#DIV/0!</v>
      </c>
      <c r="L163" s="55"/>
      <c r="M163" s="54"/>
      <c r="N163" s="11"/>
      <c r="O163" s="5"/>
      <c r="P163" s="5"/>
      <c r="Q163" s="5"/>
      <c r="R163" s="5"/>
      <c r="S163" s="5"/>
      <c r="T163" s="5"/>
      <c r="U163" s="5"/>
      <c r="V163" s="5"/>
      <c r="W163" s="5"/>
      <c r="X163" s="5"/>
      <c r="Y163" s="5"/>
      <c r="Z163" s="5"/>
      <c r="AA163" s="5"/>
      <c r="AB163" s="5"/>
      <c r="AC163" s="5"/>
      <c r="AD163" s="4"/>
      <c r="AE163" s="4"/>
    </row>
    <row r="164" spans="1:31" ht="15">
      <c r="A164" s="86"/>
      <c r="B164" s="133" t="s">
        <v>401</v>
      </c>
      <c r="C164" s="134" t="s">
        <v>402</v>
      </c>
      <c r="D164" s="133" t="s">
        <v>31</v>
      </c>
      <c r="E164" s="133" t="s">
        <v>403</v>
      </c>
      <c r="F164" s="135" t="s">
        <v>87</v>
      </c>
      <c r="G164" s="136">
        <v>260.64</v>
      </c>
      <c r="H164" s="207"/>
      <c r="I164" s="126">
        <f t="shared" ref="I164" si="49">TRUNC(H164+H164*$C$11,2)</f>
        <v>0</v>
      </c>
      <c r="J164" s="126">
        <f t="shared" ref="J164" si="50">TRUNC(I164*G164,2)</f>
        <v>0</v>
      </c>
      <c r="K164" s="118" t="e">
        <f t="shared" ref="K164" si="51">J164/$J$475</f>
        <v>#DIV/0!</v>
      </c>
      <c r="L164" s="55"/>
      <c r="M164" s="54"/>
      <c r="N164" s="11"/>
      <c r="O164" s="5"/>
      <c r="P164" s="5"/>
      <c r="Q164" s="5"/>
      <c r="R164" s="5"/>
      <c r="S164" s="5"/>
      <c r="T164" s="5"/>
      <c r="U164" s="5"/>
      <c r="V164" s="5"/>
      <c r="W164" s="5"/>
      <c r="X164" s="5"/>
      <c r="Y164" s="5"/>
      <c r="Z164" s="5"/>
      <c r="AA164" s="5"/>
      <c r="AB164" s="5"/>
      <c r="AC164" s="5"/>
      <c r="AD164" s="4"/>
      <c r="AE164" s="4"/>
    </row>
    <row r="165" spans="1:31" ht="15">
      <c r="A165" s="86"/>
      <c r="B165" s="119">
        <v>10</v>
      </c>
      <c r="C165" s="119"/>
      <c r="D165" s="119"/>
      <c r="E165" s="119" t="s">
        <v>404</v>
      </c>
      <c r="F165" s="119"/>
      <c r="G165" s="120"/>
      <c r="H165" s="122"/>
      <c r="I165" s="123"/>
      <c r="J165" s="122">
        <f>J166</f>
        <v>0</v>
      </c>
      <c r="K165" s="121" t="e">
        <f>K166</f>
        <v>#DIV/0!</v>
      </c>
      <c r="L165" s="55"/>
      <c r="M165" s="54"/>
      <c r="N165" s="11"/>
      <c r="O165" s="5"/>
      <c r="P165" s="5"/>
      <c r="Q165" s="5"/>
      <c r="R165" s="5"/>
      <c r="S165" s="5"/>
      <c r="T165" s="5"/>
      <c r="U165" s="5"/>
      <c r="V165" s="5"/>
      <c r="W165" s="5"/>
      <c r="X165" s="5"/>
      <c r="Y165" s="5"/>
      <c r="Z165" s="5"/>
      <c r="AA165" s="5"/>
      <c r="AB165" s="5"/>
      <c r="AC165" s="5"/>
      <c r="AD165" s="4"/>
      <c r="AE165" s="4"/>
    </row>
    <row r="166" spans="1:31" ht="15">
      <c r="A166" s="86"/>
      <c r="B166" s="111" t="s">
        <v>405</v>
      </c>
      <c r="C166" s="111"/>
      <c r="D166" s="111"/>
      <c r="E166" s="111" t="s">
        <v>371</v>
      </c>
      <c r="F166" s="111"/>
      <c r="G166" s="112"/>
      <c r="H166" s="124"/>
      <c r="I166" s="125"/>
      <c r="J166" s="124">
        <f>J167</f>
        <v>0</v>
      </c>
      <c r="K166" s="113" t="e">
        <f>K167</f>
        <v>#DIV/0!</v>
      </c>
      <c r="L166" s="55"/>
      <c r="M166" s="54"/>
      <c r="N166" s="11"/>
      <c r="O166" s="5"/>
      <c r="P166" s="5"/>
      <c r="Q166" s="5"/>
      <c r="R166" s="5"/>
      <c r="S166" s="5"/>
      <c r="T166" s="5"/>
      <c r="U166" s="5"/>
      <c r="V166" s="5"/>
      <c r="W166" s="5"/>
      <c r="X166" s="5"/>
      <c r="Y166" s="5"/>
      <c r="Z166" s="5"/>
      <c r="AA166" s="5"/>
      <c r="AB166" s="5"/>
      <c r="AC166" s="5"/>
      <c r="AD166" s="4"/>
      <c r="AE166" s="4"/>
    </row>
    <row r="167" spans="1:31" ht="28.5">
      <c r="A167" s="86"/>
      <c r="B167" s="114" t="s">
        <v>406</v>
      </c>
      <c r="C167" s="115" t="s">
        <v>389</v>
      </c>
      <c r="D167" s="114" t="s">
        <v>47</v>
      </c>
      <c r="E167" s="114" t="s">
        <v>390</v>
      </c>
      <c r="F167" s="116" t="s">
        <v>37</v>
      </c>
      <c r="G167" s="117">
        <v>163.97</v>
      </c>
      <c r="H167" s="206"/>
      <c r="I167" s="126">
        <f t="shared" ref="I167" si="52">TRUNC(H167+H167*$C$11,2)</f>
        <v>0</v>
      </c>
      <c r="J167" s="126">
        <f t="shared" ref="J167" si="53">TRUNC(I167*G167,2)</f>
        <v>0</v>
      </c>
      <c r="K167" s="118" t="e">
        <f t="shared" ref="K167" si="54">J167/$J$475</f>
        <v>#DIV/0!</v>
      </c>
      <c r="L167" s="55"/>
      <c r="M167" s="54"/>
      <c r="N167" s="11"/>
      <c r="O167" s="5"/>
      <c r="P167" s="5"/>
      <c r="Q167" s="5"/>
      <c r="R167" s="5"/>
      <c r="S167" s="5"/>
      <c r="T167" s="5"/>
      <c r="U167" s="5"/>
      <c r="V167" s="5"/>
      <c r="W167" s="5"/>
      <c r="X167" s="5"/>
      <c r="Y167" s="5"/>
      <c r="Z167" s="5"/>
      <c r="AA167" s="5"/>
      <c r="AB167" s="5"/>
      <c r="AC167" s="5"/>
      <c r="AD167" s="4"/>
      <c r="AE167" s="4"/>
    </row>
    <row r="168" spans="1:31" ht="15">
      <c r="A168" s="86"/>
      <c r="B168" s="119">
        <v>11</v>
      </c>
      <c r="C168" s="119"/>
      <c r="D168" s="119"/>
      <c r="E168" s="119" t="s">
        <v>407</v>
      </c>
      <c r="F168" s="119"/>
      <c r="G168" s="120"/>
      <c r="H168" s="122"/>
      <c r="I168" s="123"/>
      <c r="J168" s="122">
        <f>J169+J172</f>
        <v>0</v>
      </c>
      <c r="K168" s="121" t="e">
        <f>K169+K172</f>
        <v>#DIV/0!</v>
      </c>
      <c r="L168" s="55"/>
      <c r="M168" s="54"/>
      <c r="N168" s="11"/>
      <c r="O168" s="5"/>
      <c r="P168" s="5"/>
      <c r="Q168" s="5"/>
      <c r="R168" s="5"/>
      <c r="S168" s="5"/>
      <c r="T168" s="5"/>
      <c r="U168" s="5"/>
      <c r="V168" s="5"/>
      <c r="W168" s="5"/>
      <c r="X168" s="5"/>
      <c r="Y168" s="5"/>
      <c r="Z168" s="5"/>
      <c r="AA168" s="5"/>
      <c r="AB168" s="5"/>
      <c r="AC168" s="5"/>
      <c r="AD168" s="4"/>
      <c r="AE168" s="4"/>
    </row>
    <row r="169" spans="1:31" ht="15">
      <c r="A169" s="86"/>
      <c r="B169" s="111" t="s">
        <v>408</v>
      </c>
      <c r="C169" s="111"/>
      <c r="D169" s="111"/>
      <c r="E169" s="111" t="s">
        <v>371</v>
      </c>
      <c r="F169" s="111"/>
      <c r="G169" s="112"/>
      <c r="H169" s="124"/>
      <c r="I169" s="125"/>
      <c r="J169" s="124">
        <f>SUM(J170:J171)</f>
        <v>0</v>
      </c>
      <c r="K169" s="113" t="e">
        <f>SUM(K170:K171)</f>
        <v>#DIV/0!</v>
      </c>
      <c r="L169" s="55"/>
      <c r="M169" s="54"/>
      <c r="N169" s="11"/>
      <c r="O169" s="5"/>
      <c r="P169" s="5"/>
      <c r="Q169" s="5"/>
      <c r="R169" s="5"/>
      <c r="S169" s="5"/>
      <c r="T169" s="5"/>
      <c r="U169" s="5"/>
      <c r="V169" s="5"/>
      <c r="W169" s="5"/>
      <c r="X169" s="5"/>
      <c r="Y169" s="5"/>
      <c r="Z169" s="5"/>
      <c r="AA169" s="5"/>
      <c r="AB169" s="5"/>
      <c r="AC169" s="5"/>
      <c r="AD169" s="4"/>
      <c r="AE169" s="4"/>
    </row>
    <row r="170" spans="1:31" ht="28.5">
      <c r="A170" s="86"/>
      <c r="B170" s="114" t="s">
        <v>409</v>
      </c>
      <c r="C170" s="115" t="s">
        <v>410</v>
      </c>
      <c r="D170" s="114" t="s">
        <v>47</v>
      </c>
      <c r="E170" s="114" t="s">
        <v>411</v>
      </c>
      <c r="F170" s="116" t="s">
        <v>37</v>
      </c>
      <c r="G170" s="117">
        <v>4.24</v>
      </c>
      <c r="H170" s="206"/>
      <c r="I170" s="126">
        <f t="shared" ref="I170:I171" si="55">TRUNC(H170+H170*$C$11,2)</f>
        <v>0</v>
      </c>
      <c r="J170" s="126">
        <f t="shared" ref="J170:J171" si="56">TRUNC(I170*G170,2)</f>
        <v>0</v>
      </c>
      <c r="K170" s="118" t="e">
        <f t="shared" ref="K170:K171" si="57">J170/$J$475</f>
        <v>#DIV/0!</v>
      </c>
      <c r="L170" s="55"/>
      <c r="M170" s="54"/>
      <c r="N170" s="11"/>
      <c r="O170" s="5"/>
      <c r="P170" s="5"/>
      <c r="Q170" s="5"/>
      <c r="R170" s="5"/>
      <c r="S170" s="5"/>
      <c r="T170" s="5"/>
      <c r="U170" s="5"/>
      <c r="V170" s="5"/>
      <c r="W170" s="5"/>
      <c r="X170" s="5"/>
      <c r="Y170" s="5"/>
      <c r="Z170" s="5"/>
      <c r="AA170" s="5"/>
      <c r="AB170" s="5"/>
      <c r="AC170" s="5"/>
      <c r="AD170" s="4"/>
      <c r="AE170" s="4"/>
    </row>
    <row r="171" spans="1:31" ht="28.5">
      <c r="A171" s="86"/>
      <c r="B171" s="114" t="s">
        <v>412</v>
      </c>
      <c r="C171" s="115" t="s">
        <v>413</v>
      </c>
      <c r="D171" s="114" t="s">
        <v>47</v>
      </c>
      <c r="E171" s="114" t="s">
        <v>414</v>
      </c>
      <c r="F171" s="116" t="s">
        <v>37</v>
      </c>
      <c r="G171" s="117">
        <v>4.24</v>
      </c>
      <c r="H171" s="206"/>
      <c r="I171" s="126">
        <f t="shared" si="55"/>
        <v>0</v>
      </c>
      <c r="J171" s="126">
        <f t="shared" si="56"/>
        <v>0</v>
      </c>
      <c r="K171" s="118" t="e">
        <f t="shared" si="57"/>
        <v>#DIV/0!</v>
      </c>
      <c r="L171" s="55"/>
      <c r="M171" s="54"/>
      <c r="N171" s="11"/>
      <c r="O171" s="5"/>
      <c r="P171" s="5"/>
      <c r="Q171" s="5"/>
      <c r="R171" s="5"/>
      <c r="S171" s="5"/>
      <c r="T171" s="5"/>
      <c r="U171" s="5"/>
      <c r="V171" s="5"/>
      <c r="W171" s="5"/>
      <c r="X171" s="5"/>
      <c r="Y171" s="5"/>
      <c r="Z171" s="5"/>
      <c r="AA171" s="5"/>
      <c r="AB171" s="5"/>
      <c r="AC171" s="5"/>
      <c r="AD171" s="4"/>
      <c r="AE171" s="4"/>
    </row>
    <row r="172" spans="1:31" ht="15">
      <c r="A172" s="86"/>
      <c r="B172" s="111" t="s">
        <v>415</v>
      </c>
      <c r="C172" s="111"/>
      <c r="D172" s="111"/>
      <c r="E172" s="111" t="s">
        <v>416</v>
      </c>
      <c r="F172" s="111"/>
      <c r="G172" s="112"/>
      <c r="H172" s="124"/>
      <c r="I172" s="125"/>
      <c r="J172" s="124">
        <f>J173</f>
        <v>0</v>
      </c>
      <c r="K172" s="113" t="e">
        <f>K173</f>
        <v>#DIV/0!</v>
      </c>
      <c r="L172" s="55"/>
      <c r="M172" s="54"/>
      <c r="N172" s="11"/>
      <c r="O172" s="5"/>
      <c r="P172" s="5"/>
      <c r="Q172" s="5"/>
      <c r="R172" s="5"/>
      <c r="S172" s="5"/>
      <c r="T172" s="5"/>
      <c r="U172" s="5"/>
      <c r="V172" s="5"/>
      <c r="W172" s="5"/>
      <c r="X172" s="5"/>
      <c r="Y172" s="5"/>
      <c r="Z172" s="5"/>
      <c r="AA172" s="5"/>
      <c r="AB172" s="5"/>
      <c r="AC172" s="5"/>
      <c r="AD172" s="4"/>
      <c r="AE172" s="4"/>
    </row>
    <row r="173" spans="1:31" ht="28.5">
      <c r="A173" s="86"/>
      <c r="B173" s="114" t="s">
        <v>417</v>
      </c>
      <c r="C173" s="115" t="s">
        <v>418</v>
      </c>
      <c r="D173" s="114" t="s">
        <v>47</v>
      </c>
      <c r="E173" s="114" t="s">
        <v>419</v>
      </c>
      <c r="F173" s="116" t="s">
        <v>37</v>
      </c>
      <c r="G173" s="117">
        <v>340.81</v>
      </c>
      <c r="H173" s="206"/>
      <c r="I173" s="126">
        <f t="shared" ref="I173" si="58">TRUNC(H173+H173*$C$11,2)</f>
        <v>0</v>
      </c>
      <c r="J173" s="126">
        <f t="shared" ref="J173" si="59">TRUNC(I173*G173,2)</f>
        <v>0</v>
      </c>
      <c r="K173" s="118" t="e">
        <f t="shared" ref="K173" si="60">J173/$J$475</f>
        <v>#DIV/0!</v>
      </c>
      <c r="L173" s="55"/>
      <c r="M173" s="54"/>
      <c r="N173" s="11"/>
      <c r="O173" s="5"/>
      <c r="P173" s="5"/>
      <c r="Q173" s="5"/>
      <c r="R173" s="5"/>
      <c r="S173" s="5"/>
      <c r="T173" s="5"/>
      <c r="U173" s="5"/>
      <c r="V173" s="5"/>
      <c r="W173" s="5"/>
      <c r="X173" s="5"/>
      <c r="Y173" s="5"/>
      <c r="Z173" s="5"/>
      <c r="AA173" s="5"/>
      <c r="AB173" s="5"/>
      <c r="AC173" s="5"/>
      <c r="AD173" s="4"/>
      <c r="AE173" s="4"/>
    </row>
    <row r="174" spans="1:31" ht="15">
      <c r="A174" s="86"/>
      <c r="B174" s="119">
        <v>12</v>
      </c>
      <c r="C174" s="119"/>
      <c r="D174" s="119"/>
      <c r="E174" s="119" t="s">
        <v>420</v>
      </c>
      <c r="F174" s="119"/>
      <c r="G174" s="120"/>
      <c r="H174" s="122"/>
      <c r="I174" s="123"/>
      <c r="J174" s="122">
        <f>J175+J180+J183</f>
        <v>0</v>
      </c>
      <c r="K174" s="121" t="e">
        <f>K175+K180+K183</f>
        <v>#DIV/0!</v>
      </c>
      <c r="L174" s="55"/>
      <c r="M174" s="54"/>
      <c r="N174" s="11"/>
      <c r="O174" s="5"/>
      <c r="P174" s="5"/>
      <c r="Q174" s="5"/>
      <c r="R174" s="5"/>
      <c r="S174" s="5"/>
      <c r="T174" s="5"/>
      <c r="U174" s="5"/>
      <c r="V174" s="5"/>
      <c r="W174" s="5"/>
      <c r="X174" s="5"/>
      <c r="Y174" s="5"/>
      <c r="Z174" s="5"/>
      <c r="AA174" s="5"/>
      <c r="AB174" s="5"/>
      <c r="AC174" s="5"/>
      <c r="AD174" s="4"/>
      <c r="AE174" s="4"/>
    </row>
    <row r="175" spans="1:31" ht="15">
      <c r="A175" s="86"/>
      <c r="B175" s="111" t="s">
        <v>421</v>
      </c>
      <c r="C175" s="111"/>
      <c r="D175" s="111"/>
      <c r="E175" s="111" t="s">
        <v>422</v>
      </c>
      <c r="F175" s="111"/>
      <c r="G175" s="112"/>
      <c r="H175" s="124"/>
      <c r="I175" s="125"/>
      <c r="J175" s="124">
        <f>SUM(J176:J179)</f>
        <v>0</v>
      </c>
      <c r="K175" s="113" t="e">
        <f>SUM(K176:K179)</f>
        <v>#DIV/0!</v>
      </c>
      <c r="L175" s="55"/>
      <c r="M175" s="54"/>
      <c r="N175" s="11"/>
      <c r="O175" s="5"/>
      <c r="P175" s="5"/>
      <c r="Q175" s="5"/>
      <c r="R175" s="5"/>
      <c r="S175" s="5"/>
      <c r="T175" s="5"/>
      <c r="U175" s="5"/>
      <c r="V175" s="5"/>
      <c r="W175" s="5"/>
      <c r="X175" s="5"/>
      <c r="Y175" s="5"/>
      <c r="Z175" s="5"/>
      <c r="AA175" s="5"/>
      <c r="AB175" s="5"/>
      <c r="AC175" s="5"/>
      <c r="AD175" s="4"/>
      <c r="AE175" s="4"/>
    </row>
    <row r="176" spans="1:31" ht="15">
      <c r="A176" s="86"/>
      <c r="B176" s="114" t="s">
        <v>423</v>
      </c>
      <c r="C176" s="115" t="s">
        <v>424</v>
      </c>
      <c r="D176" s="114" t="s">
        <v>47</v>
      </c>
      <c r="E176" s="114" t="s">
        <v>425</v>
      </c>
      <c r="F176" s="116" t="s">
        <v>37</v>
      </c>
      <c r="G176" s="117">
        <v>2078.46</v>
      </c>
      <c r="H176" s="206"/>
      <c r="I176" s="126">
        <f t="shared" ref="I176:I179" si="61">TRUNC(H176+H176*$C$11,2)</f>
        <v>0</v>
      </c>
      <c r="J176" s="126">
        <f t="shared" ref="J176:J179" si="62">TRUNC(I176*G176,2)</f>
        <v>0</v>
      </c>
      <c r="K176" s="118" t="e">
        <f t="shared" ref="K176:K179" si="63">J176/$J$475</f>
        <v>#DIV/0!</v>
      </c>
      <c r="L176" s="55"/>
      <c r="M176" s="54"/>
      <c r="N176" s="11"/>
      <c r="O176" s="5"/>
      <c r="P176" s="5"/>
      <c r="Q176" s="5"/>
      <c r="R176" s="5"/>
      <c r="S176" s="5"/>
      <c r="T176" s="5"/>
      <c r="U176" s="5"/>
      <c r="V176" s="5"/>
      <c r="W176" s="5"/>
      <c r="X176" s="5"/>
      <c r="Y176" s="5"/>
      <c r="Z176" s="5"/>
      <c r="AA176" s="5"/>
      <c r="AB176" s="5"/>
      <c r="AC176" s="5"/>
      <c r="AD176" s="4"/>
      <c r="AE176" s="4"/>
    </row>
    <row r="177" spans="1:31" ht="15">
      <c r="A177" s="86"/>
      <c r="B177" s="114" t="s">
        <v>426</v>
      </c>
      <c r="C177" s="115" t="s">
        <v>427</v>
      </c>
      <c r="D177" s="114" t="s">
        <v>47</v>
      </c>
      <c r="E177" s="114" t="s">
        <v>428</v>
      </c>
      <c r="F177" s="116" t="s">
        <v>37</v>
      </c>
      <c r="G177" s="117">
        <v>1351.77</v>
      </c>
      <c r="H177" s="206"/>
      <c r="I177" s="126">
        <f t="shared" si="61"/>
        <v>0</v>
      </c>
      <c r="J177" s="126">
        <f t="shared" si="62"/>
        <v>0</v>
      </c>
      <c r="K177" s="118" t="e">
        <f t="shared" si="63"/>
        <v>#DIV/0!</v>
      </c>
      <c r="L177" s="55"/>
      <c r="M177" s="54"/>
      <c r="N177" s="11"/>
      <c r="O177" s="5"/>
      <c r="P177" s="5"/>
      <c r="Q177" s="5"/>
      <c r="R177" s="5"/>
      <c r="S177" s="5"/>
      <c r="T177" s="5"/>
      <c r="U177" s="5"/>
      <c r="V177" s="5"/>
      <c r="W177" s="5"/>
      <c r="X177" s="5"/>
      <c r="Y177" s="5"/>
      <c r="Z177" s="5"/>
      <c r="AA177" s="5"/>
      <c r="AB177" s="5"/>
      <c r="AC177" s="5"/>
      <c r="AD177" s="4"/>
      <c r="AE177" s="4"/>
    </row>
    <row r="178" spans="1:31" ht="15">
      <c r="A178" s="86"/>
      <c r="B178" s="114" t="s">
        <v>429</v>
      </c>
      <c r="C178" s="115" t="s">
        <v>430</v>
      </c>
      <c r="D178" s="114" t="s">
        <v>47</v>
      </c>
      <c r="E178" s="114" t="s">
        <v>431</v>
      </c>
      <c r="F178" s="116" t="s">
        <v>37</v>
      </c>
      <c r="G178" s="117">
        <v>1351.77</v>
      </c>
      <c r="H178" s="206"/>
      <c r="I178" s="126">
        <f t="shared" si="61"/>
        <v>0</v>
      </c>
      <c r="J178" s="126">
        <f t="shared" si="62"/>
        <v>0</v>
      </c>
      <c r="K178" s="118" t="e">
        <f t="shared" si="63"/>
        <v>#DIV/0!</v>
      </c>
      <c r="L178" s="55"/>
      <c r="M178" s="54"/>
      <c r="N178" s="29"/>
      <c r="O178" s="5"/>
      <c r="P178" s="5"/>
      <c r="Q178" s="5"/>
      <c r="R178" s="5"/>
      <c r="S178" s="5"/>
      <c r="T178" s="5"/>
      <c r="U178" s="5"/>
      <c r="V178" s="5"/>
      <c r="W178" s="5"/>
      <c r="X178" s="5"/>
      <c r="Y178" s="5"/>
      <c r="Z178" s="5"/>
      <c r="AA178" s="5"/>
      <c r="AB178" s="5"/>
      <c r="AC178" s="5"/>
      <c r="AD178" s="4"/>
      <c r="AE178" s="4"/>
    </row>
    <row r="179" spans="1:31" ht="15">
      <c r="A179" s="86"/>
      <c r="B179" s="114" t="s">
        <v>432</v>
      </c>
      <c r="C179" s="115" t="s">
        <v>433</v>
      </c>
      <c r="D179" s="114" t="s">
        <v>47</v>
      </c>
      <c r="E179" s="114" t="s">
        <v>434</v>
      </c>
      <c r="F179" s="116" t="s">
        <v>37</v>
      </c>
      <c r="G179" s="117">
        <v>726.69</v>
      </c>
      <c r="H179" s="206"/>
      <c r="I179" s="126">
        <f t="shared" si="61"/>
        <v>0</v>
      </c>
      <c r="J179" s="126">
        <f t="shared" si="62"/>
        <v>0</v>
      </c>
      <c r="K179" s="118" t="e">
        <f t="shared" si="63"/>
        <v>#DIV/0!</v>
      </c>
      <c r="L179" s="55"/>
      <c r="M179" s="54"/>
      <c r="N179" s="11"/>
      <c r="O179" s="5"/>
      <c r="P179" s="5"/>
      <c r="Q179" s="5"/>
      <c r="R179" s="5"/>
      <c r="S179" s="5"/>
      <c r="T179" s="5"/>
      <c r="U179" s="5"/>
      <c r="V179" s="5"/>
      <c r="W179" s="5"/>
      <c r="X179" s="5"/>
      <c r="Y179" s="5"/>
      <c r="Z179" s="5"/>
      <c r="AA179" s="5"/>
      <c r="AB179" s="5"/>
      <c r="AC179" s="5"/>
      <c r="AD179" s="4"/>
      <c r="AE179" s="4"/>
    </row>
    <row r="180" spans="1:31" ht="15">
      <c r="A180" s="86"/>
      <c r="B180" s="111" t="s">
        <v>435</v>
      </c>
      <c r="C180" s="111"/>
      <c r="D180" s="111"/>
      <c r="E180" s="111" t="s">
        <v>436</v>
      </c>
      <c r="F180" s="111"/>
      <c r="G180" s="112"/>
      <c r="H180" s="124"/>
      <c r="I180" s="125"/>
      <c r="J180" s="124">
        <f>SUM(J181:J182)</f>
        <v>0</v>
      </c>
      <c r="K180" s="113" t="e">
        <f>SUM(K181:K182)</f>
        <v>#DIV/0!</v>
      </c>
      <c r="L180" s="55"/>
      <c r="M180" s="54"/>
      <c r="N180" s="11"/>
      <c r="O180" s="5"/>
      <c r="P180" s="5"/>
      <c r="Q180" s="5"/>
      <c r="R180" s="5"/>
      <c r="S180" s="5"/>
      <c r="T180" s="5"/>
      <c r="U180" s="5"/>
      <c r="V180" s="5"/>
      <c r="W180" s="5"/>
      <c r="X180" s="5"/>
      <c r="Y180" s="5"/>
      <c r="Z180" s="5"/>
      <c r="AA180" s="5"/>
      <c r="AB180" s="5"/>
      <c r="AC180" s="5"/>
      <c r="AD180" s="4"/>
      <c r="AE180" s="4"/>
    </row>
    <row r="181" spans="1:31" ht="15">
      <c r="A181" s="86"/>
      <c r="B181" s="114" t="s">
        <v>437</v>
      </c>
      <c r="C181" s="115" t="s">
        <v>438</v>
      </c>
      <c r="D181" s="114" t="s">
        <v>47</v>
      </c>
      <c r="E181" s="114" t="s">
        <v>439</v>
      </c>
      <c r="F181" s="116" t="s">
        <v>37</v>
      </c>
      <c r="G181" s="117">
        <v>340.81</v>
      </c>
      <c r="H181" s="206"/>
      <c r="I181" s="126">
        <f t="shared" ref="I181:I182" si="64">TRUNC(H181+H181*$C$11,2)</f>
        <v>0</v>
      </c>
      <c r="J181" s="126">
        <f t="shared" ref="J181:J182" si="65">TRUNC(I181*G181,2)</f>
        <v>0</v>
      </c>
      <c r="K181" s="118" t="e">
        <f t="shared" ref="K181:K182" si="66">J181/$J$475</f>
        <v>#DIV/0!</v>
      </c>
      <c r="L181" s="55"/>
      <c r="M181" s="54"/>
      <c r="N181" s="11"/>
      <c r="O181" s="5"/>
      <c r="P181" s="5"/>
      <c r="Q181" s="5"/>
      <c r="R181" s="5"/>
      <c r="S181" s="5"/>
      <c r="T181" s="5"/>
      <c r="U181" s="5"/>
      <c r="V181" s="5"/>
      <c r="W181" s="5"/>
      <c r="X181" s="5"/>
      <c r="Y181" s="5"/>
      <c r="Z181" s="5"/>
      <c r="AA181" s="5"/>
      <c r="AB181" s="5"/>
      <c r="AC181" s="5"/>
      <c r="AD181" s="4"/>
      <c r="AE181" s="4"/>
    </row>
    <row r="182" spans="1:31" ht="15">
      <c r="A182" s="86"/>
      <c r="B182" s="114" t="s">
        <v>440</v>
      </c>
      <c r="C182" s="115" t="s">
        <v>441</v>
      </c>
      <c r="D182" s="114" t="s">
        <v>47</v>
      </c>
      <c r="E182" s="114" t="s">
        <v>442</v>
      </c>
      <c r="F182" s="116" t="s">
        <v>37</v>
      </c>
      <c r="G182" s="117">
        <v>340.81</v>
      </c>
      <c r="H182" s="206"/>
      <c r="I182" s="126">
        <f t="shared" si="64"/>
        <v>0</v>
      </c>
      <c r="J182" s="126">
        <f t="shared" si="65"/>
        <v>0</v>
      </c>
      <c r="K182" s="118" t="e">
        <f t="shared" si="66"/>
        <v>#DIV/0!</v>
      </c>
      <c r="L182" s="55"/>
      <c r="M182" s="54"/>
      <c r="N182" s="11"/>
      <c r="O182" s="5"/>
      <c r="P182" s="5"/>
      <c r="Q182" s="5"/>
      <c r="R182" s="5"/>
      <c r="S182" s="5"/>
      <c r="T182" s="5"/>
      <c r="U182" s="5"/>
      <c r="V182" s="5"/>
      <c r="W182" s="5"/>
      <c r="X182" s="5"/>
      <c r="Y182" s="5"/>
      <c r="Z182" s="5"/>
      <c r="AA182" s="5"/>
      <c r="AB182" s="5"/>
      <c r="AC182" s="5"/>
      <c r="AD182" s="4"/>
      <c r="AE182" s="4"/>
    </row>
    <row r="183" spans="1:31" ht="15">
      <c r="A183" s="86"/>
      <c r="B183" s="111" t="s">
        <v>443</v>
      </c>
      <c r="C183" s="111"/>
      <c r="D183" s="111"/>
      <c r="E183" s="111" t="s">
        <v>286</v>
      </c>
      <c r="F183" s="111"/>
      <c r="G183" s="112"/>
      <c r="H183" s="124"/>
      <c r="I183" s="125"/>
      <c r="J183" s="124">
        <f>SUM(J184:J185)</f>
        <v>0</v>
      </c>
      <c r="K183" s="113" t="e">
        <f>SUM(K184:K185)</f>
        <v>#DIV/0!</v>
      </c>
      <c r="L183" s="55"/>
      <c r="M183" s="54"/>
      <c r="N183" s="11"/>
      <c r="O183" s="5"/>
      <c r="P183" s="5"/>
      <c r="Q183" s="5"/>
      <c r="R183" s="5"/>
      <c r="S183" s="5"/>
      <c r="T183" s="5"/>
      <c r="U183" s="5"/>
      <c r="V183" s="5"/>
      <c r="W183" s="5"/>
      <c r="X183" s="5"/>
      <c r="Y183" s="5"/>
      <c r="Z183" s="5"/>
      <c r="AA183" s="5"/>
      <c r="AB183" s="5"/>
      <c r="AC183" s="5"/>
      <c r="AD183" s="4"/>
      <c r="AE183" s="4"/>
    </row>
    <row r="184" spans="1:31" ht="15">
      <c r="A184" s="86"/>
      <c r="B184" s="114" t="s">
        <v>444</v>
      </c>
      <c r="C184" s="115" t="s">
        <v>445</v>
      </c>
      <c r="D184" s="114" t="s">
        <v>47</v>
      </c>
      <c r="E184" s="114" t="s">
        <v>446</v>
      </c>
      <c r="F184" s="116" t="s">
        <v>37</v>
      </c>
      <c r="G184" s="117">
        <v>59.06</v>
      </c>
      <c r="H184" s="206"/>
      <c r="I184" s="126">
        <f t="shared" ref="I184:I185" si="67">TRUNC(H184+H184*$C$11,2)</f>
        <v>0</v>
      </c>
      <c r="J184" s="126">
        <f t="shared" ref="J184:J185" si="68">TRUNC(I184*G184,2)</f>
        <v>0</v>
      </c>
      <c r="K184" s="118" t="e">
        <f t="shared" ref="K184:K185" si="69">J184/$J$475</f>
        <v>#DIV/0!</v>
      </c>
      <c r="L184" s="55"/>
      <c r="M184" s="54"/>
      <c r="N184" s="11"/>
      <c r="O184" s="5"/>
      <c r="P184" s="5"/>
      <c r="Q184" s="5"/>
      <c r="R184" s="5"/>
      <c r="S184" s="5"/>
      <c r="T184" s="5"/>
      <c r="U184" s="5"/>
      <c r="V184" s="5"/>
      <c r="W184" s="5"/>
      <c r="X184" s="5"/>
      <c r="Y184" s="5"/>
      <c r="Z184" s="5"/>
      <c r="AA184" s="5"/>
      <c r="AB184" s="5"/>
      <c r="AC184" s="5"/>
      <c r="AD184" s="4"/>
      <c r="AE184" s="4"/>
    </row>
    <row r="185" spans="1:31" ht="28.5">
      <c r="A185" s="86"/>
      <c r="B185" s="114" t="s">
        <v>447</v>
      </c>
      <c r="C185" s="115" t="s">
        <v>448</v>
      </c>
      <c r="D185" s="114" t="s">
        <v>47</v>
      </c>
      <c r="E185" s="114" t="s">
        <v>449</v>
      </c>
      <c r="F185" s="116" t="s">
        <v>37</v>
      </c>
      <c r="G185" s="117">
        <v>59.06</v>
      </c>
      <c r="H185" s="206"/>
      <c r="I185" s="126">
        <f t="shared" si="67"/>
        <v>0</v>
      </c>
      <c r="J185" s="126">
        <f t="shared" si="68"/>
        <v>0</v>
      </c>
      <c r="K185" s="118" t="e">
        <f t="shared" si="69"/>
        <v>#DIV/0!</v>
      </c>
      <c r="L185" s="55"/>
      <c r="M185" s="54"/>
      <c r="N185" s="11"/>
      <c r="O185" s="5"/>
      <c r="P185" s="5"/>
      <c r="Q185" s="5"/>
      <c r="R185" s="5"/>
      <c r="S185" s="5"/>
      <c r="T185" s="5"/>
      <c r="U185" s="5"/>
      <c r="V185" s="5"/>
      <c r="W185" s="5"/>
      <c r="X185" s="5"/>
      <c r="Y185" s="5"/>
      <c r="Z185" s="5"/>
      <c r="AA185" s="5"/>
      <c r="AB185" s="5"/>
      <c r="AC185" s="5"/>
      <c r="AD185" s="4"/>
      <c r="AE185" s="4"/>
    </row>
    <row r="186" spans="1:31" ht="15">
      <c r="A186" s="86"/>
      <c r="B186" s="119">
        <v>13</v>
      </c>
      <c r="C186" s="119"/>
      <c r="D186" s="119"/>
      <c r="E186" s="119" t="s">
        <v>450</v>
      </c>
      <c r="F186" s="119"/>
      <c r="G186" s="120"/>
      <c r="H186" s="122"/>
      <c r="I186" s="123"/>
      <c r="J186" s="122">
        <f>J187</f>
        <v>0</v>
      </c>
      <c r="K186" s="121" t="e">
        <f>K187</f>
        <v>#DIV/0!</v>
      </c>
      <c r="L186" s="55"/>
      <c r="M186" s="54"/>
      <c r="N186" s="11"/>
      <c r="O186" s="5"/>
      <c r="P186" s="5"/>
      <c r="Q186" s="5"/>
      <c r="R186" s="5"/>
      <c r="S186" s="5"/>
      <c r="T186" s="5"/>
      <c r="U186" s="5"/>
      <c r="V186" s="5"/>
      <c r="W186" s="5"/>
      <c r="X186" s="5"/>
      <c r="Y186" s="5"/>
      <c r="Z186" s="5"/>
      <c r="AA186" s="5"/>
      <c r="AB186" s="5"/>
      <c r="AC186" s="5"/>
      <c r="AD186" s="4"/>
      <c r="AE186" s="4"/>
    </row>
    <row r="187" spans="1:31" ht="15">
      <c r="A187" s="86"/>
      <c r="B187" s="114" t="s">
        <v>451</v>
      </c>
      <c r="C187" s="115" t="s">
        <v>452</v>
      </c>
      <c r="D187" s="114" t="s">
        <v>31</v>
      </c>
      <c r="E187" s="114" t="s">
        <v>453</v>
      </c>
      <c r="F187" s="116" t="s">
        <v>37</v>
      </c>
      <c r="G187" s="117">
        <v>13.42</v>
      </c>
      <c r="H187" s="206"/>
      <c r="I187" s="126">
        <f t="shared" ref="I187" si="70">TRUNC(H187+H187*$C$11,2)</f>
        <v>0</v>
      </c>
      <c r="J187" s="126">
        <f t="shared" ref="J187" si="71">TRUNC(I187*G187,2)</f>
        <v>0</v>
      </c>
      <c r="K187" s="118" t="e">
        <f t="shared" ref="K187" si="72">J187/$J$475</f>
        <v>#DIV/0!</v>
      </c>
      <c r="L187" s="55"/>
      <c r="M187" s="54"/>
      <c r="N187" s="11"/>
      <c r="O187" s="5"/>
      <c r="P187" s="5"/>
      <c r="Q187" s="5"/>
      <c r="R187" s="5"/>
      <c r="S187" s="5"/>
      <c r="T187" s="5"/>
      <c r="U187" s="5"/>
      <c r="V187" s="5"/>
      <c r="W187" s="5"/>
      <c r="X187" s="5"/>
      <c r="Y187" s="5"/>
      <c r="Z187" s="5"/>
      <c r="AA187" s="5"/>
      <c r="AB187" s="5"/>
      <c r="AC187" s="5"/>
      <c r="AD187" s="4"/>
      <c r="AE187" s="4"/>
    </row>
    <row r="188" spans="1:31" ht="15">
      <c r="A188" s="86"/>
      <c r="B188" s="119">
        <v>14</v>
      </c>
      <c r="C188" s="119"/>
      <c r="D188" s="119"/>
      <c r="E188" s="119" t="s">
        <v>454</v>
      </c>
      <c r="F188" s="119"/>
      <c r="G188" s="120"/>
      <c r="H188" s="122"/>
      <c r="I188" s="123"/>
      <c r="J188" s="122">
        <f>J189+J191+J199</f>
        <v>0</v>
      </c>
      <c r="K188" s="121" t="e">
        <f>K189+K191+K199</f>
        <v>#DIV/0!</v>
      </c>
      <c r="L188" s="55"/>
      <c r="M188" s="54"/>
      <c r="N188" s="11"/>
      <c r="O188" s="5"/>
      <c r="P188" s="5"/>
      <c r="Q188" s="5"/>
      <c r="R188" s="5"/>
      <c r="S188" s="5"/>
      <c r="T188" s="5"/>
      <c r="U188" s="5"/>
      <c r="V188" s="5"/>
      <c r="W188" s="5"/>
      <c r="X188" s="5"/>
      <c r="Y188" s="5"/>
      <c r="Z188" s="5"/>
      <c r="AA188" s="5"/>
      <c r="AB188" s="5"/>
      <c r="AC188" s="5"/>
      <c r="AD188" s="4"/>
      <c r="AE188" s="4"/>
    </row>
    <row r="189" spans="1:31" ht="15">
      <c r="A189" s="86"/>
      <c r="B189" s="111" t="s">
        <v>455</v>
      </c>
      <c r="C189" s="111"/>
      <c r="D189" s="111"/>
      <c r="E189" s="111" t="s">
        <v>456</v>
      </c>
      <c r="F189" s="111"/>
      <c r="G189" s="112"/>
      <c r="H189" s="124"/>
      <c r="I189" s="125"/>
      <c r="J189" s="124">
        <f>J190</f>
        <v>0</v>
      </c>
      <c r="K189" s="113" t="e">
        <f>K190</f>
        <v>#DIV/0!</v>
      </c>
      <c r="L189" s="55"/>
      <c r="M189" s="54"/>
      <c r="N189" s="29"/>
      <c r="O189" s="5"/>
      <c r="P189" s="5"/>
      <c r="Q189" s="5"/>
      <c r="R189" s="5"/>
      <c r="S189" s="5"/>
      <c r="T189" s="5"/>
      <c r="U189" s="5"/>
      <c r="V189" s="5"/>
      <c r="W189" s="5"/>
      <c r="X189" s="5"/>
      <c r="Y189" s="5"/>
      <c r="Z189" s="5"/>
      <c r="AA189" s="5"/>
      <c r="AB189" s="5"/>
      <c r="AC189" s="5"/>
      <c r="AD189" s="4"/>
      <c r="AE189" s="4"/>
    </row>
    <row r="190" spans="1:31" ht="28.5">
      <c r="A190" s="86"/>
      <c r="B190" s="114" t="s">
        <v>457</v>
      </c>
      <c r="C190" s="115" t="s">
        <v>458</v>
      </c>
      <c r="D190" s="114" t="s">
        <v>47</v>
      </c>
      <c r="E190" s="114" t="s">
        <v>459</v>
      </c>
      <c r="F190" s="116" t="s">
        <v>49</v>
      </c>
      <c r="G190" s="117">
        <v>2</v>
      </c>
      <c r="H190" s="206"/>
      <c r="I190" s="126">
        <f t="shared" ref="I190" si="73">TRUNC(H190+H190*$C$11,2)</f>
        <v>0</v>
      </c>
      <c r="J190" s="126">
        <f t="shared" ref="J190" si="74">TRUNC(I190*G190,2)</f>
        <v>0</v>
      </c>
      <c r="K190" s="118" t="e">
        <f t="shared" ref="K190" si="75">J190/$J$475</f>
        <v>#DIV/0!</v>
      </c>
      <c r="L190" s="55"/>
      <c r="M190" s="54"/>
      <c r="N190" s="29"/>
      <c r="O190" s="5"/>
      <c r="P190" s="5"/>
      <c r="Q190" s="5"/>
      <c r="R190" s="5"/>
      <c r="S190" s="5"/>
      <c r="T190" s="5"/>
      <c r="U190" s="5"/>
      <c r="V190" s="5"/>
      <c r="W190" s="5"/>
      <c r="X190" s="5"/>
      <c r="Y190" s="5"/>
      <c r="Z190" s="5"/>
      <c r="AA190" s="5"/>
      <c r="AB190" s="5"/>
      <c r="AC190" s="5"/>
      <c r="AD190" s="4"/>
      <c r="AE190" s="4"/>
    </row>
    <row r="191" spans="1:31" ht="15">
      <c r="A191" s="86"/>
      <c r="B191" s="111" t="s">
        <v>460</v>
      </c>
      <c r="C191" s="111"/>
      <c r="D191" s="111"/>
      <c r="E191" s="111" t="s">
        <v>461</v>
      </c>
      <c r="F191" s="111"/>
      <c r="G191" s="112"/>
      <c r="H191" s="124"/>
      <c r="I191" s="125"/>
      <c r="J191" s="124">
        <f>SUM(J192:J198)</f>
        <v>0</v>
      </c>
      <c r="K191" s="113" t="e">
        <f>SUM(K192:K198)</f>
        <v>#DIV/0!</v>
      </c>
      <c r="L191" s="55"/>
      <c r="M191" s="54"/>
      <c r="N191" s="29"/>
      <c r="O191" s="5"/>
      <c r="P191" s="5"/>
      <c r="Q191" s="5"/>
      <c r="R191" s="5"/>
      <c r="S191" s="5"/>
      <c r="T191" s="5"/>
      <c r="U191" s="5"/>
      <c r="V191" s="5"/>
      <c r="W191" s="5"/>
      <c r="X191" s="5"/>
      <c r="Y191" s="5"/>
      <c r="Z191" s="5"/>
      <c r="AA191" s="5"/>
      <c r="AB191" s="5"/>
      <c r="AC191" s="5"/>
      <c r="AD191" s="4"/>
      <c r="AE191" s="4"/>
    </row>
    <row r="192" spans="1:31" ht="28.5">
      <c r="A192" s="86"/>
      <c r="B192" s="114" t="s">
        <v>462</v>
      </c>
      <c r="C192" s="115" t="s">
        <v>463</v>
      </c>
      <c r="D192" s="114" t="s">
        <v>47</v>
      </c>
      <c r="E192" s="114" t="s">
        <v>464</v>
      </c>
      <c r="F192" s="116" t="s">
        <v>49</v>
      </c>
      <c r="G192" s="117">
        <v>6</v>
      </c>
      <c r="H192" s="206"/>
      <c r="I192" s="126">
        <f t="shared" ref="I192:I198" si="76">TRUNC(H192+H192*$C$11,2)</f>
        <v>0</v>
      </c>
      <c r="J192" s="126">
        <f t="shared" ref="J192:J198" si="77">TRUNC(I192*G192,2)</f>
        <v>0</v>
      </c>
      <c r="K192" s="118" t="e">
        <f t="shared" ref="K192:K198" si="78">J192/$J$475</f>
        <v>#DIV/0!</v>
      </c>
      <c r="L192" s="55"/>
      <c r="M192" s="54"/>
      <c r="N192" s="29"/>
      <c r="O192" s="5"/>
      <c r="P192" s="5"/>
      <c r="Q192" s="5"/>
      <c r="R192" s="5"/>
      <c r="S192" s="5"/>
      <c r="T192" s="5"/>
      <c r="U192" s="5"/>
      <c r="V192" s="5"/>
      <c r="W192" s="5"/>
      <c r="X192" s="5"/>
      <c r="Y192" s="5"/>
      <c r="Z192" s="5"/>
      <c r="AA192" s="5"/>
      <c r="AB192" s="5"/>
      <c r="AC192" s="5"/>
      <c r="AD192" s="4"/>
      <c r="AE192" s="4"/>
    </row>
    <row r="193" spans="1:31" ht="15">
      <c r="A193" s="86"/>
      <c r="B193" s="114" t="s">
        <v>465</v>
      </c>
      <c r="C193" s="115" t="s">
        <v>466</v>
      </c>
      <c r="D193" s="114" t="s">
        <v>31</v>
      </c>
      <c r="E193" s="114" t="s">
        <v>467</v>
      </c>
      <c r="F193" s="116" t="s">
        <v>49</v>
      </c>
      <c r="G193" s="117">
        <v>1</v>
      </c>
      <c r="H193" s="206"/>
      <c r="I193" s="126">
        <f t="shared" si="76"/>
        <v>0</v>
      </c>
      <c r="J193" s="126">
        <f t="shared" si="77"/>
        <v>0</v>
      </c>
      <c r="K193" s="118" t="e">
        <f t="shared" si="78"/>
        <v>#DIV/0!</v>
      </c>
      <c r="L193" s="55"/>
      <c r="M193" s="54"/>
      <c r="N193" s="29"/>
      <c r="O193" s="5"/>
      <c r="P193" s="5"/>
      <c r="Q193" s="5"/>
      <c r="R193" s="5"/>
      <c r="S193" s="5"/>
      <c r="T193" s="5"/>
      <c r="U193" s="5"/>
      <c r="V193" s="5"/>
      <c r="W193" s="5"/>
      <c r="X193" s="5"/>
      <c r="Y193" s="5"/>
      <c r="Z193" s="5"/>
      <c r="AA193" s="5"/>
      <c r="AB193" s="5"/>
      <c r="AC193" s="5"/>
      <c r="AD193" s="4"/>
      <c r="AE193" s="4"/>
    </row>
    <row r="194" spans="1:31" ht="42.75">
      <c r="A194" s="86"/>
      <c r="B194" s="114" t="s">
        <v>468</v>
      </c>
      <c r="C194" s="115" t="s">
        <v>469</v>
      </c>
      <c r="D194" s="114" t="s">
        <v>47</v>
      </c>
      <c r="E194" s="114" t="s">
        <v>470</v>
      </c>
      <c r="F194" s="116" t="s">
        <v>49</v>
      </c>
      <c r="G194" s="117">
        <v>13</v>
      </c>
      <c r="H194" s="206"/>
      <c r="I194" s="126">
        <f t="shared" si="76"/>
        <v>0</v>
      </c>
      <c r="J194" s="126">
        <f t="shared" si="77"/>
        <v>0</v>
      </c>
      <c r="K194" s="118" t="e">
        <f t="shared" si="78"/>
        <v>#DIV/0!</v>
      </c>
      <c r="L194" s="55"/>
      <c r="M194" s="54"/>
      <c r="N194" s="29"/>
      <c r="O194" s="5"/>
      <c r="P194" s="5"/>
      <c r="Q194" s="5"/>
      <c r="R194" s="5"/>
      <c r="S194" s="5"/>
      <c r="T194" s="5"/>
      <c r="U194" s="5"/>
      <c r="V194" s="5"/>
      <c r="W194" s="5"/>
      <c r="X194" s="5"/>
      <c r="Y194" s="5"/>
      <c r="Z194" s="5"/>
      <c r="AA194" s="5"/>
      <c r="AB194" s="5"/>
      <c r="AC194" s="5"/>
      <c r="AD194" s="4"/>
      <c r="AE194" s="4"/>
    </row>
    <row r="195" spans="1:31" ht="42.75">
      <c r="A195" s="86"/>
      <c r="B195" s="114" t="s">
        <v>471</v>
      </c>
      <c r="C195" s="115" t="s">
        <v>472</v>
      </c>
      <c r="D195" s="114" t="s">
        <v>47</v>
      </c>
      <c r="E195" s="114" t="s">
        <v>473</v>
      </c>
      <c r="F195" s="116" t="s">
        <v>49</v>
      </c>
      <c r="G195" s="117">
        <v>1</v>
      </c>
      <c r="H195" s="206"/>
      <c r="I195" s="126">
        <f t="shared" si="76"/>
        <v>0</v>
      </c>
      <c r="J195" s="126">
        <f t="shared" si="77"/>
        <v>0</v>
      </c>
      <c r="K195" s="118" t="e">
        <f t="shared" si="78"/>
        <v>#DIV/0!</v>
      </c>
      <c r="L195" s="55"/>
      <c r="M195" s="54"/>
      <c r="N195" s="29"/>
      <c r="O195" s="5"/>
      <c r="P195" s="5"/>
      <c r="Q195" s="5"/>
      <c r="R195" s="5"/>
      <c r="S195" s="5"/>
      <c r="T195" s="5"/>
      <c r="U195" s="5"/>
      <c r="V195" s="5"/>
      <c r="W195" s="5"/>
      <c r="X195" s="5"/>
      <c r="Y195" s="5"/>
      <c r="Z195" s="5"/>
      <c r="AA195" s="5"/>
      <c r="AB195" s="5"/>
      <c r="AC195" s="5"/>
      <c r="AD195" s="4"/>
      <c r="AE195" s="4"/>
    </row>
    <row r="196" spans="1:31" ht="28.5">
      <c r="A196" s="86"/>
      <c r="B196" s="114" t="s">
        <v>474</v>
      </c>
      <c r="C196" s="115" t="s">
        <v>475</v>
      </c>
      <c r="D196" s="114" t="s">
        <v>31</v>
      </c>
      <c r="E196" s="114" t="s">
        <v>476</v>
      </c>
      <c r="F196" s="116" t="s">
        <v>49</v>
      </c>
      <c r="G196" s="117">
        <v>1</v>
      </c>
      <c r="H196" s="206"/>
      <c r="I196" s="126">
        <f t="shared" si="76"/>
        <v>0</v>
      </c>
      <c r="J196" s="126">
        <f t="shared" si="77"/>
        <v>0</v>
      </c>
      <c r="K196" s="118" t="e">
        <f t="shared" si="78"/>
        <v>#DIV/0!</v>
      </c>
      <c r="L196" s="55"/>
      <c r="M196" s="54"/>
      <c r="N196" s="29"/>
      <c r="O196" s="5"/>
      <c r="P196" s="5"/>
      <c r="Q196" s="5"/>
      <c r="R196" s="5"/>
      <c r="S196" s="5"/>
      <c r="T196" s="5"/>
      <c r="U196" s="5"/>
      <c r="V196" s="5"/>
      <c r="W196" s="5"/>
      <c r="X196" s="5"/>
      <c r="Y196" s="5"/>
      <c r="Z196" s="5"/>
      <c r="AA196" s="5"/>
      <c r="AB196" s="5"/>
      <c r="AC196" s="5"/>
      <c r="AD196" s="4"/>
      <c r="AE196" s="4"/>
    </row>
    <row r="197" spans="1:31" ht="28.5">
      <c r="A197" s="86"/>
      <c r="B197" s="114" t="s">
        <v>477</v>
      </c>
      <c r="C197" s="115" t="s">
        <v>478</v>
      </c>
      <c r="D197" s="114" t="s">
        <v>47</v>
      </c>
      <c r="E197" s="114" t="s">
        <v>479</v>
      </c>
      <c r="F197" s="116" t="s">
        <v>49</v>
      </c>
      <c r="G197" s="117">
        <v>3</v>
      </c>
      <c r="H197" s="206"/>
      <c r="I197" s="126">
        <f t="shared" si="76"/>
        <v>0</v>
      </c>
      <c r="J197" s="126">
        <f t="shared" si="77"/>
        <v>0</v>
      </c>
      <c r="K197" s="118" t="e">
        <f t="shared" si="78"/>
        <v>#DIV/0!</v>
      </c>
      <c r="L197" s="55"/>
      <c r="M197" s="54"/>
      <c r="N197" s="29"/>
      <c r="O197" s="5"/>
      <c r="P197" s="5"/>
      <c r="Q197" s="5"/>
      <c r="R197" s="5"/>
      <c r="S197" s="5"/>
      <c r="T197" s="5"/>
      <c r="U197" s="5"/>
      <c r="V197" s="5"/>
      <c r="W197" s="5"/>
      <c r="X197" s="5"/>
      <c r="Y197" s="5"/>
      <c r="Z197" s="5"/>
      <c r="AA197" s="5"/>
      <c r="AB197" s="5"/>
      <c r="AC197" s="5"/>
      <c r="AD197" s="4"/>
      <c r="AE197" s="4"/>
    </row>
    <row r="198" spans="1:31" ht="15">
      <c r="A198" s="86"/>
      <c r="B198" s="114" t="s">
        <v>480</v>
      </c>
      <c r="C198" s="115" t="s">
        <v>481</v>
      </c>
      <c r="D198" s="114" t="s">
        <v>31</v>
      </c>
      <c r="E198" s="114" t="s">
        <v>482</v>
      </c>
      <c r="F198" s="116" t="s">
        <v>49</v>
      </c>
      <c r="G198" s="117">
        <v>6</v>
      </c>
      <c r="H198" s="206"/>
      <c r="I198" s="126">
        <f t="shared" si="76"/>
        <v>0</v>
      </c>
      <c r="J198" s="126">
        <f t="shared" si="77"/>
        <v>0</v>
      </c>
      <c r="K198" s="118" t="e">
        <f t="shared" si="78"/>
        <v>#DIV/0!</v>
      </c>
      <c r="L198" s="55"/>
      <c r="M198" s="54"/>
      <c r="N198" s="29"/>
      <c r="O198" s="5"/>
      <c r="P198" s="5"/>
      <c r="Q198" s="5"/>
      <c r="R198" s="5"/>
      <c r="S198" s="5"/>
      <c r="T198" s="5"/>
      <c r="U198" s="5"/>
      <c r="V198" s="5"/>
      <c r="W198" s="5"/>
      <c r="X198" s="5"/>
      <c r="Y198" s="5"/>
      <c r="Z198" s="5"/>
      <c r="AA198" s="5"/>
      <c r="AB198" s="5"/>
      <c r="AC198" s="5"/>
      <c r="AD198" s="4"/>
      <c r="AE198" s="4"/>
    </row>
    <row r="199" spans="1:31" ht="15">
      <c r="A199" s="86"/>
      <c r="B199" s="111" t="s">
        <v>483</v>
      </c>
      <c r="C199" s="111"/>
      <c r="D199" s="111"/>
      <c r="E199" s="111" t="s">
        <v>484</v>
      </c>
      <c r="F199" s="111"/>
      <c r="G199" s="112"/>
      <c r="H199" s="124"/>
      <c r="I199" s="125"/>
      <c r="J199" s="124">
        <f>SUM(J200:J213)</f>
        <v>0</v>
      </c>
      <c r="K199" s="113" t="e">
        <f>SUM(K200:K213)</f>
        <v>#DIV/0!</v>
      </c>
      <c r="L199" s="55"/>
      <c r="M199" s="54"/>
      <c r="N199" s="11"/>
      <c r="O199" s="5"/>
      <c r="P199" s="5"/>
      <c r="Q199" s="5"/>
      <c r="R199" s="5"/>
      <c r="S199" s="5"/>
      <c r="T199" s="5"/>
      <c r="U199" s="5"/>
      <c r="V199" s="5"/>
      <c r="W199" s="5"/>
      <c r="X199" s="5"/>
      <c r="Y199" s="5"/>
      <c r="Z199" s="5"/>
      <c r="AA199" s="5"/>
      <c r="AB199" s="5"/>
      <c r="AC199" s="5"/>
      <c r="AD199" s="4"/>
      <c r="AE199" s="4"/>
    </row>
    <row r="200" spans="1:31" ht="15">
      <c r="A200" s="86"/>
      <c r="B200" s="114" t="s">
        <v>485</v>
      </c>
      <c r="C200" s="115" t="s">
        <v>486</v>
      </c>
      <c r="D200" s="114" t="s">
        <v>31</v>
      </c>
      <c r="E200" s="114" t="s">
        <v>487</v>
      </c>
      <c r="F200" s="116" t="s">
        <v>37</v>
      </c>
      <c r="G200" s="117">
        <v>7.14</v>
      </c>
      <c r="H200" s="206"/>
      <c r="I200" s="126">
        <f t="shared" ref="I200:I213" si="79">TRUNC(H200+H200*$C$11,2)</f>
        <v>0</v>
      </c>
      <c r="J200" s="126">
        <f t="shared" ref="J200:J213" si="80">TRUNC(I200*G200,2)</f>
        <v>0</v>
      </c>
      <c r="K200" s="118" t="e">
        <f t="shared" ref="K200:K213" si="81">J200/$J$475</f>
        <v>#DIV/0!</v>
      </c>
      <c r="L200" s="55"/>
      <c r="M200" s="54"/>
      <c r="N200" s="11"/>
      <c r="O200" s="5"/>
      <c r="P200" s="5"/>
      <c r="Q200" s="5"/>
      <c r="R200" s="5"/>
      <c r="S200" s="5"/>
      <c r="T200" s="5"/>
      <c r="U200" s="5"/>
      <c r="V200" s="5"/>
      <c r="W200" s="5"/>
      <c r="X200" s="5"/>
      <c r="Y200" s="5"/>
      <c r="Z200" s="5"/>
      <c r="AA200" s="5"/>
      <c r="AB200" s="5"/>
      <c r="AC200" s="5"/>
      <c r="AD200" s="4"/>
      <c r="AE200" s="4"/>
    </row>
    <row r="201" spans="1:31" ht="28.5">
      <c r="A201" s="86"/>
      <c r="B201" s="114" t="s">
        <v>488</v>
      </c>
      <c r="C201" s="115" t="s">
        <v>489</v>
      </c>
      <c r="D201" s="114" t="s">
        <v>31</v>
      </c>
      <c r="E201" s="114" t="s">
        <v>490</v>
      </c>
      <c r="F201" s="116" t="s">
        <v>49</v>
      </c>
      <c r="G201" s="117">
        <v>1</v>
      </c>
      <c r="H201" s="206"/>
      <c r="I201" s="126">
        <f t="shared" si="79"/>
        <v>0</v>
      </c>
      <c r="J201" s="126">
        <f t="shared" si="80"/>
        <v>0</v>
      </c>
      <c r="K201" s="118" t="e">
        <f t="shared" si="81"/>
        <v>#DIV/0!</v>
      </c>
      <c r="L201" s="55"/>
      <c r="M201" s="54"/>
      <c r="N201" s="11"/>
      <c r="O201" s="5"/>
      <c r="P201" s="5"/>
      <c r="Q201" s="5"/>
      <c r="R201" s="5"/>
      <c r="S201" s="5"/>
      <c r="T201" s="5"/>
      <c r="U201" s="5"/>
      <c r="V201" s="5"/>
      <c r="W201" s="5"/>
      <c r="X201" s="5"/>
      <c r="Y201" s="5"/>
      <c r="Z201" s="5"/>
      <c r="AA201" s="5"/>
      <c r="AB201" s="5"/>
      <c r="AC201" s="5"/>
      <c r="AD201" s="4"/>
      <c r="AE201" s="4"/>
    </row>
    <row r="202" spans="1:31" ht="28.5">
      <c r="A202" s="86"/>
      <c r="B202" s="114" t="s">
        <v>491</v>
      </c>
      <c r="C202" s="115" t="s">
        <v>492</v>
      </c>
      <c r="D202" s="114" t="s">
        <v>47</v>
      </c>
      <c r="E202" s="114" t="s">
        <v>493</v>
      </c>
      <c r="F202" s="116" t="s">
        <v>49</v>
      </c>
      <c r="G202" s="117">
        <v>6</v>
      </c>
      <c r="H202" s="206"/>
      <c r="I202" s="126">
        <f t="shared" si="79"/>
        <v>0</v>
      </c>
      <c r="J202" s="126">
        <f t="shared" si="80"/>
        <v>0</v>
      </c>
      <c r="K202" s="118" t="e">
        <f t="shared" si="81"/>
        <v>#DIV/0!</v>
      </c>
      <c r="L202" s="55"/>
      <c r="M202" s="54"/>
      <c r="N202" s="29"/>
      <c r="O202" s="5"/>
      <c r="P202" s="5"/>
      <c r="Q202" s="5"/>
      <c r="R202" s="5"/>
      <c r="S202" s="5"/>
      <c r="T202" s="5"/>
      <c r="U202" s="5"/>
      <c r="V202" s="5"/>
      <c r="W202" s="5"/>
      <c r="X202" s="5"/>
      <c r="Y202" s="5"/>
      <c r="Z202" s="5"/>
      <c r="AA202" s="5"/>
      <c r="AB202" s="5"/>
      <c r="AC202" s="5"/>
      <c r="AD202" s="4"/>
      <c r="AE202" s="4"/>
    </row>
    <row r="203" spans="1:31" ht="28.5">
      <c r="A203" s="86"/>
      <c r="B203" s="114" t="s">
        <v>494</v>
      </c>
      <c r="C203" s="115" t="s">
        <v>495</v>
      </c>
      <c r="D203" s="114" t="s">
        <v>47</v>
      </c>
      <c r="E203" s="114" t="s">
        <v>496</v>
      </c>
      <c r="F203" s="116" t="s">
        <v>49</v>
      </c>
      <c r="G203" s="117">
        <v>5</v>
      </c>
      <c r="H203" s="206"/>
      <c r="I203" s="126">
        <f t="shared" si="79"/>
        <v>0</v>
      </c>
      <c r="J203" s="126">
        <f t="shared" si="80"/>
        <v>0</v>
      </c>
      <c r="K203" s="118" t="e">
        <f t="shared" si="81"/>
        <v>#DIV/0!</v>
      </c>
      <c r="L203" s="55"/>
      <c r="M203" s="54"/>
      <c r="N203" s="29"/>
      <c r="O203" s="5"/>
      <c r="P203" s="5"/>
      <c r="Q203" s="5"/>
      <c r="R203" s="5"/>
      <c r="S203" s="5"/>
      <c r="T203" s="5"/>
      <c r="U203" s="5"/>
      <c r="V203" s="5"/>
      <c r="W203" s="5"/>
      <c r="X203" s="5"/>
      <c r="Y203" s="5"/>
      <c r="Z203" s="5"/>
      <c r="AA203" s="5"/>
      <c r="AB203" s="5"/>
      <c r="AC203" s="5"/>
      <c r="AD203" s="4"/>
      <c r="AE203" s="4"/>
    </row>
    <row r="204" spans="1:31" ht="15">
      <c r="A204" s="86"/>
      <c r="B204" s="114" t="s">
        <v>497</v>
      </c>
      <c r="C204" s="115" t="s">
        <v>498</v>
      </c>
      <c r="D204" s="114" t="s">
        <v>31</v>
      </c>
      <c r="E204" s="114" t="s">
        <v>499</v>
      </c>
      <c r="F204" s="116" t="s">
        <v>49</v>
      </c>
      <c r="G204" s="117">
        <v>2</v>
      </c>
      <c r="H204" s="206"/>
      <c r="I204" s="126">
        <f t="shared" si="79"/>
        <v>0</v>
      </c>
      <c r="J204" s="126">
        <f t="shared" si="80"/>
        <v>0</v>
      </c>
      <c r="K204" s="118" t="e">
        <f t="shared" si="81"/>
        <v>#DIV/0!</v>
      </c>
      <c r="L204" s="55"/>
      <c r="M204" s="54"/>
      <c r="N204" s="29"/>
      <c r="O204" s="5"/>
      <c r="P204" s="5"/>
      <c r="Q204" s="5"/>
      <c r="R204" s="5"/>
      <c r="S204" s="5"/>
      <c r="T204" s="5"/>
      <c r="U204" s="5"/>
      <c r="V204" s="5"/>
      <c r="W204" s="5"/>
      <c r="X204" s="5"/>
      <c r="Y204" s="5"/>
      <c r="Z204" s="5"/>
      <c r="AA204" s="5"/>
      <c r="AB204" s="5"/>
      <c r="AC204" s="5"/>
      <c r="AD204" s="4"/>
      <c r="AE204" s="4"/>
    </row>
    <row r="205" spans="1:31" ht="15">
      <c r="A205" s="86"/>
      <c r="B205" s="114" t="s">
        <v>500</v>
      </c>
      <c r="C205" s="115" t="s">
        <v>501</v>
      </c>
      <c r="D205" s="114" t="s">
        <v>31</v>
      </c>
      <c r="E205" s="114" t="s">
        <v>502</v>
      </c>
      <c r="F205" s="116" t="s">
        <v>49</v>
      </c>
      <c r="G205" s="117">
        <v>6</v>
      </c>
      <c r="H205" s="206"/>
      <c r="I205" s="126">
        <f t="shared" si="79"/>
        <v>0</v>
      </c>
      <c r="J205" s="126">
        <f t="shared" si="80"/>
        <v>0</v>
      </c>
      <c r="K205" s="118" t="e">
        <f t="shared" si="81"/>
        <v>#DIV/0!</v>
      </c>
      <c r="L205" s="55"/>
      <c r="M205" s="54"/>
      <c r="N205" s="29"/>
      <c r="O205" s="5"/>
      <c r="P205" s="5"/>
      <c r="Q205" s="5"/>
      <c r="R205" s="5"/>
      <c r="S205" s="5"/>
      <c r="T205" s="5"/>
      <c r="U205" s="5"/>
      <c r="V205" s="5"/>
      <c r="W205" s="5"/>
      <c r="X205" s="5"/>
      <c r="Y205" s="5"/>
      <c r="Z205" s="5"/>
      <c r="AA205" s="5"/>
      <c r="AB205" s="5"/>
      <c r="AC205" s="5"/>
      <c r="AD205" s="4"/>
      <c r="AE205" s="4"/>
    </row>
    <row r="206" spans="1:31" ht="28.5">
      <c r="A206" s="86"/>
      <c r="B206" s="114" t="s">
        <v>503</v>
      </c>
      <c r="C206" s="115" t="s">
        <v>504</v>
      </c>
      <c r="D206" s="114" t="s">
        <v>31</v>
      </c>
      <c r="E206" s="114" t="s">
        <v>505</v>
      </c>
      <c r="F206" s="116" t="s">
        <v>49</v>
      </c>
      <c r="G206" s="117">
        <v>22</v>
      </c>
      <c r="H206" s="206"/>
      <c r="I206" s="126">
        <f t="shared" si="79"/>
        <v>0</v>
      </c>
      <c r="J206" s="126">
        <f t="shared" si="80"/>
        <v>0</v>
      </c>
      <c r="K206" s="118" t="e">
        <f t="shared" si="81"/>
        <v>#DIV/0!</v>
      </c>
      <c r="L206" s="55"/>
      <c r="M206" s="54"/>
      <c r="N206" s="11"/>
      <c r="O206" s="5"/>
      <c r="P206" s="5"/>
      <c r="Q206" s="5"/>
      <c r="R206" s="5"/>
      <c r="S206" s="5"/>
      <c r="T206" s="5"/>
      <c r="U206" s="5"/>
      <c r="V206" s="5"/>
      <c r="W206" s="5"/>
      <c r="X206" s="5"/>
      <c r="Y206" s="5"/>
      <c r="Z206" s="5"/>
      <c r="AA206" s="5"/>
      <c r="AB206" s="5"/>
      <c r="AC206" s="5"/>
      <c r="AD206" s="4"/>
      <c r="AE206" s="4"/>
    </row>
    <row r="207" spans="1:31" ht="28.5">
      <c r="A207" s="86"/>
      <c r="B207" s="114" t="s">
        <v>506</v>
      </c>
      <c r="C207" s="115" t="s">
        <v>507</v>
      </c>
      <c r="D207" s="114" t="s">
        <v>31</v>
      </c>
      <c r="E207" s="114" t="s">
        <v>508</v>
      </c>
      <c r="F207" s="116" t="s">
        <v>49</v>
      </c>
      <c r="G207" s="117">
        <v>1</v>
      </c>
      <c r="H207" s="206"/>
      <c r="I207" s="126">
        <f t="shared" si="79"/>
        <v>0</v>
      </c>
      <c r="J207" s="126">
        <f t="shared" si="80"/>
        <v>0</v>
      </c>
      <c r="K207" s="118" t="e">
        <f t="shared" si="81"/>
        <v>#DIV/0!</v>
      </c>
      <c r="L207" s="55"/>
      <c r="M207" s="54"/>
      <c r="N207" s="11"/>
      <c r="O207" s="5"/>
      <c r="P207" s="5"/>
      <c r="Q207" s="5"/>
      <c r="R207" s="5"/>
      <c r="S207" s="5"/>
      <c r="T207" s="5"/>
      <c r="U207" s="5"/>
      <c r="V207" s="5"/>
      <c r="W207" s="5"/>
      <c r="X207" s="5"/>
      <c r="Y207" s="5"/>
      <c r="Z207" s="5"/>
      <c r="AA207" s="5"/>
      <c r="AB207" s="5"/>
      <c r="AC207" s="5"/>
      <c r="AD207" s="4"/>
      <c r="AE207" s="4"/>
    </row>
    <row r="208" spans="1:31" ht="15">
      <c r="A208" s="86"/>
      <c r="B208" s="114" t="s">
        <v>509</v>
      </c>
      <c r="C208" s="115" t="s">
        <v>510</v>
      </c>
      <c r="D208" s="114" t="s">
        <v>31</v>
      </c>
      <c r="E208" s="114" t="s">
        <v>511</v>
      </c>
      <c r="F208" s="116" t="s">
        <v>49</v>
      </c>
      <c r="G208" s="117">
        <v>6</v>
      </c>
      <c r="H208" s="206"/>
      <c r="I208" s="126">
        <f t="shared" si="79"/>
        <v>0</v>
      </c>
      <c r="J208" s="126">
        <f t="shared" si="80"/>
        <v>0</v>
      </c>
      <c r="K208" s="118" t="e">
        <f t="shared" si="81"/>
        <v>#DIV/0!</v>
      </c>
      <c r="L208" s="55"/>
      <c r="M208" s="54"/>
      <c r="N208" s="29"/>
      <c r="O208" s="5"/>
      <c r="P208" s="5"/>
      <c r="Q208" s="5"/>
      <c r="R208" s="5"/>
      <c r="S208" s="5"/>
      <c r="T208" s="5"/>
      <c r="U208" s="5"/>
      <c r="V208" s="5"/>
      <c r="W208" s="5"/>
      <c r="X208" s="5"/>
      <c r="Y208" s="5"/>
      <c r="Z208" s="5"/>
      <c r="AA208" s="5"/>
      <c r="AB208" s="5"/>
      <c r="AC208" s="5"/>
      <c r="AD208" s="4"/>
      <c r="AE208" s="4"/>
    </row>
    <row r="209" spans="1:31" ht="15">
      <c r="A209" s="86"/>
      <c r="B209" s="114" t="s">
        <v>512</v>
      </c>
      <c r="C209" s="115" t="s">
        <v>513</v>
      </c>
      <c r="D209" s="114" t="s">
        <v>31</v>
      </c>
      <c r="E209" s="114" t="s">
        <v>514</v>
      </c>
      <c r="F209" s="116" t="s">
        <v>49</v>
      </c>
      <c r="G209" s="117">
        <v>8</v>
      </c>
      <c r="H209" s="206"/>
      <c r="I209" s="126">
        <f t="shared" si="79"/>
        <v>0</v>
      </c>
      <c r="J209" s="126">
        <f t="shared" si="80"/>
        <v>0</v>
      </c>
      <c r="K209" s="118" t="e">
        <f t="shared" si="81"/>
        <v>#DIV/0!</v>
      </c>
      <c r="L209" s="55"/>
      <c r="M209" s="54"/>
      <c r="N209" s="29"/>
      <c r="O209" s="5"/>
      <c r="P209" s="5"/>
      <c r="Q209" s="5"/>
      <c r="R209" s="5"/>
      <c r="S209" s="5"/>
      <c r="T209" s="5"/>
      <c r="U209" s="5"/>
      <c r="V209" s="5"/>
      <c r="W209" s="5"/>
      <c r="X209" s="5"/>
      <c r="Y209" s="5"/>
      <c r="Z209" s="5"/>
      <c r="AA209" s="5"/>
      <c r="AB209" s="5"/>
      <c r="AC209" s="5"/>
      <c r="AD209" s="4"/>
      <c r="AE209" s="4"/>
    </row>
    <row r="210" spans="1:31" ht="15">
      <c r="A210" s="86"/>
      <c r="B210" s="114" t="s">
        <v>515</v>
      </c>
      <c r="C210" s="115" t="s">
        <v>352</v>
      </c>
      <c r="D210" s="114" t="s">
        <v>31</v>
      </c>
      <c r="E210" s="114" t="s">
        <v>353</v>
      </c>
      <c r="F210" s="116" t="s">
        <v>49</v>
      </c>
      <c r="G210" s="117">
        <v>8</v>
      </c>
      <c r="H210" s="206"/>
      <c r="I210" s="126">
        <f t="shared" si="79"/>
        <v>0</v>
      </c>
      <c r="J210" s="126">
        <f t="shared" si="80"/>
        <v>0</v>
      </c>
      <c r="K210" s="118" t="e">
        <f t="shared" si="81"/>
        <v>#DIV/0!</v>
      </c>
      <c r="L210" s="55"/>
      <c r="M210" s="54"/>
      <c r="N210" s="29"/>
      <c r="O210" s="5"/>
      <c r="P210" s="5"/>
      <c r="Q210" s="5"/>
      <c r="R210" s="5"/>
      <c r="S210" s="5"/>
      <c r="T210" s="5"/>
      <c r="U210" s="5"/>
      <c r="V210" s="5"/>
      <c r="W210" s="5"/>
      <c r="X210" s="5"/>
      <c r="Y210" s="5"/>
      <c r="Z210" s="5"/>
      <c r="AA210" s="5"/>
      <c r="AB210" s="5"/>
      <c r="AC210" s="5"/>
      <c r="AD210" s="4"/>
      <c r="AE210" s="4"/>
    </row>
    <row r="211" spans="1:31" ht="28.5">
      <c r="A211" s="86"/>
      <c r="B211" s="114" t="s">
        <v>516</v>
      </c>
      <c r="C211" s="115" t="s">
        <v>517</v>
      </c>
      <c r="D211" s="114" t="s">
        <v>47</v>
      </c>
      <c r="E211" s="114" t="s">
        <v>518</v>
      </c>
      <c r="F211" s="116" t="s">
        <v>49</v>
      </c>
      <c r="G211" s="117">
        <v>4</v>
      </c>
      <c r="H211" s="206"/>
      <c r="I211" s="126">
        <f t="shared" si="79"/>
        <v>0</v>
      </c>
      <c r="J211" s="126">
        <f t="shared" si="80"/>
        <v>0</v>
      </c>
      <c r="K211" s="118" t="e">
        <f t="shared" si="81"/>
        <v>#DIV/0!</v>
      </c>
      <c r="L211" s="55"/>
      <c r="M211" s="54"/>
      <c r="N211" s="29"/>
      <c r="O211" s="5"/>
      <c r="P211" s="5"/>
      <c r="Q211" s="5"/>
      <c r="R211" s="5"/>
      <c r="S211" s="5"/>
      <c r="T211" s="5"/>
      <c r="U211" s="5"/>
      <c r="V211" s="5"/>
      <c r="W211" s="5"/>
      <c r="X211" s="5"/>
      <c r="Y211" s="5"/>
      <c r="Z211" s="5"/>
      <c r="AA211" s="5"/>
      <c r="AB211" s="5"/>
      <c r="AC211" s="5"/>
      <c r="AD211" s="4"/>
      <c r="AE211" s="4"/>
    </row>
    <row r="212" spans="1:31" ht="15">
      <c r="A212" s="86"/>
      <c r="B212" s="114" t="s">
        <v>519</v>
      </c>
      <c r="C212" s="115" t="s">
        <v>520</v>
      </c>
      <c r="D212" s="114" t="s">
        <v>31</v>
      </c>
      <c r="E212" s="114" t="s">
        <v>521</v>
      </c>
      <c r="F212" s="116" t="s">
        <v>49</v>
      </c>
      <c r="G212" s="117">
        <v>19</v>
      </c>
      <c r="H212" s="206"/>
      <c r="I212" s="126">
        <f t="shared" si="79"/>
        <v>0</v>
      </c>
      <c r="J212" s="126">
        <f t="shared" si="80"/>
        <v>0</v>
      </c>
      <c r="K212" s="118" t="e">
        <f t="shared" si="81"/>
        <v>#DIV/0!</v>
      </c>
      <c r="L212" s="55"/>
      <c r="M212" s="54"/>
      <c r="N212" s="29"/>
      <c r="O212" s="5"/>
      <c r="P212" s="5"/>
      <c r="Q212" s="5"/>
      <c r="R212" s="5"/>
      <c r="S212" s="5"/>
      <c r="T212" s="5"/>
      <c r="U212" s="5"/>
      <c r="V212" s="5"/>
      <c r="W212" s="5"/>
      <c r="X212" s="5"/>
      <c r="Y212" s="5"/>
      <c r="Z212" s="5"/>
      <c r="AA212" s="5"/>
      <c r="AB212" s="5"/>
      <c r="AC212" s="5"/>
      <c r="AD212" s="4"/>
      <c r="AE212" s="4"/>
    </row>
    <row r="213" spans="1:31" ht="42.75">
      <c r="A213" s="86"/>
      <c r="B213" s="114" t="s">
        <v>522</v>
      </c>
      <c r="C213" s="115" t="s">
        <v>523</v>
      </c>
      <c r="D213" s="114" t="s">
        <v>31</v>
      </c>
      <c r="E213" s="114" t="s">
        <v>524</v>
      </c>
      <c r="F213" s="116" t="s">
        <v>49</v>
      </c>
      <c r="G213" s="117">
        <v>4</v>
      </c>
      <c r="H213" s="206"/>
      <c r="I213" s="126">
        <f t="shared" si="79"/>
        <v>0</v>
      </c>
      <c r="J213" s="126">
        <f t="shared" si="80"/>
        <v>0</v>
      </c>
      <c r="K213" s="118" t="e">
        <f t="shared" si="81"/>
        <v>#DIV/0!</v>
      </c>
      <c r="L213" s="55"/>
      <c r="M213" s="54"/>
      <c r="N213" s="29"/>
      <c r="O213" s="5"/>
      <c r="P213" s="5"/>
      <c r="Q213" s="5"/>
      <c r="R213" s="5"/>
      <c r="S213" s="5"/>
      <c r="T213" s="5"/>
      <c r="U213" s="5"/>
      <c r="V213" s="5"/>
      <c r="W213" s="5"/>
      <c r="X213" s="5"/>
      <c r="Y213" s="5"/>
      <c r="Z213" s="5"/>
      <c r="AA213" s="5"/>
      <c r="AB213" s="5"/>
      <c r="AC213" s="5"/>
      <c r="AD213" s="4"/>
      <c r="AE213" s="4"/>
    </row>
    <row r="214" spans="1:31" ht="15">
      <c r="A214" s="86"/>
      <c r="B214" s="119">
        <v>15</v>
      </c>
      <c r="C214" s="119"/>
      <c r="D214" s="119"/>
      <c r="E214" s="119" t="s">
        <v>525</v>
      </c>
      <c r="F214" s="119"/>
      <c r="G214" s="120"/>
      <c r="H214" s="122"/>
      <c r="I214" s="123"/>
      <c r="J214" s="122">
        <f>J215+J257+J298+J317</f>
        <v>0</v>
      </c>
      <c r="K214" s="121" t="e">
        <f>K215+K257+K298+K317</f>
        <v>#DIV/0!</v>
      </c>
      <c r="L214" s="55"/>
      <c r="M214" s="54"/>
      <c r="N214" s="29"/>
      <c r="O214" s="5"/>
      <c r="P214" s="5"/>
      <c r="Q214" s="5"/>
      <c r="R214" s="5"/>
      <c r="S214" s="5"/>
      <c r="T214" s="5"/>
      <c r="U214" s="5"/>
      <c r="V214" s="5"/>
      <c r="W214" s="5"/>
      <c r="X214" s="5"/>
      <c r="Y214" s="5"/>
      <c r="Z214" s="5"/>
      <c r="AA214" s="5"/>
      <c r="AB214" s="5"/>
      <c r="AC214" s="5"/>
      <c r="AD214" s="4"/>
      <c r="AE214" s="4"/>
    </row>
    <row r="215" spans="1:31" ht="15">
      <c r="A215" s="86"/>
      <c r="B215" s="111" t="s">
        <v>526</v>
      </c>
      <c r="C215" s="111"/>
      <c r="D215" s="111"/>
      <c r="E215" s="111" t="s">
        <v>527</v>
      </c>
      <c r="F215" s="111"/>
      <c r="G215" s="112"/>
      <c r="H215" s="124"/>
      <c r="I215" s="125"/>
      <c r="J215" s="124">
        <f>SUM(J216:J256)</f>
        <v>0</v>
      </c>
      <c r="K215" s="113" t="e">
        <f>SUM(K216:K256)</f>
        <v>#DIV/0!</v>
      </c>
      <c r="L215" s="55"/>
      <c r="M215" s="54"/>
      <c r="N215" s="29"/>
      <c r="O215" s="5"/>
      <c r="P215" s="5"/>
      <c r="Q215" s="5"/>
      <c r="R215" s="5"/>
      <c r="S215" s="5"/>
      <c r="T215" s="5"/>
      <c r="U215" s="5"/>
      <c r="V215" s="5"/>
      <c r="W215" s="5"/>
      <c r="X215" s="5"/>
      <c r="Y215" s="5"/>
      <c r="Z215" s="5"/>
      <c r="AA215" s="5"/>
      <c r="AB215" s="5"/>
      <c r="AC215" s="5"/>
      <c r="AD215" s="4"/>
      <c r="AE215" s="4"/>
    </row>
    <row r="216" spans="1:31" ht="15">
      <c r="A216" s="86"/>
      <c r="B216" s="114" t="s">
        <v>528</v>
      </c>
      <c r="C216" s="115" t="s">
        <v>529</v>
      </c>
      <c r="D216" s="114" t="s">
        <v>31</v>
      </c>
      <c r="E216" s="114" t="s">
        <v>530</v>
      </c>
      <c r="F216" s="116" t="s">
        <v>49</v>
      </c>
      <c r="G216" s="117">
        <v>1</v>
      </c>
      <c r="H216" s="206"/>
      <c r="I216" s="126">
        <f t="shared" ref="I216:I256" si="82">TRUNC(H216+H216*$C$11,2)</f>
        <v>0</v>
      </c>
      <c r="J216" s="126">
        <f t="shared" ref="J216:J256" si="83">TRUNC(I216*G216,2)</f>
        <v>0</v>
      </c>
      <c r="K216" s="118" t="e">
        <f t="shared" ref="K216:K256" si="84">J216/$J$475</f>
        <v>#DIV/0!</v>
      </c>
      <c r="L216" s="55"/>
      <c r="M216" s="54"/>
      <c r="N216" s="29"/>
      <c r="O216" s="5"/>
      <c r="P216" s="5"/>
      <c r="Q216" s="5"/>
      <c r="R216" s="5"/>
      <c r="S216" s="5"/>
      <c r="T216" s="5"/>
      <c r="U216" s="5"/>
      <c r="V216" s="5"/>
      <c r="W216" s="5"/>
      <c r="X216" s="5"/>
      <c r="Y216" s="5"/>
      <c r="Z216" s="5"/>
      <c r="AA216" s="5"/>
      <c r="AB216" s="5"/>
      <c r="AC216" s="5"/>
      <c r="AD216" s="4"/>
      <c r="AE216" s="4"/>
    </row>
    <row r="217" spans="1:31" ht="28.5">
      <c r="A217" s="86"/>
      <c r="B217" s="114" t="s">
        <v>531</v>
      </c>
      <c r="C217" s="115" t="s">
        <v>532</v>
      </c>
      <c r="D217" s="114" t="s">
        <v>47</v>
      </c>
      <c r="E217" s="114" t="s">
        <v>533</v>
      </c>
      <c r="F217" s="116" t="s">
        <v>49</v>
      </c>
      <c r="G217" s="117">
        <v>1</v>
      </c>
      <c r="H217" s="206"/>
      <c r="I217" s="126">
        <f t="shared" si="82"/>
        <v>0</v>
      </c>
      <c r="J217" s="126">
        <f t="shared" si="83"/>
        <v>0</v>
      </c>
      <c r="K217" s="118" t="e">
        <f t="shared" si="84"/>
        <v>#DIV/0!</v>
      </c>
      <c r="L217" s="55"/>
      <c r="M217" s="54"/>
      <c r="N217" s="29"/>
      <c r="O217" s="5"/>
      <c r="P217" s="5"/>
      <c r="Q217" s="5"/>
      <c r="R217" s="5"/>
      <c r="S217" s="5"/>
      <c r="T217" s="5"/>
      <c r="U217" s="5"/>
      <c r="V217" s="5"/>
      <c r="W217" s="5"/>
      <c r="X217" s="5"/>
      <c r="Y217" s="5"/>
      <c r="Z217" s="5"/>
      <c r="AA217" s="5"/>
      <c r="AB217" s="5"/>
      <c r="AC217" s="5"/>
      <c r="AD217" s="4"/>
      <c r="AE217" s="4"/>
    </row>
    <row r="218" spans="1:31" ht="28.5">
      <c r="A218" s="86"/>
      <c r="B218" s="114" t="s">
        <v>534</v>
      </c>
      <c r="C218" s="115" t="s">
        <v>535</v>
      </c>
      <c r="D218" s="114" t="s">
        <v>47</v>
      </c>
      <c r="E218" s="114" t="s">
        <v>536</v>
      </c>
      <c r="F218" s="116" t="s">
        <v>49</v>
      </c>
      <c r="G218" s="117">
        <v>1</v>
      </c>
      <c r="H218" s="206"/>
      <c r="I218" s="126">
        <f t="shared" si="82"/>
        <v>0</v>
      </c>
      <c r="J218" s="126">
        <f t="shared" si="83"/>
        <v>0</v>
      </c>
      <c r="K218" s="118" t="e">
        <f t="shared" si="84"/>
        <v>#DIV/0!</v>
      </c>
      <c r="L218" s="55"/>
      <c r="M218" s="54"/>
      <c r="N218" s="29"/>
      <c r="O218" s="5"/>
      <c r="P218" s="5"/>
      <c r="Q218" s="5"/>
      <c r="R218" s="5"/>
      <c r="S218" s="5"/>
      <c r="T218" s="5"/>
      <c r="U218" s="5"/>
      <c r="V218" s="5"/>
      <c r="W218" s="5"/>
      <c r="X218" s="5"/>
      <c r="Y218" s="5"/>
      <c r="Z218" s="5"/>
      <c r="AA218" s="5"/>
      <c r="AB218" s="5"/>
      <c r="AC218" s="5"/>
      <c r="AD218" s="4"/>
      <c r="AE218" s="4"/>
    </row>
    <row r="219" spans="1:31" ht="28.5">
      <c r="A219" s="86"/>
      <c r="B219" s="114" t="s">
        <v>537</v>
      </c>
      <c r="C219" s="115" t="s">
        <v>538</v>
      </c>
      <c r="D219" s="114" t="s">
        <v>47</v>
      </c>
      <c r="E219" s="114" t="s">
        <v>539</v>
      </c>
      <c r="F219" s="116" t="s">
        <v>49</v>
      </c>
      <c r="G219" s="117">
        <v>1</v>
      </c>
      <c r="H219" s="206"/>
      <c r="I219" s="126">
        <f t="shared" si="82"/>
        <v>0</v>
      </c>
      <c r="J219" s="126">
        <f t="shared" si="83"/>
        <v>0</v>
      </c>
      <c r="K219" s="118" t="e">
        <f t="shared" si="84"/>
        <v>#DIV/0!</v>
      </c>
      <c r="L219" s="55"/>
      <c r="M219" s="54"/>
      <c r="N219" s="29"/>
      <c r="O219" s="5"/>
      <c r="P219" s="5"/>
      <c r="Q219" s="5"/>
      <c r="R219" s="5"/>
      <c r="S219" s="5"/>
      <c r="T219" s="5"/>
      <c r="U219" s="5"/>
      <c r="V219" s="5"/>
      <c r="W219" s="5"/>
      <c r="X219" s="5"/>
      <c r="Y219" s="5"/>
      <c r="Z219" s="5"/>
      <c r="AA219" s="5"/>
      <c r="AB219" s="5"/>
      <c r="AC219" s="5"/>
      <c r="AD219" s="4"/>
      <c r="AE219" s="4"/>
    </row>
    <row r="220" spans="1:31" ht="28.5">
      <c r="A220" s="86"/>
      <c r="B220" s="114" t="s">
        <v>540</v>
      </c>
      <c r="C220" s="115" t="s">
        <v>541</v>
      </c>
      <c r="D220" s="114" t="s">
        <v>47</v>
      </c>
      <c r="E220" s="114" t="s">
        <v>542</v>
      </c>
      <c r="F220" s="116" t="s">
        <v>49</v>
      </c>
      <c r="G220" s="117">
        <v>3</v>
      </c>
      <c r="H220" s="206"/>
      <c r="I220" s="126">
        <f t="shared" si="82"/>
        <v>0</v>
      </c>
      <c r="J220" s="126">
        <f t="shared" si="83"/>
        <v>0</v>
      </c>
      <c r="K220" s="118" t="e">
        <f t="shared" si="84"/>
        <v>#DIV/0!</v>
      </c>
      <c r="L220" s="55"/>
      <c r="M220" s="54"/>
      <c r="N220" s="29"/>
      <c r="O220" s="5"/>
      <c r="P220" s="5"/>
      <c r="Q220" s="5"/>
      <c r="R220" s="5"/>
      <c r="S220" s="5"/>
      <c r="T220" s="5"/>
      <c r="U220" s="5"/>
      <c r="V220" s="5"/>
      <c r="W220" s="5"/>
      <c r="X220" s="5"/>
      <c r="Y220" s="5"/>
      <c r="Z220" s="5"/>
      <c r="AA220" s="5"/>
      <c r="AB220" s="5"/>
      <c r="AC220" s="5"/>
      <c r="AD220" s="4"/>
      <c r="AE220" s="4"/>
    </row>
    <row r="221" spans="1:31" ht="28.5">
      <c r="A221" s="86"/>
      <c r="B221" s="114" t="s">
        <v>543</v>
      </c>
      <c r="C221" s="115" t="s">
        <v>544</v>
      </c>
      <c r="D221" s="114" t="s">
        <v>47</v>
      </c>
      <c r="E221" s="114" t="s">
        <v>545</v>
      </c>
      <c r="F221" s="116" t="s">
        <v>49</v>
      </c>
      <c r="G221" s="117">
        <v>17</v>
      </c>
      <c r="H221" s="206"/>
      <c r="I221" s="126">
        <f t="shared" si="82"/>
        <v>0</v>
      </c>
      <c r="J221" s="126">
        <f t="shared" si="83"/>
        <v>0</v>
      </c>
      <c r="K221" s="118" t="e">
        <f t="shared" si="84"/>
        <v>#DIV/0!</v>
      </c>
      <c r="L221" s="55"/>
      <c r="M221" s="54"/>
      <c r="N221" s="29"/>
      <c r="O221" s="5"/>
      <c r="P221" s="5"/>
      <c r="Q221" s="5"/>
      <c r="R221" s="5"/>
      <c r="S221" s="5"/>
      <c r="T221" s="5"/>
      <c r="U221" s="5"/>
      <c r="V221" s="5"/>
      <c r="W221" s="5"/>
      <c r="X221" s="5"/>
      <c r="Y221" s="5"/>
      <c r="Z221" s="5"/>
      <c r="AA221" s="5"/>
      <c r="AB221" s="5"/>
      <c r="AC221" s="5"/>
      <c r="AD221" s="4"/>
      <c r="AE221" s="4"/>
    </row>
    <row r="222" spans="1:31" ht="28.5">
      <c r="A222" s="86"/>
      <c r="B222" s="114" t="s">
        <v>546</v>
      </c>
      <c r="C222" s="115" t="s">
        <v>547</v>
      </c>
      <c r="D222" s="114" t="s">
        <v>47</v>
      </c>
      <c r="E222" s="114" t="s">
        <v>548</v>
      </c>
      <c r="F222" s="116" t="s">
        <v>87</v>
      </c>
      <c r="G222" s="117">
        <v>54.4</v>
      </c>
      <c r="H222" s="206"/>
      <c r="I222" s="126">
        <f t="shared" si="82"/>
        <v>0</v>
      </c>
      <c r="J222" s="126">
        <f t="shared" si="83"/>
        <v>0</v>
      </c>
      <c r="K222" s="118" t="e">
        <f t="shared" si="84"/>
        <v>#DIV/0!</v>
      </c>
      <c r="L222" s="55"/>
      <c r="M222" s="54"/>
      <c r="N222" s="29"/>
      <c r="O222" s="5"/>
      <c r="P222" s="5"/>
      <c r="Q222" s="5"/>
      <c r="R222" s="5"/>
      <c r="S222" s="5"/>
      <c r="T222" s="5"/>
      <c r="U222" s="5"/>
      <c r="V222" s="5"/>
      <c r="W222" s="5"/>
      <c r="X222" s="5"/>
      <c r="Y222" s="5"/>
      <c r="Z222" s="5"/>
      <c r="AA222" s="5"/>
      <c r="AB222" s="5"/>
      <c r="AC222" s="5"/>
      <c r="AD222" s="4"/>
      <c r="AE222" s="4"/>
    </row>
    <row r="223" spans="1:31" ht="15">
      <c r="A223" s="86"/>
      <c r="B223" s="114" t="s">
        <v>549</v>
      </c>
      <c r="C223" s="115" t="s">
        <v>550</v>
      </c>
      <c r="D223" s="114" t="s">
        <v>31</v>
      </c>
      <c r="E223" s="114" t="s">
        <v>551</v>
      </c>
      <c r="F223" s="116" t="s">
        <v>49</v>
      </c>
      <c r="G223" s="117">
        <v>1</v>
      </c>
      <c r="H223" s="206"/>
      <c r="I223" s="126">
        <f t="shared" si="82"/>
        <v>0</v>
      </c>
      <c r="J223" s="126">
        <f t="shared" si="83"/>
        <v>0</v>
      </c>
      <c r="K223" s="118" t="e">
        <f t="shared" si="84"/>
        <v>#DIV/0!</v>
      </c>
      <c r="L223" s="55"/>
      <c r="M223" s="54"/>
      <c r="N223" s="29"/>
      <c r="O223" s="5"/>
      <c r="P223" s="5"/>
      <c r="Q223" s="5"/>
      <c r="R223" s="5"/>
      <c r="S223" s="5"/>
      <c r="T223" s="5"/>
      <c r="U223" s="5"/>
      <c r="V223" s="5"/>
      <c r="W223" s="5"/>
      <c r="X223" s="5"/>
      <c r="Y223" s="5"/>
      <c r="Z223" s="5"/>
      <c r="AA223" s="5"/>
      <c r="AB223" s="5"/>
      <c r="AC223" s="5"/>
      <c r="AD223" s="4"/>
      <c r="AE223" s="4"/>
    </row>
    <row r="224" spans="1:31" ht="15">
      <c r="A224" s="86"/>
      <c r="B224" s="114" t="s">
        <v>552</v>
      </c>
      <c r="C224" s="115" t="s">
        <v>553</v>
      </c>
      <c r="D224" s="114" t="s">
        <v>47</v>
      </c>
      <c r="E224" s="114" t="s">
        <v>554</v>
      </c>
      <c r="F224" s="116" t="s">
        <v>49</v>
      </c>
      <c r="G224" s="117">
        <v>1</v>
      </c>
      <c r="H224" s="206"/>
      <c r="I224" s="126">
        <f t="shared" si="82"/>
        <v>0</v>
      </c>
      <c r="J224" s="126">
        <f t="shared" si="83"/>
        <v>0</v>
      </c>
      <c r="K224" s="118" t="e">
        <f t="shared" si="84"/>
        <v>#DIV/0!</v>
      </c>
      <c r="L224" s="55"/>
      <c r="M224" s="54"/>
      <c r="N224" s="29"/>
      <c r="O224" s="5"/>
      <c r="P224" s="5"/>
      <c r="Q224" s="5"/>
      <c r="R224" s="5"/>
      <c r="S224" s="5"/>
      <c r="T224" s="5"/>
      <c r="U224" s="5"/>
      <c r="V224" s="5"/>
      <c r="W224" s="5"/>
      <c r="X224" s="5"/>
      <c r="Y224" s="5"/>
      <c r="Z224" s="5"/>
      <c r="AA224" s="5"/>
      <c r="AB224" s="5"/>
      <c r="AC224" s="5"/>
      <c r="AD224" s="4"/>
      <c r="AE224" s="4"/>
    </row>
    <row r="225" spans="1:31" ht="28.5">
      <c r="A225" s="86"/>
      <c r="B225" s="114" t="s">
        <v>555</v>
      </c>
      <c r="C225" s="115" t="s">
        <v>556</v>
      </c>
      <c r="D225" s="114" t="s">
        <v>47</v>
      </c>
      <c r="E225" s="114" t="s">
        <v>557</v>
      </c>
      <c r="F225" s="116" t="s">
        <v>49</v>
      </c>
      <c r="G225" s="117">
        <v>1</v>
      </c>
      <c r="H225" s="206"/>
      <c r="I225" s="126">
        <f t="shared" si="82"/>
        <v>0</v>
      </c>
      <c r="J225" s="126">
        <f t="shared" si="83"/>
        <v>0</v>
      </c>
      <c r="K225" s="118" t="e">
        <f t="shared" si="84"/>
        <v>#DIV/0!</v>
      </c>
      <c r="L225" s="55"/>
      <c r="M225" s="54"/>
      <c r="N225" s="29"/>
      <c r="O225" s="5"/>
      <c r="P225" s="5"/>
      <c r="Q225" s="5"/>
      <c r="R225" s="5"/>
      <c r="S225" s="5"/>
      <c r="T225" s="5"/>
      <c r="U225" s="5"/>
      <c r="V225" s="5"/>
      <c r="W225" s="5"/>
      <c r="X225" s="5"/>
      <c r="Y225" s="5"/>
      <c r="Z225" s="5"/>
      <c r="AA225" s="5"/>
      <c r="AB225" s="5"/>
      <c r="AC225" s="5"/>
      <c r="AD225" s="4"/>
      <c r="AE225" s="4"/>
    </row>
    <row r="226" spans="1:31" ht="28.5">
      <c r="A226" s="86"/>
      <c r="B226" s="114" t="s">
        <v>558</v>
      </c>
      <c r="C226" s="115" t="s">
        <v>559</v>
      </c>
      <c r="D226" s="114" t="s">
        <v>47</v>
      </c>
      <c r="E226" s="114" t="s">
        <v>560</v>
      </c>
      <c r="F226" s="116" t="s">
        <v>49</v>
      </c>
      <c r="G226" s="117">
        <v>24</v>
      </c>
      <c r="H226" s="206"/>
      <c r="I226" s="126">
        <f t="shared" si="82"/>
        <v>0</v>
      </c>
      <c r="J226" s="126">
        <f t="shared" si="83"/>
        <v>0</v>
      </c>
      <c r="K226" s="118" t="e">
        <f t="shared" si="84"/>
        <v>#DIV/0!</v>
      </c>
      <c r="L226" s="55"/>
      <c r="M226" s="54"/>
      <c r="N226" s="29"/>
      <c r="O226" s="5"/>
      <c r="P226" s="5"/>
      <c r="Q226" s="5"/>
      <c r="R226" s="5"/>
      <c r="S226" s="5"/>
      <c r="T226" s="5"/>
      <c r="U226" s="5"/>
      <c r="V226" s="5"/>
      <c r="W226" s="5"/>
      <c r="X226" s="5"/>
      <c r="Y226" s="5"/>
      <c r="Z226" s="5"/>
      <c r="AA226" s="5"/>
      <c r="AB226" s="5"/>
      <c r="AC226" s="5"/>
      <c r="AD226" s="4"/>
      <c r="AE226" s="4"/>
    </row>
    <row r="227" spans="1:31" ht="28.5">
      <c r="A227" s="86"/>
      <c r="B227" s="114" t="s">
        <v>561</v>
      </c>
      <c r="C227" s="115" t="s">
        <v>562</v>
      </c>
      <c r="D227" s="114" t="s">
        <v>47</v>
      </c>
      <c r="E227" s="114" t="s">
        <v>563</v>
      </c>
      <c r="F227" s="116" t="s">
        <v>49</v>
      </c>
      <c r="G227" s="117">
        <v>2</v>
      </c>
      <c r="H227" s="206"/>
      <c r="I227" s="126">
        <f t="shared" si="82"/>
        <v>0</v>
      </c>
      <c r="J227" s="126">
        <f t="shared" si="83"/>
        <v>0</v>
      </c>
      <c r="K227" s="118" t="e">
        <f t="shared" si="84"/>
        <v>#DIV/0!</v>
      </c>
      <c r="L227" s="55"/>
      <c r="M227" s="54"/>
      <c r="N227" s="29"/>
      <c r="O227" s="5"/>
      <c r="P227" s="5"/>
      <c r="Q227" s="5"/>
      <c r="R227" s="5"/>
      <c r="S227" s="5"/>
      <c r="T227" s="5"/>
      <c r="U227" s="5"/>
      <c r="V227" s="5"/>
      <c r="W227" s="5"/>
      <c r="X227" s="5"/>
      <c r="Y227" s="5"/>
      <c r="Z227" s="5"/>
      <c r="AA227" s="5"/>
      <c r="AB227" s="5"/>
      <c r="AC227" s="5"/>
      <c r="AD227" s="4"/>
      <c r="AE227" s="4"/>
    </row>
    <row r="228" spans="1:31" ht="28.5">
      <c r="A228" s="86"/>
      <c r="B228" s="114" t="s">
        <v>564</v>
      </c>
      <c r="C228" s="115" t="s">
        <v>565</v>
      </c>
      <c r="D228" s="114" t="s">
        <v>47</v>
      </c>
      <c r="E228" s="114" t="s">
        <v>566</v>
      </c>
      <c r="F228" s="116" t="s">
        <v>87</v>
      </c>
      <c r="G228" s="117">
        <v>2</v>
      </c>
      <c r="H228" s="206"/>
      <c r="I228" s="126">
        <f t="shared" si="82"/>
        <v>0</v>
      </c>
      <c r="J228" s="126">
        <f t="shared" si="83"/>
        <v>0</v>
      </c>
      <c r="K228" s="118" t="e">
        <f t="shared" si="84"/>
        <v>#DIV/0!</v>
      </c>
      <c r="L228" s="55"/>
      <c r="M228" s="54"/>
      <c r="N228" s="29"/>
      <c r="O228" s="5"/>
      <c r="P228" s="5"/>
      <c r="Q228" s="5"/>
      <c r="R228" s="5"/>
      <c r="S228" s="5"/>
      <c r="T228" s="5"/>
      <c r="U228" s="5"/>
      <c r="V228" s="5"/>
      <c r="W228" s="5"/>
      <c r="X228" s="5"/>
      <c r="Y228" s="5"/>
      <c r="Z228" s="5"/>
      <c r="AA228" s="5"/>
      <c r="AB228" s="5"/>
      <c r="AC228" s="5"/>
      <c r="AD228" s="4"/>
      <c r="AE228" s="4"/>
    </row>
    <row r="229" spans="1:31" ht="28.5">
      <c r="A229" s="86"/>
      <c r="B229" s="114" t="s">
        <v>567</v>
      </c>
      <c r="C229" s="115" t="s">
        <v>568</v>
      </c>
      <c r="D229" s="114" t="s">
        <v>47</v>
      </c>
      <c r="E229" s="114" t="s">
        <v>569</v>
      </c>
      <c r="F229" s="116" t="s">
        <v>87</v>
      </c>
      <c r="G229" s="117">
        <v>1</v>
      </c>
      <c r="H229" s="206"/>
      <c r="I229" s="126">
        <f t="shared" si="82"/>
        <v>0</v>
      </c>
      <c r="J229" s="126">
        <f t="shared" si="83"/>
        <v>0</v>
      </c>
      <c r="K229" s="118" t="e">
        <f t="shared" si="84"/>
        <v>#DIV/0!</v>
      </c>
      <c r="L229" s="55"/>
      <c r="M229" s="54"/>
      <c r="N229" s="29"/>
      <c r="O229" s="5"/>
      <c r="P229" s="5"/>
      <c r="Q229" s="5"/>
      <c r="R229" s="5"/>
      <c r="S229" s="5"/>
      <c r="T229" s="5"/>
      <c r="U229" s="5"/>
      <c r="V229" s="5"/>
      <c r="W229" s="5"/>
      <c r="X229" s="5"/>
      <c r="Y229" s="5"/>
      <c r="Z229" s="5"/>
      <c r="AA229" s="5"/>
      <c r="AB229" s="5"/>
      <c r="AC229" s="5"/>
      <c r="AD229" s="4"/>
      <c r="AE229" s="4"/>
    </row>
    <row r="230" spans="1:31" ht="28.5">
      <c r="A230" s="86"/>
      <c r="B230" s="114" t="s">
        <v>570</v>
      </c>
      <c r="C230" s="115" t="s">
        <v>571</v>
      </c>
      <c r="D230" s="114" t="s">
        <v>47</v>
      </c>
      <c r="E230" s="114" t="s">
        <v>572</v>
      </c>
      <c r="F230" s="116" t="s">
        <v>49</v>
      </c>
      <c r="G230" s="117">
        <v>2</v>
      </c>
      <c r="H230" s="206"/>
      <c r="I230" s="126">
        <f t="shared" si="82"/>
        <v>0</v>
      </c>
      <c r="J230" s="126">
        <f t="shared" si="83"/>
        <v>0</v>
      </c>
      <c r="K230" s="118" t="e">
        <f t="shared" si="84"/>
        <v>#DIV/0!</v>
      </c>
      <c r="L230" s="55"/>
      <c r="M230" s="54"/>
      <c r="N230" s="29"/>
      <c r="O230" s="5"/>
      <c r="P230" s="5"/>
      <c r="Q230" s="5"/>
      <c r="R230" s="5"/>
      <c r="S230" s="5"/>
      <c r="T230" s="5"/>
      <c r="U230" s="5"/>
      <c r="V230" s="5"/>
      <c r="W230" s="5"/>
      <c r="X230" s="5"/>
      <c r="Y230" s="5"/>
      <c r="Z230" s="5"/>
      <c r="AA230" s="5"/>
      <c r="AB230" s="5"/>
      <c r="AC230" s="5"/>
      <c r="AD230" s="4"/>
      <c r="AE230" s="4"/>
    </row>
    <row r="231" spans="1:31" ht="28.5">
      <c r="A231" s="86"/>
      <c r="B231" s="114" t="s">
        <v>573</v>
      </c>
      <c r="C231" s="115" t="s">
        <v>574</v>
      </c>
      <c r="D231" s="114" t="s">
        <v>47</v>
      </c>
      <c r="E231" s="114" t="s">
        <v>575</v>
      </c>
      <c r="F231" s="116" t="s">
        <v>49</v>
      </c>
      <c r="G231" s="117">
        <v>2</v>
      </c>
      <c r="H231" s="206"/>
      <c r="I231" s="126">
        <f t="shared" si="82"/>
        <v>0</v>
      </c>
      <c r="J231" s="126">
        <f t="shared" si="83"/>
        <v>0</v>
      </c>
      <c r="K231" s="118" t="e">
        <f t="shared" si="84"/>
        <v>#DIV/0!</v>
      </c>
      <c r="L231" s="55"/>
      <c r="M231" s="54"/>
      <c r="N231" s="29"/>
      <c r="O231" s="5"/>
      <c r="P231" s="5"/>
      <c r="Q231" s="5"/>
      <c r="R231" s="5"/>
      <c r="S231" s="5"/>
      <c r="T231" s="5"/>
      <c r="U231" s="5"/>
      <c r="V231" s="5"/>
      <c r="W231" s="5"/>
      <c r="X231" s="5"/>
      <c r="Y231" s="5"/>
      <c r="Z231" s="5"/>
      <c r="AA231" s="5"/>
      <c r="AB231" s="5"/>
      <c r="AC231" s="5"/>
      <c r="AD231" s="4"/>
      <c r="AE231" s="4"/>
    </row>
    <row r="232" spans="1:31" ht="28.5">
      <c r="A232" s="86"/>
      <c r="B232" s="114" t="s">
        <v>576</v>
      </c>
      <c r="C232" s="115" t="s">
        <v>577</v>
      </c>
      <c r="D232" s="114" t="s">
        <v>47</v>
      </c>
      <c r="E232" s="114" t="s">
        <v>578</v>
      </c>
      <c r="F232" s="116" t="s">
        <v>49</v>
      </c>
      <c r="G232" s="117">
        <v>52</v>
      </c>
      <c r="H232" s="206"/>
      <c r="I232" s="126">
        <f t="shared" si="82"/>
        <v>0</v>
      </c>
      <c r="J232" s="126">
        <f t="shared" si="83"/>
        <v>0</v>
      </c>
      <c r="K232" s="118" t="e">
        <f t="shared" si="84"/>
        <v>#DIV/0!</v>
      </c>
      <c r="L232" s="55"/>
      <c r="M232" s="54"/>
      <c r="N232" s="29"/>
      <c r="O232" s="5"/>
      <c r="P232" s="5"/>
      <c r="Q232" s="5"/>
      <c r="R232" s="5"/>
      <c r="S232" s="5"/>
      <c r="T232" s="5"/>
      <c r="U232" s="5"/>
      <c r="V232" s="5"/>
      <c r="W232" s="5"/>
      <c r="X232" s="5"/>
      <c r="Y232" s="5"/>
      <c r="Z232" s="5"/>
      <c r="AA232" s="5"/>
      <c r="AB232" s="5"/>
      <c r="AC232" s="5"/>
      <c r="AD232" s="4"/>
      <c r="AE232" s="4"/>
    </row>
    <row r="233" spans="1:31" ht="28.5">
      <c r="A233" s="86"/>
      <c r="B233" s="114" t="s">
        <v>579</v>
      </c>
      <c r="C233" s="115" t="s">
        <v>580</v>
      </c>
      <c r="D233" s="114" t="s">
        <v>47</v>
      </c>
      <c r="E233" s="114" t="s">
        <v>581</v>
      </c>
      <c r="F233" s="116" t="s">
        <v>49</v>
      </c>
      <c r="G233" s="117">
        <v>1</v>
      </c>
      <c r="H233" s="206"/>
      <c r="I233" s="126">
        <f t="shared" si="82"/>
        <v>0</v>
      </c>
      <c r="J233" s="126">
        <f t="shared" si="83"/>
        <v>0</v>
      </c>
      <c r="K233" s="118" t="e">
        <f t="shared" si="84"/>
        <v>#DIV/0!</v>
      </c>
      <c r="L233" s="55"/>
      <c r="M233" s="54"/>
      <c r="N233" s="29"/>
      <c r="O233" s="5"/>
      <c r="P233" s="5"/>
      <c r="Q233" s="5"/>
      <c r="R233" s="5"/>
      <c r="S233" s="5"/>
      <c r="T233" s="5"/>
      <c r="U233" s="5"/>
      <c r="V233" s="5"/>
      <c r="W233" s="5"/>
      <c r="X233" s="5"/>
      <c r="Y233" s="5"/>
      <c r="Z233" s="5"/>
      <c r="AA233" s="5"/>
      <c r="AB233" s="5"/>
      <c r="AC233" s="5"/>
      <c r="AD233" s="4"/>
      <c r="AE233" s="4"/>
    </row>
    <row r="234" spans="1:31" ht="28.5">
      <c r="A234" s="86"/>
      <c r="B234" s="114" t="s">
        <v>582</v>
      </c>
      <c r="C234" s="115" t="s">
        <v>583</v>
      </c>
      <c r="D234" s="114" t="s">
        <v>47</v>
      </c>
      <c r="E234" s="114" t="s">
        <v>584</v>
      </c>
      <c r="F234" s="116" t="s">
        <v>49</v>
      </c>
      <c r="G234" s="117">
        <v>3</v>
      </c>
      <c r="H234" s="206"/>
      <c r="I234" s="126">
        <f t="shared" si="82"/>
        <v>0</v>
      </c>
      <c r="J234" s="126">
        <f t="shared" si="83"/>
        <v>0</v>
      </c>
      <c r="K234" s="118" t="e">
        <f t="shared" si="84"/>
        <v>#DIV/0!</v>
      </c>
      <c r="L234" s="55"/>
      <c r="M234" s="54"/>
      <c r="N234" s="29"/>
      <c r="O234" s="5"/>
      <c r="P234" s="5"/>
      <c r="Q234" s="5"/>
      <c r="R234" s="5"/>
      <c r="S234" s="5"/>
      <c r="T234" s="5"/>
      <c r="U234" s="5"/>
      <c r="V234" s="5"/>
      <c r="W234" s="5"/>
      <c r="X234" s="5"/>
      <c r="Y234" s="5"/>
      <c r="Z234" s="5"/>
      <c r="AA234" s="5"/>
      <c r="AB234" s="5"/>
      <c r="AC234" s="5"/>
      <c r="AD234" s="4"/>
      <c r="AE234" s="4"/>
    </row>
    <row r="235" spans="1:31" ht="28.5">
      <c r="A235" s="86"/>
      <c r="B235" s="114" t="s">
        <v>585</v>
      </c>
      <c r="C235" s="115" t="s">
        <v>586</v>
      </c>
      <c r="D235" s="114" t="s">
        <v>47</v>
      </c>
      <c r="E235" s="114" t="s">
        <v>587</v>
      </c>
      <c r="F235" s="116" t="s">
        <v>49</v>
      </c>
      <c r="G235" s="117">
        <v>1</v>
      </c>
      <c r="H235" s="206"/>
      <c r="I235" s="126">
        <f t="shared" si="82"/>
        <v>0</v>
      </c>
      <c r="J235" s="126">
        <f t="shared" si="83"/>
        <v>0</v>
      </c>
      <c r="K235" s="118" t="e">
        <f t="shared" si="84"/>
        <v>#DIV/0!</v>
      </c>
      <c r="L235" s="55"/>
      <c r="M235" s="54"/>
      <c r="N235" s="29"/>
      <c r="O235" s="5"/>
      <c r="P235" s="5"/>
      <c r="Q235" s="5"/>
      <c r="R235" s="5"/>
      <c r="S235" s="5"/>
      <c r="T235" s="5"/>
      <c r="U235" s="5"/>
      <c r="V235" s="5"/>
      <c r="W235" s="5"/>
      <c r="X235" s="5"/>
      <c r="Y235" s="5"/>
      <c r="Z235" s="5"/>
      <c r="AA235" s="5"/>
      <c r="AB235" s="5"/>
      <c r="AC235" s="5"/>
      <c r="AD235" s="4"/>
      <c r="AE235" s="4"/>
    </row>
    <row r="236" spans="1:31" ht="28.5">
      <c r="A236" s="86"/>
      <c r="B236" s="114" t="s">
        <v>588</v>
      </c>
      <c r="C236" s="115" t="s">
        <v>589</v>
      </c>
      <c r="D236" s="114" t="s">
        <v>47</v>
      </c>
      <c r="E236" s="114" t="s">
        <v>590</v>
      </c>
      <c r="F236" s="116" t="s">
        <v>49</v>
      </c>
      <c r="G236" s="117">
        <v>1</v>
      </c>
      <c r="H236" s="206"/>
      <c r="I236" s="126">
        <f t="shared" si="82"/>
        <v>0</v>
      </c>
      <c r="J236" s="126">
        <f t="shared" si="83"/>
        <v>0</v>
      </c>
      <c r="K236" s="118" t="e">
        <f t="shared" si="84"/>
        <v>#DIV/0!</v>
      </c>
      <c r="L236" s="55"/>
      <c r="M236" s="54"/>
      <c r="N236" s="29"/>
      <c r="O236" s="5"/>
      <c r="P236" s="5"/>
      <c r="Q236" s="5"/>
      <c r="R236" s="5"/>
      <c r="S236" s="5"/>
      <c r="T236" s="5"/>
      <c r="U236" s="5"/>
      <c r="V236" s="5"/>
      <c r="W236" s="5"/>
      <c r="X236" s="5"/>
      <c r="Y236" s="5"/>
      <c r="Z236" s="5"/>
      <c r="AA236" s="5"/>
      <c r="AB236" s="5"/>
      <c r="AC236" s="5"/>
      <c r="AD236" s="4"/>
      <c r="AE236" s="4"/>
    </row>
    <row r="237" spans="1:31" ht="28.5">
      <c r="A237" s="86"/>
      <c r="B237" s="114" t="s">
        <v>591</v>
      </c>
      <c r="C237" s="115" t="s">
        <v>592</v>
      </c>
      <c r="D237" s="114" t="s">
        <v>47</v>
      </c>
      <c r="E237" s="114" t="s">
        <v>593</v>
      </c>
      <c r="F237" s="116" t="s">
        <v>49</v>
      </c>
      <c r="G237" s="117">
        <v>1</v>
      </c>
      <c r="H237" s="206"/>
      <c r="I237" s="126">
        <f t="shared" si="82"/>
        <v>0</v>
      </c>
      <c r="J237" s="126">
        <f t="shared" si="83"/>
        <v>0</v>
      </c>
      <c r="K237" s="118" t="e">
        <f t="shared" si="84"/>
        <v>#DIV/0!</v>
      </c>
      <c r="L237" s="55"/>
      <c r="M237" s="54"/>
      <c r="N237" s="29"/>
      <c r="O237" s="5"/>
      <c r="P237" s="5"/>
      <c r="Q237" s="5"/>
      <c r="R237" s="5"/>
      <c r="S237" s="5"/>
      <c r="T237" s="5"/>
      <c r="U237" s="5"/>
      <c r="V237" s="5"/>
      <c r="W237" s="5"/>
      <c r="X237" s="5"/>
      <c r="Y237" s="5"/>
      <c r="Z237" s="5"/>
      <c r="AA237" s="5"/>
      <c r="AB237" s="5"/>
      <c r="AC237" s="5"/>
      <c r="AD237" s="4"/>
      <c r="AE237" s="4"/>
    </row>
    <row r="238" spans="1:31" ht="28.5">
      <c r="A238" s="86"/>
      <c r="B238" s="114" t="s">
        <v>594</v>
      </c>
      <c r="C238" s="115" t="s">
        <v>595</v>
      </c>
      <c r="D238" s="114" t="s">
        <v>47</v>
      </c>
      <c r="E238" s="114" t="s">
        <v>596</v>
      </c>
      <c r="F238" s="116" t="s">
        <v>49</v>
      </c>
      <c r="G238" s="117">
        <v>81</v>
      </c>
      <c r="H238" s="206"/>
      <c r="I238" s="126">
        <f t="shared" si="82"/>
        <v>0</v>
      </c>
      <c r="J238" s="126">
        <f t="shared" si="83"/>
        <v>0</v>
      </c>
      <c r="K238" s="118" t="e">
        <f t="shared" si="84"/>
        <v>#DIV/0!</v>
      </c>
      <c r="L238" s="55"/>
      <c r="M238" s="54"/>
      <c r="N238" s="29"/>
      <c r="O238" s="5"/>
      <c r="P238" s="5"/>
      <c r="Q238" s="5"/>
      <c r="R238" s="5"/>
      <c r="S238" s="5"/>
      <c r="T238" s="5"/>
      <c r="U238" s="5"/>
      <c r="V238" s="5"/>
      <c r="W238" s="5"/>
      <c r="X238" s="5"/>
      <c r="Y238" s="5"/>
      <c r="Z238" s="5"/>
      <c r="AA238" s="5"/>
      <c r="AB238" s="5"/>
      <c r="AC238" s="5"/>
      <c r="AD238" s="4"/>
      <c r="AE238" s="4"/>
    </row>
    <row r="239" spans="1:31" ht="28.5">
      <c r="A239" s="86"/>
      <c r="B239" s="114" t="s">
        <v>597</v>
      </c>
      <c r="C239" s="115" t="s">
        <v>598</v>
      </c>
      <c r="D239" s="114" t="s">
        <v>47</v>
      </c>
      <c r="E239" s="114" t="s">
        <v>599</v>
      </c>
      <c r="F239" s="116" t="s">
        <v>49</v>
      </c>
      <c r="G239" s="117">
        <v>1</v>
      </c>
      <c r="H239" s="206"/>
      <c r="I239" s="126">
        <f t="shared" si="82"/>
        <v>0</v>
      </c>
      <c r="J239" s="126">
        <f t="shared" si="83"/>
        <v>0</v>
      </c>
      <c r="K239" s="118" t="e">
        <f t="shared" si="84"/>
        <v>#DIV/0!</v>
      </c>
      <c r="L239" s="55"/>
      <c r="M239" s="54"/>
      <c r="N239" s="29"/>
      <c r="O239" s="5"/>
      <c r="P239" s="5"/>
      <c r="Q239" s="5"/>
      <c r="R239" s="5"/>
      <c r="S239" s="5"/>
      <c r="T239" s="5"/>
      <c r="U239" s="5"/>
      <c r="V239" s="5"/>
      <c r="W239" s="5"/>
      <c r="X239" s="5"/>
      <c r="Y239" s="5"/>
      <c r="Z239" s="5"/>
      <c r="AA239" s="5"/>
      <c r="AB239" s="5"/>
      <c r="AC239" s="5"/>
      <c r="AD239" s="4"/>
      <c r="AE239" s="4"/>
    </row>
    <row r="240" spans="1:31" ht="28.5">
      <c r="A240" s="86"/>
      <c r="B240" s="114" t="s">
        <v>600</v>
      </c>
      <c r="C240" s="115" t="s">
        <v>601</v>
      </c>
      <c r="D240" s="114" t="s">
        <v>47</v>
      </c>
      <c r="E240" s="114" t="s">
        <v>602</v>
      </c>
      <c r="F240" s="116" t="s">
        <v>49</v>
      </c>
      <c r="G240" s="117">
        <v>25</v>
      </c>
      <c r="H240" s="206"/>
      <c r="I240" s="126">
        <f t="shared" si="82"/>
        <v>0</v>
      </c>
      <c r="J240" s="126">
        <f t="shared" si="83"/>
        <v>0</v>
      </c>
      <c r="K240" s="118" t="e">
        <f t="shared" si="84"/>
        <v>#DIV/0!</v>
      </c>
      <c r="L240" s="55"/>
      <c r="M240" s="54"/>
      <c r="N240" s="29"/>
      <c r="O240" s="5"/>
      <c r="P240" s="5"/>
      <c r="Q240" s="5"/>
      <c r="R240" s="5"/>
      <c r="S240" s="5"/>
      <c r="T240" s="5"/>
      <c r="U240" s="5"/>
      <c r="V240" s="5"/>
      <c r="W240" s="5"/>
      <c r="X240" s="5"/>
      <c r="Y240" s="5"/>
      <c r="Z240" s="5"/>
      <c r="AA240" s="5"/>
      <c r="AB240" s="5"/>
      <c r="AC240" s="5"/>
      <c r="AD240" s="4"/>
      <c r="AE240" s="4"/>
    </row>
    <row r="241" spans="1:31" ht="28.5">
      <c r="A241" s="86"/>
      <c r="B241" s="114" t="s">
        <v>603</v>
      </c>
      <c r="C241" s="115" t="s">
        <v>604</v>
      </c>
      <c r="D241" s="114" t="s">
        <v>47</v>
      </c>
      <c r="E241" s="114" t="s">
        <v>605</v>
      </c>
      <c r="F241" s="116" t="s">
        <v>49</v>
      </c>
      <c r="G241" s="117">
        <v>1</v>
      </c>
      <c r="H241" s="206"/>
      <c r="I241" s="126">
        <f t="shared" si="82"/>
        <v>0</v>
      </c>
      <c r="J241" s="126">
        <f t="shared" si="83"/>
        <v>0</v>
      </c>
      <c r="K241" s="118" t="e">
        <f t="shared" si="84"/>
        <v>#DIV/0!</v>
      </c>
      <c r="L241" s="55"/>
      <c r="M241" s="54"/>
      <c r="N241" s="29"/>
      <c r="O241" s="5"/>
      <c r="P241" s="5"/>
      <c r="Q241" s="5"/>
      <c r="R241" s="5"/>
      <c r="S241" s="5"/>
      <c r="T241" s="5"/>
      <c r="U241" s="5"/>
      <c r="V241" s="5"/>
      <c r="W241" s="5"/>
      <c r="X241" s="5"/>
      <c r="Y241" s="5"/>
      <c r="Z241" s="5"/>
      <c r="AA241" s="5"/>
      <c r="AB241" s="5"/>
      <c r="AC241" s="5"/>
      <c r="AD241" s="4"/>
      <c r="AE241" s="4"/>
    </row>
    <row r="242" spans="1:31" ht="28.5">
      <c r="A242" s="86"/>
      <c r="B242" s="114" t="s">
        <v>606</v>
      </c>
      <c r="C242" s="115" t="s">
        <v>607</v>
      </c>
      <c r="D242" s="114" t="s">
        <v>47</v>
      </c>
      <c r="E242" s="114" t="s">
        <v>608</v>
      </c>
      <c r="F242" s="116" t="s">
        <v>87</v>
      </c>
      <c r="G242" s="117">
        <v>298.60000000000002</v>
      </c>
      <c r="H242" s="206"/>
      <c r="I242" s="126">
        <f t="shared" si="82"/>
        <v>0</v>
      </c>
      <c r="J242" s="126">
        <f t="shared" si="83"/>
        <v>0</v>
      </c>
      <c r="K242" s="118" t="e">
        <f t="shared" si="84"/>
        <v>#DIV/0!</v>
      </c>
      <c r="L242" s="55"/>
      <c r="M242" s="54"/>
      <c r="N242" s="29"/>
      <c r="O242" s="5"/>
      <c r="P242" s="5"/>
      <c r="Q242" s="5"/>
      <c r="R242" s="5"/>
      <c r="S242" s="5"/>
      <c r="T242" s="5"/>
      <c r="U242" s="5"/>
      <c r="V242" s="5"/>
      <c r="W242" s="5"/>
      <c r="X242" s="5"/>
      <c r="Y242" s="5"/>
      <c r="Z242" s="5"/>
      <c r="AA242" s="5"/>
      <c r="AB242" s="5"/>
      <c r="AC242" s="5"/>
      <c r="AD242" s="4"/>
      <c r="AE242" s="4"/>
    </row>
    <row r="243" spans="1:31" ht="28.5">
      <c r="A243" s="86"/>
      <c r="B243" s="114" t="s">
        <v>609</v>
      </c>
      <c r="C243" s="115" t="s">
        <v>610</v>
      </c>
      <c r="D243" s="114" t="s">
        <v>47</v>
      </c>
      <c r="E243" s="114" t="s">
        <v>611</v>
      </c>
      <c r="F243" s="116" t="s">
        <v>87</v>
      </c>
      <c r="G243" s="117">
        <v>31.4</v>
      </c>
      <c r="H243" s="206"/>
      <c r="I243" s="126">
        <f t="shared" si="82"/>
        <v>0</v>
      </c>
      <c r="J243" s="126">
        <f t="shared" si="83"/>
        <v>0</v>
      </c>
      <c r="K243" s="118" t="e">
        <f t="shared" si="84"/>
        <v>#DIV/0!</v>
      </c>
      <c r="L243" s="55"/>
      <c r="M243" s="54"/>
      <c r="N243" s="29"/>
      <c r="O243" s="5"/>
      <c r="P243" s="5"/>
      <c r="Q243" s="5"/>
      <c r="R243" s="5"/>
      <c r="S243" s="5"/>
      <c r="T243" s="5"/>
      <c r="U243" s="5"/>
      <c r="V243" s="5"/>
      <c r="W243" s="5"/>
      <c r="X243" s="5"/>
      <c r="Y243" s="5"/>
      <c r="Z243" s="5"/>
      <c r="AA243" s="5"/>
      <c r="AB243" s="5"/>
      <c r="AC243" s="5"/>
      <c r="AD243" s="4"/>
      <c r="AE243" s="4"/>
    </row>
    <row r="244" spans="1:31" ht="28.5">
      <c r="A244" s="86"/>
      <c r="B244" s="114" t="s">
        <v>612</v>
      </c>
      <c r="C244" s="115" t="s">
        <v>613</v>
      </c>
      <c r="D244" s="114" t="s">
        <v>47</v>
      </c>
      <c r="E244" s="114" t="s">
        <v>614</v>
      </c>
      <c r="F244" s="116" t="s">
        <v>87</v>
      </c>
      <c r="G244" s="117">
        <v>0.1</v>
      </c>
      <c r="H244" s="206"/>
      <c r="I244" s="126">
        <f t="shared" si="82"/>
        <v>0</v>
      </c>
      <c r="J244" s="126">
        <f t="shared" si="83"/>
        <v>0</v>
      </c>
      <c r="K244" s="118" t="e">
        <f t="shared" si="84"/>
        <v>#DIV/0!</v>
      </c>
      <c r="L244" s="55"/>
      <c r="M244" s="54"/>
      <c r="N244" s="29"/>
      <c r="O244" s="5"/>
      <c r="P244" s="5"/>
      <c r="Q244" s="5"/>
      <c r="R244" s="5"/>
      <c r="S244" s="5"/>
      <c r="T244" s="5"/>
      <c r="U244" s="5"/>
      <c r="V244" s="5"/>
      <c r="W244" s="5"/>
      <c r="X244" s="5"/>
      <c r="Y244" s="5"/>
      <c r="Z244" s="5"/>
      <c r="AA244" s="5"/>
      <c r="AB244" s="5"/>
      <c r="AC244" s="5"/>
      <c r="AD244" s="4"/>
      <c r="AE244" s="4"/>
    </row>
    <row r="245" spans="1:31" ht="28.5">
      <c r="A245" s="86"/>
      <c r="B245" s="114" t="s">
        <v>615</v>
      </c>
      <c r="C245" s="115" t="s">
        <v>616</v>
      </c>
      <c r="D245" s="114" t="s">
        <v>47</v>
      </c>
      <c r="E245" s="114" t="s">
        <v>617</v>
      </c>
      <c r="F245" s="116" t="s">
        <v>49</v>
      </c>
      <c r="G245" s="117">
        <v>37</v>
      </c>
      <c r="H245" s="206"/>
      <c r="I245" s="126">
        <f t="shared" si="82"/>
        <v>0</v>
      </c>
      <c r="J245" s="126">
        <f t="shared" si="83"/>
        <v>0</v>
      </c>
      <c r="K245" s="118" t="e">
        <f t="shared" si="84"/>
        <v>#DIV/0!</v>
      </c>
      <c r="L245" s="55"/>
      <c r="M245" s="54"/>
      <c r="N245" s="29"/>
      <c r="O245" s="5"/>
      <c r="P245" s="5"/>
      <c r="Q245" s="5"/>
      <c r="R245" s="5"/>
      <c r="S245" s="5"/>
      <c r="T245" s="5"/>
      <c r="U245" s="5"/>
      <c r="V245" s="5"/>
      <c r="W245" s="5"/>
      <c r="X245" s="5"/>
      <c r="Y245" s="5"/>
      <c r="Z245" s="5"/>
      <c r="AA245" s="5"/>
      <c r="AB245" s="5"/>
      <c r="AC245" s="5"/>
      <c r="AD245" s="4"/>
      <c r="AE245" s="4"/>
    </row>
    <row r="246" spans="1:31" ht="28.5">
      <c r="A246" s="86"/>
      <c r="B246" s="114" t="s">
        <v>618</v>
      </c>
      <c r="C246" s="115" t="s">
        <v>619</v>
      </c>
      <c r="D246" s="114" t="s">
        <v>47</v>
      </c>
      <c r="E246" s="114" t="s">
        <v>620</v>
      </c>
      <c r="F246" s="116" t="s">
        <v>49</v>
      </c>
      <c r="G246" s="117">
        <v>1</v>
      </c>
      <c r="H246" s="206"/>
      <c r="I246" s="126">
        <f t="shared" si="82"/>
        <v>0</v>
      </c>
      <c r="J246" s="126">
        <f t="shared" si="83"/>
        <v>0</v>
      </c>
      <c r="K246" s="118" t="e">
        <f t="shared" si="84"/>
        <v>#DIV/0!</v>
      </c>
      <c r="L246" s="55"/>
      <c r="M246" s="54"/>
      <c r="N246" s="29"/>
      <c r="O246" s="5"/>
      <c r="P246" s="5"/>
      <c r="Q246" s="5"/>
      <c r="R246" s="5"/>
      <c r="S246" s="5"/>
      <c r="T246" s="5"/>
      <c r="U246" s="5"/>
      <c r="V246" s="5"/>
      <c r="W246" s="5"/>
      <c r="X246" s="5"/>
      <c r="Y246" s="5"/>
      <c r="Z246" s="5"/>
      <c r="AA246" s="5"/>
      <c r="AB246" s="5"/>
      <c r="AC246" s="5"/>
      <c r="AD246" s="4"/>
      <c r="AE246" s="4"/>
    </row>
    <row r="247" spans="1:31" ht="28.5">
      <c r="A247" s="86"/>
      <c r="B247" s="114" t="s">
        <v>621</v>
      </c>
      <c r="C247" s="115" t="s">
        <v>622</v>
      </c>
      <c r="D247" s="114" t="s">
        <v>47</v>
      </c>
      <c r="E247" s="114" t="s">
        <v>623</v>
      </c>
      <c r="F247" s="116" t="s">
        <v>49</v>
      </c>
      <c r="G247" s="117">
        <v>2</v>
      </c>
      <c r="H247" s="206"/>
      <c r="I247" s="126">
        <f t="shared" si="82"/>
        <v>0</v>
      </c>
      <c r="J247" s="126">
        <f t="shared" si="83"/>
        <v>0</v>
      </c>
      <c r="K247" s="118" t="e">
        <f t="shared" si="84"/>
        <v>#DIV/0!</v>
      </c>
      <c r="L247" s="55"/>
      <c r="M247" s="54"/>
      <c r="N247" s="29"/>
      <c r="O247" s="5"/>
      <c r="P247" s="5"/>
      <c r="Q247" s="5"/>
      <c r="R247" s="5"/>
      <c r="S247" s="5"/>
      <c r="T247" s="5"/>
      <c r="U247" s="5"/>
      <c r="V247" s="5"/>
      <c r="W247" s="5"/>
      <c r="X247" s="5"/>
      <c r="Y247" s="5"/>
      <c r="Z247" s="5"/>
      <c r="AA247" s="5"/>
      <c r="AB247" s="5"/>
      <c r="AC247" s="5"/>
      <c r="AD247" s="4"/>
      <c r="AE247" s="4"/>
    </row>
    <row r="248" spans="1:31" ht="28.5">
      <c r="A248" s="86"/>
      <c r="B248" s="114" t="s">
        <v>624</v>
      </c>
      <c r="C248" s="115" t="s">
        <v>625</v>
      </c>
      <c r="D248" s="114" t="s">
        <v>47</v>
      </c>
      <c r="E248" s="114" t="s">
        <v>626</v>
      </c>
      <c r="F248" s="116" t="s">
        <v>49</v>
      </c>
      <c r="G248" s="117">
        <v>15</v>
      </c>
      <c r="H248" s="206"/>
      <c r="I248" s="126">
        <f t="shared" si="82"/>
        <v>0</v>
      </c>
      <c r="J248" s="126">
        <f t="shared" si="83"/>
        <v>0</v>
      </c>
      <c r="K248" s="118" t="e">
        <f t="shared" si="84"/>
        <v>#DIV/0!</v>
      </c>
      <c r="L248" s="55"/>
      <c r="M248" s="54"/>
      <c r="N248" s="29"/>
      <c r="O248" s="5"/>
      <c r="P248" s="5"/>
      <c r="Q248" s="5"/>
      <c r="R248" s="5"/>
      <c r="S248" s="5"/>
      <c r="T248" s="5"/>
      <c r="U248" s="5"/>
      <c r="V248" s="5"/>
      <c r="W248" s="5"/>
      <c r="X248" s="5"/>
      <c r="Y248" s="5"/>
      <c r="Z248" s="5"/>
      <c r="AA248" s="5"/>
      <c r="AB248" s="5"/>
      <c r="AC248" s="5"/>
      <c r="AD248" s="4"/>
      <c r="AE248" s="4"/>
    </row>
    <row r="249" spans="1:31" ht="28.5">
      <c r="A249" s="86"/>
      <c r="B249" s="114" t="s">
        <v>627</v>
      </c>
      <c r="C249" s="115" t="s">
        <v>628</v>
      </c>
      <c r="D249" s="114" t="s">
        <v>47</v>
      </c>
      <c r="E249" s="114" t="s">
        <v>629</v>
      </c>
      <c r="F249" s="116" t="s">
        <v>49</v>
      </c>
      <c r="G249" s="117">
        <v>1</v>
      </c>
      <c r="H249" s="206"/>
      <c r="I249" s="126">
        <f t="shared" si="82"/>
        <v>0</v>
      </c>
      <c r="J249" s="126">
        <f t="shared" si="83"/>
        <v>0</v>
      </c>
      <c r="K249" s="118" t="e">
        <f t="shared" si="84"/>
        <v>#DIV/0!</v>
      </c>
      <c r="L249" s="55"/>
      <c r="M249" s="54"/>
      <c r="N249" s="29"/>
      <c r="O249" s="5"/>
      <c r="P249" s="5"/>
      <c r="Q249" s="5"/>
      <c r="R249" s="5"/>
      <c r="S249" s="5"/>
      <c r="T249" s="5"/>
      <c r="U249" s="5"/>
      <c r="V249" s="5"/>
      <c r="W249" s="5"/>
      <c r="X249" s="5"/>
      <c r="Y249" s="5"/>
      <c r="Z249" s="5"/>
      <c r="AA249" s="5"/>
      <c r="AB249" s="5"/>
      <c r="AC249" s="5"/>
      <c r="AD249" s="4"/>
      <c r="AE249" s="4"/>
    </row>
    <row r="250" spans="1:31" ht="28.5">
      <c r="A250" s="86"/>
      <c r="B250" s="114" t="s">
        <v>630</v>
      </c>
      <c r="C250" s="115" t="s">
        <v>631</v>
      </c>
      <c r="D250" s="114" t="s">
        <v>47</v>
      </c>
      <c r="E250" s="114" t="s">
        <v>632</v>
      </c>
      <c r="F250" s="116" t="s">
        <v>49</v>
      </c>
      <c r="G250" s="117">
        <v>8</v>
      </c>
      <c r="H250" s="206"/>
      <c r="I250" s="126">
        <f t="shared" si="82"/>
        <v>0</v>
      </c>
      <c r="J250" s="126">
        <f t="shared" si="83"/>
        <v>0</v>
      </c>
      <c r="K250" s="118" t="e">
        <f t="shared" si="84"/>
        <v>#DIV/0!</v>
      </c>
      <c r="L250" s="55"/>
      <c r="M250" s="54"/>
      <c r="N250" s="29"/>
      <c r="O250" s="5"/>
      <c r="P250" s="5"/>
      <c r="Q250" s="5"/>
      <c r="R250" s="5"/>
      <c r="S250" s="5"/>
      <c r="T250" s="5"/>
      <c r="U250" s="5"/>
      <c r="V250" s="5"/>
      <c r="W250" s="5"/>
      <c r="X250" s="5"/>
      <c r="Y250" s="5"/>
      <c r="Z250" s="5"/>
      <c r="AA250" s="5"/>
      <c r="AB250" s="5"/>
      <c r="AC250" s="5"/>
      <c r="AD250" s="4"/>
      <c r="AE250" s="4"/>
    </row>
    <row r="251" spans="1:31" ht="28.5">
      <c r="A251" s="86"/>
      <c r="B251" s="114" t="s">
        <v>633</v>
      </c>
      <c r="C251" s="115" t="s">
        <v>634</v>
      </c>
      <c r="D251" s="114" t="s">
        <v>47</v>
      </c>
      <c r="E251" s="114" t="s">
        <v>635</v>
      </c>
      <c r="F251" s="116" t="s">
        <v>49</v>
      </c>
      <c r="G251" s="117">
        <v>49</v>
      </c>
      <c r="H251" s="206"/>
      <c r="I251" s="126">
        <f t="shared" si="82"/>
        <v>0</v>
      </c>
      <c r="J251" s="126">
        <f t="shared" si="83"/>
        <v>0</v>
      </c>
      <c r="K251" s="118" t="e">
        <f t="shared" si="84"/>
        <v>#DIV/0!</v>
      </c>
      <c r="L251" s="55"/>
      <c r="M251" s="54"/>
      <c r="N251" s="29"/>
      <c r="O251" s="5"/>
      <c r="P251" s="5"/>
      <c r="Q251" s="5"/>
      <c r="R251" s="5"/>
      <c r="S251" s="5"/>
      <c r="T251" s="5"/>
      <c r="U251" s="5"/>
      <c r="V251" s="5"/>
      <c r="W251" s="5"/>
      <c r="X251" s="5"/>
      <c r="Y251" s="5"/>
      <c r="Z251" s="5"/>
      <c r="AA251" s="5"/>
      <c r="AB251" s="5"/>
      <c r="AC251" s="5"/>
      <c r="AD251" s="4"/>
      <c r="AE251" s="4"/>
    </row>
    <row r="252" spans="1:31" ht="15">
      <c r="A252" s="86"/>
      <c r="B252" s="114" t="s">
        <v>636</v>
      </c>
      <c r="C252" s="115" t="s">
        <v>637</v>
      </c>
      <c r="D252" s="114" t="s">
        <v>31</v>
      </c>
      <c r="E252" s="114" t="s">
        <v>638</v>
      </c>
      <c r="F252" s="116" t="s">
        <v>49</v>
      </c>
      <c r="G252" s="117">
        <v>1</v>
      </c>
      <c r="H252" s="206"/>
      <c r="I252" s="126">
        <f t="shared" si="82"/>
        <v>0</v>
      </c>
      <c r="J252" s="126">
        <f t="shared" si="83"/>
        <v>0</v>
      </c>
      <c r="K252" s="118" t="e">
        <f t="shared" si="84"/>
        <v>#DIV/0!</v>
      </c>
      <c r="L252" s="55"/>
      <c r="M252" s="54"/>
      <c r="N252" s="29"/>
      <c r="O252" s="5"/>
      <c r="P252" s="5"/>
      <c r="Q252" s="5"/>
      <c r="R252" s="5"/>
      <c r="S252" s="5"/>
      <c r="T252" s="5"/>
      <c r="U252" s="5"/>
      <c r="V252" s="5"/>
      <c r="W252" s="5"/>
      <c r="X252" s="5"/>
      <c r="Y252" s="5"/>
      <c r="Z252" s="5"/>
      <c r="AA252" s="5"/>
      <c r="AB252" s="5"/>
      <c r="AC252" s="5"/>
      <c r="AD252" s="4"/>
      <c r="AE252" s="4"/>
    </row>
    <row r="253" spans="1:31" ht="28.5">
      <c r="A253" s="86"/>
      <c r="B253" s="114" t="s">
        <v>639</v>
      </c>
      <c r="C253" s="115" t="s">
        <v>640</v>
      </c>
      <c r="D253" s="114" t="s">
        <v>31</v>
      </c>
      <c r="E253" s="114" t="s">
        <v>641</v>
      </c>
      <c r="F253" s="116" t="s">
        <v>49</v>
      </c>
      <c r="G253" s="117">
        <v>1</v>
      </c>
      <c r="H253" s="206"/>
      <c r="I253" s="126">
        <f t="shared" si="82"/>
        <v>0</v>
      </c>
      <c r="J253" s="126">
        <f t="shared" si="83"/>
        <v>0</v>
      </c>
      <c r="K253" s="118" t="e">
        <f t="shared" si="84"/>
        <v>#DIV/0!</v>
      </c>
      <c r="L253" s="55"/>
      <c r="M253" s="54"/>
      <c r="N253" s="29"/>
      <c r="O253" s="5"/>
      <c r="P253" s="5"/>
      <c r="Q253" s="5"/>
      <c r="R253" s="5"/>
      <c r="S253" s="5"/>
      <c r="T253" s="5"/>
      <c r="U253" s="5"/>
      <c r="V253" s="5"/>
      <c r="W253" s="5"/>
      <c r="X253" s="5"/>
      <c r="Y253" s="5"/>
      <c r="Z253" s="5"/>
      <c r="AA253" s="5"/>
      <c r="AB253" s="5"/>
      <c r="AC253" s="5"/>
      <c r="AD253" s="4"/>
      <c r="AE253" s="4"/>
    </row>
    <row r="254" spans="1:31" ht="28.5">
      <c r="A254" s="86"/>
      <c r="B254" s="114" t="s">
        <v>642</v>
      </c>
      <c r="C254" s="115" t="s">
        <v>643</v>
      </c>
      <c r="D254" s="114" t="s">
        <v>47</v>
      </c>
      <c r="E254" s="114" t="s">
        <v>644</v>
      </c>
      <c r="F254" s="116" t="s">
        <v>49</v>
      </c>
      <c r="G254" s="117">
        <v>8</v>
      </c>
      <c r="H254" s="206"/>
      <c r="I254" s="126">
        <f t="shared" si="82"/>
        <v>0</v>
      </c>
      <c r="J254" s="126">
        <f t="shared" si="83"/>
        <v>0</v>
      </c>
      <c r="K254" s="118" t="e">
        <f t="shared" si="84"/>
        <v>#DIV/0!</v>
      </c>
      <c r="L254" s="55"/>
      <c r="M254" s="54"/>
      <c r="N254" s="29"/>
      <c r="O254" s="5"/>
      <c r="P254" s="5"/>
      <c r="Q254" s="5"/>
      <c r="R254" s="5"/>
      <c r="S254" s="5"/>
      <c r="T254" s="5"/>
      <c r="U254" s="5"/>
      <c r="V254" s="5"/>
      <c r="W254" s="5"/>
      <c r="X254" s="5"/>
      <c r="Y254" s="5"/>
      <c r="Z254" s="5"/>
      <c r="AA254" s="5"/>
      <c r="AB254" s="5"/>
      <c r="AC254" s="5"/>
      <c r="AD254" s="4"/>
      <c r="AE254" s="4"/>
    </row>
    <row r="255" spans="1:31" ht="15">
      <c r="A255" s="86"/>
      <c r="B255" s="114" t="s">
        <v>645</v>
      </c>
      <c r="C255" s="115" t="s">
        <v>646</v>
      </c>
      <c r="D255" s="114" t="s">
        <v>31</v>
      </c>
      <c r="E255" s="114" t="s">
        <v>647</v>
      </c>
      <c r="F255" s="116" t="s">
        <v>49</v>
      </c>
      <c r="G255" s="117">
        <v>1</v>
      </c>
      <c r="H255" s="206"/>
      <c r="I255" s="126">
        <f t="shared" si="82"/>
        <v>0</v>
      </c>
      <c r="J255" s="126">
        <f t="shared" si="83"/>
        <v>0</v>
      </c>
      <c r="K255" s="118" t="e">
        <f t="shared" si="84"/>
        <v>#DIV/0!</v>
      </c>
      <c r="L255" s="55"/>
      <c r="M255" s="54"/>
      <c r="N255" s="29"/>
      <c r="O255" s="5"/>
      <c r="P255" s="5"/>
      <c r="Q255" s="5"/>
      <c r="R255" s="5"/>
      <c r="S255" s="5"/>
      <c r="T255" s="5"/>
      <c r="U255" s="5"/>
      <c r="V255" s="5"/>
      <c r="W255" s="5"/>
      <c r="X255" s="5"/>
      <c r="Y255" s="5"/>
      <c r="Z255" s="5"/>
      <c r="AA255" s="5"/>
      <c r="AB255" s="5"/>
      <c r="AC255" s="5"/>
      <c r="AD255" s="4"/>
      <c r="AE255" s="4"/>
    </row>
    <row r="256" spans="1:31" ht="28.5">
      <c r="A256" s="86"/>
      <c r="B256" s="114" t="s">
        <v>648</v>
      </c>
      <c r="C256" s="115" t="s">
        <v>649</v>
      </c>
      <c r="D256" s="114" t="s">
        <v>31</v>
      </c>
      <c r="E256" s="114" t="s">
        <v>650</v>
      </c>
      <c r="F256" s="116" t="s">
        <v>651</v>
      </c>
      <c r="G256" s="117">
        <v>1</v>
      </c>
      <c r="H256" s="206"/>
      <c r="I256" s="126">
        <f t="shared" si="82"/>
        <v>0</v>
      </c>
      <c r="J256" s="126">
        <f t="shared" si="83"/>
        <v>0</v>
      </c>
      <c r="K256" s="118" t="e">
        <f t="shared" si="84"/>
        <v>#DIV/0!</v>
      </c>
      <c r="L256" s="55"/>
      <c r="M256" s="54"/>
      <c r="N256" s="29"/>
      <c r="O256" s="5"/>
      <c r="P256" s="5"/>
      <c r="Q256" s="5"/>
      <c r="R256" s="5"/>
      <c r="S256" s="5"/>
      <c r="T256" s="5"/>
      <c r="U256" s="5"/>
      <c r="V256" s="5"/>
      <c r="W256" s="5"/>
      <c r="X256" s="5"/>
      <c r="Y256" s="5"/>
      <c r="Z256" s="5"/>
      <c r="AA256" s="5"/>
      <c r="AB256" s="5"/>
      <c r="AC256" s="5"/>
      <c r="AD256" s="4"/>
      <c r="AE256" s="4"/>
    </row>
    <row r="257" spans="1:31" ht="15">
      <c r="A257" s="86"/>
      <c r="B257" s="111" t="s">
        <v>652</v>
      </c>
      <c r="C257" s="111"/>
      <c r="D257" s="111"/>
      <c r="E257" s="111" t="s">
        <v>653</v>
      </c>
      <c r="F257" s="111"/>
      <c r="G257" s="112"/>
      <c r="H257" s="124"/>
      <c r="I257" s="125"/>
      <c r="J257" s="124">
        <f>SUM(J258:J297)</f>
        <v>0</v>
      </c>
      <c r="K257" s="113" t="e">
        <f>SUM(K258:K297)</f>
        <v>#DIV/0!</v>
      </c>
      <c r="L257" s="55"/>
      <c r="M257" s="54"/>
      <c r="N257" s="29"/>
      <c r="O257" s="5"/>
      <c r="P257" s="5"/>
      <c r="Q257" s="5"/>
      <c r="R257" s="5"/>
      <c r="S257" s="5"/>
      <c r="T257" s="5"/>
      <c r="U257" s="5"/>
      <c r="V257" s="5"/>
      <c r="W257" s="5"/>
      <c r="X257" s="5"/>
      <c r="Y257" s="5"/>
      <c r="Z257" s="5"/>
      <c r="AA257" s="5"/>
      <c r="AB257" s="5"/>
      <c r="AC257" s="5"/>
      <c r="AD257" s="4"/>
      <c r="AE257" s="4"/>
    </row>
    <row r="258" spans="1:31" ht="28.5">
      <c r="A258" s="86"/>
      <c r="B258" s="114" t="s">
        <v>654</v>
      </c>
      <c r="C258" s="115" t="s">
        <v>655</v>
      </c>
      <c r="D258" s="114" t="s">
        <v>47</v>
      </c>
      <c r="E258" s="114" t="s">
        <v>656</v>
      </c>
      <c r="F258" s="116" t="s">
        <v>49</v>
      </c>
      <c r="G258" s="117">
        <v>1</v>
      </c>
      <c r="H258" s="206"/>
      <c r="I258" s="126">
        <f t="shared" ref="I258:I297" si="85">TRUNC(H258+H258*$C$11,2)</f>
        <v>0</v>
      </c>
      <c r="J258" s="126">
        <f t="shared" ref="J258:J297" si="86">TRUNC(I258*G258,2)</f>
        <v>0</v>
      </c>
      <c r="K258" s="118" t="e">
        <f t="shared" ref="K258:K297" si="87">J258/$J$475</f>
        <v>#DIV/0!</v>
      </c>
      <c r="L258" s="55"/>
      <c r="M258" s="54"/>
      <c r="N258" s="29"/>
      <c r="O258" s="5"/>
      <c r="P258" s="5"/>
      <c r="Q258" s="5"/>
      <c r="R258" s="5"/>
      <c r="S258" s="5"/>
      <c r="T258" s="5"/>
      <c r="U258" s="5"/>
      <c r="V258" s="5"/>
      <c r="W258" s="5"/>
      <c r="X258" s="5"/>
      <c r="Y258" s="5"/>
      <c r="Z258" s="5"/>
      <c r="AA258" s="5"/>
      <c r="AB258" s="5"/>
      <c r="AC258" s="5"/>
      <c r="AD258" s="4"/>
      <c r="AE258" s="4"/>
    </row>
    <row r="259" spans="1:31" ht="28.5">
      <c r="A259" s="86"/>
      <c r="B259" s="114" t="s">
        <v>657</v>
      </c>
      <c r="C259" s="115" t="s">
        <v>658</v>
      </c>
      <c r="D259" s="114" t="s">
        <v>47</v>
      </c>
      <c r="E259" s="114" t="s">
        <v>659</v>
      </c>
      <c r="F259" s="116" t="s">
        <v>49</v>
      </c>
      <c r="G259" s="117">
        <v>4</v>
      </c>
      <c r="H259" s="206"/>
      <c r="I259" s="126">
        <f t="shared" si="85"/>
        <v>0</v>
      </c>
      <c r="J259" s="126">
        <f t="shared" si="86"/>
        <v>0</v>
      </c>
      <c r="K259" s="118" t="e">
        <f t="shared" si="87"/>
        <v>#DIV/0!</v>
      </c>
      <c r="L259" s="55"/>
      <c r="M259" s="54"/>
      <c r="N259" s="29"/>
      <c r="O259" s="5"/>
      <c r="P259" s="5"/>
      <c r="Q259" s="5"/>
      <c r="R259" s="5"/>
      <c r="S259" s="5"/>
      <c r="T259" s="5"/>
      <c r="U259" s="5"/>
      <c r="V259" s="5"/>
      <c r="W259" s="5"/>
      <c r="X259" s="5"/>
      <c r="Y259" s="5"/>
      <c r="Z259" s="5"/>
      <c r="AA259" s="5"/>
      <c r="AB259" s="5"/>
      <c r="AC259" s="5"/>
      <c r="AD259" s="4"/>
      <c r="AE259" s="4"/>
    </row>
    <row r="260" spans="1:31" ht="28.5">
      <c r="A260" s="86"/>
      <c r="B260" s="114" t="s">
        <v>660</v>
      </c>
      <c r="C260" s="115" t="s">
        <v>661</v>
      </c>
      <c r="D260" s="114" t="s">
        <v>47</v>
      </c>
      <c r="E260" s="114" t="s">
        <v>662</v>
      </c>
      <c r="F260" s="116" t="s">
        <v>49</v>
      </c>
      <c r="G260" s="117">
        <v>17</v>
      </c>
      <c r="H260" s="206"/>
      <c r="I260" s="126">
        <f t="shared" si="85"/>
        <v>0</v>
      </c>
      <c r="J260" s="126">
        <f t="shared" si="86"/>
        <v>0</v>
      </c>
      <c r="K260" s="118" t="e">
        <f t="shared" si="87"/>
        <v>#DIV/0!</v>
      </c>
      <c r="L260" s="55"/>
      <c r="M260" s="54"/>
      <c r="N260" s="29"/>
      <c r="O260" s="5"/>
      <c r="P260" s="5"/>
      <c r="Q260" s="5"/>
      <c r="R260" s="5"/>
      <c r="S260" s="5"/>
      <c r="T260" s="5"/>
      <c r="U260" s="5"/>
      <c r="V260" s="5"/>
      <c r="W260" s="5"/>
      <c r="X260" s="5"/>
      <c r="Y260" s="5"/>
      <c r="Z260" s="5"/>
      <c r="AA260" s="5"/>
      <c r="AB260" s="5"/>
      <c r="AC260" s="5"/>
      <c r="AD260" s="4"/>
      <c r="AE260" s="4"/>
    </row>
    <row r="261" spans="1:31" ht="28.5">
      <c r="A261" s="86"/>
      <c r="B261" s="114" t="s">
        <v>663</v>
      </c>
      <c r="C261" s="115" t="s">
        <v>664</v>
      </c>
      <c r="D261" s="114" t="s">
        <v>47</v>
      </c>
      <c r="E261" s="114" t="s">
        <v>665</v>
      </c>
      <c r="F261" s="116" t="s">
        <v>49</v>
      </c>
      <c r="G261" s="117">
        <v>1</v>
      </c>
      <c r="H261" s="206"/>
      <c r="I261" s="126">
        <f t="shared" si="85"/>
        <v>0</v>
      </c>
      <c r="J261" s="126">
        <f t="shared" si="86"/>
        <v>0</v>
      </c>
      <c r="K261" s="118" t="e">
        <f t="shared" si="87"/>
        <v>#DIV/0!</v>
      </c>
      <c r="L261" s="55"/>
      <c r="M261" s="54"/>
      <c r="N261" s="29"/>
      <c r="O261" s="5"/>
      <c r="P261" s="5"/>
      <c r="Q261" s="5"/>
      <c r="R261" s="5"/>
      <c r="S261" s="5"/>
      <c r="T261" s="5"/>
      <c r="U261" s="5"/>
      <c r="V261" s="5"/>
      <c r="W261" s="5"/>
      <c r="X261" s="5"/>
      <c r="Y261" s="5"/>
      <c r="Z261" s="5"/>
      <c r="AA261" s="5"/>
      <c r="AB261" s="5"/>
      <c r="AC261" s="5"/>
      <c r="AD261" s="4"/>
      <c r="AE261" s="4"/>
    </row>
    <row r="262" spans="1:31" ht="28.5">
      <c r="A262" s="86"/>
      <c r="B262" s="114" t="s">
        <v>666</v>
      </c>
      <c r="C262" s="115" t="s">
        <v>667</v>
      </c>
      <c r="D262" s="114" t="s">
        <v>47</v>
      </c>
      <c r="E262" s="114" t="s">
        <v>668</v>
      </c>
      <c r="F262" s="116" t="s">
        <v>49</v>
      </c>
      <c r="G262" s="117">
        <v>3</v>
      </c>
      <c r="H262" s="206"/>
      <c r="I262" s="126">
        <f t="shared" si="85"/>
        <v>0</v>
      </c>
      <c r="J262" s="126">
        <f t="shared" si="86"/>
        <v>0</v>
      </c>
      <c r="K262" s="118" t="e">
        <f t="shared" si="87"/>
        <v>#DIV/0!</v>
      </c>
      <c r="L262" s="55"/>
      <c r="M262" s="54"/>
      <c r="N262" s="29"/>
      <c r="O262" s="5"/>
      <c r="P262" s="5"/>
      <c r="Q262" s="5"/>
      <c r="R262" s="5"/>
      <c r="S262" s="5"/>
      <c r="T262" s="5"/>
      <c r="U262" s="5"/>
      <c r="V262" s="5"/>
      <c r="W262" s="5"/>
      <c r="X262" s="5"/>
      <c r="Y262" s="5"/>
      <c r="Z262" s="5"/>
      <c r="AA262" s="5"/>
      <c r="AB262" s="5"/>
      <c r="AC262" s="5"/>
      <c r="AD262" s="4"/>
      <c r="AE262" s="4"/>
    </row>
    <row r="263" spans="1:31" ht="15">
      <c r="A263" s="86"/>
      <c r="B263" s="114" t="s">
        <v>669</v>
      </c>
      <c r="C263" s="115" t="s">
        <v>670</v>
      </c>
      <c r="D263" s="114" t="s">
        <v>47</v>
      </c>
      <c r="E263" s="114" t="s">
        <v>671</v>
      </c>
      <c r="F263" s="116" t="s">
        <v>49</v>
      </c>
      <c r="G263" s="117">
        <v>29</v>
      </c>
      <c r="H263" s="206"/>
      <c r="I263" s="126">
        <f t="shared" si="85"/>
        <v>0</v>
      </c>
      <c r="J263" s="126">
        <f t="shared" si="86"/>
        <v>0</v>
      </c>
      <c r="K263" s="118" t="e">
        <f t="shared" si="87"/>
        <v>#DIV/0!</v>
      </c>
      <c r="L263" s="55"/>
      <c r="M263" s="54"/>
      <c r="N263" s="29"/>
      <c r="O263" s="5"/>
      <c r="P263" s="5"/>
      <c r="Q263" s="5"/>
      <c r="R263" s="5"/>
      <c r="S263" s="5"/>
      <c r="T263" s="5"/>
      <c r="U263" s="5"/>
      <c r="V263" s="5"/>
      <c r="W263" s="5"/>
      <c r="X263" s="5"/>
      <c r="Y263" s="5"/>
      <c r="Z263" s="5"/>
      <c r="AA263" s="5"/>
      <c r="AB263" s="5"/>
      <c r="AC263" s="5"/>
      <c r="AD263" s="4"/>
      <c r="AE263" s="4"/>
    </row>
    <row r="264" spans="1:31" ht="28.5">
      <c r="A264" s="86"/>
      <c r="B264" s="114" t="s">
        <v>672</v>
      </c>
      <c r="C264" s="115" t="s">
        <v>673</v>
      </c>
      <c r="D264" s="114" t="s">
        <v>47</v>
      </c>
      <c r="E264" s="114" t="s">
        <v>674</v>
      </c>
      <c r="F264" s="116" t="s">
        <v>49</v>
      </c>
      <c r="G264" s="117">
        <v>30</v>
      </c>
      <c r="H264" s="206"/>
      <c r="I264" s="126">
        <f t="shared" si="85"/>
        <v>0</v>
      </c>
      <c r="J264" s="126">
        <f t="shared" si="86"/>
        <v>0</v>
      </c>
      <c r="K264" s="118" t="e">
        <f t="shared" si="87"/>
        <v>#DIV/0!</v>
      </c>
      <c r="L264" s="55"/>
      <c r="M264" s="54"/>
      <c r="N264" s="29"/>
      <c r="O264" s="5"/>
      <c r="P264" s="5"/>
      <c r="Q264" s="5"/>
      <c r="R264" s="5"/>
      <c r="S264" s="5"/>
      <c r="T264" s="5"/>
      <c r="U264" s="5"/>
      <c r="V264" s="5"/>
      <c r="W264" s="5"/>
      <c r="X264" s="5"/>
      <c r="Y264" s="5"/>
      <c r="Z264" s="5"/>
      <c r="AA264" s="5"/>
      <c r="AB264" s="5"/>
      <c r="AC264" s="5"/>
      <c r="AD264" s="4"/>
      <c r="AE264" s="4"/>
    </row>
    <row r="265" spans="1:31" ht="28.5">
      <c r="A265" s="86"/>
      <c r="B265" s="114" t="s">
        <v>675</v>
      </c>
      <c r="C265" s="115" t="s">
        <v>676</v>
      </c>
      <c r="D265" s="114" t="s">
        <v>47</v>
      </c>
      <c r="E265" s="114" t="s">
        <v>677</v>
      </c>
      <c r="F265" s="116" t="s">
        <v>49</v>
      </c>
      <c r="G265" s="117">
        <v>10</v>
      </c>
      <c r="H265" s="206"/>
      <c r="I265" s="126">
        <f t="shared" si="85"/>
        <v>0</v>
      </c>
      <c r="J265" s="126">
        <f t="shared" si="86"/>
        <v>0</v>
      </c>
      <c r="K265" s="118" t="e">
        <f t="shared" si="87"/>
        <v>#DIV/0!</v>
      </c>
      <c r="L265" s="55"/>
      <c r="M265" s="54"/>
      <c r="N265" s="29"/>
      <c r="O265" s="5"/>
      <c r="P265" s="5"/>
      <c r="Q265" s="5"/>
      <c r="R265" s="5"/>
      <c r="S265" s="5"/>
      <c r="T265" s="5"/>
      <c r="U265" s="5"/>
      <c r="V265" s="5"/>
      <c r="W265" s="5"/>
      <c r="X265" s="5"/>
      <c r="Y265" s="5"/>
      <c r="Z265" s="5"/>
      <c r="AA265" s="5"/>
      <c r="AB265" s="5"/>
      <c r="AC265" s="5"/>
      <c r="AD265" s="4"/>
      <c r="AE265" s="4"/>
    </row>
    <row r="266" spans="1:31" ht="28.5">
      <c r="A266" s="86"/>
      <c r="B266" s="114" t="s">
        <v>678</v>
      </c>
      <c r="C266" s="115" t="s">
        <v>679</v>
      </c>
      <c r="D266" s="114" t="s">
        <v>47</v>
      </c>
      <c r="E266" s="114" t="s">
        <v>680</v>
      </c>
      <c r="F266" s="116" t="s">
        <v>49</v>
      </c>
      <c r="G266" s="117">
        <v>8</v>
      </c>
      <c r="H266" s="206"/>
      <c r="I266" s="126">
        <f t="shared" si="85"/>
        <v>0</v>
      </c>
      <c r="J266" s="126">
        <f t="shared" si="86"/>
        <v>0</v>
      </c>
      <c r="K266" s="118" t="e">
        <f t="shared" si="87"/>
        <v>#DIV/0!</v>
      </c>
      <c r="L266" s="55"/>
      <c r="M266" s="54"/>
      <c r="N266" s="29"/>
      <c r="O266" s="5"/>
      <c r="P266" s="5"/>
      <c r="Q266" s="5"/>
      <c r="R266" s="5"/>
      <c r="S266" s="5"/>
      <c r="T266" s="5"/>
      <c r="U266" s="5"/>
      <c r="V266" s="5"/>
      <c r="W266" s="5"/>
      <c r="X266" s="5"/>
      <c r="Y266" s="5"/>
      <c r="Z266" s="5"/>
      <c r="AA266" s="5"/>
      <c r="AB266" s="5"/>
      <c r="AC266" s="5"/>
      <c r="AD266" s="4"/>
      <c r="AE266" s="4"/>
    </row>
    <row r="267" spans="1:31" ht="28.5">
      <c r="A267" s="86"/>
      <c r="B267" s="114" t="s">
        <v>681</v>
      </c>
      <c r="C267" s="115" t="s">
        <v>682</v>
      </c>
      <c r="D267" s="114" t="s">
        <v>47</v>
      </c>
      <c r="E267" s="114" t="s">
        <v>683</v>
      </c>
      <c r="F267" s="116" t="s">
        <v>49</v>
      </c>
      <c r="G267" s="117">
        <v>49</v>
      </c>
      <c r="H267" s="206"/>
      <c r="I267" s="126">
        <f t="shared" si="85"/>
        <v>0</v>
      </c>
      <c r="J267" s="126">
        <f t="shared" si="86"/>
        <v>0</v>
      </c>
      <c r="K267" s="118" t="e">
        <f t="shared" si="87"/>
        <v>#DIV/0!</v>
      </c>
      <c r="L267" s="55"/>
      <c r="M267" s="54"/>
      <c r="N267" s="29"/>
      <c r="O267" s="5"/>
      <c r="P267" s="5"/>
      <c r="Q267" s="5"/>
      <c r="R267" s="5"/>
      <c r="S267" s="5"/>
      <c r="T267" s="5"/>
      <c r="U267" s="5"/>
      <c r="V267" s="5"/>
      <c r="W267" s="5"/>
      <c r="X267" s="5"/>
      <c r="Y267" s="5"/>
      <c r="Z267" s="5"/>
      <c r="AA267" s="5"/>
      <c r="AB267" s="5"/>
      <c r="AC267" s="5"/>
      <c r="AD267" s="4"/>
      <c r="AE267" s="4"/>
    </row>
    <row r="268" spans="1:31" ht="28.5">
      <c r="A268" s="86"/>
      <c r="B268" s="114" t="s">
        <v>684</v>
      </c>
      <c r="C268" s="115" t="s">
        <v>685</v>
      </c>
      <c r="D268" s="114" t="s">
        <v>47</v>
      </c>
      <c r="E268" s="114" t="s">
        <v>686</v>
      </c>
      <c r="F268" s="116" t="s">
        <v>49</v>
      </c>
      <c r="G268" s="117">
        <v>25</v>
      </c>
      <c r="H268" s="206"/>
      <c r="I268" s="126">
        <f t="shared" si="85"/>
        <v>0</v>
      </c>
      <c r="J268" s="126">
        <f t="shared" si="86"/>
        <v>0</v>
      </c>
      <c r="K268" s="118" t="e">
        <f t="shared" si="87"/>
        <v>#DIV/0!</v>
      </c>
      <c r="L268" s="55"/>
      <c r="M268" s="54"/>
      <c r="N268" s="11"/>
      <c r="O268" s="5"/>
      <c r="P268" s="5"/>
      <c r="Q268" s="5"/>
      <c r="R268" s="5"/>
      <c r="S268" s="5"/>
      <c r="T268" s="5"/>
      <c r="U268" s="5"/>
      <c r="V268" s="5"/>
      <c r="W268" s="5"/>
      <c r="X268" s="5"/>
      <c r="Y268" s="5"/>
      <c r="Z268" s="5"/>
      <c r="AA268" s="5"/>
      <c r="AB268" s="5"/>
      <c r="AC268" s="5"/>
      <c r="AD268" s="4"/>
      <c r="AE268" s="4"/>
    </row>
    <row r="269" spans="1:31" ht="28.5">
      <c r="A269" s="86"/>
      <c r="B269" s="114" t="s">
        <v>687</v>
      </c>
      <c r="C269" s="115" t="s">
        <v>688</v>
      </c>
      <c r="D269" s="114" t="s">
        <v>47</v>
      </c>
      <c r="E269" s="114" t="s">
        <v>689</v>
      </c>
      <c r="F269" s="116" t="s">
        <v>49</v>
      </c>
      <c r="G269" s="117">
        <v>25</v>
      </c>
      <c r="H269" s="206"/>
      <c r="I269" s="126">
        <f t="shared" si="85"/>
        <v>0</v>
      </c>
      <c r="J269" s="126">
        <f t="shared" si="86"/>
        <v>0</v>
      </c>
      <c r="K269" s="118" t="e">
        <f t="shared" si="87"/>
        <v>#DIV/0!</v>
      </c>
      <c r="L269" s="55"/>
      <c r="M269" s="54"/>
      <c r="N269" s="11"/>
      <c r="O269" s="5"/>
      <c r="P269" s="5"/>
      <c r="Q269" s="5"/>
      <c r="R269" s="5"/>
      <c r="S269" s="5"/>
      <c r="T269" s="5"/>
      <c r="U269" s="5"/>
      <c r="V269" s="5"/>
      <c r="W269" s="5"/>
      <c r="X269" s="5"/>
      <c r="Y269" s="5"/>
      <c r="Z269" s="5"/>
      <c r="AA269" s="5"/>
      <c r="AB269" s="5"/>
      <c r="AC269" s="5"/>
      <c r="AD269" s="4"/>
      <c r="AE269" s="4"/>
    </row>
    <row r="270" spans="1:31" ht="28.5">
      <c r="A270" s="86"/>
      <c r="B270" s="114" t="s">
        <v>690</v>
      </c>
      <c r="C270" s="115" t="s">
        <v>691</v>
      </c>
      <c r="D270" s="114" t="s">
        <v>47</v>
      </c>
      <c r="E270" s="114" t="s">
        <v>692</v>
      </c>
      <c r="F270" s="116" t="s">
        <v>49</v>
      </c>
      <c r="G270" s="117">
        <v>3</v>
      </c>
      <c r="H270" s="206"/>
      <c r="I270" s="126">
        <f t="shared" si="85"/>
        <v>0</v>
      </c>
      <c r="J270" s="126">
        <f t="shared" si="86"/>
        <v>0</v>
      </c>
      <c r="K270" s="118" t="e">
        <f t="shared" si="87"/>
        <v>#DIV/0!</v>
      </c>
      <c r="L270" s="55"/>
      <c r="M270" s="54"/>
      <c r="N270" s="11"/>
      <c r="O270" s="5"/>
      <c r="P270" s="5"/>
      <c r="Q270" s="5"/>
      <c r="R270" s="5"/>
      <c r="S270" s="5"/>
      <c r="T270" s="5"/>
      <c r="U270" s="5"/>
      <c r="V270" s="5"/>
      <c r="W270" s="5"/>
      <c r="X270" s="5"/>
      <c r="Y270" s="5"/>
      <c r="Z270" s="5"/>
      <c r="AA270" s="5"/>
      <c r="AB270" s="5"/>
      <c r="AC270" s="5"/>
      <c r="AD270" s="4"/>
      <c r="AE270" s="4"/>
    </row>
    <row r="271" spans="1:31" ht="28.5">
      <c r="A271" s="86"/>
      <c r="B271" s="114" t="s">
        <v>693</v>
      </c>
      <c r="C271" s="115" t="s">
        <v>694</v>
      </c>
      <c r="D271" s="114" t="s">
        <v>47</v>
      </c>
      <c r="E271" s="114" t="s">
        <v>695</v>
      </c>
      <c r="F271" s="116" t="s">
        <v>49</v>
      </c>
      <c r="G271" s="117">
        <v>44</v>
      </c>
      <c r="H271" s="206"/>
      <c r="I271" s="126">
        <f t="shared" si="85"/>
        <v>0</v>
      </c>
      <c r="J271" s="126">
        <f t="shared" si="86"/>
        <v>0</v>
      </c>
      <c r="K271" s="118" t="e">
        <f t="shared" si="87"/>
        <v>#DIV/0!</v>
      </c>
      <c r="L271" s="55"/>
      <c r="M271" s="54"/>
      <c r="N271" s="29"/>
      <c r="O271" s="5"/>
      <c r="P271" s="5"/>
      <c r="Q271" s="5"/>
      <c r="R271" s="5"/>
      <c r="S271" s="5"/>
      <c r="T271" s="5"/>
      <c r="U271" s="5"/>
      <c r="V271" s="5"/>
      <c r="W271" s="5"/>
      <c r="X271" s="5"/>
      <c r="Y271" s="5"/>
      <c r="Z271" s="5"/>
      <c r="AA271" s="5"/>
      <c r="AB271" s="5"/>
      <c r="AC271" s="5"/>
      <c r="AD271" s="4"/>
      <c r="AE271" s="4"/>
    </row>
    <row r="272" spans="1:31" ht="28.5">
      <c r="A272" s="86"/>
      <c r="B272" s="114" t="s">
        <v>696</v>
      </c>
      <c r="C272" s="115" t="s">
        <v>697</v>
      </c>
      <c r="D272" s="114" t="s">
        <v>47</v>
      </c>
      <c r="E272" s="114" t="s">
        <v>698</v>
      </c>
      <c r="F272" s="116" t="s">
        <v>49</v>
      </c>
      <c r="G272" s="117">
        <v>29</v>
      </c>
      <c r="H272" s="206"/>
      <c r="I272" s="126">
        <f t="shared" si="85"/>
        <v>0</v>
      </c>
      <c r="J272" s="126">
        <f t="shared" si="86"/>
        <v>0</v>
      </c>
      <c r="K272" s="118" t="e">
        <f t="shared" si="87"/>
        <v>#DIV/0!</v>
      </c>
      <c r="L272" s="55"/>
      <c r="M272" s="54"/>
      <c r="N272" s="29"/>
      <c r="O272" s="5"/>
      <c r="P272" s="5"/>
      <c r="Q272" s="5"/>
      <c r="R272" s="5"/>
      <c r="S272" s="5"/>
      <c r="T272" s="5"/>
      <c r="U272" s="5"/>
      <c r="V272" s="5"/>
      <c r="W272" s="5"/>
      <c r="X272" s="5"/>
      <c r="Y272" s="5"/>
      <c r="Z272" s="5"/>
      <c r="AA272" s="5"/>
      <c r="AB272" s="5"/>
      <c r="AC272" s="5"/>
      <c r="AD272" s="4"/>
      <c r="AE272" s="4"/>
    </row>
    <row r="273" spans="1:31" ht="42.75">
      <c r="A273" s="86"/>
      <c r="B273" s="114" t="s">
        <v>699</v>
      </c>
      <c r="C273" s="115" t="s">
        <v>700</v>
      </c>
      <c r="D273" s="114" t="s">
        <v>47</v>
      </c>
      <c r="E273" s="114" t="s">
        <v>701</v>
      </c>
      <c r="F273" s="116" t="s">
        <v>49</v>
      </c>
      <c r="G273" s="117">
        <v>11</v>
      </c>
      <c r="H273" s="206"/>
      <c r="I273" s="126">
        <f t="shared" si="85"/>
        <v>0</v>
      </c>
      <c r="J273" s="126">
        <f t="shared" si="86"/>
        <v>0</v>
      </c>
      <c r="K273" s="118" t="e">
        <f t="shared" si="87"/>
        <v>#DIV/0!</v>
      </c>
      <c r="L273" s="55"/>
      <c r="M273" s="54"/>
      <c r="N273" s="29"/>
      <c r="O273" s="5"/>
      <c r="P273" s="5"/>
      <c r="Q273" s="5"/>
      <c r="R273" s="5"/>
      <c r="S273" s="5"/>
      <c r="T273" s="5"/>
      <c r="U273" s="5"/>
      <c r="V273" s="5"/>
      <c r="W273" s="5"/>
      <c r="X273" s="5"/>
      <c r="Y273" s="5"/>
      <c r="Z273" s="5"/>
      <c r="AA273" s="5"/>
      <c r="AB273" s="5"/>
      <c r="AC273" s="5"/>
      <c r="AD273" s="4"/>
      <c r="AE273" s="4"/>
    </row>
    <row r="274" spans="1:31" ht="28.5">
      <c r="A274" s="4"/>
      <c r="B274" s="114" t="s">
        <v>702</v>
      </c>
      <c r="C274" s="115" t="s">
        <v>703</v>
      </c>
      <c r="D274" s="114" t="s">
        <v>47</v>
      </c>
      <c r="E274" s="114" t="s">
        <v>704</v>
      </c>
      <c r="F274" s="116" t="s">
        <v>49</v>
      </c>
      <c r="G274" s="117">
        <v>6</v>
      </c>
      <c r="H274" s="206"/>
      <c r="I274" s="126">
        <f t="shared" si="85"/>
        <v>0</v>
      </c>
      <c r="J274" s="126">
        <f t="shared" si="86"/>
        <v>0</v>
      </c>
      <c r="K274" s="118" t="e">
        <f t="shared" si="87"/>
        <v>#DIV/0!</v>
      </c>
      <c r="L274" s="55"/>
      <c r="M274" s="54"/>
      <c r="N274" s="4"/>
      <c r="O274" s="4"/>
      <c r="P274" s="4"/>
      <c r="Q274" s="4"/>
      <c r="R274" s="4"/>
      <c r="S274" s="4"/>
      <c r="T274" s="4"/>
      <c r="U274" s="4"/>
      <c r="V274" s="4"/>
      <c r="W274" s="4"/>
      <c r="X274" s="4"/>
      <c r="Y274" s="4"/>
      <c r="Z274" s="4"/>
      <c r="AA274" s="4"/>
      <c r="AB274" s="4"/>
      <c r="AC274" s="4"/>
      <c r="AD274" s="4"/>
      <c r="AE274" s="4"/>
    </row>
    <row r="275" spans="1:31" ht="28.5">
      <c r="A275" s="86"/>
      <c r="B275" s="114" t="s">
        <v>705</v>
      </c>
      <c r="C275" s="115" t="s">
        <v>706</v>
      </c>
      <c r="D275" s="114" t="s">
        <v>47</v>
      </c>
      <c r="E275" s="114" t="s">
        <v>707</v>
      </c>
      <c r="F275" s="116" t="s">
        <v>49</v>
      </c>
      <c r="G275" s="117">
        <v>1</v>
      </c>
      <c r="H275" s="206"/>
      <c r="I275" s="126">
        <f t="shared" si="85"/>
        <v>0</v>
      </c>
      <c r="J275" s="126">
        <f t="shared" si="86"/>
        <v>0</v>
      </c>
      <c r="K275" s="118" t="e">
        <f t="shared" si="87"/>
        <v>#DIV/0!</v>
      </c>
      <c r="L275" s="55"/>
      <c r="M275" s="54"/>
      <c r="N275" s="18"/>
      <c r="O275" s="5"/>
      <c r="P275" s="5"/>
      <c r="Q275" s="5"/>
      <c r="R275" s="5"/>
      <c r="S275" s="5"/>
      <c r="T275" s="5"/>
      <c r="U275" s="5"/>
      <c r="V275" s="5"/>
      <c r="W275" s="5"/>
      <c r="X275" s="5"/>
      <c r="Y275" s="5"/>
      <c r="Z275" s="5"/>
      <c r="AA275" s="5"/>
      <c r="AB275" s="5"/>
      <c r="AC275" s="5"/>
      <c r="AD275" s="5"/>
      <c r="AE275" s="4"/>
    </row>
    <row r="276" spans="1:31" ht="28.5">
      <c r="A276" s="86"/>
      <c r="B276" s="114" t="s">
        <v>708</v>
      </c>
      <c r="C276" s="115" t="s">
        <v>709</v>
      </c>
      <c r="D276" s="114" t="s">
        <v>47</v>
      </c>
      <c r="E276" s="114" t="s">
        <v>710</v>
      </c>
      <c r="F276" s="116" t="s">
        <v>49</v>
      </c>
      <c r="G276" s="117">
        <v>1</v>
      </c>
      <c r="H276" s="206"/>
      <c r="I276" s="126">
        <f t="shared" si="85"/>
        <v>0</v>
      </c>
      <c r="J276" s="126">
        <f t="shared" si="86"/>
        <v>0</v>
      </c>
      <c r="K276" s="118" t="e">
        <f t="shared" si="87"/>
        <v>#DIV/0!</v>
      </c>
      <c r="L276" s="55"/>
      <c r="M276" s="54"/>
      <c r="N276" s="18"/>
      <c r="O276" s="5"/>
      <c r="P276" s="5"/>
      <c r="Q276" s="5"/>
      <c r="R276" s="5"/>
      <c r="S276" s="5"/>
      <c r="T276" s="5"/>
      <c r="U276" s="5"/>
      <c r="V276" s="5"/>
      <c r="W276" s="5"/>
      <c r="X276" s="5"/>
      <c r="Y276" s="5"/>
      <c r="Z276" s="5"/>
      <c r="AA276" s="5"/>
      <c r="AB276" s="5"/>
      <c r="AC276" s="5"/>
      <c r="AD276" s="5"/>
      <c r="AE276" s="4"/>
    </row>
    <row r="277" spans="1:31" ht="28.5">
      <c r="A277" s="96"/>
      <c r="B277" s="114" t="s">
        <v>711</v>
      </c>
      <c r="C277" s="115" t="s">
        <v>712</v>
      </c>
      <c r="D277" s="114" t="s">
        <v>47</v>
      </c>
      <c r="E277" s="114" t="s">
        <v>713</v>
      </c>
      <c r="F277" s="116" t="s">
        <v>49</v>
      </c>
      <c r="G277" s="117">
        <v>1</v>
      </c>
      <c r="H277" s="206"/>
      <c r="I277" s="126">
        <f t="shared" si="85"/>
        <v>0</v>
      </c>
      <c r="J277" s="126">
        <f t="shared" si="86"/>
        <v>0</v>
      </c>
      <c r="K277" s="118" t="e">
        <f t="shared" si="87"/>
        <v>#DIV/0!</v>
      </c>
      <c r="L277" s="55"/>
      <c r="M277" s="54"/>
      <c r="N277" s="37"/>
      <c r="O277" s="38"/>
      <c r="P277" s="38"/>
      <c r="Q277" s="38"/>
      <c r="R277" s="38"/>
      <c r="S277" s="38"/>
      <c r="T277" s="38"/>
      <c r="U277" s="38"/>
      <c r="V277" s="38"/>
      <c r="W277" s="38"/>
      <c r="X277" s="38"/>
      <c r="Y277" s="38"/>
      <c r="Z277" s="38"/>
      <c r="AA277" s="38"/>
      <c r="AB277" s="38"/>
      <c r="AC277" s="38"/>
      <c r="AD277" s="38"/>
      <c r="AE277" s="4"/>
    </row>
    <row r="278" spans="1:31" ht="28.5">
      <c r="A278" s="86"/>
      <c r="B278" s="114" t="s">
        <v>714</v>
      </c>
      <c r="C278" s="115" t="s">
        <v>715</v>
      </c>
      <c r="D278" s="114" t="s">
        <v>31</v>
      </c>
      <c r="E278" s="114" t="s">
        <v>716</v>
      </c>
      <c r="F278" s="116" t="s">
        <v>87</v>
      </c>
      <c r="G278" s="117">
        <v>107.9</v>
      </c>
      <c r="H278" s="206"/>
      <c r="I278" s="126">
        <f t="shared" si="85"/>
        <v>0</v>
      </c>
      <c r="J278" s="126">
        <f t="shared" si="86"/>
        <v>0</v>
      </c>
      <c r="K278" s="118" t="e">
        <f t="shared" si="87"/>
        <v>#DIV/0!</v>
      </c>
      <c r="L278" s="55"/>
      <c r="M278" s="54"/>
      <c r="N278" s="18"/>
      <c r="O278" s="5"/>
      <c r="P278" s="5"/>
      <c r="Q278" s="5"/>
      <c r="R278" s="5"/>
      <c r="S278" s="5"/>
      <c r="T278" s="5"/>
      <c r="U278" s="5"/>
      <c r="V278" s="5"/>
      <c r="W278" s="5"/>
      <c r="X278" s="5"/>
      <c r="Y278" s="5"/>
      <c r="Z278" s="5"/>
      <c r="AA278" s="5"/>
      <c r="AB278" s="5"/>
      <c r="AC278" s="5"/>
      <c r="AD278" s="5"/>
      <c r="AE278" s="4"/>
    </row>
    <row r="279" spans="1:31" ht="28.5">
      <c r="A279" s="86"/>
      <c r="B279" s="114" t="s">
        <v>717</v>
      </c>
      <c r="C279" s="115" t="s">
        <v>718</v>
      </c>
      <c r="D279" s="114" t="s">
        <v>31</v>
      </c>
      <c r="E279" s="114" t="s">
        <v>719</v>
      </c>
      <c r="F279" s="116" t="s">
        <v>87</v>
      </c>
      <c r="G279" s="117">
        <v>40.6</v>
      </c>
      <c r="H279" s="206"/>
      <c r="I279" s="126">
        <f t="shared" si="85"/>
        <v>0</v>
      </c>
      <c r="J279" s="126">
        <f t="shared" si="86"/>
        <v>0</v>
      </c>
      <c r="K279" s="118" t="e">
        <f t="shared" si="87"/>
        <v>#DIV/0!</v>
      </c>
      <c r="L279" s="55"/>
      <c r="M279" s="54"/>
      <c r="N279" s="18"/>
      <c r="O279" s="5"/>
      <c r="P279" s="5"/>
      <c r="Q279" s="5"/>
      <c r="R279" s="5"/>
      <c r="S279" s="5"/>
      <c r="T279" s="5"/>
      <c r="U279" s="5"/>
      <c r="V279" s="5"/>
      <c r="W279" s="5"/>
      <c r="X279" s="5"/>
      <c r="Y279" s="5"/>
      <c r="Z279" s="5"/>
      <c r="AA279" s="5"/>
      <c r="AB279" s="5"/>
      <c r="AC279" s="5"/>
      <c r="AD279" s="5"/>
      <c r="AE279" s="4"/>
    </row>
    <row r="280" spans="1:31" ht="28.5">
      <c r="A280" s="86"/>
      <c r="B280" s="114" t="s">
        <v>720</v>
      </c>
      <c r="C280" s="115" t="s">
        <v>721</v>
      </c>
      <c r="D280" s="114" t="s">
        <v>31</v>
      </c>
      <c r="E280" s="114" t="s">
        <v>722</v>
      </c>
      <c r="F280" s="116" t="s">
        <v>87</v>
      </c>
      <c r="G280" s="117">
        <v>25.6</v>
      </c>
      <c r="H280" s="206"/>
      <c r="I280" s="126">
        <f t="shared" si="85"/>
        <v>0</v>
      </c>
      <c r="J280" s="126">
        <f t="shared" si="86"/>
        <v>0</v>
      </c>
      <c r="K280" s="118" t="e">
        <f t="shared" si="87"/>
        <v>#DIV/0!</v>
      </c>
      <c r="L280" s="55"/>
      <c r="M280" s="54"/>
      <c r="N280" s="18"/>
      <c r="O280" s="5"/>
      <c r="P280" s="5"/>
      <c r="Q280" s="5"/>
      <c r="R280" s="5"/>
      <c r="S280" s="5"/>
      <c r="T280" s="5"/>
      <c r="U280" s="5"/>
      <c r="V280" s="5"/>
      <c r="W280" s="5"/>
      <c r="X280" s="5"/>
      <c r="Y280" s="5"/>
      <c r="Z280" s="5"/>
      <c r="AA280" s="5"/>
      <c r="AB280" s="5"/>
      <c r="AC280" s="5"/>
      <c r="AD280" s="5"/>
      <c r="AE280" s="4"/>
    </row>
    <row r="281" spans="1:31" ht="15">
      <c r="A281" s="86"/>
      <c r="B281" s="114" t="s">
        <v>723</v>
      </c>
      <c r="C281" s="115" t="s">
        <v>724</v>
      </c>
      <c r="D281" s="114" t="s">
        <v>31</v>
      </c>
      <c r="E281" s="114" t="s">
        <v>725</v>
      </c>
      <c r="F281" s="116" t="s">
        <v>87</v>
      </c>
      <c r="G281" s="117">
        <v>60.2</v>
      </c>
      <c r="H281" s="206"/>
      <c r="I281" s="126">
        <f t="shared" si="85"/>
        <v>0</v>
      </c>
      <c r="J281" s="126">
        <f t="shared" si="86"/>
        <v>0</v>
      </c>
      <c r="K281" s="118" t="e">
        <f t="shared" si="87"/>
        <v>#DIV/0!</v>
      </c>
      <c r="L281" s="55"/>
      <c r="M281" s="54"/>
      <c r="N281" s="18"/>
      <c r="O281" s="5"/>
      <c r="P281" s="5"/>
      <c r="Q281" s="5"/>
      <c r="R281" s="5"/>
      <c r="S281" s="5"/>
      <c r="T281" s="5"/>
      <c r="U281" s="5"/>
      <c r="V281" s="5"/>
      <c r="W281" s="5"/>
      <c r="X281" s="5"/>
      <c r="Y281" s="5"/>
      <c r="Z281" s="5"/>
      <c r="AA281" s="5"/>
      <c r="AB281" s="5"/>
      <c r="AC281" s="5"/>
      <c r="AD281" s="5"/>
      <c r="AE281" s="4"/>
    </row>
    <row r="282" spans="1:31" ht="28.5">
      <c r="A282" s="86"/>
      <c r="B282" s="114" t="s">
        <v>726</v>
      </c>
      <c r="C282" s="115" t="s">
        <v>727</v>
      </c>
      <c r="D282" s="114" t="s">
        <v>31</v>
      </c>
      <c r="E282" s="114" t="s">
        <v>728</v>
      </c>
      <c r="F282" s="116" t="s">
        <v>87</v>
      </c>
      <c r="G282" s="117">
        <v>17.399999999999999</v>
      </c>
      <c r="H282" s="206"/>
      <c r="I282" s="126">
        <f t="shared" si="85"/>
        <v>0</v>
      </c>
      <c r="J282" s="126">
        <f t="shared" si="86"/>
        <v>0</v>
      </c>
      <c r="K282" s="118" t="e">
        <f t="shared" si="87"/>
        <v>#DIV/0!</v>
      </c>
      <c r="L282" s="55"/>
      <c r="M282" s="54"/>
      <c r="N282" s="18"/>
      <c r="O282" s="5"/>
      <c r="P282" s="5"/>
      <c r="Q282" s="5"/>
      <c r="R282" s="5"/>
      <c r="S282" s="5"/>
      <c r="T282" s="5"/>
      <c r="U282" s="5"/>
      <c r="V282" s="5"/>
      <c r="W282" s="5"/>
      <c r="X282" s="5"/>
      <c r="Y282" s="5"/>
      <c r="Z282" s="5"/>
      <c r="AA282" s="5"/>
      <c r="AB282" s="5"/>
      <c r="AC282" s="5"/>
      <c r="AD282" s="5"/>
      <c r="AE282" s="4"/>
    </row>
    <row r="283" spans="1:31" ht="28.5">
      <c r="A283" s="86"/>
      <c r="B283" s="114" t="s">
        <v>729</v>
      </c>
      <c r="C283" s="115" t="s">
        <v>730</v>
      </c>
      <c r="D283" s="114" t="s">
        <v>31</v>
      </c>
      <c r="E283" s="114" t="s">
        <v>731</v>
      </c>
      <c r="F283" s="116" t="s">
        <v>87</v>
      </c>
      <c r="G283" s="117">
        <v>97.3</v>
      </c>
      <c r="H283" s="206"/>
      <c r="I283" s="126">
        <f t="shared" si="85"/>
        <v>0</v>
      </c>
      <c r="J283" s="126">
        <f t="shared" si="86"/>
        <v>0</v>
      </c>
      <c r="K283" s="118" t="e">
        <f t="shared" si="87"/>
        <v>#DIV/0!</v>
      </c>
      <c r="L283" s="55"/>
      <c r="M283" s="54"/>
      <c r="N283" s="18"/>
      <c r="O283" s="5"/>
      <c r="P283" s="5"/>
      <c r="Q283" s="5"/>
      <c r="R283" s="5"/>
      <c r="S283" s="5"/>
      <c r="T283" s="5"/>
      <c r="U283" s="5"/>
      <c r="V283" s="5"/>
      <c r="W283" s="5"/>
      <c r="X283" s="5"/>
      <c r="Y283" s="5"/>
      <c r="Z283" s="5"/>
      <c r="AA283" s="5"/>
      <c r="AB283" s="5"/>
      <c r="AC283" s="5"/>
      <c r="AD283" s="5"/>
      <c r="AE283" s="4"/>
    </row>
    <row r="284" spans="1:31" ht="28.5">
      <c r="A284" s="86"/>
      <c r="B284" s="114" t="s">
        <v>732</v>
      </c>
      <c r="C284" s="115" t="s">
        <v>733</v>
      </c>
      <c r="D284" s="114" t="s">
        <v>47</v>
      </c>
      <c r="E284" s="114" t="s">
        <v>734</v>
      </c>
      <c r="F284" s="116" t="s">
        <v>49</v>
      </c>
      <c r="G284" s="117">
        <v>1</v>
      </c>
      <c r="H284" s="206"/>
      <c r="I284" s="126">
        <f t="shared" si="85"/>
        <v>0</v>
      </c>
      <c r="J284" s="126">
        <f t="shared" si="86"/>
        <v>0</v>
      </c>
      <c r="K284" s="118" t="e">
        <f t="shared" si="87"/>
        <v>#DIV/0!</v>
      </c>
      <c r="L284" s="55"/>
      <c r="M284" s="54"/>
      <c r="N284" s="18"/>
      <c r="O284" s="5"/>
      <c r="P284" s="5"/>
      <c r="Q284" s="5"/>
      <c r="R284" s="5"/>
      <c r="S284" s="5"/>
      <c r="T284" s="5"/>
      <c r="U284" s="5"/>
      <c r="V284" s="5"/>
      <c r="W284" s="5"/>
      <c r="X284" s="5"/>
      <c r="Y284" s="5"/>
      <c r="Z284" s="5"/>
      <c r="AA284" s="5"/>
      <c r="AB284" s="5"/>
      <c r="AC284" s="5"/>
      <c r="AD284" s="5"/>
      <c r="AE284" s="4"/>
    </row>
    <row r="285" spans="1:31" ht="28.5">
      <c r="A285" s="86"/>
      <c r="B285" s="114" t="s">
        <v>735</v>
      </c>
      <c r="C285" s="115" t="s">
        <v>736</v>
      </c>
      <c r="D285" s="114" t="s">
        <v>31</v>
      </c>
      <c r="E285" s="114" t="s">
        <v>737</v>
      </c>
      <c r="F285" s="116" t="s">
        <v>49</v>
      </c>
      <c r="G285" s="117">
        <v>8</v>
      </c>
      <c r="H285" s="206"/>
      <c r="I285" s="126">
        <f t="shared" si="85"/>
        <v>0</v>
      </c>
      <c r="J285" s="126">
        <f t="shared" si="86"/>
        <v>0</v>
      </c>
      <c r="K285" s="118" t="e">
        <f t="shared" si="87"/>
        <v>#DIV/0!</v>
      </c>
      <c r="L285" s="55"/>
      <c r="M285" s="54"/>
      <c r="N285" s="18"/>
      <c r="O285" s="5"/>
      <c r="P285" s="5"/>
      <c r="Q285" s="5"/>
      <c r="R285" s="5"/>
      <c r="S285" s="5"/>
      <c r="T285" s="5"/>
      <c r="U285" s="5"/>
      <c r="V285" s="5"/>
      <c r="W285" s="5"/>
      <c r="X285" s="5"/>
      <c r="Y285" s="5"/>
      <c r="Z285" s="5"/>
      <c r="AA285" s="5"/>
      <c r="AB285" s="5"/>
      <c r="AC285" s="5"/>
      <c r="AD285" s="5"/>
      <c r="AE285" s="4"/>
    </row>
    <row r="286" spans="1:31" ht="28.5">
      <c r="A286" s="86"/>
      <c r="B286" s="114" t="s">
        <v>738</v>
      </c>
      <c r="C286" s="115" t="s">
        <v>571</v>
      </c>
      <c r="D286" s="114" t="s">
        <v>47</v>
      </c>
      <c r="E286" s="114" t="s">
        <v>572</v>
      </c>
      <c r="F286" s="116" t="s">
        <v>49</v>
      </c>
      <c r="G286" s="117">
        <v>17</v>
      </c>
      <c r="H286" s="206"/>
      <c r="I286" s="126">
        <f t="shared" si="85"/>
        <v>0</v>
      </c>
      <c r="J286" s="126">
        <f t="shared" si="86"/>
        <v>0</v>
      </c>
      <c r="K286" s="118" t="e">
        <f t="shared" si="87"/>
        <v>#DIV/0!</v>
      </c>
      <c r="L286" s="55"/>
      <c r="M286" s="54"/>
      <c r="N286" s="18"/>
      <c r="O286" s="5"/>
      <c r="P286" s="5"/>
      <c r="Q286" s="5"/>
      <c r="R286" s="5"/>
      <c r="S286" s="5"/>
      <c r="T286" s="5"/>
      <c r="U286" s="5"/>
      <c r="V286" s="5"/>
      <c r="W286" s="5"/>
      <c r="X286" s="5"/>
      <c r="Y286" s="5"/>
      <c r="Z286" s="5"/>
      <c r="AA286" s="5"/>
      <c r="AB286" s="5"/>
      <c r="AC286" s="5"/>
      <c r="AD286" s="5"/>
      <c r="AE286" s="4"/>
    </row>
    <row r="287" spans="1:31" ht="28.5">
      <c r="A287" s="86"/>
      <c r="B287" s="114" t="s">
        <v>739</v>
      </c>
      <c r="C287" s="115" t="s">
        <v>740</v>
      </c>
      <c r="D287" s="114" t="s">
        <v>47</v>
      </c>
      <c r="E287" s="114" t="s">
        <v>741</v>
      </c>
      <c r="F287" s="116" t="s">
        <v>49</v>
      </c>
      <c r="G287" s="117">
        <v>17</v>
      </c>
      <c r="H287" s="206"/>
      <c r="I287" s="126">
        <f t="shared" si="85"/>
        <v>0</v>
      </c>
      <c r="J287" s="126">
        <f t="shared" si="86"/>
        <v>0</v>
      </c>
      <c r="K287" s="118" t="e">
        <f t="shared" si="87"/>
        <v>#DIV/0!</v>
      </c>
      <c r="L287" s="55"/>
      <c r="M287" s="54"/>
      <c r="N287" s="18"/>
      <c r="O287" s="5"/>
      <c r="P287" s="5"/>
      <c r="Q287" s="5"/>
      <c r="R287" s="5"/>
      <c r="S287" s="5"/>
      <c r="T287" s="5"/>
      <c r="U287" s="5"/>
      <c r="V287" s="5"/>
      <c r="W287" s="5"/>
      <c r="X287" s="5"/>
      <c r="Y287" s="5"/>
      <c r="Z287" s="5"/>
      <c r="AA287" s="5"/>
      <c r="AB287" s="5"/>
      <c r="AC287" s="5"/>
      <c r="AD287" s="5"/>
      <c r="AE287" s="4"/>
    </row>
    <row r="288" spans="1:31" ht="28.5">
      <c r="A288" s="86"/>
      <c r="B288" s="114" t="s">
        <v>742</v>
      </c>
      <c r="C288" s="115" t="s">
        <v>598</v>
      </c>
      <c r="D288" s="114" t="s">
        <v>47</v>
      </c>
      <c r="E288" s="114" t="s">
        <v>599</v>
      </c>
      <c r="F288" s="116" t="s">
        <v>49</v>
      </c>
      <c r="G288" s="117">
        <v>17</v>
      </c>
      <c r="H288" s="206"/>
      <c r="I288" s="126">
        <f t="shared" si="85"/>
        <v>0</v>
      </c>
      <c r="J288" s="126">
        <f t="shared" si="86"/>
        <v>0</v>
      </c>
      <c r="K288" s="118" t="e">
        <f t="shared" si="87"/>
        <v>#DIV/0!</v>
      </c>
      <c r="L288" s="55"/>
      <c r="M288" s="54"/>
      <c r="N288" s="18"/>
      <c r="O288" s="5"/>
      <c r="P288" s="5"/>
      <c r="Q288" s="5"/>
      <c r="R288" s="5"/>
      <c r="S288" s="5"/>
      <c r="T288" s="5"/>
      <c r="U288" s="5"/>
      <c r="V288" s="5"/>
      <c r="W288" s="5"/>
      <c r="X288" s="5"/>
      <c r="Y288" s="5"/>
      <c r="Z288" s="5"/>
      <c r="AA288" s="5"/>
      <c r="AB288" s="5"/>
      <c r="AC288" s="5"/>
      <c r="AD288" s="5"/>
      <c r="AE288" s="4"/>
    </row>
    <row r="289" spans="1:31" ht="28.5">
      <c r="A289" s="86"/>
      <c r="B289" s="114" t="s">
        <v>743</v>
      </c>
      <c r="C289" s="115" t="s">
        <v>744</v>
      </c>
      <c r="D289" s="114" t="s">
        <v>47</v>
      </c>
      <c r="E289" s="114" t="s">
        <v>745</v>
      </c>
      <c r="F289" s="116" t="s">
        <v>49</v>
      </c>
      <c r="G289" s="117">
        <v>34</v>
      </c>
      <c r="H289" s="206"/>
      <c r="I289" s="126">
        <f t="shared" si="85"/>
        <v>0</v>
      </c>
      <c r="J289" s="126">
        <f t="shared" si="86"/>
        <v>0</v>
      </c>
      <c r="K289" s="118" t="e">
        <f t="shared" si="87"/>
        <v>#DIV/0!</v>
      </c>
      <c r="L289" s="55"/>
      <c r="M289" s="54"/>
      <c r="N289" s="18"/>
      <c r="O289" s="5"/>
      <c r="P289" s="5"/>
      <c r="Q289" s="5"/>
      <c r="R289" s="5"/>
      <c r="S289" s="5"/>
      <c r="T289" s="5"/>
      <c r="U289" s="5"/>
      <c r="V289" s="5"/>
      <c r="W289" s="5"/>
      <c r="X289" s="5"/>
      <c r="Y289" s="5"/>
      <c r="Z289" s="5"/>
      <c r="AA289" s="5"/>
      <c r="AB289" s="5"/>
      <c r="AC289" s="5"/>
      <c r="AD289" s="5"/>
      <c r="AE289" s="4"/>
    </row>
    <row r="290" spans="1:31" ht="28.5">
      <c r="A290" s="86"/>
      <c r="B290" s="114" t="s">
        <v>746</v>
      </c>
      <c r="C290" s="115" t="s">
        <v>607</v>
      </c>
      <c r="D290" s="114" t="s">
        <v>47</v>
      </c>
      <c r="E290" s="114" t="s">
        <v>608</v>
      </c>
      <c r="F290" s="116" t="s">
        <v>87</v>
      </c>
      <c r="G290" s="117">
        <v>102</v>
      </c>
      <c r="H290" s="206"/>
      <c r="I290" s="126">
        <f t="shared" si="85"/>
        <v>0</v>
      </c>
      <c r="J290" s="126">
        <f t="shared" si="86"/>
        <v>0</v>
      </c>
      <c r="K290" s="118" t="e">
        <f t="shared" si="87"/>
        <v>#DIV/0!</v>
      </c>
      <c r="L290" s="55"/>
      <c r="M290" s="54"/>
      <c r="N290" s="39"/>
      <c r="O290" s="5"/>
      <c r="P290" s="5"/>
      <c r="Q290" s="5"/>
      <c r="R290" s="5"/>
      <c r="S290" s="5"/>
      <c r="T290" s="5"/>
      <c r="U290" s="5"/>
      <c r="V290" s="5"/>
      <c r="W290" s="5"/>
      <c r="X290" s="5"/>
      <c r="Y290" s="5"/>
      <c r="Z290" s="5"/>
      <c r="AA290" s="5"/>
      <c r="AB290" s="5"/>
      <c r="AC290" s="5"/>
      <c r="AD290" s="5"/>
      <c r="AE290" s="4"/>
    </row>
    <row r="291" spans="1:31" ht="15">
      <c r="A291" s="86"/>
      <c r="B291" s="114" t="s">
        <v>747</v>
      </c>
      <c r="C291" s="115" t="s">
        <v>748</v>
      </c>
      <c r="D291" s="114" t="s">
        <v>47</v>
      </c>
      <c r="E291" s="114" t="s">
        <v>749</v>
      </c>
      <c r="F291" s="116" t="s">
        <v>49</v>
      </c>
      <c r="G291" s="117">
        <v>1</v>
      </c>
      <c r="H291" s="206"/>
      <c r="I291" s="126">
        <f t="shared" si="85"/>
        <v>0</v>
      </c>
      <c r="J291" s="126">
        <f t="shared" si="86"/>
        <v>0</v>
      </c>
      <c r="K291" s="118" t="e">
        <f t="shared" si="87"/>
        <v>#DIV/0!</v>
      </c>
      <c r="L291" s="55"/>
      <c r="M291" s="54"/>
      <c r="N291" s="5"/>
      <c r="O291" s="5"/>
      <c r="P291" s="5"/>
      <c r="Q291" s="5"/>
      <c r="R291" s="5"/>
      <c r="S291" s="5"/>
      <c r="T291" s="5"/>
      <c r="U291" s="5"/>
      <c r="V291" s="5"/>
      <c r="W291" s="5"/>
      <c r="X291" s="5"/>
      <c r="Y291" s="5"/>
      <c r="Z291" s="5"/>
      <c r="AA291" s="5"/>
      <c r="AB291" s="5"/>
      <c r="AC291" s="5"/>
      <c r="AD291" s="5"/>
      <c r="AE291" s="4"/>
    </row>
    <row r="292" spans="1:31">
      <c r="A292" s="97"/>
      <c r="B292" s="114" t="s">
        <v>750</v>
      </c>
      <c r="C292" s="115" t="s">
        <v>751</v>
      </c>
      <c r="D292" s="114" t="s">
        <v>31</v>
      </c>
      <c r="E292" s="114" t="s">
        <v>752</v>
      </c>
      <c r="F292" s="116" t="s">
        <v>49</v>
      </c>
      <c r="G292" s="117">
        <v>1</v>
      </c>
      <c r="H292" s="206"/>
      <c r="I292" s="126">
        <f t="shared" si="85"/>
        <v>0</v>
      </c>
      <c r="J292" s="126">
        <f t="shared" si="86"/>
        <v>0</v>
      </c>
      <c r="K292" s="118" t="e">
        <f t="shared" si="87"/>
        <v>#DIV/0!</v>
      </c>
      <c r="L292" s="55"/>
      <c r="M292" s="54"/>
      <c r="N292" s="40"/>
      <c r="O292" s="40"/>
      <c r="P292" s="40"/>
      <c r="Q292" s="40"/>
      <c r="R292" s="40"/>
      <c r="S292" s="40"/>
      <c r="T292" s="40"/>
      <c r="U292" s="40"/>
      <c r="V292" s="40"/>
      <c r="W292" s="40"/>
      <c r="X292" s="40"/>
      <c r="Y292" s="40"/>
      <c r="Z292" s="40"/>
      <c r="AA292" s="40"/>
      <c r="AB292" s="40"/>
      <c r="AC292" s="40"/>
      <c r="AD292" s="40"/>
      <c r="AE292" s="4"/>
    </row>
    <row r="293" spans="1:31">
      <c r="A293" s="97"/>
      <c r="B293" s="114" t="s">
        <v>753</v>
      </c>
      <c r="C293" s="115" t="s">
        <v>754</v>
      </c>
      <c r="D293" s="114" t="s">
        <v>31</v>
      </c>
      <c r="E293" s="114" t="s">
        <v>755</v>
      </c>
      <c r="F293" s="116" t="s">
        <v>49</v>
      </c>
      <c r="G293" s="117">
        <v>1</v>
      </c>
      <c r="H293" s="206"/>
      <c r="I293" s="126">
        <f t="shared" si="85"/>
        <v>0</v>
      </c>
      <c r="J293" s="126">
        <f t="shared" si="86"/>
        <v>0</v>
      </c>
      <c r="K293" s="118" t="e">
        <f t="shared" si="87"/>
        <v>#DIV/0!</v>
      </c>
      <c r="L293" s="55"/>
      <c r="M293" s="54"/>
      <c r="N293" s="40"/>
      <c r="O293" s="40"/>
      <c r="P293" s="40"/>
      <c r="Q293" s="40"/>
      <c r="R293" s="40"/>
      <c r="S293" s="40"/>
      <c r="T293" s="40"/>
      <c r="U293" s="40"/>
      <c r="V293" s="40"/>
      <c r="W293" s="40"/>
      <c r="X293" s="40"/>
      <c r="Y293" s="40"/>
      <c r="Z293" s="40"/>
      <c r="AA293" s="40"/>
      <c r="AB293" s="40"/>
      <c r="AC293" s="40"/>
      <c r="AD293" s="40"/>
      <c r="AE293" s="4"/>
    </row>
    <row r="294" spans="1:31" ht="28.5">
      <c r="A294" s="97"/>
      <c r="B294" s="114" t="s">
        <v>756</v>
      </c>
      <c r="C294" s="115" t="s">
        <v>757</v>
      </c>
      <c r="D294" s="114" t="s">
        <v>47</v>
      </c>
      <c r="E294" s="114" t="s">
        <v>758</v>
      </c>
      <c r="F294" s="116" t="s">
        <v>62</v>
      </c>
      <c r="G294" s="117">
        <v>0.2</v>
      </c>
      <c r="H294" s="206"/>
      <c r="I294" s="126">
        <f t="shared" si="85"/>
        <v>0</v>
      </c>
      <c r="J294" s="126">
        <f t="shared" si="86"/>
        <v>0</v>
      </c>
      <c r="K294" s="118" t="e">
        <f t="shared" si="87"/>
        <v>#DIV/0!</v>
      </c>
      <c r="L294" s="55"/>
      <c r="M294" s="54"/>
      <c r="N294" s="40"/>
      <c r="O294" s="40"/>
      <c r="P294" s="40"/>
      <c r="Q294" s="40"/>
      <c r="R294" s="40"/>
      <c r="S294" s="40"/>
      <c r="T294" s="40"/>
      <c r="U294" s="40"/>
      <c r="V294" s="40"/>
      <c r="W294" s="40"/>
      <c r="X294" s="40"/>
      <c r="Y294" s="40"/>
      <c r="Z294" s="40"/>
      <c r="AA294" s="40"/>
      <c r="AB294" s="40"/>
      <c r="AC294" s="40"/>
      <c r="AD294" s="40"/>
      <c r="AE294" s="4"/>
    </row>
    <row r="295" spans="1:31" ht="28.5">
      <c r="A295" s="97"/>
      <c r="B295" s="114" t="s">
        <v>759</v>
      </c>
      <c r="C295" s="115" t="s">
        <v>760</v>
      </c>
      <c r="D295" s="114" t="s">
        <v>47</v>
      </c>
      <c r="E295" s="114" t="s">
        <v>761</v>
      </c>
      <c r="F295" s="116" t="s">
        <v>49</v>
      </c>
      <c r="G295" s="117">
        <v>19</v>
      </c>
      <c r="H295" s="206"/>
      <c r="I295" s="126">
        <f t="shared" si="85"/>
        <v>0</v>
      </c>
      <c r="J295" s="126">
        <f t="shared" si="86"/>
        <v>0</v>
      </c>
      <c r="K295" s="118" t="e">
        <f t="shared" si="87"/>
        <v>#DIV/0!</v>
      </c>
      <c r="L295" s="55"/>
      <c r="M295" s="54"/>
      <c r="N295" s="40"/>
      <c r="O295" s="40"/>
      <c r="P295" s="40"/>
      <c r="Q295" s="40"/>
      <c r="R295" s="40"/>
      <c r="S295" s="40"/>
      <c r="T295" s="40"/>
      <c r="U295" s="40"/>
      <c r="V295" s="40"/>
      <c r="W295" s="40"/>
      <c r="X295" s="40"/>
      <c r="Y295" s="40"/>
      <c r="Z295" s="40"/>
      <c r="AA295" s="40"/>
      <c r="AB295" s="40"/>
      <c r="AC295" s="40"/>
      <c r="AD295" s="40"/>
      <c r="AE295" s="4"/>
    </row>
    <row r="296" spans="1:31" ht="28.5">
      <c r="A296" s="3"/>
      <c r="B296" s="114" t="s">
        <v>762</v>
      </c>
      <c r="C296" s="115" t="s">
        <v>763</v>
      </c>
      <c r="D296" s="114" t="s">
        <v>47</v>
      </c>
      <c r="E296" s="114" t="s">
        <v>764</v>
      </c>
      <c r="F296" s="116" t="s">
        <v>49</v>
      </c>
      <c r="G296" s="117">
        <v>17</v>
      </c>
      <c r="H296" s="206"/>
      <c r="I296" s="126">
        <f t="shared" si="85"/>
        <v>0</v>
      </c>
      <c r="J296" s="126">
        <f t="shared" si="86"/>
        <v>0</v>
      </c>
      <c r="K296" s="118" t="e">
        <f t="shared" si="87"/>
        <v>#DIV/0!</v>
      </c>
      <c r="L296" s="55"/>
      <c r="M296" s="54"/>
      <c r="N296" s="40"/>
      <c r="O296" s="40"/>
      <c r="P296" s="40"/>
      <c r="Q296" s="40"/>
      <c r="R296" s="40"/>
      <c r="S296" s="40"/>
      <c r="T296" s="40"/>
      <c r="U296" s="40"/>
      <c r="V296" s="40"/>
      <c r="W296" s="40"/>
      <c r="X296" s="40"/>
      <c r="Y296" s="40"/>
      <c r="Z296" s="40"/>
      <c r="AA296" s="40"/>
      <c r="AB296" s="40"/>
      <c r="AC296" s="40"/>
      <c r="AD296" s="40"/>
      <c r="AE296" s="4"/>
    </row>
    <row r="297" spans="1:31" ht="28.5">
      <c r="A297" s="3"/>
      <c r="B297" s="114" t="s">
        <v>765</v>
      </c>
      <c r="C297" s="115" t="s">
        <v>766</v>
      </c>
      <c r="D297" s="114" t="s">
        <v>47</v>
      </c>
      <c r="E297" s="114" t="s">
        <v>767</v>
      </c>
      <c r="F297" s="116" t="s">
        <v>49</v>
      </c>
      <c r="G297" s="117">
        <v>1</v>
      </c>
      <c r="H297" s="206"/>
      <c r="I297" s="126">
        <f t="shared" si="85"/>
        <v>0</v>
      </c>
      <c r="J297" s="126">
        <f t="shared" si="86"/>
        <v>0</v>
      </c>
      <c r="K297" s="118" t="e">
        <f t="shared" si="87"/>
        <v>#DIV/0!</v>
      </c>
      <c r="L297" s="55"/>
      <c r="M297" s="54"/>
      <c r="N297" s="40"/>
      <c r="O297" s="40"/>
      <c r="P297" s="40"/>
      <c r="Q297" s="40"/>
      <c r="R297" s="40"/>
      <c r="S297" s="40"/>
      <c r="T297" s="40"/>
      <c r="U297" s="40"/>
      <c r="V297" s="40"/>
      <c r="W297" s="40"/>
      <c r="X297" s="40"/>
      <c r="Y297" s="40"/>
      <c r="Z297" s="40"/>
      <c r="AA297" s="40"/>
      <c r="AB297" s="40"/>
      <c r="AC297" s="40"/>
      <c r="AD297" s="40"/>
      <c r="AE297" s="4"/>
    </row>
    <row r="298" spans="1:31" ht="15">
      <c r="A298" s="3"/>
      <c r="B298" s="111" t="s">
        <v>768</v>
      </c>
      <c r="C298" s="111"/>
      <c r="D298" s="111"/>
      <c r="E298" s="111" t="s">
        <v>769</v>
      </c>
      <c r="F298" s="111"/>
      <c r="G298" s="112"/>
      <c r="H298" s="124"/>
      <c r="I298" s="125"/>
      <c r="J298" s="124">
        <f>SUM(J299:J316)</f>
        <v>0</v>
      </c>
      <c r="K298" s="113" t="e">
        <f>SUM(K299:K316)</f>
        <v>#DIV/0!</v>
      </c>
      <c r="L298" s="55"/>
      <c r="M298" s="54"/>
      <c r="N298" s="40"/>
      <c r="O298" s="40"/>
      <c r="P298" s="40"/>
      <c r="Q298" s="40"/>
      <c r="R298" s="40"/>
      <c r="S298" s="40"/>
      <c r="T298" s="40"/>
      <c r="U298" s="40"/>
      <c r="V298" s="40"/>
      <c r="W298" s="40"/>
      <c r="X298" s="40"/>
      <c r="Y298" s="40"/>
      <c r="Z298" s="40"/>
      <c r="AA298" s="40"/>
      <c r="AB298" s="40"/>
      <c r="AC298" s="40"/>
      <c r="AD298" s="40"/>
      <c r="AE298" s="4"/>
    </row>
    <row r="299" spans="1:31" ht="28.5">
      <c r="A299" s="3"/>
      <c r="B299" s="114" t="s">
        <v>770</v>
      </c>
      <c r="C299" s="115" t="s">
        <v>771</v>
      </c>
      <c r="D299" s="114" t="s">
        <v>31</v>
      </c>
      <c r="E299" s="114" t="s">
        <v>772</v>
      </c>
      <c r="F299" s="116" t="s">
        <v>773</v>
      </c>
      <c r="G299" s="117">
        <v>4</v>
      </c>
      <c r="H299" s="206"/>
      <c r="I299" s="126">
        <f t="shared" ref="I299:I316" si="88">TRUNC(H299+H299*$C$11,2)</f>
        <v>0</v>
      </c>
      <c r="J299" s="126">
        <f t="shared" ref="J299:J316" si="89">TRUNC(I299*G299,2)</f>
        <v>0</v>
      </c>
      <c r="K299" s="118" t="e">
        <f t="shared" ref="K299:K316" si="90">J299/$J$475</f>
        <v>#DIV/0!</v>
      </c>
      <c r="L299" s="55"/>
      <c r="M299" s="54"/>
      <c r="N299" s="40"/>
      <c r="O299" s="40"/>
      <c r="P299" s="40"/>
      <c r="Q299" s="40"/>
      <c r="R299" s="40"/>
      <c r="S299" s="40"/>
      <c r="T299" s="40"/>
      <c r="U299" s="40"/>
      <c r="V299" s="40"/>
      <c r="W299" s="40"/>
      <c r="X299" s="40"/>
      <c r="Y299" s="40"/>
      <c r="Z299" s="40"/>
      <c r="AA299" s="40"/>
      <c r="AB299" s="40"/>
      <c r="AC299" s="40"/>
      <c r="AD299" s="40"/>
      <c r="AE299" s="4"/>
    </row>
    <row r="300" spans="1:31" ht="28.5">
      <c r="A300" s="3"/>
      <c r="B300" s="114" t="s">
        <v>774</v>
      </c>
      <c r="C300" s="115" t="s">
        <v>775</v>
      </c>
      <c r="D300" s="114" t="s">
        <v>31</v>
      </c>
      <c r="E300" s="114" t="s">
        <v>776</v>
      </c>
      <c r="F300" s="116" t="s">
        <v>49</v>
      </c>
      <c r="G300" s="117">
        <v>2</v>
      </c>
      <c r="H300" s="206"/>
      <c r="I300" s="126">
        <f t="shared" si="88"/>
        <v>0</v>
      </c>
      <c r="J300" s="126">
        <f t="shared" si="89"/>
        <v>0</v>
      </c>
      <c r="K300" s="118" t="e">
        <f t="shared" si="90"/>
        <v>#DIV/0!</v>
      </c>
      <c r="L300" s="55"/>
      <c r="M300" s="54"/>
      <c r="N300" s="40"/>
      <c r="O300" s="40"/>
      <c r="P300" s="40"/>
      <c r="Q300" s="40"/>
      <c r="R300" s="40"/>
      <c r="S300" s="40"/>
      <c r="T300" s="40"/>
      <c r="U300" s="40"/>
      <c r="V300" s="40"/>
      <c r="W300" s="40"/>
      <c r="X300" s="40"/>
      <c r="Y300" s="40"/>
      <c r="Z300" s="40"/>
      <c r="AA300" s="40"/>
      <c r="AB300" s="40"/>
      <c r="AC300" s="40"/>
      <c r="AD300" s="40"/>
      <c r="AE300" s="4"/>
    </row>
    <row r="301" spans="1:31">
      <c r="A301" s="3"/>
      <c r="B301" s="114" t="s">
        <v>777</v>
      </c>
      <c r="C301" s="115" t="s">
        <v>778</v>
      </c>
      <c r="D301" s="114" t="s">
        <v>31</v>
      </c>
      <c r="E301" s="114" t="s">
        <v>779</v>
      </c>
      <c r="F301" s="116" t="s">
        <v>49</v>
      </c>
      <c r="G301" s="117">
        <v>2</v>
      </c>
      <c r="H301" s="206"/>
      <c r="I301" s="126">
        <f t="shared" si="88"/>
        <v>0</v>
      </c>
      <c r="J301" s="126">
        <f t="shared" si="89"/>
        <v>0</v>
      </c>
      <c r="K301" s="118" t="e">
        <f t="shared" si="90"/>
        <v>#DIV/0!</v>
      </c>
      <c r="L301" s="55"/>
      <c r="M301" s="54"/>
      <c r="N301" s="40"/>
      <c r="O301" s="40"/>
      <c r="P301" s="40"/>
      <c r="Q301" s="40"/>
      <c r="R301" s="40"/>
      <c r="S301" s="40"/>
      <c r="T301" s="40"/>
      <c r="U301" s="40"/>
      <c r="V301" s="40"/>
      <c r="W301" s="40"/>
      <c r="X301" s="40"/>
      <c r="Y301" s="40"/>
      <c r="Z301" s="40"/>
      <c r="AA301" s="40"/>
      <c r="AB301" s="40"/>
      <c r="AC301" s="40"/>
      <c r="AD301" s="40"/>
      <c r="AE301" s="4"/>
    </row>
    <row r="302" spans="1:31" ht="28.5">
      <c r="A302" s="3"/>
      <c r="B302" s="114" t="s">
        <v>780</v>
      </c>
      <c r="C302" s="115" t="s">
        <v>676</v>
      </c>
      <c r="D302" s="114" t="s">
        <v>47</v>
      </c>
      <c r="E302" s="114" t="s">
        <v>677</v>
      </c>
      <c r="F302" s="116" t="s">
        <v>49</v>
      </c>
      <c r="G302" s="117">
        <v>3</v>
      </c>
      <c r="H302" s="206"/>
      <c r="I302" s="126">
        <f t="shared" si="88"/>
        <v>0</v>
      </c>
      <c r="J302" s="126">
        <f t="shared" si="89"/>
        <v>0</v>
      </c>
      <c r="K302" s="118" t="e">
        <f t="shared" si="90"/>
        <v>#DIV/0!</v>
      </c>
      <c r="L302" s="55"/>
      <c r="M302" s="54"/>
      <c r="N302" s="40"/>
      <c r="O302" s="40"/>
      <c r="P302" s="40"/>
      <c r="Q302" s="40"/>
      <c r="R302" s="40"/>
      <c r="S302" s="40"/>
      <c r="T302" s="40"/>
      <c r="U302" s="40"/>
      <c r="V302" s="40"/>
      <c r="W302" s="40"/>
      <c r="X302" s="40"/>
      <c r="Y302" s="40"/>
      <c r="Z302" s="40"/>
      <c r="AA302" s="40"/>
      <c r="AB302" s="40"/>
      <c r="AC302" s="40"/>
      <c r="AD302" s="40"/>
      <c r="AE302" s="4"/>
    </row>
    <row r="303" spans="1:31" ht="28.5">
      <c r="A303" s="3"/>
      <c r="B303" s="114" t="s">
        <v>781</v>
      </c>
      <c r="C303" s="115" t="s">
        <v>679</v>
      </c>
      <c r="D303" s="114" t="s">
        <v>47</v>
      </c>
      <c r="E303" s="114" t="s">
        <v>680</v>
      </c>
      <c r="F303" s="116" t="s">
        <v>49</v>
      </c>
      <c r="G303" s="117">
        <v>15</v>
      </c>
      <c r="H303" s="206"/>
      <c r="I303" s="126">
        <f t="shared" si="88"/>
        <v>0</v>
      </c>
      <c r="J303" s="126">
        <f t="shared" si="89"/>
        <v>0</v>
      </c>
      <c r="K303" s="118" t="e">
        <f t="shared" si="90"/>
        <v>#DIV/0!</v>
      </c>
      <c r="L303" s="55"/>
      <c r="M303" s="54"/>
      <c r="N303" s="40"/>
      <c r="O303" s="40"/>
      <c r="P303" s="40"/>
      <c r="Q303" s="40"/>
      <c r="R303" s="40"/>
      <c r="S303" s="40"/>
      <c r="T303" s="40"/>
      <c r="U303" s="40"/>
      <c r="V303" s="40"/>
      <c r="W303" s="40"/>
      <c r="X303" s="40"/>
      <c r="Y303" s="40"/>
      <c r="Z303" s="40"/>
      <c r="AA303" s="40"/>
      <c r="AB303" s="40"/>
      <c r="AC303" s="40"/>
      <c r="AD303" s="40"/>
      <c r="AE303" s="4"/>
    </row>
    <row r="304" spans="1:31" ht="28.5">
      <c r="A304" s="3"/>
      <c r="B304" s="114" t="s">
        <v>782</v>
      </c>
      <c r="C304" s="115" t="s">
        <v>783</v>
      </c>
      <c r="D304" s="114" t="s">
        <v>47</v>
      </c>
      <c r="E304" s="114" t="s">
        <v>784</v>
      </c>
      <c r="F304" s="116" t="s">
        <v>49</v>
      </c>
      <c r="G304" s="117">
        <v>1</v>
      </c>
      <c r="H304" s="206"/>
      <c r="I304" s="126">
        <f t="shared" si="88"/>
        <v>0</v>
      </c>
      <c r="J304" s="126">
        <f t="shared" si="89"/>
        <v>0</v>
      </c>
      <c r="K304" s="118" t="e">
        <f t="shared" si="90"/>
        <v>#DIV/0!</v>
      </c>
      <c r="L304" s="55"/>
      <c r="M304" s="54"/>
      <c r="N304" s="40"/>
      <c r="O304" s="40"/>
      <c r="P304" s="40"/>
      <c r="Q304" s="40"/>
      <c r="R304" s="40"/>
      <c r="S304" s="40"/>
      <c r="T304" s="40"/>
      <c r="U304" s="40"/>
      <c r="V304" s="40"/>
      <c r="W304" s="40"/>
      <c r="X304" s="40"/>
      <c r="Y304" s="40"/>
      <c r="Z304" s="40"/>
      <c r="AA304" s="40"/>
      <c r="AB304" s="40"/>
      <c r="AC304" s="40"/>
      <c r="AD304" s="40"/>
      <c r="AE304" s="4"/>
    </row>
    <row r="305" spans="1:31" ht="28.5">
      <c r="A305" s="7"/>
      <c r="B305" s="114" t="s">
        <v>785</v>
      </c>
      <c r="C305" s="115" t="s">
        <v>786</v>
      </c>
      <c r="D305" s="114" t="s">
        <v>47</v>
      </c>
      <c r="E305" s="114" t="s">
        <v>787</v>
      </c>
      <c r="F305" s="116" t="s">
        <v>49</v>
      </c>
      <c r="G305" s="117">
        <v>1</v>
      </c>
      <c r="H305" s="206"/>
      <c r="I305" s="126">
        <f t="shared" si="88"/>
        <v>0</v>
      </c>
      <c r="J305" s="126">
        <f t="shared" si="89"/>
        <v>0</v>
      </c>
      <c r="K305" s="118" t="e">
        <f t="shared" si="90"/>
        <v>#DIV/0!</v>
      </c>
      <c r="L305" s="55"/>
      <c r="M305" s="54"/>
      <c r="N305" s="4"/>
      <c r="O305" s="4"/>
      <c r="P305" s="4"/>
      <c r="Q305" s="4"/>
      <c r="R305" s="4"/>
      <c r="S305" s="4"/>
      <c r="T305" s="4"/>
      <c r="U305" s="4"/>
      <c r="V305" s="4"/>
      <c r="W305" s="4"/>
      <c r="X305" s="4"/>
      <c r="Y305" s="4"/>
      <c r="Z305" s="4"/>
      <c r="AA305" s="4"/>
      <c r="AB305" s="4"/>
      <c r="AC305" s="4"/>
      <c r="AD305" s="4"/>
      <c r="AE305" s="4"/>
    </row>
    <row r="306" spans="1:31">
      <c r="A306" s="7"/>
      <c r="B306" s="114" t="s">
        <v>788</v>
      </c>
      <c r="C306" s="115" t="s">
        <v>789</v>
      </c>
      <c r="D306" s="114" t="s">
        <v>31</v>
      </c>
      <c r="E306" s="114" t="s">
        <v>790</v>
      </c>
      <c r="F306" s="116" t="s">
        <v>49</v>
      </c>
      <c r="G306" s="117">
        <v>1</v>
      </c>
      <c r="H306" s="206"/>
      <c r="I306" s="126">
        <f t="shared" si="88"/>
        <v>0</v>
      </c>
      <c r="J306" s="126">
        <f t="shared" si="89"/>
        <v>0</v>
      </c>
      <c r="K306" s="118" t="e">
        <f t="shared" si="90"/>
        <v>#DIV/0!</v>
      </c>
      <c r="L306" s="55"/>
      <c r="M306" s="54"/>
      <c r="N306" s="4"/>
      <c r="O306" s="4"/>
      <c r="P306" s="4"/>
      <c r="Q306" s="4"/>
      <c r="R306" s="4"/>
      <c r="S306" s="4"/>
      <c r="T306" s="4"/>
      <c r="U306" s="4"/>
      <c r="V306" s="4"/>
      <c r="W306" s="4"/>
      <c r="X306" s="4"/>
      <c r="Y306" s="4"/>
      <c r="Z306" s="4"/>
      <c r="AA306" s="4"/>
      <c r="AB306" s="4"/>
      <c r="AC306" s="4"/>
      <c r="AD306" s="4"/>
      <c r="AE306" s="4"/>
    </row>
    <row r="307" spans="1:31" ht="28.5">
      <c r="A307" s="7"/>
      <c r="B307" s="114" t="s">
        <v>791</v>
      </c>
      <c r="C307" s="115" t="s">
        <v>792</v>
      </c>
      <c r="D307" s="114" t="s">
        <v>47</v>
      </c>
      <c r="E307" s="114" t="s">
        <v>793</v>
      </c>
      <c r="F307" s="116" t="s">
        <v>49</v>
      </c>
      <c r="G307" s="117">
        <v>1</v>
      </c>
      <c r="H307" s="206"/>
      <c r="I307" s="126">
        <f t="shared" si="88"/>
        <v>0</v>
      </c>
      <c r="J307" s="126">
        <f t="shared" si="89"/>
        <v>0</v>
      </c>
      <c r="K307" s="118" t="e">
        <f t="shared" si="90"/>
        <v>#DIV/0!</v>
      </c>
      <c r="L307" s="55"/>
      <c r="M307" s="54"/>
      <c r="N307" s="4"/>
      <c r="O307" s="4"/>
      <c r="P307" s="4"/>
      <c r="Q307" s="4"/>
      <c r="R307" s="4"/>
      <c r="S307" s="4"/>
      <c r="T307" s="4"/>
      <c r="U307" s="4"/>
      <c r="V307" s="4"/>
      <c r="W307" s="4"/>
      <c r="X307" s="4"/>
      <c r="Y307" s="4"/>
      <c r="Z307" s="4"/>
      <c r="AA307" s="4"/>
      <c r="AB307" s="4"/>
      <c r="AC307" s="4"/>
      <c r="AD307" s="4"/>
      <c r="AE307" s="4"/>
    </row>
    <row r="308" spans="1:31" ht="28.5">
      <c r="A308" s="7"/>
      <c r="B308" s="114" t="s">
        <v>794</v>
      </c>
      <c r="C308" s="115" t="s">
        <v>795</v>
      </c>
      <c r="D308" s="114" t="s">
        <v>47</v>
      </c>
      <c r="E308" s="114" t="s">
        <v>796</v>
      </c>
      <c r="F308" s="116" t="s">
        <v>49</v>
      </c>
      <c r="G308" s="117">
        <v>1</v>
      </c>
      <c r="H308" s="206"/>
      <c r="I308" s="126">
        <f t="shared" si="88"/>
        <v>0</v>
      </c>
      <c r="J308" s="126">
        <f t="shared" si="89"/>
        <v>0</v>
      </c>
      <c r="K308" s="118" t="e">
        <f t="shared" si="90"/>
        <v>#DIV/0!</v>
      </c>
      <c r="L308" s="55"/>
      <c r="M308" s="54"/>
      <c r="N308" s="4"/>
      <c r="O308" s="4"/>
      <c r="P308" s="4"/>
      <c r="Q308" s="4"/>
      <c r="R308" s="4"/>
      <c r="S308" s="4"/>
      <c r="T308" s="4"/>
      <c r="U308" s="4"/>
      <c r="V308" s="4"/>
      <c r="W308" s="4"/>
      <c r="X308" s="4"/>
      <c r="Y308" s="4"/>
      <c r="Z308" s="4"/>
      <c r="AA308" s="4"/>
      <c r="AB308" s="4"/>
      <c r="AC308" s="4"/>
      <c r="AD308" s="4"/>
      <c r="AE308" s="4"/>
    </row>
    <row r="309" spans="1:31">
      <c r="A309" s="7"/>
      <c r="B309" s="114" t="s">
        <v>797</v>
      </c>
      <c r="C309" s="115" t="s">
        <v>798</v>
      </c>
      <c r="D309" s="114" t="s">
        <v>31</v>
      </c>
      <c r="E309" s="114" t="s">
        <v>799</v>
      </c>
      <c r="F309" s="116" t="s">
        <v>87</v>
      </c>
      <c r="G309" s="117">
        <v>84.2</v>
      </c>
      <c r="H309" s="206"/>
      <c r="I309" s="126">
        <f t="shared" si="88"/>
        <v>0</v>
      </c>
      <c r="J309" s="126">
        <f t="shared" si="89"/>
        <v>0</v>
      </c>
      <c r="K309" s="118" t="e">
        <f t="shared" si="90"/>
        <v>#DIV/0!</v>
      </c>
      <c r="L309" s="55"/>
      <c r="M309" s="54"/>
      <c r="N309" s="4"/>
      <c r="O309" s="4"/>
      <c r="P309" s="4"/>
      <c r="Q309" s="4"/>
      <c r="R309" s="4"/>
      <c r="S309" s="4"/>
      <c r="T309" s="4"/>
      <c r="U309" s="4"/>
      <c r="V309" s="4"/>
      <c r="W309" s="4"/>
      <c r="X309" s="4"/>
      <c r="Y309" s="4"/>
      <c r="Z309" s="4"/>
      <c r="AA309" s="4"/>
      <c r="AB309" s="4"/>
      <c r="AC309" s="4"/>
      <c r="AD309" s="4"/>
      <c r="AE309" s="4"/>
    </row>
    <row r="310" spans="1:31">
      <c r="A310" s="7"/>
      <c r="B310" s="114" t="s">
        <v>800</v>
      </c>
      <c r="C310" s="115" t="s">
        <v>801</v>
      </c>
      <c r="D310" s="114" t="s">
        <v>31</v>
      </c>
      <c r="E310" s="114" t="s">
        <v>802</v>
      </c>
      <c r="F310" s="116" t="s">
        <v>87</v>
      </c>
      <c r="G310" s="117">
        <v>41.7</v>
      </c>
      <c r="H310" s="206"/>
      <c r="I310" s="126">
        <f t="shared" si="88"/>
        <v>0</v>
      </c>
      <c r="J310" s="126">
        <f t="shared" si="89"/>
        <v>0</v>
      </c>
      <c r="K310" s="118" t="e">
        <f t="shared" si="90"/>
        <v>#DIV/0!</v>
      </c>
      <c r="L310" s="55"/>
      <c r="M310" s="54"/>
      <c r="N310" s="4"/>
      <c r="O310" s="4"/>
      <c r="P310" s="4"/>
      <c r="Q310" s="4"/>
      <c r="R310" s="4"/>
      <c r="S310" s="4"/>
      <c r="T310" s="4"/>
      <c r="U310" s="4"/>
      <c r="V310" s="4"/>
      <c r="W310" s="4"/>
      <c r="X310" s="4"/>
      <c r="Y310" s="4"/>
      <c r="Z310" s="4"/>
      <c r="AA310" s="4"/>
      <c r="AB310" s="4"/>
      <c r="AC310" s="4"/>
      <c r="AD310" s="4"/>
      <c r="AE310" s="4"/>
    </row>
    <row r="311" spans="1:31">
      <c r="A311" s="7"/>
      <c r="B311" s="114" t="s">
        <v>803</v>
      </c>
      <c r="C311" s="115" t="s">
        <v>804</v>
      </c>
      <c r="D311" s="114" t="s">
        <v>31</v>
      </c>
      <c r="E311" s="114" t="s">
        <v>805</v>
      </c>
      <c r="F311" s="116" t="s">
        <v>87</v>
      </c>
      <c r="G311" s="117">
        <v>6</v>
      </c>
      <c r="H311" s="206"/>
      <c r="I311" s="126">
        <f t="shared" si="88"/>
        <v>0</v>
      </c>
      <c r="J311" s="126">
        <f t="shared" si="89"/>
        <v>0</v>
      </c>
      <c r="K311" s="118" t="e">
        <f t="shared" si="90"/>
        <v>#DIV/0!</v>
      </c>
      <c r="L311" s="55"/>
      <c r="M311" s="54"/>
      <c r="N311" s="4"/>
      <c r="O311" s="4"/>
      <c r="P311" s="4"/>
      <c r="Q311" s="4"/>
      <c r="R311" s="4"/>
      <c r="S311" s="4"/>
      <c r="T311" s="4"/>
      <c r="U311" s="4"/>
      <c r="V311" s="4"/>
      <c r="W311" s="4"/>
      <c r="X311" s="4"/>
      <c r="Y311" s="4"/>
      <c r="Z311" s="4"/>
      <c r="AA311" s="4"/>
      <c r="AB311" s="4"/>
      <c r="AC311" s="4"/>
      <c r="AD311" s="4"/>
      <c r="AE311" s="4"/>
    </row>
    <row r="312" spans="1:31">
      <c r="A312" s="7"/>
      <c r="B312" s="114" t="s">
        <v>806</v>
      </c>
      <c r="C312" s="115" t="s">
        <v>807</v>
      </c>
      <c r="D312" s="114" t="s">
        <v>31</v>
      </c>
      <c r="E312" s="114" t="s">
        <v>808</v>
      </c>
      <c r="F312" s="116" t="s">
        <v>49</v>
      </c>
      <c r="G312" s="117">
        <v>1</v>
      </c>
      <c r="H312" s="206"/>
      <c r="I312" s="126">
        <f t="shared" si="88"/>
        <v>0</v>
      </c>
      <c r="J312" s="126">
        <f t="shared" si="89"/>
        <v>0</v>
      </c>
      <c r="K312" s="118" t="e">
        <f t="shared" si="90"/>
        <v>#DIV/0!</v>
      </c>
      <c r="L312" s="55"/>
      <c r="M312" s="54"/>
      <c r="N312" s="4"/>
      <c r="O312" s="4"/>
      <c r="P312" s="4"/>
      <c r="Q312" s="4"/>
      <c r="R312" s="4"/>
      <c r="S312" s="4"/>
      <c r="T312" s="4"/>
      <c r="U312" s="4"/>
      <c r="V312" s="4"/>
      <c r="W312" s="4"/>
      <c r="X312" s="4"/>
      <c r="Y312" s="4"/>
      <c r="Z312" s="4"/>
      <c r="AA312" s="4"/>
      <c r="AB312" s="4"/>
      <c r="AC312" s="4"/>
      <c r="AD312" s="4"/>
      <c r="AE312" s="4"/>
    </row>
    <row r="313" spans="1:31" ht="28.5">
      <c r="A313" s="7"/>
      <c r="B313" s="114" t="s">
        <v>809</v>
      </c>
      <c r="C313" s="115" t="s">
        <v>810</v>
      </c>
      <c r="D313" s="114" t="s">
        <v>47</v>
      </c>
      <c r="E313" s="114" t="s">
        <v>811</v>
      </c>
      <c r="F313" s="116" t="s">
        <v>87</v>
      </c>
      <c r="G313" s="117">
        <v>10.3</v>
      </c>
      <c r="H313" s="206"/>
      <c r="I313" s="126">
        <f t="shared" si="88"/>
        <v>0</v>
      </c>
      <c r="J313" s="126">
        <f t="shared" si="89"/>
        <v>0</v>
      </c>
      <c r="K313" s="118" t="e">
        <f t="shared" si="90"/>
        <v>#DIV/0!</v>
      </c>
      <c r="L313" s="55"/>
      <c r="M313" s="54"/>
      <c r="N313" s="4"/>
      <c r="O313" s="4"/>
      <c r="P313" s="4"/>
      <c r="Q313" s="4"/>
      <c r="R313" s="4"/>
      <c r="S313" s="4"/>
      <c r="T313" s="4"/>
      <c r="U313" s="4"/>
      <c r="V313" s="4"/>
      <c r="W313" s="4"/>
      <c r="X313" s="4"/>
      <c r="Y313" s="4"/>
      <c r="Z313" s="4"/>
      <c r="AA313" s="4"/>
      <c r="AB313" s="4"/>
      <c r="AC313" s="4"/>
      <c r="AD313" s="4"/>
      <c r="AE313" s="4"/>
    </row>
    <row r="314" spans="1:31" ht="28.5">
      <c r="A314" s="7"/>
      <c r="B314" s="114" t="s">
        <v>812</v>
      </c>
      <c r="C314" s="115" t="s">
        <v>744</v>
      </c>
      <c r="D314" s="114" t="s">
        <v>47</v>
      </c>
      <c r="E314" s="114" t="s">
        <v>745</v>
      </c>
      <c r="F314" s="116" t="s">
        <v>49</v>
      </c>
      <c r="G314" s="117">
        <v>18</v>
      </c>
      <c r="H314" s="206"/>
      <c r="I314" s="126">
        <f t="shared" si="88"/>
        <v>0</v>
      </c>
      <c r="J314" s="126">
        <f t="shared" si="89"/>
        <v>0</v>
      </c>
      <c r="K314" s="118" t="e">
        <f t="shared" si="90"/>
        <v>#DIV/0!</v>
      </c>
      <c r="L314" s="55"/>
      <c r="M314" s="54"/>
      <c r="N314" s="4"/>
      <c r="O314" s="4"/>
      <c r="P314" s="4"/>
      <c r="Q314" s="4"/>
      <c r="R314" s="4"/>
      <c r="S314" s="4"/>
      <c r="T314" s="4"/>
      <c r="U314" s="4"/>
      <c r="V314" s="4"/>
      <c r="W314" s="4"/>
      <c r="X314" s="4"/>
      <c r="Y314" s="4"/>
      <c r="Z314" s="4"/>
      <c r="AA314" s="4"/>
      <c r="AB314" s="4"/>
      <c r="AC314" s="4"/>
      <c r="AD314" s="4"/>
      <c r="AE314" s="4"/>
    </row>
    <row r="315" spans="1:31" ht="28.5">
      <c r="A315" s="7"/>
      <c r="B315" s="114" t="s">
        <v>813</v>
      </c>
      <c r="C315" s="115" t="s">
        <v>607</v>
      </c>
      <c r="D315" s="114" t="s">
        <v>47</v>
      </c>
      <c r="E315" s="114" t="s">
        <v>608</v>
      </c>
      <c r="F315" s="116" t="s">
        <v>87</v>
      </c>
      <c r="G315" s="117">
        <v>109.9</v>
      </c>
      <c r="H315" s="206"/>
      <c r="I315" s="126">
        <f t="shared" si="88"/>
        <v>0</v>
      </c>
      <c r="J315" s="126">
        <f t="shared" si="89"/>
        <v>0</v>
      </c>
      <c r="K315" s="118" t="e">
        <f t="shared" si="90"/>
        <v>#DIV/0!</v>
      </c>
      <c r="L315" s="55"/>
      <c r="M315" s="54"/>
      <c r="N315" s="4"/>
      <c r="O315" s="4"/>
      <c r="P315" s="4"/>
      <c r="Q315" s="4"/>
      <c r="R315" s="4"/>
      <c r="S315" s="4"/>
      <c r="T315" s="4"/>
      <c r="U315" s="4"/>
      <c r="V315" s="4"/>
      <c r="W315" s="4"/>
      <c r="X315" s="4"/>
      <c r="Y315" s="4"/>
      <c r="Z315" s="4"/>
      <c r="AA315" s="4"/>
      <c r="AB315" s="4"/>
      <c r="AC315" s="4"/>
      <c r="AD315" s="4"/>
      <c r="AE315" s="4"/>
    </row>
    <row r="316" spans="1:31" ht="28.5">
      <c r="A316" s="7"/>
      <c r="B316" s="114" t="s">
        <v>814</v>
      </c>
      <c r="C316" s="115" t="s">
        <v>616</v>
      </c>
      <c r="D316" s="114" t="s">
        <v>47</v>
      </c>
      <c r="E316" s="114" t="s">
        <v>617</v>
      </c>
      <c r="F316" s="116" t="s">
        <v>49</v>
      </c>
      <c r="G316" s="117">
        <v>10</v>
      </c>
      <c r="H316" s="206"/>
      <c r="I316" s="126">
        <f t="shared" si="88"/>
        <v>0</v>
      </c>
      <c r="J316" s="126">
        <f t="shared" si="89"/>
        <v>0</v>
      </c>
      <c r="K316" s="118" t="e">
        <f t="shared" si="90"/>
        <v>#DIV/0!</v>
      </c>
      <c r="L316" s="55"/>
      <c r="M316" s="54"/>
      <c r="N316" s="4"/>
      <c r="O316" s="4"/>
      <c r="P316" s="4"/>
      <c r="Q316" s="4"/>
      <c r="R316" s="4"/>
      <c r="S316" s="4"/>
      <c r="T316" s="4"/>
      <c r="U316" s="4"/>
      <c r="V316" s="4"/>
      <c r="W316" s="4"/>
      <c r="X316" s="4"/>
      <c r="Y316" s="4"/>
      <c r="Z316" s="4"/>
      <c r="AA316" s="4"/>
      <c r="AB316" s="4"/>
      <c r="AC316" s="4"/>
      <c r="AD316" s="4"/>
      <c r="AE316" s="4"/>
    </row>
    <row r="317" spans="1:31" ht="15">
      <c r="A317" s="7"/>
      <c r="B317" s="111" t="s">
        <v>815</v>
      </c>
      <c r="C317" s="111"/>
      <c r="D317" s="111"/>
      <c r="E317" s="111" t="s">
        <v>816</v>
      </c>
      <c r="F317" s="111"/>
      <c r="G317" s="112"/>
      <c r="H317" s="124"/>
      <c r="I317" s="125"/>
      <c r="J317" s="124">
        <f>SUM(J318:J328)</f>
        <v>0</v>
      </c>
      <c r="K317" s="113" t="e">
        <f>SUM(K318:K328)</f>
        <v>#DIV/0!</v>
      </c>
      <c r="L317" s="55"/>
      <c r="M317" s="54"/>
      <c r="N317" s="4"/>
      <c r="O317" s="4"/>
      <c r="P317" s="4"/>
      <c r="Q317" s="4"/>
      <c r="R317" s="4"/>
      <c r="S317" s="4"/>
      <c r="T317" s="4"/>
      <c r="U317" s="4"/>
      <c r="V317" s="4"/>
      <c r="W317" s="4"/>
      <c r="X317" s="4"/>
      <c r="Y317" s="4"/>
      <c r="Z317" s="4"/>
      <c r="AA317" s="4"/>
      <c r="AB317" s="4"/>
      <c r="AC317" s="4"/>
      <c r="AD317" s="4"/>
      <c r="AE317" s="4"/>
    </row>
    <row r="318" spans="1:31" ht="28.5">
      <c r="A318" s="7"/>
      <c r="B318" s="114" t="s">
        <v>817</v>
      </c>
      <c r="C318" s="115" t="s">
        <v>818</v>
      </c>
      <c r="D318" s="114" t="s">
        <v>31</v>
      </c>
      <c r="E318" s="114" t="s">
        <v>819</v>
      </c>
      <c r="F318" s="116" t="s">
        <v>49</v>
      </c>
      <c r="G318" s="117">
        <v>5</v>
      </c>
      <c r="H318" s="206"/>
      <c r="I318" s="126">
        <f t="shared" ref="I318:I328" si="91">TRUNC(H318+H318*$C$11,2)</f>
        <v>0</v>
      </c>
      <c r="J318" s="126">
        <f t="shared" ref="J318:J328" si="92">TRUNC(I318*G318,2)</f>
        <v>0</v>
      </c>
      <c r="K318" s="118" t="e">
        <f t="shared" ref="K318:K328" si="93">J318/$J$475</f>
        <v>#DIV/0!</v>
      </c>
      <c r="L318" s="55"/>
      <c r="M318" s="54"/>
      <c r="N318" s="4"/>
      <c r="O318" s="4"/>
      <c r="P318" s="4"/>
      <c r="Q318" s="4"/>
      <c r="R318" s="4"/>
      <c r="S318" s="4"/>
      <c r="T318" s="4"/>
      <c r="U318" s="4"/>
      <c r="V318" s="4"/>
      <c r="W318" s="4"/>
      <c r="X318" s="4"/>
      <c r="Y318" s="4"/>
      <c r="Z318" s="4"/>
      <c r="AA318" s="4"/>
      <c r="AB318" s="4"/>
      <c r="AC318" s="4"/>
      <c r="AD318" s="4"/>
      <c r="AE318" s="4"/>
    </row>
    <row r="319" spans="1:31" ht="28.5">
      <c r="A319" s="7"/>
      <c r="B319" s="114" t="s">
        <v>820</v>
      </c>
      <c r="C319" s="115" t="s">
        <v>821</v>
      </c>
      <c r="D319" s="114" t="s">
        <v>47</v>
      </c>
      <c r="E319" s="114" t="s">
        <v>822</v>
      </c>
      <c r="F319" s="116" t="s">
        <v>49</v>
      </c>
      <c r="G319" s="117">
        <v>8</v>
      </c>
      <c r="H319" s="206"/>
      <c r="I319" s="126">
        <f t="shared" si="91"/>
        <v>0</v>
      </c>
      <c r="J319" s="126">
        <f t="shared" si="92"/>
        <v>0</v>
      </c>
      <c r="K319" s="118" t="e">
        <f t="shared" si="93"/>
        <v>#DIV/0!</v>
      </c>
      <c r="L319" s="55"/>
      <c r="M319" s="54"/>
      <c r="N319" s="4"/>
      <c r="O319" s="4"/>
      <c r="P319" s="4"/>
      <c r="Q319" s="4"/>
      <c r="R319" s="4"/>
      <c r="S319" s="4"/>
      <c r="T319" s="4"/>
      <c r="U319" s="4"/>
      <c r="V319" s="4"/>
      <c r="W319" s="4"/>
      <c r="X319" s="4"/>
      <c r="Y319" s="4"/>
      <c r="Z319" s="4"/>
      <c r="AA319" s="4"/>
      <c r="AB319" s="4"/>
      <c r="AC319" s="4"/>
      <c r="AD319" s="4"/>
      <c r="AE319" s="4"/>
    </row>
    <row r="320" spans="1:31" ht="28.5">
      <c r="A320" s="7"/>
      <c r="B320" s="114" t="s">
        <v>823</v>
      </c>
      <c r="C320" s="115" t="s">
        <v>824</v>
      </c>
      <c r="D320" s="114" t="s">
        <v>31</v>
      </c>
      <c r="E320" s="114" t="s">
        <v>825</v>
      </c>
      <c r="F320" s="116" t="s">
        <v>49</v>
      </c>
      <c r="G320" s="117">
        <v>8</v>
      </c>
      <c r="H320" s="206"/>
      <c r="I320" s="126">
        <f t="shared" si="91"/>
        <v>0</v>
      </c>
      <c r="J320" s="126">
        <f t="shared" si="92"/>
        <v>0</v>
      </c>
      <c r="K320" s="118" t="e">
        <f t="shared" si="93"/>
        <v>#DIV/0!</v>
      </c>
      <c r="L320" s="55"/>
      <c r="M320" s="54"/>
      <c r="N320" s="4"/>
      <c r="O320" s="4"/>
      <c r="P320" s="4"/>
      <c r="Q320" s="4"/>
      <c r="R320" s="4"/>
      <c r="S320" s="4"/>
      <c r="T320" s="4"/>
      <c r="U320" s="4"/>
      <c r="V320" s="4"/>
      <c r="W320" s="4"/>
      <c r="X320" s="4"/>
      <c r="Y320" s="4"/>
      <c r="Z320" s="4"/>
      <c r="AA320" s="4"/>
      <c r="AB320" s="4"/>
      <c r="AC320" s="4"/>
      <c r="AD320" s="4"/>
      <c r="AE320" s="4"/>
    </row>
    <row r="321" spans="1:31">
      <c r="A321" s="7"/>
      <c r="B321" s="114" t="s">
        <v>826</v>
      </c>
      <c r="C321" s="115" t="s">
        <v>827</v>
      </c>
      <c r="D321" s="114" t="s">
        <v>31</v>
      </c>
      <c r="E321" s="114" t="s">
        <v>828</v>
      </c>
      <c r="F321" s="116" t="s">
        <v>49</v>
      </c>
      <c r="G321" s="117">
        <v>1</v>
      </c>
      <c r="H321" s="206"/>
      <c r="I321" s="126">
        <f t="shared" si="91"/>
        <v>0</v>
      </c>
      <c r="J321" s="126">
        <f t="shared" si="92"/>
        <v>0</v>
      </c>
      <c r="K321" s="118" t="e">
        <f t="shared" si="93"/>
        <v>#DIV/0!</v>
      </c>
      <c r="L321" s="55"/>
      <c r="M321" s="54"/>
      <c r="N321" s="4"/>
      <c r="O321" s="4"/>
      <c r="P321" s="4"/>
      <c r="Q321" s="4"/>
      <c r="R321" s="4"/>
      <c r="S321" s="4"/>
      <c r="T321" s="4"/>
      <c r="U321" s="4"/>
      <c r="V321" s="4"/>
      <c r="W321" s="4"/>
      <c r="X321" s="4"/>
      <c r="Y321" s="4"/>
      <c r="Z321" s="4"/>
      <c r="AA321" s="4"/>
      <c r="AB321" s="4"/>
      <c r="AC321" s="4"/>
      <c r="AD321" s="4"/>
      <c r="AE321" s="4"/>
    </row>
    <row r="322" spans="1:31" ht="28.5">
      <c r="A322" s="7"/>
      <c r="B322" s="114" t="s">
        <v>829</v>
      </c>
      <c r="C322" s="115" t="s">
        <v>830</v>
      </c>
      <c r="D322" s="114" t="s">
        <v>31</v>
      </c>
      <c r="E322" s="114" t="s">
        <v>831</v>
      </c>
      <c r="F322" s="116" t="s">
        <v>49</v>
      </c>
      <c r="G322" s="117">
        <v>3</v>
      </c>
      <c r="H322" s="206"/>
      <c r="I322" s="126">
        <f t="shared" si="91"/>
        <v>0</v>
      </c>
      <c r="J322" s="126">
        <f t="shared" si="92"/>
        <v>0</v>
      </c>
      <c r="K322" s="118" t="e">
        <f t="shared" si="93"/>
        <v>#DIV/0!</v>
      </c>
      <c r="L322" s="55"/>
      <c r="M322" s="54"/>
      <c r="N322" s="4"/>
      <c r="O322" s="4"/>
      <c r="P322" s="4"/>
      <c r="Q322" s="4"/>
      <c r="R322" s="4"/>
      <c r="S322" s="4"/>
      <c r="T322" s="4"/>
      <c r="U322" s="4"/>
      <c r="V322" s="4"/>
      <c r="W322" s="4"/>
      <c r="X322" s="4"/>
      <c r="Y322" s="4"/>
      <c r="Z322" s="4"/>
      <c r="AA322" s="4"/>
      <c r="AB322" s="4"/>
      <c r="AC322" s="4"/>
      <c r="AD322" s="4"/>
      <c r="AE322" s="4"/>
    </row>
    <row r="323" spans="1:31">
      <c r="A323" s="7"/>
      <c r="B323" s="114" t="s">
        <v>832</v>
      </c>
      <c r="C323" s="115" t="s">
        <v>833</v>
      </c>
      <c r="D323" s="114" t="s">
        <v>31</v>
      </c>
      <c r="E323" s="114" t="s">
        <v>834</v>
      </c>
      <c r="F323" s="116" t="s">
        <v>49</v>
      </c>
      <c r="G323" s="117">
        <v>2</v>
      </c>
      <c r="H323" s="206"/>
      <c r="I323" s="126">
        <f t="shared" si="91"/>
        <v>0</v>
      </c>
      <c r="J323" s="126">
        <f t="shared" si="92"/>
        <v>0</v>
      </c>
      <c r="K323" s="118" t="e">
        <f t="shared" si="93"/>
        <v>#DIV/0!</v>
      </c>
      <c r="L323" s="55"/>
      <c r="M323" s="54"/>
      <c r="N323" s="4"/>
      <c r="O323" s="4"/>
      <c r="P323" s="4"/>
      <c r="Q323" s="4"/>
      <c r="R323" s="4"/>
      <c r="S323" s="4"/>
      <c r="T323" s="4"/>
      <c r="U323" s="4"/>
      <c r="V323" s="4"/>
      <c r="W323" s="4"/>
      <c r="X323" s="4"/>
      <c r="Y323" s="4"/>
      <c r="Z323" s="4"/>
      <c r="AA323" s="4"/>
      <c r="AB323" s="4"/>
      <c r="AC323" s="4"/>
      <c r="AD323" s="4"/>
      <c r="AE323" s="4"/>
    </row>
    <row r="324" spans="1:31" ht="28.5">
      <c r="A324" s="7"/>
      <c r="B324" s="114" t="s">
        <v>835</v>
      </c>
      <c r="C324" s="115" t="s">
        <v>836</v>
      </c>
      <c r="D324" s="114" t="s">
        <v>31</v>
      </c>
      <c r="E324" s="114" t="s">
        <v>837</v>
      </c>
      <c r="F324" s="116" t="s">
        <v>49</v>
      </c>
      <c r="G324" s="117">
        <v>37</v>
      </c>
      <c r="H324" s="206"/>
      <c r="I324" s="126">
        <f t="shared" si="91"/>
        <v>0</v>
      </c>
      <c r="J324" s="126">
        <f t="shared" si="92"/>
        <v>0</v>
      </c>
      <c r="K324" s="118" t="e">
        <f t="shared" si="93"/>
        <v>#DIV/0!</v>
      </c>
      <c r="L324" s="55"/>
      <c r="M324" s="54"/>
      <c r="N324" s="4"/>
      <c r="O324" s="4"/>
      <c r="P324" s="4"/>
      <c r="Q324" s="4"/>
      <c r="R324" s="4"/>
      <c r="S324" s="4"/>
      <c r="T324" s="4"/>
      <c r="U324" s="4"/>
      <c r="V324" s="4"/>
      <c r="W324" s="4"/>
      <c r="X324" s="4"/>
      <c r="Y324" s="4"/>
      <c r="Z324" s="4"/>
      <c r="AA324" s="4"/>
      <c r="AB324" s="4"/>
      <c r="AC324" s="4"/>
      <c r="AD324" s="4"/>
      <c r="AE324" s="4"/>
    </row>
    <row r="325" spans="1:31" ht="28.5">
      <c r="A325" s="7"/>
      <c r="B325" s="114" t="s">
        <v>838</v>
      </c>
      <c r="C325" s="115" t="s">
        <v>839</v>
      </c>
      <c r="D325" s="114" t="s">
        <v>31</v>
      </c>
      <c r="E325" s="114" t="s">
        <v>840</v>
      </c>
      <c r="F325" s="116" t="s">
        <v>49</v>
      </c>
      <c r="G325" s="117">
        <v>1</v>
      </c>
      <c r="H325" s="206"/>
      <c r="I325" s="126">
        <f t="shared" si="91"/>
        <v>0</v>
      </c>
      <c r="J325" s="126">
        <f t="shared" si="92"/>
        <v>0</v>
      </c>
      <c r="K325" s="118" t="e">
        <f t="shared" si="93"/>
        <v>#DIV/0!</v>
      </c>
      <c r="L325" s="55"/>
      <c r="M325" s="54"/>
      <c r="N325" s="4"/>
      <c r="O325" s="4"/>
      <c r="P325" s="4"/>
      <c r="Q325" s="4"/>
      <c r="R325" s="4"/>
      <c r="S325" s="4"/>
      <c r="T325" s="4"/>
      <c r="U325" s="4"/>
      <c r="V325" s="4"/>
      <c r="W325" s="4"/>
      <c r="X325" s="4"/>
      <c r="Y325" s="4"/>
      <c r="Z325" s="4"/>
      <c r="AA325" s="4"/>
      <c r="AB325" s="4"/>
      <c r="AC325" s="4"/>
      <c r="AD325" s="4"/>
      <c r="AE325" s="4"/>
    </row>
    <row r="326" spans="1:31" ht="28.5">
      <c r="A326" s="7"/>
      <c r="B326" s="114" t="s">
        <v>841</v>
      </c>
      <c r="C326" s="115" t="s">
        <v>842</v>
      </c>
      <c r="D326" s="114" t="s">
        <v>31</v>
      </c>
      <c r="E326" s="114" t="s">
        <v>843</v>
      </c>
      <c r="F326" s="116" t="s">
        <v>49</v>
      </c>
      <c r="G326" s="117">
        <v>4</v>
      </c>
      <c r="H326" s="206"/>
      <c r="I326" s="126">
        <f t="shared" si="91"/>
        <v>0</v>
      </c>
      <c r="J326" s="126">
        <f t="shared" si="92"/>
        <v>0</v>
      </c>
      <c r="K326" s="118" t="e">
        <f t="shared" si="93"/>
        <v>#DIV/0!</v>
      </c>
      <c r="L326" s="55"/>
      <c r="M326" s="54"/>
      <c r="N326" s="4"/>
      <c r="O326" s="4"/>
      <c r="P326" s="4"/>
      <c r="Q326" s="4"/>
      <c r="R326" s="4"/>
      <c r="S326" s="4"/>
      <c r="T326" s="4"/>
      <c r="U326" s="4"/>
      <c r="V326" s="4"/>
      <c r="W326" s="4"/>
      <c r="X326" s="4"/>
      <c r="Y326" s="4"/>
      <c r="Z326" s="4"/>
      <c r="AA326" s="4"/>
      <c r="AB326" s="4"/>
      <c r="AC326" s="4"/>
      <c r="AD326" s="4"/>
      <c r="AE326" s="4"/>
    </row>
    <row r="327" spans="1:31" ht="28.5">
      <c r="A327" s="7"/>
      <c r="B327" s="114" t="s">
        <v>844</v>
      </c>
      <c r="C327" s="115" t="s">
        <v>845</v>
      </c>
      <c r="D327" s="114" t="s">
        <v>31</v>
      </c>
      <c r="E327" s="114" t="s">
        <v>846</v>
      </c>
      <c r="F327" s="116" t="s">
        <v>49</v>
      </c>
      <c r="G327" s="117">
        <v>2</v>
      </c>
      <c r="H327" s="206"/>
      <c r="I327" s="126">
        <f t="shared" si="91"/>
        <v>0</v>
      </c>
      <c r="J327" s="126">
        <f t="shared" si="92"/>
        <v>0</v>
      </c>
      <c r="K327" s="118" t="e">
        <f t="shared" si="93"/>
        <v>#DIV/0!</v>
      </c>
      <c r="L327" s="55"/>
      <c r="M327" s="54"/>
      <c r="N327" s="4"/>
      <c r="O327" s="4"/>
      <c r="P327" s="4"/>
      <c r="Q327" s="4"/>
      <c r="R327" s="4"/>
      <c r="S327" s="4"/>
      <c r="T327" s="4"/>
      <c r="U327" s="4"/>
      <c r="V327" s="4"/>
      <c r="W327" s="4"/>
      <c r="X327" s="4"/>
      <c r="Y327" s="4"/>
      <c r="Z327" s="4"/>
      <c r="AA327" s="4"/>
      <c r="AB327" s="4"/>
      <c r="AC327" s="4"/>
      <c r="AD327" s="4"/>
      <c r="AE327" s="4"/>
    </row>
    <row r="328" spans="1:31" ht="42.75">
      <c r="A328" s="7"/>
      <c r="B328" s="114" t="s">
        <v>847</v>
      </c>
      <c r="C328" s="115" t="s">
        <v>848</v>
      </c>
      <c r="D328" s="114" t="s">
        <v>31</v>
      </c>
      <c r="E328" s="114" t="s">
        <v>849</v>
      </c>
      <c r="F328" s="116" t="s">
        <v>49</v>
      </c>
      <c r="G328" s="117">
        <v>1</v>
      </c>
      <c r="H328" s="206"/>
      <c r="I328" s="126">
        <f t="shared" si="91"/>
        <v>0</v>
      </c>
      <c r="J328" s="126">
        <f t="shared" si="92"/>
        <v>0</v>
      </c>
      <c r="K328" s="118" t="e">
        <f t="shared" si="93"/>
        <v>#DIV/0!</v>
      </c>
      <c r="L328" s="55"/>
      <c r="M328" s="54"/>
      <c r="N328" s="4"/>
      <c r="O328" s="4"/>
      <c r="P328" s="4"/>
      <c r="Q328" s="4"/>
      <c r="R328" s="4"/>
      <c r="S328" s="4"/>
      <c r="T328" s="4"/>
      <c r="U328" s="4"/>
      <c r="V328" s="4"/>
      <c r="W328" s="4"/>
      <c r="X328" s="4"/>
      <c r="Y328" s="4"/>
      <c r="Z328" s="4"/>
      <c r="AA328" s="4"/>
      <c r="AB328" s="4"/>
      <c r="AC328" s="4"/>
      <c r="AD328" s="4"/>
      <c r="AE328" s="4"/>
    </row>
    <row r="329" spans="1:31" ht="15">
      <c r="A329" s="7"/>
      <c r="B329" s="119">
        <v>16</v>
      </c>
      <c r="C329" s="119"/>
      <c r="D329" s="119"/>
      <c r="E329" s="119" t="s">
        <v>850</v>
      </c>
      <c r="F329" s="119"/>
      <c r="G329" s="120"/>
      <c r="H329" s="122"/>
      <c r="I329" s="123"/>
      <c r="J329" s="122">
        <f>J330+J402+J408</f>
        <v>0</v>
      </c>
      <c r="K329" s="121" t="e">
        <f>K330+K402+K408</f>
        <v>#DIV/0!</v>
      </c>
      <c r="L329" s="55"/>
      <c r="M329" s="54"/>
      <c r="N329" s="4"/>
      <c r="O329" s="4"/>
      <c r="P329" s="4"/>
      <c r="Q329" s="4"/>
      <c r="R329" s="4"/>
      <c r="S329" s="4"/>
      <c r="T329" s="4"/>
      <c r="U329" s="4"/>
      <c r="V329" s="4"/>
      <c r="W329" s="4"/>
      <c r="X329" s="4"/>
      <c r="Y329" s="4"/>
      <c r="Z329" s="4"/>
      <c r="AA329" s="4"/>
      <c r="AB329" s="4"/>
      <c r="AC329" s="4"/>
      <c r="AD329" s="4"/>
      <c r="AE329" s="4"/>
    </row>
    <row r="330" spans="1:31" ht="15">
      <c r="A330" s="7"/>
      <c r="B330" s="111" t="s">
        <v>851</v>
      </c>
      <c r="C330" s="111"/>
      <c r="D330" s="111"/>
      <c r="E330" s="111" t="s">
        <v>852</v>
      </c>
      <c r="F330" s="111"/>
      <c r="G330" s="112"/>
      <c r="H330" s="124"/>
      <c r="I330" s="125"/>
      <c r="J330" s="124">
        <f>SUM(J331:J401)</f>
        <v>0</v>
      </c>
      <c r="K330" s="113" t="e">
        <f>SUM(K331:K401)</f>
        <v>#DIV/0!</v>
      </c>
      <c r="L330" s="55"/>
      <c r="M330" s="54"/>
      <c r="N330" s="4"/>
      <c r="O330" s="4"/>
      <c r="P330" s="4"/>
      <c r="Q330" s="4"/>
      <c r="R330" s="4"/>
      <c r="S330" s="4"/>
      <c r="T330" s="4"/>
      <c r="U330" s="4"/>
      <c r="V330" s="4"/>
      <c r="W330" s="4"/>
      <c r="X330" s="4"/>
      <c r="Y330" s="4"/>
      <c r="Z330" s="4"/>
      <c r="AA330" s="4"/>
      <c r="AB330" s="4"/>
      <c r="AC330" s="4"/>
      <c r="AD330" s="4"/>
      <c r="AE330" s="4"/>
    </row>
    <row r="331" spans="1:31">
      <c r="A331" s="7"/>
      <c r="B331" s="114" t="s">
        <v>853</v>
      </c>
      <c r="C331" s="115" t="s">
        <v>854</v>
      </c>
      <c r="D331" s="114" t="s">
        <v>31</v>
      </c>
      <c r="E331" s="114" t="s">
        <v>855</v>
      </c>
      <c r="F331" s="116" t="s">
        <v>49</v>
      </c>
      <c r="G331" s="117">
        <v>1</v>
      </c>
      <c r="H331" s="206"/>
      <c r="I331" s="126">
        <f t="shared" ref="I331:I394" si="94">TRUNC(H331+H331*$C$11,2)</f>
        <v>0</v>
      </c>
      <c r="J331" s="126">
        <f t="shared" ref="J331:J394" si="95">TRUNC(I331*G331,2)</f>
        <v>0</v>
      </c>
      <c r="K331" s="118" t="e">
        <f t="shared" ref="K331:K394" si="96">J331/$J$475</f>
        <v>#DIV/0!</v>
      </c>
      <c r="L331" s="55"/>
      <c r="M331" s="54"/>
      <c r="N331" s="4"/>
      <c r="O331" s="4"/>
      <c r="P331" s="4"/>
      <c r="Q331" s="4"/>
      <c r="R331" s="4"/>
      <c r="S331" s="4"/>
      <c r="T331" s="4"/>
      <c r="U331" s="4"/>
      <c r="V331" s="4"/>
      <c r="W331" s="4"/>
      <c r="X331" s="4"/>
      <c r="Y331" s="4"/>
      <c r="Z331" s="4"/>
      <c r="AA331" s="4"/>
      <c r="AB331" s="4"/>
      <c r="AC331" s="4"/>
      <c r="AD331" s="4"/>
      <c r="AE331" s="4"/>
    </row>
    <row r="332" spans="1:31" ht="28.5">
      <c r="A332" s="7"/>
      <c r="B332" s="114" t="s">
        <v>856</v>
      </c>
      <c r="C332" s="115" t="s">
        <v>857</v>
      </c>
      <c r="D332" s="114" t="s">
        <v>47</v>
      </c>
      <c r="E332" s="114" t="s">
        <v>858</v>
      </c>
      <c r="F332" s="116" t="s">
        <v>49</v>
      </c>
      <c r="G332" s="117">
        <v>292</v>
      </c>
      <c r="H332" s="206"/>
      <c r="I332" s="126">
        <f t="shared" si="94"/>
        <v>0</v>
      </c>
      <c r="J332" s="126">
        <f t="shared" si="95"/>
        <v>0</v>
      </c>
      <c r="K332" s="118" t="e">
        <f t="shared" si="96"/>
        <v>#DIV/0!</v>
      </c>
      <c r="L332" s="55"/>
      <c r="M332" s="54"/>
      <c r="N332" s="4"/>
      <c r="O332" s="4"/>
      <c r="P332" s="4"/>
      <c r="Q332" s="4"/>
      <c r="R332" s="4"/>
      <c r="S332" s="4"/>
      <c r="T332" s="4"/>
      <c r="U332" s="4"/>
      <c r="V332" s="4"/>
      <c r="W332" s="4"/>
      <c r="X332" s="4"/>
      <c r="Y332" s="4"/>
      <c r="Z332" s="4"/>
      <c r="AA332" s="4"/>
      <c r="AB332" s="4"/>
      <c r="AC332" s="4"/>
      <c r="AD332" s="4"/>
      <c r="AE332" s="4"/>
    </row>
    <row r="333" spans="1:31">
      <c r="A333" s="7"/>
      <c r="B333" s="114" t="s">
        <v>859</v>
      </c>
      <c r="C333" s="115" t="s">
        <v>860</v>
      </c>
      <c r="D333" s="114" t="s">
        <v>47</v>
      </c>
      <c r="E333" s="114" t="s">
        <v>861</v>
      </c>
      <c r="F333" s="116" t="s">
        <v>49</v>
      </c>
      <c r="G333" s="117">
        <v>86</v>
      </c>
      <c r="H333" s="206"/>
      <c r="I333" s="126">
        <f t="shared" si="94"/>
        <v>0</v>
      </c>
      <c r="J333" s="126">
        <f t="shared" si="95"/>
        <v>0</v>
      </c>
      <c r="K333" s="118" t="e">
        <f t="shared" si="96"/>
        <v>#DIV/0!</v>
      </c>
      <c r="L333" s="55"/>
      <c r="M333" s="54"/>
      <c r="N333" s="4"/>
      <c r="O333" s="4"/>
      <c r="P333" s="4"/>
      <c r="Q333" s="4"/>
      <c r="R333" s="4"/>
      <c r="S333" s="4"/>
      <c r="T333" s="4"/>
      <c r="U333" s="4"/>
      <c r="V333" s="4"/>
      <c r="W333" s="4"/>
      <c r="X333" s="4"/>
      <c r="Y333" s="4"/>
      <c r="Z333" s="4"/>
      <c r="AA333" s="4"/>
      <c r="AB333" s="4"/>
      <c r="AC333" s="4"/>
      <c r="AD333" s="4"/>
      <c r="AE333" s="4"/>
    </row>
    <row r="334" spans="1:31" ht="28.5">
      <c r="A334" s="7"/>
      <c r="B334" s="114" t="s">
        <v>862</v>
      </c>
      <c r="C334" s="115" t="s">
        <v>863</v>
      </c>
      <c r="D334" s="114" t="s">
        <v>47</v>
      </c>
      <c r="E334" s="114" t="s">
        <v>864</v>
      </c>
      <c r="F334" s="116" t="s">
        <v>49</v>
      </c>
      <c r="G334" s="117">
        <v>5</v>
      </c>
      <c r="H334" s="206"/>
      <c r="I334" s="126">
        <f t="shared" si="94"/>
        <v>0</v>
      </c>
      <c r="J334" s="126">
        <f t="shared" si="95"/>
        <v>0</v>
      </c>
      <c r="K334" s="118" t="e">
        <f t="shared" si="96"/>
        <v>#DIV/0!</v>
      </c>
      <c r="L334" s="55"/>
      <c r="M334" s="54"/>
      <c r="N334" s="4"/>
      <c r="O334" s="4"/>
      <c r="P334" s="4"/>
      <c r="Q334" s="4"/>
      <c r="R334" s="4"/>
      <c r="S334" s="4"/>
      <c r="T334" s="4"/>
      <c r="U334" s="4"/>
      <c r="V334" s="4"/>
      <c r="W334" s="4"/>
      <c r="X334" s="4"/>
      <c r="Y334" s="4"/>
      <c r="Z334" s="4"/>
      <c r="AA334" s="4"/>
      <c r="AB334" s="4"/>
      <c r="AC334" s="4"/>
      <c r="AD334" s="4"/>
      <c r="AE334" s="4"/>
    </row>
    <row r="335" spans="1:31" ht="28.5">
      <c r="A335" s="7"/>
      <c r="B335" s="114" t="s">
        <v>865</v>
      </c>
      <c r="C335" s="115" t="s">
        <v>866</v>
      </c>
      <c r="D335" s="114" t="s">
        <v>47</v>
      </c>
      <c r="E335" s="114" t="s">
        <v>867</v>
      </c>
      <c r="F335" s="116" t="s">
        <v>49</v>
      </c>
      <c r="G335" s="117">
        <v>1</v>
      </c>
      <c r="H335" s="206"/>
      <c r="I335" s="126">
        <f t="shared" si="94"/>
        <v>0</v>
      </c>
      <c r="J335" s="126">
        <f t="shared" si="95"/>
        <v>0</v>
      </c>
      <c r="K335" s="118" t="e">
        <f t="shared" si="96"/>
        <v>#DIV/0!</v>
      </c>
      <c r="L335" s="55"/>
      <c r="M335" s="54"/>
      <c r="N335" s="4"/>
      <c r="O335" s="4"/>
      <c r="P335" s="4"/>
      <c r="Q335" s="4"/>
      <c r="R335" s="4"/>
      <c r="S335" s="4"/>
      <c r="T335" s="4"/>
      <c r="U335" s="4"/>
      <c r="V335" s="4"/>
      <c r="W335" s="4"/>
      <c r="X335" s="4"/>
      <c r="Y335" s="4"/>
      <c r="Z335" s="4"/>
      <c r="AA335" s="4"/>
      <c r="AB335" s="4"/>
      <c r="AC335" s="4"/>
      <c r="AD335" s="4"/>
      <c r="AE335" s="4"/>
    </row>
    <row r="336" spans="1:31">
      <c r="A336" s="7"/>
      <c r="B336" s="114" t="s">
        <v>868</v>
      </c>
      <c r="C336" s="115" t="s">
        <v>869</v>
      </c>
      <c r="D336" s="114" t="s">
        <v>31</v>
      </c>
      <c r="E336" s="114" t="s">
        <v>870</v>
      </c>
      <c r="F336" s="116" t="s">
        <v>49</v>
      </c>
      <c r="G336" s="117">
        <v>185</v>
      </c>
      <c r="H336" s="206"/>
      <c r="I336" s="126">
        <f t="shared" si="94"/>
        <v>0</v>
      </c>
      <c r="J336" s="126">
        <f t="shared" si="95"/>
        <v>0</v>
      </c>
      <c r="K336" s="118" t="e">
        <f t="shared" si="96"/>
        <v>#DIV/0!</v>
      </c>
      <c r="L336" s="55"/>
      <c r="M336" s="54"/>
      <c r="N336" s="4"/>
      <c r="O336" s="4"/>
      <c r="P336" s="4"/>
      <c r="Q336" s="4"/>
      <c r="R336" s="4"/>
      <c r="S336" s="4"/>
      <c r="T336" s="4"/>
      <c r="U336" s="4"/>
      <c r="V336" s="4"/>
      <c r="W336" s="4"/>
      <c r="X336" s="4"/>
      <c r="Y336" s="4"/>
      <c r="Z336" s="4"/>
      <c r="AA336" s="4"/>
      <c r="AB336" s="4"/>
      <c r="AC336" s="4"/>
      <c r="AD336" s="4"/>
      <c r="AE336" s="4"/>
    </row>
    <row r="337" spans="1:31">
      <c r="A337" s="7"/>
      <c r="B337" s="114" t="s">
        <v>871</v>
      </c>
      <c r="C337" s="115" t="s">
        <v>872</v>
      </c>
      <c r="D337" s="114" t="s">
        <v>31</v>
      </c>
      <c r="E337" s="114" t="s">
        <v>873</v>
      </c>
      <c r="F337" s="116" t="s">
        <v>651</v>
      </c>
      <c r="G337" s="117">
        <v>22</v>
      </c>
      <c r="H337" s="206"/>
      <c r="I337" s="126">
        <f t="shared" si="94"/>
        <v>0</v>
      </c>
      <c r="J337" s="126">
        <f t="shared" si="95"/>
        <v>0</v>
      </c>
      <c r="K337" s="118" t="e">
        <f t="shared" si="96"/>
        <v>#DIV/0!</v>
      </c>
      <c r="L337" s="55"/>
      <c r="M337" s="54"/>
      <c r="N337" s="4"/>
      <c r="O337" s="4"/>
      <c r="P337" s="4"/>
      <c r="Q337" s="4"/>
      <c r="R337" s="4"/>
      <c r="S337" s="4"/>
      <c r="T337" s="4"/>
      <c r="U337" s="4"/>
      <c r="V337" s="4"/>
      <c r="W337" s="4"/>
      <c r="X337" s="4"/>
      <c r="Y337" s="4"/>
      <c r="Z337" s="4"/>
      <c r="AA337" s="4"/>
      <c r="AB337" s="4"/>
      <c r="AC337" s="4"/>
      <c r="AD337" s="4"/>
      <c r="AE337" s="4"/>
    </row>
    <row r="338" spans="1:31">
      <c r="A338" s="7"/>
      <c r="B338" s="114" t="s">
        <v>874</v>
      </c>
      <c r="C338" s="115" t="s">
        <v>875</v>
      </c>
      <c r="D338" s="114" t="s">
        <v>31</v>
      </c>
      <c r="E338" s="114" t="s">
        <v>876</v>
      </c>
      <c r="F338" s="116" t="s">
        <v>49</v>
      </c>
      <c r="G338" s="117">
        <v>22</v>
      </c>
      <c r="H338" s="206"/>
      <c r="I338" s="126">
        <f t="shared" si="94"/>
        <v>0</v>
      </c>
      <c r="J338" s="126">
        <f t="shared" si="95"/>
        <v>0</v>
      </c>
      <c r="K338" s="118" t="e">
        <f t="shared" si="96"/>
        <v>#DIV/0!</v>
      </c>
      <c r="L338" s="55"/>
      <c r="M338" s="54"/>
      <c r="N338" s="4"/>
      <c r="O338" s="4"/>
      <c r="P338" s="4"/>
      <c r="Q338" s="4"/>
      <c r="R338" s="4"/>
      <c r="S338" s="4"/>
      <c r="T338" s="4"/>
      <c r="U338" s="4"/>
      <c r="V338" s="4"/>
      <c r="W338" s="4"/>
      <c r="X338" s="4"/>
      <c r="Y338" s="4"/>
      <c r="Z338" s="4"/>
      <c r="AA338" s="4"/>
      <c r="AB338" s="4"/>
      <c r="AC338" s="4"/>
      <c r="AD338" s="4"/>
      <c r="AE338" s="4"/>
    </row>
    <row r="339" spans="1:31">
      <c r="A339" s="7"/>
      <c r="B339" s="114" t="s">
        <v>877</v>
      </c>
      <c r="C339" s="115" t="s">
        <v>878</v>
      </c>
      <c r="D339" s="114" t="s">
        <v>31</v>
      </c>
      <c r="E339" s="114" t="s">
        <v>879</v>
      </c>
      <c r="F339" s="116" t="s">
        <v>49</v>
      </c>
      <c r="G339" s="117">
        <v>104</v>
      </c>
      <c r="H339" s="206"/>
      <c r="I339" s="126">
        <f t="shared" si="94"/>
        <v>0</v>
      </c>
      <c r="J339" s="126">
        <f t="shared" si="95"/>
        <v>0</v>
      </c>
      <c r="K339" s="118" t="e">
        <f t="shared" si="96"/>
        <v>#DIV/0!</v>
      </c>
      <c r="L339" s="55"/>
      <c r="M339" s="54"/>
      <c r="N339" s="4"/>
      <c r="O339" s="4"/>
      <c r="P339" s="4"/>
      <c r="Q339" s="4"/>
      <c r="R339" s="4"/>
      <c r="S339" s="4"/>
      <c r="T339" s="4"/>
      <c r="U339" s="4"/>
      <c r="V339" s="4"/>
      <c r="W339" s="4"/>
      <c r="X339" s="4"/>
      <c r="Y339" s="4"/>
      <c r="Z339" s="4"/>
      <c r="AA339" s="4"/>
      <c r="AB339" s="4"/>
      <c r="AC339" s="4"/>
      <c r="AD339" s="4"/>
      <c r="AE339" s="4"/>
    </row>
    <row r="340" spans="1:31">
      <c r="A340" s="7"/>
      <c r="B340" s="114" t="s">
        <v>880</v>
      </c>
      <c r="C340" s="115" t="s">
        <v>881</v>
      </c>
      <c r="D340" s="114" t="s">
        <v>31</v>
      </c>
      <c r="E340" s="114" t="s">
        <v>882</v>
      </c>
      <c r="F340" s="116" t="s">
        <v>49</v>
      </c>
      <c r="G340" s="117">
        <v>22</v>
      </c>
      <c r="H340" s="206"/>
      <c r="I340" s="126">
        <f t="shared" si="94"/>
        <v>0</v>
      </c>
      <c r="J340" s="126">
        <f t="shared" si="95"/>
        <v>0</v>
      </c>
      <c r="K340" s="118" t="e">
        <f t="shared" si="96"/>
        <v>#DIV/0!</v>
      </c>
      <c r="L340" s="55"/>
      <c r="M340" s="54"/>
      <c r="N340" s="4"/>
      <c r="O340" s="4"/>
      <c r="P340" s="4"/>
      <c r="Q340" s="4"/>
      <c r="R340" s="4"/>
      <c r="S340" s="4"/>
      <c r="T340" s="4"/>
      <c r="U340" s="4"/>
      <c r="V340" s="4"/>
      <c r="W340" s="4"/>
      <c r="X340" s="4"/>
      <c r="Y340" s="4"/>
      <c r="Z340" s="4"/>
      <c r="AA340" s="4"/>
      <c r="AB340" s="4"/>
      <c r="AC340" s="4"/>
      <c r="AD340" s="4"/>
      <c r="AE340" s="4"/>
    </row>
    <row r="341" spans="1:31">
      <c r="A341" s="7"/>
      <c r="B341" s="114" t="s">
        <v>883</v>
      </c>
      <c r="C341" s="115" t="s">
        <v>884</v>
      </c>
      <c r="D341" s="114" t="s">
        <v>31</v>
      </c>
      <c r="E341" s="114" t="s">
        <v>885</v>
      </c>
      <c r="F341" s="116" t="s">
        <v>87</v>
      </c>
      <c r="G341" s="117">
        <v>22</v>
      </c>
      <c r="H341" s="206"/>
      <c r="I341" s="126">
        <f t="shared" si="94"/>
        <v>0</v>
      </c>
      <c r="J341" s="126">
        <f t="shared" si="95"/>
        <v>0</v>
      </c>
      <c r="K341" s="118" t="e">
        <f t="shared" si="96"/>
        <v>#DIV/0!</v>
      </c>
      <c r="L341" s="55"/>
      <c r="M341" s="54"/>
      <c r="N341" s="4"/>
      <c r="O341" s="4"/>
      <c r="P341" s="4"/>
      <c r="Q341" s="4"/>
      <c r="R341" s="4"/>
      <c r="S341" s="4"/>
      <c r="T341" s="4"/>
      <c r="U341" s="4"/>
      <c r="V341" s="4"/>
      <c r="W341" s="4"/>
      <c r="X341" s="4"/>
      <c r="Y341" s="4"/>
      <c r="Z341" s="4"/>
      <c r="AA341" s="4"/>
      <c r="AB341" s="4"/>
      <c r="AC341" s="4"/>
      <c r="AD341" s="4"/>
      <c r="AE341" s="4"/>
    </row>
    <row r="342" spans="1:31" ht="28.5">
      <c r="A342" s="7"/>
      <c r="B342" s="114" t="s">
        <v>886</v>
      </c>
      <c r="C342" s="115" t="s">
        <v>887</v>
      </c>
      <c r="D342" s="114" t="s">
        <v>47</v>
      </c>
      <c r="E342" s="114" t="s">
        <v>888</v>
      </c>
      <c r="F342" s="116" t="s">
        <v>87</v>
      </c>
      <c r="G342" s="117">
        <v>258</v>
      </c>
      <c r="H342" s="206"/>
      <c r="I342" s="126">
        <f t="shared" si="94"/>
        <v>0</v>
      </c>
      <c r="J342" s="126">
        <f t="shared" si="95"/>
        <v>0</v>
      </c>
      <c r="K342" s="118" t="e">
        <f t="shared" si="96"/>
        <v>#DIV/0!</v>
      </c>
      <c r="L342" s="55"/>
      <c r="M342" s="54"/>
      <c r="N342" s="4"/>
      <c r="O342" s="4"/>
      <c r="P342" s="4"/>
      <c r="Q342" s="4"/>
      <c r="R342" s="4"/>
      <c r="S342" s="4"/>
      <c r="T342" s="4"/>
      <c r="U342" s="4"/>
      <c r="V342" s="4"/>
      <c r="W342" s="4"/>
      <c r="X342" s="4"/>
      <c r="Y342" s="4"/>
      <c r="Z342" s="4"/>
      <c r="AA342" s="4"/>
      <c r="AB342" s="4"/>
      <c r="AC342" s="4"/>
      <c r="AD342" s="4"/>
      <c r="AE342" s="4"/>
    </row>
    <row r="343" spans="1:31" ht="28.5">
      <c r="A343" s="7"/>
      <c r="B343" s="114" t="s">
        <v>889</v>
      </c>
      <c r="C343" s="115" t="s">
        <v>890</v>
      </c>
      <c r="D343" s="114" t="s">
        <v>47</v>
      </c>
      <c r="E343" s="114" t="s">
        <v>891</v>
      </c>
      <c r="F343" s="116" t="s">
        <v>87</v>
      </c>
      <c r="G343" s="117">
        <v>152.69999999999999</v>
      </c>
      <c r="H343" s="206"/>
      <c r="I343" s="126">
        <f t="shared" si="94"/>
        <v>0</v>
      </c>
      <c r="J343" s="126">
        <f t="shared" si="95"/>
        <v>0</v>
      </c>
      <c r="K343" s="118" t="e">
        <f t="shared" si="96"/>
        <v>#DIV/0!</v>
      </c>
      <c r="L343" s="55"/>
      <c r="M343" s="54"/>
      <c r="N343" s="4"/>
      <c r="O343" s="4"/>
      <c r="P343" s="4"/>
      <c r="Q343" s="4"/>
      <c r="R343" s="4"/>
      <c r="S343" s="4"/>
      <c r="T343" s="4"/>
      <c r="U343" s="4"/>
      <c r="V343" s="4"/>
      <c r="W343" s="4"/>
      <c r="X343" s="4"/>
      <c r="Y343" s="4"/>
      <c r="Z343" s="4"/>
      <c r="AA343" s="4"/>
      <c r="AB343" s="4"/>
      <c r="AC343" s="4"/>
      <c r="AD343" s="4"/>
      <c r="AE343" s="4"/>
    </row>
    <row r="344" spans="1:31" ht="28.5">
      <c r="A344" s="7"/>
      <c r="B344" s="114" t="s">
        <v>892</v>
      </c>
      <c r="C344" s="115" t="s">
        <v>893</v>
      </c>
      <c r="D344" s="114" t="s">
        <v>47</v>
      </c>
      <c r="E344" s="114" t="s">
        <v>894</v>
      </c>
      <c r="F344" s="116" t="s">
        <v>87</v>
      </c>
      <c r="G344" s="117">
        <v>206.4</v>
      </c>
      <c r="H344" s="206"/>
      <c r="I344" s="126">
        <f t="shared" si="94"/>
        <v>0</v>
      </c>
      <c r="J344" s="126">
        <f t="shared" si="95"/>
        <v>0</v>
      </c>
      <c r="K344" s="118" t="e">
        <f t="shared" si="96"/>
        <v>#DIV/0!</v>
      </c>
      <c r="L344" s="55"/>
      <c r="M344" s="54"/>
      <c r="N344" s="4"/>
      <c r="O344" s="4"/>
      <c r="P344" s="4"/>
      <c r="Q344" s="4"/>
      <c r="R344" s="4"/>
      <c r="S344" s="4"/>
      <c r="T344" s="4"/>
      <c r="U344" s="4"/>
      <c r="V344" s="4"/>
      <c r="W344" s="4"/>
      <c r="X344" s="4"/>
      <c r="Y344" s="4"/>
      <c r="Z344" s="4"/>
      <c r="AA344" s="4"/>
      <c r="AB344" s="4"/>
      <c r="AC344" s="4"/>
      <c r="AD344" s="4"/>
      <c r="AE344" s="4"/>
    </row>
    <row r="345" spans="1:31" ht="28.5">
      <c r="A345" s="7"/>
      <c r="B345" s="114" t="s">
        <v>895</v>
      </c>
      <c r="C345" s="115" t="s">
        <v>896</v>
      </c>
      <c r="D345" s="114" t="s">
        <v>47</v>
      </c>
      <c r="E345" s="114" t="s">
        <v>897</v>
      </c>
      <c r="F345" s="116" t="s">
        <v>87</v>
      </c>
      <c r="G345" s="117">
        <v>10.4</v>
      </c>
      <c r="H345" s="206"/>
      <c r="I345" s="126">
        <f t="shared" si="94"/>
        <v>0</v>
      </c>
      <c r="J345" s="126">
        <f t="shared" si="95"/>
        <v>0</v>
      </c>
      <c r="K345" s="118" t="e">
        <f t="shared" si="96"/>
        <v>#DIV/0!</v>
      </c>
      <c r="L345" s="55"/>
      <c r="M345" s="54"/>
      <c r="N345" s="4"/>
      <c r="O345" s="4"/>
      <c r="P345" s="4"/>
      <c r="Q345" s="4"/>
      <c r="R345" s="4"/>
      <c r="S345" s="4"/>
      <c r="T345" s="4"/>
      <c r="U345" s="4"/>
      <c r="V345" s="4"/>
      <c r="W345" s="4"/>
      <c r="X345" s="4"/>
      <c r="Y345" s="4"/>
      <c r="Z345" s="4"/>
      <c r="AA345" s="4"/>
      <c r="AB345" s="4"/>
      <c r="AC345" s="4"/>
      <c r="AD345" s="4"/>
      <c r="AE345" s="4"/>
    </row>
    <row r="346" spans="1:31" ht="28.5">
      <c r="A346" s="7"/>
      <c r="B346" s="114" t="s">
        <v>898</v>
      </c>
      <c r="C346" s="115" t="s">
        <v>899</v>
      </c>
      <c r="D346" s="114" t="s">
        <v>47</v>
      </c>
      <c r="E346" s="114" t="s">
        <v>900</v>
      </c>
      <c r="F346" s="116" t="s">
        <v>87</v>
      </c>
      <c r="G346" s="117">
        <v>83.6</v>
      </c>
      <c r="H346" s="206"/>
      <c r="I346" s="126">
        <f t="shared" si="94"/>
        <v>0</v>
      </c>
      <c r="J346" s="126">
        <f t="shared" si="95"/>
        <v>0</v>
      </c>
      <c r="K346" s="118" t="e">
        <f t="shared" si="96"/>
        <v>#DIV/0!</v>
      </c>
      <c r="L346" s="55"/>
      <c r="M346" s="54"/>
      <c r="N346" s="4"/>
      <c r="O346" s="4"/>
      <c r="P346" s="4"/>
      <c r="Q346" s="4"/>
      <c r="R346" s="4"/>
      <c r="S346" s="4"/>
      <c r="T346" s="4"/>
      <c r="U346" s="4"/>
      <c r="V346" s="4"/>
      <c r="W346" s="4"/>
      <c r="X346" s="4"/>
      <c r="Y346" s="4"/>
      <c r="Z346" s="4"/>
      <c r="AA346" s="4"/>
      <c r="AB346" s="4"/>
      <c r="AC346" s="4"/>
      <c r="AD346" s="4"/>
      <c r="AE346" s="4"/>
    </row>
    <row r="347" spans="1:31" ht="28.5">
      <c r="A347" s="7"/>
      <c r="B347" s="114" t="s">
        <v>901</v>
      </c>
      <c r="C347" s="115" t="s">
        <v>902</v>
      </c>
      <c r="D347" s="114" t="s">
        <v>47</v>
      </c>
      <c r="E347" s="114" t="s">
        <v>903</v>
      </c>
      <c r="F347" s="116" t="s">
        <v>87</v>
      </c>
      <c r="G347" s="117">
        <v>1935.3</v>
      </c>
      <c r="H347" s="206"/>
      <c r="I347" s="126">
        <f t="shared" si="94"/>
        <v>0</v>
      </c>
      <c r="J347" s="126">
        <f t="shared" si="95"/>
        <v>0</v>
      </c>
      <c r="K347" s="118" t="e">
        <f t="shared" si="96"/>
        <v>#DIV/0!</v>
      </c>
      <c r="L347" s="55"/>
      <c r="M347" s="54"/>
      <c r="N347" s="4"/>
      <c r="O347" s="4"/>
      <c r="P347" s="4"/>
      <c r="Q347" s="4"/>
      <c r="R347" s="4"/>
      <c r="S347" s="4"/>
      <c r="T347" s="4"/>
      <c r="U347" s="4"/>
      <c r="V347" s="4"/>
      <c r="W347" s="4"/>
      <c r="X347" s="4"/>
      <c r="Y347" s="4"/>
      <c r="Z347" s="4"/>
      <c r="AA347" s="4"/>
      <c r="AB347" s="4"/>
      <c r="AC347" s="4"/>
      <c r="AD347" s="4"/>
      <c r="AE347" s="4"/>
    </row>
    <row r="348" spans="1:31" ht="28.5">
      <c r="A348" s="7"/>
      <c r="B348" s="114" t="s">
        <v>904</v>
      </c>
      <c r="C348" s="115" t="s">
        <v>905</v>
      </c>
      <c r="D348" s="114" t="s">
        <v>47</v>
      </c>
      <c r="E348" s="114" t="s">
        <v>906</v>
      </c>
      <c r="F348" s="116" t="s">
        <v>87</v>
      </c>
      <c r="G348" s="117">
        <v>3658.8</v>
      </c>
      <c r="H348" s="206"/>
      <c r="I348" s="126">
        <f t="shared" si="94"/>
        <v>0</v>
      </c>
      <c r="J348" s="126">
        <f t="shared" si="95"/>
        <v>0</v>
      </c>
      <c r="K348" s="118" t="e">
        <f t="shared" si="96"/>
        <v>#DIV/0!</v>
      </c>
      <c r="L348" s="55"/>
      <c r="M348" s="54"/>
      <c r="N348" s="4"/>
      <c r="O348" s="4"/>
      <c r="P348" s="4"/>
      <c r="Q348" s="4"/>
      <c r="R348" s="4"/>
      <c r="S348" s="4"/>
      <c r="T348" s="4"/>
      <c r="U348" s="4"/>
      <c r="V348" s="4"/>
      <c r="W348" s="4"/>
      <c r="X348" s="4"/>
      <c r="Y348" s="4"/>
      <c r="Z348" s="4"/>
      <c r="AA348" s="4"/>
      <c r="AB348" s="4"/>
      <c r="AC348" s="4"/>
      <c r="AD348" s="4"/>
      <c r="AE348" s="4"/>
    </row>
    <row r="349" spans="1:31" ht="28.5">
      <c r="A349" s="7"/>
      <c r="B349" s="114" t="s">
        <v>907</v>
      </c>
      <c r="C349" s="115" t="s">
        <v>908</v>
      </c>
      <c r="D349" s="114" t="s">
        <v>47</v>
      </c>
      <c r="E349" s="114" t="s">
        <v>909</v>
      </c>
      <c r="F349" s="116" t="s">
        <v>87</v>
      </c>
      <c r="G349" s="117">
        <v>677</v>
      </c>
      <c r="H349" s="206"/>
      <c r="I349" s="126">
        <f t="shared" si="94"/>
        <v>0</v>
      </c>
      <c r="J349" s="126">
        <f t="shared" si="95"/>
        <v>0</v>
      </c>
      <c r="K349" s="118" t="e">
        <f t="shared" si="96"/>
        <v>#DIV/0!</v>
      </c>
      <c r="L349" s="55"/>
      <c r="M349" s="54"/>
      <c r="N349" s="4"/>
      <c r="O349" s="4"/>
      <c r="P349" s="4"/>
      <c r="Q349" s="4"/>
      <c r="R349" s="4"/>
      <c r="S349" s="4"/>
      <c r="T349" s="4"/>
      <c r="U349" s="4"/>
      <c r="V349" s="4"/>
      <c r="W349" s="4"/>
      <c r="X349" s="4"/>
      <c r="Y349" s="4"/>
      <c r="Z349" s="4"/>
      <c r="AA349" s="4"/>
      <c r="AB349" s="4"/>
      <c r="AC349" s="4"/>
      <c r="AD349" s="4"/>
      <c r="AE349" s="4"/>
    </row>
    <row r="350" spans="1:31" ht="28.5">
      <c r="A350" s="7"/>
      <c r="B350" s="114" t="s">
        <v>910</v>
      </c>
      <c r="C350" s="115" t="s">
        <v>911</v>
      </c>
      <c r="D350" s="114" t="s">
        <v>47</v>
      </c>
      <c r="E350" s="114" t="s">
        <v>912</v>
      </c>
      <c r="F350" s="116" t="s">
        <v>87</v>
      </c>
      <c r="G350" s="117">
        <v>69.900000000000006</v>
      </c>
      <c r="H350" s="206"/>
      <c r="I350" s="126">
        <f t="shared" si="94"/>
        <v>0</v>
      </c>
      <c r="J350" s="126">
        <f t="shared" si="95"/>
        <v>0</v>
      </c>
      <c r="K350" s="118" t="e">
        <f t="shared" si="96"/>
        <v>#DIV/0!</v>
      </c>
      <c r="L350" s="55"/>
      <c r="M350" s="54"/>
      <c r="N350" s="4"/>
      <c r="O350" s="4"/>
      <c r="P350" s="4"/>
      <c r="Q350" s="4"/>
      <c r="R350" s="4"/>
      <c r="S350" s="4"/>
      <c r="T350" s="4"/>
      <c r="U350" s="4"/>
      <c r="V350" s="4"/>
      <c r="W350" s="4"/>
      <c r="X350" s="4"/>
      <c r="Y350" s="4"/>
      <c r="Z350" s="4"/>
      <c r="AA350" s="4"/>
      <c r="AB350" s="4"/>
      <c r="AC350" s="4"/>
      <c r="AD350" s="4"/>
      <c r="AE350" s="4"/>
    </row>
    <row r="351" spans="1:31" ht="28.5">
      <c r="A351" s="7"/>
      <c r="B351" s="114" t="s">
        <v>913</v>
      </c>
      <c r="C351" s="115" t="s">
        <v>914</v>
      </c>
      <c r="D351" s="114" t="s">
        <v>47</v>
      </c>
      <c r="E351" s="114" t="s">
        <v>915</v>
      </c>
      <c r="F351" s="116" t="s">
        <v>49</v>
      </c>
      <c r="G351" s="117">
        <v>2</v>
      </c>
      <c r="H351" s="206"/>
      <c r="I351" s="126">
        <f t="shared" si="94"/>
        <v>0</v>
      </c>
      <c r="J351" s="126">
        <f t="shared" si="95"/>
        <v>0</v>
      </c>
      <c r="K351" s="118" t="e">
        <f t="shared" si="96"/>
        <v>#DIV/0!</v>
      </c>
      <c r="L351" s="55"/>
      <c r="M351" s="54"/>
      <c r="N351" s="4"/>
      <c r="O351" s="4"/>
      <c r="P351" s="4"/>
      <c r="Q351" s="4"/>
      <c r="R351" s="4"/>
      <c r="S351" s="4"/>
      <c r="T351" s="4"/>
      <c r="U351" s="4"/>
      <c r="V351" s="4"/>
      <c r="W351" s="4"/>
      <c r="X351" s="4"/>
      <c r="Y351" s="4"/>
      <c r="Z351" s="4"/>
      <c r="AA351" s="4"/>
      <c r="AB351" s="4"/>
      <c r="AC351" s="4"/>
      <c r="AD351" s="4"/>
      <c r="AE351" s="4"/>
    </row>
    <row r="352" spans="1:31">
      <c r="A352" s="7"/>
      <c r="B352" s="114" t="s">
        <v>916</v>
      </c>
      <c r="C352" s="115" t="s">
        <v>917</v>
      </c>
      <c r="D352" s="114" t="s">
        <v>31</v>
      </c>
      <c r="E352" s="114" t="s">
        <v>918</v>
      </c>
      <c r="F352" s="116" t="s">
        <v>49</v>
      </c>
      <c r="G352" s="117">
        <v>3</v>
      </c>
      <c r="H352" s="206"/>
      <c r="I352" s="126">
        <f t="shared" si="94"/>
        <v>0</v>
      </c>
      <c r="J352" s="126">
        <f t="shared" si="95"/>
        <v>0</v>
      </c>
      <c r="K352" s="118" t="e">
        <f t="shared" si="96"/>
        <v>#DIV/0!</v>
      </c>
      <c r="L352" s="55"/>
      <c r="M352" s="54"/>
      <c r="N352" s="4"/>
      <c r="O352" s="4"/>
      <c r="P352" s="4"/>
      <c r="Q352" s="4"/>
      <c r="R352" s="4"/>
      <c r="S352" s="4"/>
      <c r="T352" s="4"/>
      <c r="U352" s="4"/>
      <c r="V352" s="4"/>
      <c r="W352" s="4"/>
      <c r="X352" s="4"/>
      <c r="Y352" s="4"/>
      <c r="Z352" s="4"/>
      <c r="AA352" s="4"/>
      <c r="AB352" s="4"/>
      <c r="AC352" s="4"/>
      <c r="AD352" s="4"/>
      <c r="AE352" s="4"/>
    </row>
    <row r="353" spans="1:31">
      <c r="A353" s="7"/>
      <c r="B353" s="114" t="s">
        <v>919</v>
      </c>
      <c r="C353" s="115" t="s">
        <v>920</v>
      </c>
      <c r="D353" s="114" t="s">
        <v>31</v>
      </c>
      <c r="E353" s="114" t="s">
        <v>921</v>
      </c>
      <c r="F353" s="116" t="s">
        <v>49</v>
      </c>
      <c r="G353" s="117">
        <v>1</v>
      </c>
      <c r="H353" s="206"/>
      <c r="I353" s="126">
        <f t="shared" si="94"/>
        <v>0</v>
      </c>
      <c r="J353" s="126">
        <f t="shared" si="95"/>
        <v>0</v>
      </c>
      <c r="K353" s="118" t="e">
        <f t="shared" si="96"/>
        <v>#DIV/0!</v>
      </c>
      <c r="L353" s="55"/>
      <c r="M353" s="54"/>
      <c r="N353" s="4"/>
      <c r="O353" s="4"/>
      <c r="P353" s="4"/>
      <c r="Q353" s="4"/>
      <c r="R353" s="4"/>
      <c r="S353" s="4"/>
      <c r="T353" s="4"/>
      <c r="U353" s="4"/>
      <c r="V353" s="4"/>
      <c r="W353" s="4"/>
      <c r="X353" s="4"/>
      <c r="Y353" s="4"/>
      <c r="Z353" s="4"/>
      <c r="AA353" s="4"/>
      <c r="AB353" s="4"/>
      <c r="AC353" s="4"/>
      <c r="AD353" s="4"/>
      <c r="AE353" s="4"/>
    </row>
    <row r="354" spans="1:31" ht="28.5">
      <c r="A354" s="7"/>
      <c r="B354" s="114" t="s">
        <v>922</v>
      </c>
      <c r="C354" s="115" t="s">
        <v>923</v>
      </c>
      <c r="D354" s="114" t="s">
        <v>47</v>
      </c>
      <c r="E354" s="114" t="s">
        <v>924</v>
      </c>
      <c r="F354" s="116" t="s">
        <v>49</v>
      </c>
      <c r="G354" s="117">
        <v>8</v>
      </c>
      <c r="H354" s="206"/>
      <c r="I354" s="126">
        <f t="shared" si="94"/>
        <v>0</v>
      </c>
      <c r="J354" s="126">
        <f t="shared" si="95"/>
        <v>0</v>
      </c>
      <c r="K354" s="118" t="e">
        <f t="shared" si="96"/>
        <v>#DIV/0!</v>
      </c>
      <c r="L354" s="55"/>
      <c r="M354" s="54"/>
      <c r="N354" s="4"/>
      <c r="O354" s="4"/>
      <c r="P354" s="4"/>
      <c r="Q354" s="4"/>
      <c r="R354" s="4"/>
      <c r="S354" s="4"/>
      <c r="T354" s="4"/>
      <c r="U354" s="4"/>
      <c r="V354" s="4"/>
      <c r="W354" s="4"/>
      <c r="X354" s="4"/>
      <c r="Y354" s="4"/>
      <c r="Z354" s="4"/>
      <c r="AA354" s="4"/>
      <c r="AB354" s="4"/>
      <c r="AC354" s="4"/>
      <c r="AD354" s="4"/>
      <c r="AE354" s="4"/>
    </row>
    <row r="355" spans="1:31" ht="28.5">
      <c r="A355" s="7"/>
      <c r="B355" s="114" t="s">
        <v>925</v>
      </c>
      <c r="C355" s="115" t="s">
        <v>926</v>
      </c>
      <c r="D355" s="114" t="s">
        <v>47</v>
      </c>
      <c r="E355" s="114" t="s">
        <v>927</v>
      </c>
      <c r="F355" s="116" t="s">
        <v>49</v>
      </c>
      <c r="G355" s="117">
        <v>1</v>
      </c>
      <c r="H355" s="206"/>
      <c r="I355" s="126">
        <f t="shared" si="94"/>
        <v>0</v>
      </c>
      <c r="J355" s="126">
        <f t="shared" si="95"/>
        <v>0</v>
      </c>
      <c r="K355" s="118" t="e">
        <f t="shared" si="96"/>
        <v>#DIV/0!</v>
      </c>
      <c r="L355" s="55"/>
      <c r="M355" s="54"/>
      <c r="N355" s="4"/>
      <c r="O355" s="4"/>
      <c r="P355" s="4"/>
      <c r="Q355" s="4"/>
      <c r="R355" s="4"/>
      <c r="S355" s="4"/>
      <c r="T355" s="4"/>
      <c r="U355" s="4"/>
      <c r="V355" s="4"/>
      <c r="W355" s="4"/>
      <c r="X355" s="4"/>
      <c r="Y355" s="4"/>
      <c r="Z355" s="4"/>
      <c r="AA355" s="4"/>
      <c r="AB355" s="4"/>
      <c r="AC355" s="4"/>
      <c r="AD355" s="4"/>
      <c r="AE355" s="4"/>
    </row>
    <row r="356" spans="1:31" ht="28.5">
      <c r="A356" s="7"/>
      <c r="B356" s="114" t="s">
        <v>928</v>
      </c>
      <c r="C356" s="115" t="s">
        <v>929</v>
      </c>
      <c r="D356" s="114" t="s">
        <v>47</v>
      </c>
      <c r="E356" s="114" t="s">
        <v>930</v>
      </c>
      <c r="F356" s="116" t="s">
        <v>49</v>
      </c>
      <c r="G356" s="117">
        <v>2</v>
      </c>
      <c r="H356" s="206"/>
      <c r="I356" s="126">
        <f t="shared" si="94"/>
        <v>0</v>
      </c>
      <c r="J356" s="126">
        <f t="shared" si="95"/>
        <v>0</v>
      </c>
      <c r="K356" s="118" t="e">
        <f t="shared" si="96"/>
        <v>#DIV/0!</v>
      </c>
      <c r="L356" s="55"/>
      <c r="M356" s="54"/>
      <c r="N356" s="4"/>
      <c r="O356" s="4"/>
      <c r="P356" s="4"/>
      <c r="Q356" s="4"/>
      <c r="R356" s="4"/>
      <c r="S356" s="4"/>
      <c r="T356" s="4"/>
      <c r="U356" s="4"/>
      <c r="V356" s="4"/>
      <c r="W356" s="4"/>
      <c r="X356" s="4"/>
      <c r="Y356" s="4"/>
      <c r="Z356" s="4"/>
      <c r="AA356" s="4"/>
      <c r="AB356" s="4"/>
      <c r="AC356" s="4"/>
      <c r="AD356" s="4"/>
      <c r="AE356" s="4"/>
    </row>
    <row r="357" spans="1:31" ht="28.5">
      <c r="A357" s="7"/>
      <c r="B357" s="114" t="s">
        <v>931</v>
      </c>
      <c r="C357" s="115" t="s">
        <v>932</v>
      </c>
      <c r="D357" s="114" t="s">
        <v>47</v>
      </c>
      <c r="E357" s="114" t="s">
        <v>933</v>
      </c>
      <c r="F357" s="116" t="s">
        <v>49</v>
      </c>
      <c r="G357" s="117">
        <v>23</v>
      </c>
      <c r="H357" s="206"/>
      <c r="I357" s="126">
        <f t="shared" si="94"/>
        <v>0</v>
      </c>
      <c r="J357" s="126">
        <f t="shared" si="95"/>
        <v>0</v>
      </c>
      <c r="K357" s="118" t="e">
        <f t="shared" si="96"/>
        <v>#DIV/0!</v>
      </c>
      <c r="L357" s="55"/>
      <c r="M357" s="54"/>
      <c r="N357" s="4"/>
      <c r="O357" s="4"/>
      <c r="P357" s="4"/>
      <c r="Q357" s="4"/>
      <c r="R357" s="4"/>
      <c r="S357" s="4"/>
      <c r="T357" s="4"/>
      <c r="U357" s="4"/>
      <c r="V357" s="4"/>
      <c r="W357" s="4"/>
      <c r="X357" s="4"/>
      <c r="Y357" s="4"/>
      <c r="Z357" s="4"/>
      <c r="AA357" s="4"/>
      <c r="AB357" s="4"/>
      <c r="AC357" s="4"/>
      <c r="AD357" s="4"/>
      <c r="AE357" s="4"/>
    </row>
    <row r="358" spans="1:31">
      <c r="A358" s="7"/>
      <c r="B358" s="114" t="s">
        <v>934</v>
      </c>
      <c r="C358" s="115" t="s">
        <v>935</v>
      </c>
      <c r="D358" s="114" t="s">
        <v>31</v>
      </c>
      <c r="E358" s="114" t="s">
        <v>936</v>
      </c>
      <c r="F358" s="116" t="s">
        <v>49</v>
      </c>
      <c r="G358" s="117">
        <v>26</v>
      </c>
      <c r="H358" s="206"/>
      <c r="I358" s="126">
        <f t="shared" si="94"/>
        <v>0</v>
      </c>
      <c r="J358" s="126">
        <f t="shared" si="95"/>
        <v>0</v>
      </c>
      <c r="K358" s="118" t="e">
        <f t="shared" si="96"/>
        <v>#DIV/0!</v>
      </c>
      <c r="L358" s="55"/>
      <c r="M358" s="54"/>
      <c r="N358" s="4"/>
      <c r="O358" s="4"/>
      <c r="P358" s="4"/>
      <c r="Q358" s="4"/>
      <c r="R358" s="4"/>
      <c r="S358" s="4"/>
      <c r="T358" s="4"/>
      <c r="U358" s="4"/>
      <c r="V358" s="4"/>
      <c r="W358" s="4"/>
      <c r="X358" s="4"/>
      <c r="Y358" s="4"/>
      <c r="Z358" s="4"/>
      <c r="AA358" s="4"/>
      <c r="AB358" s="4"/>
      <c r="AC358" s="4"/>
      <c r="AD358" s="4"/>
      <c r="AE358" s="4"/>
    </row>
    <row r="359" spans="1:31">
      <c r="A359" s="7"/>
      <c r="B359" s="114" t="s">
        <v>937</v>
      </c>
      <c r="C359" s="115" t="s">
        <v>938</v>
      </c>
      <c r="D359" s="114" t="s">
        <v>31</v>
      </c>
      <c r="E359" s="114" t="s">
        <v>939</v>
      </c>
      <c r="F359" s="116" t="s">
        <v>49</v>
      </c>
      <c r="G359" s="117">
        <v>18</v>
      </c>
      <c r="H359" s="206"/>
      <c r="I359" s="126">
        <f t="shared" si="94"/>
        <v>0</v>
      </c>
      <c r="J359" s="126">
        <f t="shared" si="95"/>
        <v>0</v>
      </c>
      <c r="K359" s="118" t="e">
        <f t="shared" si="96"/>
        <v>#DIV/0!</v>
      </c>
      <c r="L359" s="55"/>
      <c r="M359" s="54"/>
      <c r="N359" s="4"/>
      <c r="O359" s="4"/>
      <c r="P359" s="4"/>
      <c r="Q359" s="4"/>
      <c r="R359" s="4"/>
      <c r="S359" s="4"/>
      <c r="T359" s="4"/>
      <c r="U359" s="4"/>
      <c r="V359" s="4"/>
      <c r="W359" s="4"/>
      <c r="X359" s="4"/>
      <c r="Y359" s="4"/>
      <c r="Z359" s="4"/>
      <c r="AA359" s="4"/>
      <c r="AB359" s="4"/>
      <c r="AC359" s="4"/>
      <c r="AD359" s="4"/>
      <c r="AE359" s="4"/>
    </row>
    <row r="360" spans="1:31">
      <c r="A360" s="7"/>
      <c r="B360" s="114" t="s">
        <v>940</v>
      </c>
      <c r="C360" s="115" t="s">
        <v>941</v>
      </c>
      <c r="D360" s="114" t="s">
        <v>31</v>
      </c>
      <c r="E360" s="114" t="s">
        <v>942</v>
      </c>
      <c r="F360" s="116" t="s">
        <v>49</v>
      </c>
      <c r="G360" s="117">
        <v>212</v>
      </c>
      <c r="H360" s="206"/>
      <c r="I360" s="126">
        <f t="shared" si="94"/>
        <v>0</v>
      </c>
      <c r="J360" s="126">
        <f t="shared" si="95"/>
        <v>0</v>
      </c>
      <c r="K360" s="118" t="e">
        <f t="shared" si="96"/>
        <v>#DIV/0!</v>
      </c>
      <c r="L360" s="55"/>
      <c r="M360" s="54"/>
      <c r="N360" s="4"/>
      <c r="O360" s="4"/>
      <c r="P360" s="4"/>
      <c r="Q360" s="4"/>
      <c r="R360" s="4"/>
      <c r="S360" s="4"/>
      <c r="T360" s="4"/>
      <c r="U360" s="4"/>
      <c r="V360" s="4"/>
      <c r="W360" s="4"/>
      <c r="X360" s="4"/>
      <c r="Y360" s="4"/>
      <c r="Z360" s="4"/>
      <c r="AA360" s="4"/>
      <c r="AB360" s="4"/>
      <c r="AC360" s="4"/>
      <c r="AD360" s="4"/>
      <c r="AE360" s="4"/>
    </row>
    <row r="361" spans="1:31" ht="28.5">
      <c r="A361" s="7"/>
      <c r="B361" s="114" t="s">
        <v>943</v>
      </c>
      <c r="C361" s="115" t="s">
        <v>944</v>
      </c>
      <c r="D361" s="114" t="s">
        <v>47</v>
      </c>
      <c r="E361" s="114" t="s">
        <v>945</v>
      </c>
      <c r="F361" s="116" t="s">
        <v>49</v>
      </c>
      <c r="G361" s="117">
        <v>34</v>
      </c>
      <c r="H361" s="206"/>
      <c r="I361" s="126">
        <f t="shared" si="94"/>
        <v>0</v>
      </c>
      <c r="J361" s="126">
        <f t="shared" si="95"/>
        <v>0</v>
      </c>
      <c r="K361" s="118" t="e">
        <f t="shared" si="96"/>
        <v>#DIV/0!</v>
      </c>
      <c r="L361" s="55"/>
      <c r="M361" s="54"/>
      <c r="N361" s="4"/>
      <c r="O361" s="4"/>
      <c r="P361" s="4"/>
      <c r="Q361" s="4"/>
      <c r="R361" s="4"/>
      <c r="S361" s="4"/>
      <c r="T361" s="4"/>
      <c r="U361" s="4"/>
      <c r="V361" s="4"/>
      <c r="W361" s="4"/>
      <c r="X361" s="4"/>
      <c r="Y361" s="4"/>
      <c r="Z361" s="4"/>
      <c r="AA361" s="4"/>
      <c r="AB361" s="4"/>
      <c r="AC361" s="4"/>
      <c r="AD361" s="4"/>
      <c r="AE361" s="4"/>
    </row>
    <row r="362" spans="1:31" ht="28.5">
      <c r="A362" s="7"/>
      <c r="B362" s="114" t="s">
        <v>946</v>
      </c>
      <c r="C362" s="115" t="s">
        <v>947</v>
      </c>
      <c r="D362" s="114" t="s">
        <v>47</v>
      </c>
      <c r="E362" s="114" t="s">
        <v>948</v>
      </c>
      <c r="F362" s="116" t="s">
        <v>49</v>
      </c>
      <c r="G362" s="117">
        <v>1</v>
      </c>
      <c r="H362" s="206"/>
      <c r="I362" s="126">
        <f t="shared" si="94"/>
        <v>0</v>
      </c>
      <c r="J362" s="126">
        <f t="shared" si="95"/>
        <v>0</v>
      </c>
      <c r="K362" s="118" t="e">
        <f t="shared" si="96"/>
        <v>#DIV/0!</v>
      </c>
      <c r="L362" s="55"/>
      <c r="M362" s="54"/>
      <c r="N362" s="4"/>
      <c r="O362" s="4"/>
      <c r="P362" s="4"/>
      <c r="Q362" s="4"/>
      <c r="R362" s="4"/>
      <c r="S362" s="4"/>
      <c r="T362" s="4"/>
      <c r="U362" s="4"/>
      <c r="V362" s="4"/>
      <c r="W362" s="4"/>
      <c r="X362" s="4"/>
      <c r="Y362" s="4"/>
      <c r="Z362" s="4"/>
      <c r="AA362" s="4"/>
      <c r="AB362" s="4"/>
      <c r="AC362" s="4"/>
      <c r="AD362" s="4"/>
      <c r="AE362" s="4"/>
    </row>
    <row r="363" spans="1:31" ht="28.5">
      <c r="A363" s="7"/>
      <c r="B363" s="114" t="s">
        <v>949</v>
      </c>
      <c r="C363" s="115" t="s">
        <v>950</v>
      </c>
      <c r="D363" s="114" t="s">
        <v>47</v>
      </c>
      <c r="E363" s="114" t="s">
        <v>951</v>
      </c>
      <c r="F363" s="116" t="s">
        <v>49</v>
      </c>
      <c r="G363" s="117">
        <v>10</v>
      </c>
      <c r="H363" s="206"/>
      <c r="I363" s="126">
        <f t="shared" si="94"/>
        <v>0</v>
      </c>
      <c r="J363" s="126">
        <f t="shared" si="95"/>
        <v>0</v>
      </c>
      <c r="K363" s="118" t="e">
        <f t="shared" si="96"/>
        <v>#DIV/0!</v>
      </c>
      <c r="L363" s="55"/>
      <c r="M363" s="54"/>
      <c r="N363" s="4"/>
      <c r="O363" s="4"/>
      <c r="P363" s="4"/>
      <c r="Q363" s="4"/>
      <c r="R363" s="4"/>
      <c r="S363" s="4"/>
      <c r="T363" s="4"/>
      <c r="U363" s="4"/>
      <c r="V363" s="4"/>
      <c r="W363" s="4"/>
      <c r="X363" s="4"/>
      <c r="Y363" s="4"/>
      <c r="Z363" s="4"/>
      <c r="AA363" s="4"/>
      <c r="AB363" s="4"/>
      <c r="AC363" s="4"/>
      <c r="AD363" s="4"/>
      <c r="AE363" s="4"/>
    </row>
    <row r="364" spans="1:31" ht="28.5">
      <c r="A364" s="7"/>
      <c r="B364" s="114" t="s">
        <v>952</v>
      </c>
      <c r="C364" s="115" t="s">
        <v>953</v>
      </c>
      <c r="D364" s="114" t="s">
        <v>47</v>
      </c>
      <c r="E364" s="114" t="s">
        <v>954</v>
      </c>
      <c r="F364" s="116" t="s">
        <v>49</v>
      </c>
      <c r="G364" s="117">
        <v>72</v>
      </c>
      <c r="H364" s="206"/>
      <c r="I364" s="126">
        <f t="shared" si="94"/>
        <v>0</v>
      </c>
      <c r="J364" s="126">
        <f t="shared" si="95"/>
        <v>0</v>
      </c>
      <c r="K364" s="118" t="e">
        <f t="shared" si="96"/>
        <v>#DIV/0!</v>
      </c>
      <c r="L364" s="55"/>
      <c r="M364" s="54"/>
      <c r="N364" s="4"/>
      <c r="O364" s="4"/>
      <c r="P364" s="4"/>
      <c r="Q364" s="4"/>
      <c r="R364" s="4"/>
      <c r="S364" s="4"/>
      <c r="T364" s="4"/>
      <c r="U364" s="4"/>
      <c r="V364" s="4"/>
      <c r="W364" s="4"/>
      <c r="X364" s="4"/>
      <c r="Y364" s="4"/>
      <c r="Z364" s="4"/>
      <c r="AA364" s="4"/>
      <c r="AB364" s="4"/>
      <c r="AC364" s="4"/>
      <c r="AD364" s="4"/>
      <c r="AE364" s="4"/>
    </row>
    <row r="365" spans="1:31" ht="28.5">
      <c r="A365" s="7"/>
      <c r="B365" s="114" t="s">
        <v>955</v>
      </c>
      <c r="C365" s="115" t="s">
        <v>956</v>
      </c>
      <c r="D365" s="114" t="s">
        <v>47</v>
      </c>
      <c r="E365" s="114" t="s">
        <v>957</v>
      </c>
      <c r="F365" s="116" t="s">
        <v>49</v>
      </c>
      <c r="G365" s="117">
        <v>22</v>
      </c>
      <c r="H365" s="206"/>
      <c r="I365" s="126">
        <f t="shared" si="94"/>
        <v>0</v>
      </c>
      <c r="J365" s="126">
        <f t="shared" si="95"/>
        <v>0</v>
      </c>
      <c r="K365" s="118" t="e">
        <f t="shared" si="96"/>
        <v>#DIV/0!</v>
      </c>
      <c r="L365" s="55"/>
      <c r="M365" s="54"/>
      <c r="N365" s="4"/>
      <c r="O365" s="4"/>
      <c r="P365" s="4"/>
      <c r="Q365" s="4"/>
      <c r="R365" s="4"/>
      <c r="S365" s="4"/>
      <c r="T365" s="4"/>
      <c r="U365" s="4"/>
      <c r="V365" s="4"/>
      <c r="W365" s="4"/>
      <c r="X365" s="4"/>
      <c r="Y365" s="4"/>
      <c r="Z365" s="4"/>
      <c r="AA365" s="4"/>
      <c r="AB365" s="4"/>
      <c r="AC365" s="4"/>
      <c r="AD365" s="4"/>
      <c r="AE365" s="4"/>
    </row>
    <row r="366" spans="1:31" ht="28.5">
      <c r="A366" s="7"/>
      <c r="B366" s="114" t="s">
        <v>958</v>
      </c>
      <c r="C366" s="115" t="s">
        <v>959</v>
      </c>
      <c r="D366" s="114" t="s">
        <v>47</v>
      </c>
      <c r="E366" s="114" t="s">
        <v>960</v>
      </c>
      <c r="F366" s="116" t="s">
        <v>49</v>
      </c>
      <c r="G366" s="117">
        <v>2</v>
      </c>
      <c r="H366" s="206"/>
      <c r="I366" s="126">
        <f t="shared" si="94"/>
        <v>0</v>
      </c>
      <c r="J366" s="126">
        <f t="shared" si="95"/>
        <v>0</v>
      </c>
      <c r="K366" s="118" t="e">
        <f t="shared" si="96"/>
        <v>#DIV/0!</v>
      </c>
      <c r="L366" s="55"/>
      <c r="M366" s="54"/>
      <c r="N366" s="4"/>
      <c r="O366" s="4"/>
      <c r="P366" s="4"/>
      <c r="Q366" s="4"/>
      <c r="R366" s="4"/>
      <c r="S366" s="4"/>
      <c r="T366" s="4"/>
      <c r="U366" s="4"/>
      <c r="V366" s="4"/>
      <c r="W366" s="4"/>
      <c r="X366" s="4"/>
      <c r="Y366" s="4"/>
      <c r="Z366" s="4"/>
      <c r="AA366" s="4"/>
      <c r="AB366" s="4"/>
      <c r="AC366" s="4"/>
      <c r="AD366" s="4"/>
      <c r="AE366" s="4"/>
    </row>
    <row r="367" spans="1:31" ht="28.5">
      <c r="A367" s="7"/>
      <c r="B367" s="114" t="s">
        <v>961</v>
      </c>
      <c r="C367" s="115" t="s">
        <v>962</v>
      </c>
      <c r="D367" s="114" t="s">
        <v>47</v>
      </c>
      <c r="E367" s="114" t="s">
        <v>963</v>
      </c>
      <c r="F367" s="116" t="s">
        <v>49</v>
      </c>
      <c r="G367" s="117">
        <v>85</v>
      </c>
      <c r="H367" s="206"/>
      <c r="I367" s="126">
        <f t="shared" si="94"/>
        <v>0</v>
      </c>
      <c r="J367" s="126">
        <f t="shared" si="95"/>
        <v>0</v>
      </c>
      <c r="K367" s="118" t="e">
        <f t="shared" si="96"/>
        <v>#DIV/0!</v>
      </c>
      <c r="L367" s="55"/>
      <c r="M367" s="54"/>
      <c r="N367" s="4"/>
      <c r="O367" s="4"/>
      <c r="P367" s="4"/>
      <c r="Q367" s="4"/>
      <c r="R367" s="4"/>
      <c r="S367" s="4"/>
      <c r="T367" s="4"/>
      <c r="U367" s="4"/>
      <c r="V367" s="4"/>
      <c r="W367" s="4"/>
      <c r="X367" s="4"/>
      <c r="Y367" s="4"/>
      <c r="Z367" s="4"/>
      <c r="AA367" s="4"/>
      <c r="AB367" s="4"/>
      <c r="AC367" s="4"/>
      <c r="AD367" s="4"/>
      <c r="AE367" s="4"/>
    </row>
    <row r="368" spans="1:31" ht="28.5">
      <c r="A368" s="7"/>
      <c r="B368" s="114" t="s">
        <v>964</v>
      </c>
      <c r="C368" s="115" t="s">
        <v>965</v>
      </c>
      <c r="D368" s="114" t="s">
        <v>47</v>
      </c>
      <c r="E368" s="114" t="s">
        <v>966</v>
      </c>
      <c r="F368" s="116" t="s">
        <v>49</v>
      </c>
      <c r="G368" s="117">
        <v>11</v>
      </c>
      <c r="H368" s="206"/>
      <c r="I368" s="126">
        <f t="shared" si="94"/>
        <v>0</v>
      </c>
      <c r="J368" s="126">
        <f t="shared" si="95"/>
        <v>0</v>
      </c>
      <c r="K368" s="118" t="e">
        <f t="shared" si="96"/>
        <v>#DIV/0!</v>
      </c>
      <c r="L368" s="55"/>
      <c r="M368" s="54"/>
      <c r="N368" s="4"/>
      <c r="O368" s="4"/>
      <c r="P368" s="4"/>
      <c r="Q368" s="4"/>
      <c r="R368" s="4"/>
      <c r="S368" s="4"/>
      <c r="T368" s="4"/>
      <c r="U368" s="4"/>
      <c r="V368" s="4"/>
      <c r="W368" s="4"/>
      <c r="X368" s="4"/>
      <c r="Y368" s="4"/>
      <c r="Z368" s="4"/>
      <c r="AA368" s="4"/>
      <c r="AB368" s="4"/>
      <c r="AC368" s="4"/>
      <c r="AD368" s="4"/>
      <c r="AE368" s="4"/>
    </row>
    <row r="369" spans="1:31">
      <c r="A369" s="7"/>
      <c r="B369" s="114" t="s">
        <v>967</v>
      </c>
      <c r="C369" s="115" t="s">
        <v>968</v>
      </c>
      <c r="D369" s="114" t="s">
        <v>31</v>
      </c>
      <c r="E369" s="114" t="s">
        <v>969</v>
      </c>
      <c r="F369" s="116" t="s">
        <v>49</v>
      </c>
      <c r="G369" s="117">
        <v>2</v>
      </c>
      <c r="H369" s="206"/>
      <c r="I369" s="126">
        <f t="shared" si="94"/>
        <v>0</v>
      </c>
      <c r="J369" s="126">
        <f t="shared" si="95"/>
        <v>0</v>
      </c>
      <c r="K369" s="118" t="e">
        <f t="shared" si="96"/>
        <v>#DIV/0!</v>
      </c>
      <c r="L369" s="55"/>
      <c r="M369" s="54"/>
      <c r="N369" s="4"/>
      <c r="O369" s="4"/>
      <c r="P369" s="4"/>
      <c r="Q369" s="4"/>
      <c r="R369" s="4"/>
      <c r="S369" s="4"/>
      <c r="T369" s="4"/>
      <c r="U369" s="4"/>
      <c r="V369" s="4"/>
      <c r="W369" s="4"/>
      <c r="X369" s="4"/>
      <c r="Y369" s="4"/>
      <c r="Z369" s="4"/>
      <c r="AA369" s="4"/>
      <c r="AB369" s="4"/>
      <c r="AC369" s="4"/>
      <c r="AD369" s="4"/>
      <c r="AE369" s="4"/>
    </row>
    <row r="370" spans="1:31">
      <c r="A370" s="7"/>
      <c r="B370" s="114" t="s">
        <v>970</v>
      </c>
      <c r="C370" s="115" t="s">
        <v>971</v>
      </c>
      <c r="D370" s="114" t="s">
        <v>31</v>
      </c>
      <c r="E370" s="114" t="s">
        <v>972</v>
      </c>
      <c r="F370" s="116" t="s">
        <v>49</v>
      </c>
      <c r="G370" s="117">
        <v>2</v>
      </c>
      <c r="H370" s="206"/>
      <c r="I370" s="126">
        <f t="shared" si="94"/>
        <v>0</v>
      </c>
      <c r="J370" s="126">
        <f t="shared" si="95"/>
        <v>0</v>
      </c>
      <c r="K370" s="118" t="e">
        <f t="shared" si="96"/>
        <v>#DIV/0!</v>
      </c>
      <c r="L370" s="55"/>
      <c r="M370" s="54"/>
      <c r="N370" s="4"/>
      <c r="O370" s="4"/>
      <c r="P370" s="4"/>
      <c r="Q370" s="4"/>
      <c r="R370" s="4"/>
      <c r="S370" s="4"/>
      <c r="T370" s="4"/>
      <c r="U370" s="4"/>
      <c r="V370" s="4"/>
      <c r="W370" s="4"/>
      <c r="X370" s="4"/>
      <c r="Y370" s="4"/>
      <c r="Z370" s="4"/>
      <c r="AA370" s="4"/>
      <c r="AB370" s="4"/>
      <c r="AC370" s="4"/>
      <c r="AD370" s="4"/>
      <c r="AE370" s="4"/>
    </row>
    <row r="371" spans="1:31" ht="28.5">
      <c r="A371" s="7"/>
      <c r="B371" s="114" t="s">
        <v>973</v>
      </c>
      <c r="C371" s="115" t="s">
        <v>974</v>
      </c>
      <c r="D371" s="114" t="s">
        <v>47</v>
      </c>
      <c r="E371" s="114" t="s">
        <v>975</v>
      </c>
      <c r="F371" s="116" t="s">
        <v>49</v>
      </c>
      <c r="G371" s="117">
        <v>1</v>
      </c>
      <c r="H371" s="206"/>
      <c r="I371" s="126">
        <f t="shared" si="94"/>
        <v>0</v>
      </c>
      <c r="J371" s="126">
        <f t="shared" si="95"/>
        <v>0</v>
      </c>
      <c r="K371" s="118" t="e">
        <f t="shared" si="96"/>
        <v>#DIV/0!</v>
      </c>
      <c r="L371" s="55"/>
      <c r="M371" s="54"/>
      <c r="N371" s="4"/>
      <c r="O371" s="4"/>
      <c r="P371" s="4"/>
      <c r="Q371" s="4"/>
      <c r="R371" s="4"/>
      <c r="S371" s="4"/>
      <c r="T371" s="4"/>
      <c r="U371" s="4"/>
      <c r="V371" s="4"/>
      <c r="W371" s="4"/>
      <c r="X371" s="4"/>
      <c r="Y371" s="4"/>
      <c r="Z371" s="4"/>
      <c r="AA371" s="4"/>
      <c r="AB371" s="4"/>
      <c r="AC371" s="4"/>
      <c r="AD371" s="4"/>
      <c r="AE371" s="4"/>
    </row>
    <row r="372" spans="1:31" ht="28.5">
      <c r="A372" s="7"/>
      <c r="B372" s="114" t="s">
        <v>976</v>
      </c>
      <c r="C372" s="115" t="s">
        <v>977</v>
      </c>
      <c r="D372" s="114" t="s">
        <v>47</v>
      </c>
      <c r="E372" s="114" t="s">
        <v>978</v>
      </c>
      <c r="F372" s="116" t="s">
        <v>49</v>
      </c>
      <c r="G372" s="117">
        <v>37</v>
      </c>
      <c r="H372" s="206"/>
      <c r="I372" s="126">
        <f t="shared" si="94"/>
        <v>0</v>
      </c>
      <c r="J372" s="126">
        <f t="shared" si="95"/>
        <v>0</v>
      </c>
      <c r="K372" s="118" t="e">
        <f t="shared" si="96"/>
        <v>#DIV/0!</v>
      </c>
      <c r="L372" s="55"/>
      <c r="M372" s="54"/>
      <c r="N372" s="4"/>
      <c r="O372" s="4"/>
      <c r="P372" s="4"/>
      <c r="Q372" s="4"/>
      <c r="R372" s="4"/>
      <c r="S372" s="4"/>
      <c r="T372" s="4"/>
      <c r="U372" s="4"/>
      <c r="V372" s="4"/>
      <c r="W372" s="4"/>
      <c r="X372" s="4"/>
      <c r="Y372" s="4"/>
      <c r="Z372" s="4"/>
      <c r="AA372" s="4"/>
      <c r="AB372" s="4"/>
      <c r="AC372" s="4"/>
      <c r="AD372" s="4"/>
      <c r="AE372" s="4"/>
    </row>
    <row r="373" spans="1:31">
      <c r="A373" s="7"/>
      <c r="B373" s="114" t="s">
        <v>979</v>
      </c>
      <c r="C373" s="115" t="s">
        <v>980</v>
      </c>
      <c r="D373" s="114" t="s">
        <v>47</v>
      </c>
      <c r="E373" s="114" t="s">
        <v>981</v>
      </c>
      <c r="F373" s="116" t="s">
        <v>49</v>
      </c>
      <c r="G373" s="117">
        <v>5</v>
      </c>
      <c r="H373" s="206"/>
      <c r="I373" s="126">
        <f t="shared" si="94"/>
        <v>0</v>
      </c>
      <c r="J373" s="126">
        <f t="shared" si="95"/>
        <v>0</v>
      </c>
      <c r="K373" s="118" t="e">
        <f t="shared" si="96"/>
        <v>#DIV/0!</v>
      </c>
      <c r="L373" s="55"/>
      <c r="M373" s="54"/>
      <c r="N373" s="4"/>
      <c r="O373" s="4"/>
      <c r="P373" s="4"/>
      <c r="Q373" s="4"/>
      <c r="R373" s="4"/>
      <c r="S373" s="4"/>
      <c r="T373" s="4"/>
      <c r="U373" s="4"/>
      <c r="V373" s="4"/>
      <c r="W373" s="4"/>
      <c r="X373" s="4"/>
      <c r="Y373" s="4"/>
      <c r="Z373" s="4"/>
      <c r="AA373" s="4"/>
      <c r="AB373" s="4"/>
      <c r="AC373" s="4"/>
      <c r="AD373" s="4"/>
      <c r="AE373" s="4"/>
    </row>
    <row r="374" spans="1:31">
      <c r="A374" s="7"/>
      <c r="B374" s="114" t="s">
        <v>982</v>
      </c>
      <c r="C374" s="115" t="s">
        <v>983</v>
      </c>
      <c r="D374" s="114" t="s">
        <v>47</v>
      </c>
      <c r="E374" s="114" t="s">
        <v>984</v>
      </c>
      <c r="F374" s="116" t="s">
        <v>49</v>
      </c>
      <c r="G374" s="117">
        <v>32</v>
      </c>
      <c r="H374" s="206"/>
      <c r="I374" s="126">
        <f t="shared" si="94"/>
        <v>0</v>
      </c>
      <c r="J374" s="126">
        <f t="shared" si="95"/>
        <v>0</v>
      </c>
      <c r="K374" s="118" t="e">
        <f t="shared" si="96"/>
        <v>#DIV/0!</v>
      </c>
      <c r="L374" s="55"/>
      <c r="M374" s="54"/>
      <c r="N374" s="4"/>
      <c r="O374" s="4"/>
      <c r="P374" s="4"/>
      <c r="Q374" s="4"/>
      <c r="R374" s="4"/>
      <c r="S374" s="4"/>
      <c r="T374" s="4"/>
      <c r="U374" s="4"/>
      <c r="V374" s="4"/>
      <c r="W374" s="4"/>
      <c r="X374" s="4"/>
      <c r="Y374" s="4"/>
      <c r="Z374" s="4"/>
      <c r="AA374" s="4"/>
      <c r="AB374" s="4"/>
      <c r="AC374" s="4"/>
      <c r="AD374" s="4"/>
      <c r="AE374" s="4"/>
    </row>
    <row r="375" spans="1:31">
      <c r="A375" s="7"/>
      <c r="B375" s="114" t="s">
        <v>985</v>
      </c>
      <c r="C375" s="115" t="s">
        <v>986</v>
      </c>
      <c r="D375" s="114" t="s">
        <v>47</v>
      </c>
      <c r="E375" s="114" t="s">
        <v>987</v>
      </c>
      <c r="F375" s="116" t="s">
        <v>49</v>
      </c>
      <c r="G375" s="117">
        <v>2</v>
      </c>
      <c r="H375" s="206"/>
      <c r="I375" s="126">
        <f t="shared" si="94"/>
        <v>0</v>
      </c>
      <c r="J375" s="126">
        <f t="shared" si="95"/>
        <v>0</v>
      </c>
      <c r="K375" s="118" t="e">
        <f t="shared" si="96"/>
        <v>#DIV/0!</v>
      </c>
      <c r="L375" s="55"/>
      <c r="M375" s="54"/>
      <c r="N375" s="4"/>
      <c r="O375" s="4"/>
      <c r="P375" s="4"/>
      <c r="Q375" s="4"/>
      <c r="R375" s="4"/>
      <c r="S375" s="4"/>
      <c r="T375" s="4"/>
      <c r="U375" s="4"/>
      <c r="V375" s="4"/>
      <c r="W375" s="4"/>
      <c r="X375" s="4"/>
      <c r="Y375" s="4"/>
      <c r="Z375" s="4"/>
      <c r="AA375" s="4"/>
      <c r="AB375" s="4"/>
      <c r="AC375" s="4"/>
      <c r="AD375" s="4"/>
      <c r="AE375" s="4"/>
    </row>
    <row r="376" spans="1:31">
      <c r="A376" s="7"/>
      <c r="B376" s="114" t="s">
        <v>988</v>
      </c>
      <c r="C376" s="115" t="s">
        <v>989</v>
      </c>
      <c r="D376" s="114" t="s">
        <v>47</v>
      </c>
      <c r="E376" s="114" t="s">
        <v>990</v>
      </c>
      <c r="F376" s="116" t="s">
        <v>49</v>
      </c>
      <c r="G376" s="117">
        <v>2</v>
      </c>
      <c r="H376" s="206"/>
      <c r="I376" s="126">
        <f t="shared" si="94"/>
        <v>0</v>
      </c>
      <c r="J376" s="126">
        <f t="shared" si="95"/>
        <v>0</v>
      </c>
      <c r="K376" s="118" t="e">
        <f t="shared" si="96"/>
        <v>#DIV/0!</v>
      </c>
      <c r="L376" s="55"/>
      <c r="M376" s="54"/>
      <c r="N376" s="4"/>
      <c r="O376" s="4"/>
      <c r="P376" s="4"/>
      <c r="Q376" s="4"/>
      <c r="R376" s="4"/>
      <c r="S376" s="4"/>
      <c r="T376" s="4"/>
      <c r="U376" s="4"/>
      <c r="V376" s="4"/>
      <c r="W376" s="4"/>
      <c r="X376" s="4"/>
      <c r="Y376" s="4"/>
      <c r="Z376" s="4"/>
      <c r="AA376" s="4"/>
      <c r="AB376" s="4"/>
      <c r="AC376" s="4"/>
      <c r="AD376" s="4"/>
      <c r="AE376" s="4"/>
    </row>
    <row r="377" spans="1:31" ht="28.5">
      <c r="A377" s="7"/>
      <c r="B377" s="114" t="s">
        <v>991</v>
      </c>
      <c r="C377" s="115" t="s">
        <v>992</v>
      </c>
      <c r="D377" s="114" t="s">
        <v>31</v>
      </c>
      <c r="E377" s="114" t="s">
        <v>993</v>
      </c>
      <c r="F377" s="116" t="s">
        <v>49</v>
      </c>
      <c r="G377" s="117">
        <v>2</v>
      </c>
      <c r="H377" s="206"/>
      <c r="I377" s="126">
        <f t="shared" si="94"/>
        <v>0</v>
      </c>
      <c r="J377" s="126">
        <f t="shared" si="95"/>
        <v>0</v>
      </c>
      <c r="K377" s="118" t="e">
        <f t="shared" si="96"/>
        <v>#DIV/0!</v>
      </c>
      <c r="L377" s="55"/>
      <c r="M377" s="54"/>
      <c r="N377" s="4"/>
      <c r="O377" s="4"/>
      <c r="P377" s="4"/>
      <c r="Q377" s="4"/>
      <c r="R377" s="4"/>
      <c r="S377" s="4"/>
      <c r="T377" s="4"/>
      <c r="U377" s="4"/>
      <c r="V377" s="4"/>
      <c r="W377" s="4"/>
      <c r="X377" s="4"/>
      <c r="Y377" s="4"/>
      <c r="Z377" s="4"/>
      <c r="AA377" s="4"/>
      <c r="AB377" s="4"/>
      <c r="AC377" s="4"/>
      <c r="AD377" s="4"/>
      <c r="AE377" s="4"/>
    </row>
    <row r="378" spans="1:31">
      <c r="A378" s="7"/>
      <c r="B378" s="114" t="s">
        <v>994</v>
      </c>
      <c r="C378" s="115" t="s">
        <v>995</v>
      </c>
      <c r="D378" s="114" t="s">
        <v>31</v>
      </c>
      <c r="E378" s="114" t="s">
        <v>996</v>
      </c>
      <c r="F378" s="116" t="s">
        <v>49</v>
      </c>
      <c r="G378" s="117">
        <v>1</v>
      </c>
      <c r="H378" s="206"/>
      <c r="I378" s="126">
        <f t="shared" si="94"/>
        <v>0</v>
      </c>
      <c r="J378" s="126">
        <f t="shared" si="95"/>
        <v>0</v>
      </c>
      <c r="K378" s="118" t="e">
        <f t="shared" si="96"/>
        <v>#DIV/0!</v>
      </c>
      <c r="L378" s="55"/>
      <c r="M378" s="54"/>
      <c r="N378" s="4"/>
      <c r="O378" s="4"/>
      <c r="P378" s="4"/>
      <c r="Q378" s="4"/>
      <c r="R378" s="4"/>
      <c r="S378" s="4"/>
      <c r="T378" s="4"/>
      <c r="U378" s="4"/>
      <c r="V378" s="4"/>
      <c r="W378" s="4"/>
      <c r="X378" s="4"/>
      <c r="Y378" s="4"/>
      <c r="Z378" s="4"/>
      <c r="AA378" s="4"/>
      <c r="AB378" s="4"/>
      <c r="AC378" s="4"/>
      <c r="AD378" s="4"/>
      <c r="AE378" s="4"/>
    </row>
    <row r="379" spans="1:31">
      <c r="A379" s="7"/>
      <c r="B379" s="114" t="s">
        <v>997</v>
      </c>
      <c r="C379" s="115" t="s">
        <v>998</v>
      </c>
      <c r="D379" s="114" t="s">
        <v>31</v>
      </c>
      <c r="E379" s="114" t="s">
        <v>999</v>
      </c>
      <c r="F379" s="116" t="s">
        <v>49</v>
      </c>
      <c r="G379" s="117">
        <v>14</v>
      </c>
      <c r="H379" s="206"/>
      <c r="I379" s="126">
        <f t="shared" si="94"/>
        <v>0</v>
      </c>
      <c r="J379" s="126">
        <f t="shared" si="95"/>
        <v>0</v>
      </c>
      <c r="K379" s="118" t="e">
        <f t="shared" si="96"/>
        <v>#DIV/0!</v>
      </c>
      <c r="L379" s="55"/>
      <c r="M379" s="54"/>
      <c r="N379" s="4"/>
      <c r="O379" s="4"/>
      <c r="P379" s="4"/>
      <c r="Q379" s="4"/>
      <c r="R379" s="4"/>
      <c r="S379" s="4"/>
      <c r="T379" s="4"/>
      <c r="U379" s="4"/>
      <c r="V379" s="4"/>
      <c r="W379" s="4"/>
      <c r="X379" s="4"/>
      <c r="Y379" s="4"/>
      <c r="Z379" s="4"/>
      <c r="AA379" s="4"/>
      <c r="AB379" s="4"/>
      <c r="AC379" s="4"/>
      <c r="AD379" s="4"/>
      <c r="AE379" s="4"/>
    </row>
    <row r="380" spans="1:31" ht="28.5">
      <c r="A380" s="7"/>
      <c r="B380" s="114" t="s">
        <v>1000</v>
      </c>
      <c r="C380" s="115" t="s">
        <v>1001</v>
      </c>
      <c r="D380" s="114" t="s">
        <v>31</v>
      </c>
      <c r="E380" s="114" t="s">
        <v>1002</v>
      </c>
      <c r="F380" s="116" t="s">
        <v>49</v>
      </c>
      <c r="G380" s="117">
        <v>4</v>
      </c>
      <c r="H380" s="206"/>
      <c r="I380" s="126">
        <f t="shared" si="94"/>
        <v>0</v>
      </c>
      <c r="J380" s="126">
        <f t="shared" si="95"/>
        <v>0</v>
      </c>
      <c r="K380" s="118" t="e">
        <f t="shared" si="96"/>
        <v>#DIV/0!</v>
      </c>
      <c r="L380" s="55"/>
      <c r="M380" s="54"/>
      <c r="N380" s="4"/>
      <c r="O380" s="4"/>
      <c r="P380" s="4"/>
      <c r="Q380" s="4"/>
      <c r="R380" s="4"/>
      <c r="S380" s="4"/>
      <c r="T380" s="4"/>
      <c r="U380" s="4"/>
      <c r="V380" s="4"/>
      <c r="W380" s="4"/>
      <c r="X380" s="4"/>
      <c r="Y380" s="4"/>
      <c r="Z380" s="4"/>
      <c r="AA380" s="4"/>
      <c r="AB380" s="4"/>
      <c r="AC380" s="4"/>
      <c r="AD380" s="4"/>
      <c r="AE380" s="4"/>
    </row>
    <row r="381" spans="1:31">
      <c r="A381" s="7"/>
      <c r="B381" s="114" t="s">
        <v>1003</v>
      </c>
      <c r="C381" s="115" t="s">
        <v>1004</v>
      </c>
      <c r="D381" s="114" t="s">
        <v>31</v>
      </c>
      <c r="E381" s="114" t="s">
        <v>1005</v>
      </c>
      <c r="F381" s="116" t="s">
        <v>49</v>
      </c>
      <c r="G381" s="117">
        <v>1</v>
      </c>
      <c r="H381" s="206"/>
      <c r="I381" s="126">
        <f t="shared" si="94"/>
        <v>0</v>
      </c>
      <c r="J381" s="126">
        <f t="shared" si="95"/>
        <v>0</v>
      </c>
      <c r="K381" s="118" t="e">
        <f t="shared" si="96"/>
        <v>#DIV/0!</v>
      </c>
      <c r="L381" s="55"/>
      <c r="M381" s="54"/>
      <c r="N381" s="4"/>
      <c r="O381" s="4"/>
      <c r="P381" s="4"/>
      <c r="Q381" s="4"/>
      <c r="R381" s="4"/>
      <c r="S381" s="4"/>
      <c r="T381" s="4"/>
      <c r="U381" s="4"/>
      <c r="V381" s="4"/>
      <c r="W381" s="4"/>
      <c r="X381" s="4"/>
      <c r="Y381" s="4"/>
      <c r="Z381" s="4"/>
      <c r="AA381" s="4"/>
      <c r="AB381" s="4"/>
      <c r="AC381" s="4"/>
      <c r="AD381" s="4"/>
      <c r="AE381" s="4"/>
    </row>
    <row r="382" spans="1:31">
      <c r="A382" s="7"/>
      <c r="B382" s="114" t="s">
        <v>1006</v>
      </c>
      <c r="C382" s="115" t="s">
        <v>1007</v>
      </c>
      <c r="D382" s="114" t="s">
        <v>31</v>
      </c>
      <c r="E382" s="114" t="s">
        <v>1008</v>
      </c>
      <c r="F382" s="116" t="s">
        <v>49</v>
      </c>
      <c r="G382" s="117">
        <v>2</v>
      </c>
      <c r="H382" s="206"/>
      <c r="I382" s="126">
        <f t="shared" si="94"/>
        <v>0</v>
      </c>
      <c r="J382" s="126">
        <f t="shared" si="95"/>
        <v>0</v>
      </c>
      <c r="K382" s="118" t="e">
        <f t="shared" si="96"/>
        <v>#DIV/0!</v>
      </c>
      <c r="L382" s="55"/>
      <c r="M382" s="54"/>
      <c r="N382" s="4"/>
      <c r="O382" s="4"/>
      <c r="P382" s="4"/>
      <c r="Q382" s="4"/>
      <c r="R382" s="4"/>
      <c r="S382" s="4"/>
      <c r="T382" s="4"/>
      <c r="U382" s="4"/>
      <c r="V382" s="4"/>
      <c r="W382" s="4"/>
      <c r="X382" s="4"/>
      <c r="Y382" s="4"/>
      <c r="Z382" s="4"/>
      <c r="AA382" s="4"/>
      <c r="AB382" s="4"/>
      <c r="AC382" s="4"/>
      <c r="AD382" s="4"/>
      <c r="AE382" s="4"/>
    </row>
    <row r="383" spans="1:31">
      <c r="A383" s="7"/>
      <c r="B383" s="114" t="s">
        <v>1009</v>
      </c>
      <c r="C383" s="115" t="s">
        <v>1010</v>
      </c>
      <c r="D383" s="114" t="s">
        <v>31</v>
      </c>
      <c r="E383" s="114" t="s">
        <v>1011</v>
      </c>
      <c r="F383" s="116" t="s">
        <v>49</v>
      </c>
      <c r="G383" s="117">
        <v>3</v>
      </c>
      <c r="H383" s="206"/>
      <c r="I383" s="126">
        <f t="shared" si="94"/>
        <v>0</v>
      </c>
      <c r="J383" s="126">
        <f t="shared" si="95"/>
        <v>0</v>
      </c>
      <c r="K383" s="118" t="e">
        <f t="shared" si="96"/>
        <v>#DIV/0!</v>
      </c>
      <c r="L383" s="55"/>
      <c r="M383" s="54"/>
      <c r="N383" s="4"/>
      <c r="O383" s="4"/>
      <c r="P383" s="4"/>
      <c r="Q383" s="4"/>
      <c r="R383" s="4"/>
      <c r="S383" s="4"/>
      <c r="T383" s="4"/>
      <c r="U383" s="4"/>
      <c r="V383" s="4"/>
      <c r="W383" s="4"/>
      <c r="X383" s="4"/>
      <c r="Y383" s="4"/>
      <c r="Z383" s="4"/>
      <c r="AA383" s="4"/>
      <c r="AB383" s="4"/>
      <c r="AC383" s="4"/>
      <c r="AD383" s="4"/>
      <c r="AE383" s="4"/>
    </row>
    <row r="384" spans="1:31">
      <c r="A384" s="7"/>
      <c r="B384" s="114" t="s">
        <v>1012</v>
      </c>
      <c r="C384" s="115" t="s">
        <v>1013</v>
      </c>
      <c r="D384" s="114" t="s">
        <v>31</v>
      </c>
      <c r="E384" s="114" t="s">
        <v>1014</v>
      </c>
      <c r="F384" s="116" t="s">
        <v>49</v>
      </c>
      <c r="G384" s="117">
        <v>1</v>
      </c>
      <c r="H384" s="206"/>
      <c r="I384" s="126">
        <f t="shared" si="94"/>
        <v>0</v>
      </c>
      <c r="J384" s="126">
        <f t="shared" si="95"/>
        <v>0</v>
      </c>
      <c r="K384" s="118" t="e">
        <f t="shared" si="96"/>
        <v>#DIV/0!</v>
      </c>
      <c r="L384" s="55"/>
      <c r="M384" s="54"/>
      <c r="N384" s="4"/>
      <c r="O384" s="4"/>
      <c r="P384" s="4"/>
      <c r="Q384" s="4"/>
      <c r="R384" s="4"/>
      <c r="S384" s="4"/>
      <c r="T384" s="4"/>
      <c r="U384" s="4"/>
      <c r="V384" s="4"/>
      <c r="W384" s="4"/>
      <c r="X384" s="4"/>
      <c r="Y384" s="4"/>
      <c r="Z384" s="4"/>
      <c r="AA384" s="4"/>
      <c r="AB384" s="4"/>
      <c r="AC384" s="4"/>
      <c r="AD384" s="4"/>
      <c r="AE384" s="4"/>
    </row>
    <row r="385" spans="1:31">
      <c r="A385" s="7"/>
      <c r="B385" s="114" t="s">
        <v>1015</v>
      </c>
      <c r="C385" s="115" t="s">
        <v>1016</v>
      </c>
      <c r="D385" s="114" t="s">
        <v>31</v>
      </c>
      <c r="E385" s="114" t="s">
        <v>1017</v>
      </c>
      <c r="F385" s="116" t="s">
        <v>87</v>
      </c>
      <c r="G385" s="117">
        <v>29.4</v>
      </c>
      <c r="H385" s="206"/>
      <c r="I385" s="126">
        <f t="shared" si="94"/>
        <v>0</v>
      </c>
      <c r="J385" s="126">
        <f t="shared" si="95"/>
        <v>0</v>
      </c>
      <c r="K385" s="118" t="e">
        <f t="shared" si="96"/>
        <v>#DIV/0!</v>
      </c>
      <c r="L385" s="55"/>
      <c r="M385" s="54"/>
      <c r="N385" s="4"/>
      <c r="O385" s="4"/>
      <c r="P385" s="4"/>
      <c r="Q385" s="4"/>
      <c r="R385" s="4"/>
      <c r="S385" s="4"/>
      <c r="T385" s="4"/>
      <c r="U385" s="4"/>
      <c r="V385" s="4"/>
      <c r="W385" s="4"/>
      <c r="X385" s="4"/>
      <c r="Y385" s="4"/>
      <c r="Z385" s="4"/>
      <c r="AA385" s="4"/>
      <c r="AB385" s="4"/>
      <c r="AC385" s="4"/>
      <c r="AD385" s="4"/>
      <c r="AE385" s="4"/>
    </row>
    <row r="386" spans="1:31">
      <c r="A386" s="7"/>
      <c r="B386" s="114" t="s">
        <v>1018</v>
      </c>
      <c r="C386" s="115" t="s">
        <v>1019</v>
      </c>
      <c r="D386" s="114" t="s">
        <v>31</v>
      </c>
      <c r="E386" s="114" t="s">
        <v>1020</v>
      </c>
      <c r="F386" s="116" t="s">
        <v>49</v>
      </c>
      <c r="G386" s="117">
        <v>22</v>
      </c>
      <c r="H386" s="206"/>
      <c r="I386" s="126">
        <f t="shared" si="94"/>
        <v>0</v>
      </c>
      <c r="J386" s="126">
        <f t="shared" si="95"/>
        <v>0</v>
      </c>
      <c r="K386" s="118" t="e">
        <f t="shared" si="96"/>
        <v>#DIV/0!</v>
      </c>
      <c r="L386" s="55"/>
      <c r="M386" s="54"/>
      <c r="N386" s="4"/>
      <c r="O386" s="4"/>
      <c r="P386" s="4"/>
      <c r="Q386" s="4"/>
      <c r="R386" s="4"/>
      <c r="S386" s="4"/>
      <c r="T386" s="4"/>
      <c r="U386" s="4"/>
      <c r="V386" s="4"/>
      <c r="W386" s="4"/>
      <c r="X386" s="4"/>
      <c r="Y386" s="4"/>
      <c r="Z386" s="4"/>
      <c r="AA386" s="4"/>
      <c r="AB386" s="4"/>
      <c r="AC386" s="4"/>
      <c r="AD386" s="4"/>
      <c r="AE386" s="4"/>
    </row>
    <row r="387" spans="1:31">
      <c r="A387" s="7"/>
      <c r="B387" s="114" t="s">
        <v>1021</v>
      </c>
      <c r="C387" s="115" t="s">
        <v>1022</v>
      </c>
      <c r="D387" s="114" t="s">
        <v>31</v>
      </c>
      <c r="E387" s="114" t="s">
        <v>1023</v>
      </c>
      <c r="F387" s="116" t="s">
        <v>49</v>
      </c>
      <c r="G387" s="117">
        <v>26</v>
      </c>
      <c r="H387" s="206"/>
      <c r="I387" s="126">
        <f t="shared" si="94"/>
        <v>0</v>
      </c>
      <c r="J387" s="126">
        <f t="shared" si="95"/>
        <v>0</v>
      </c>
      <c r="K387" s="118" t="e">
        <f t="shared" si="96"/>
        <v>#DIV/0!</v>
      </c>
      <c r="L387" s="55"/>
      <c r="M387" s="54"/>
      <c r="N387" s="4"/>
      <c r="O387" s="4"/>
      <c r="P387" s="4"/>
      <c r="Q387" s="4"/>
      <c r="R387" s="4"/>
      <c r="S387" s="4"/>
      <c r="T387" s="4"/>
      <c r="U387" s="4"/>
      <c r="V387" s="4"/>
      <c r="W387" s="4"/>
      <c r="X387" s="4"/>
      <c r="Y387" s="4"/>
      <c r="Z387" s="4"/>
      <c r="AA387" s="4"/>
      <c r="AB387" s="4"/>
      <c r="AC387" s="4"/>
      <c r="AD387" s="4"/>
      <c r="AE387" s="4"/>
    </row>
    <row r="388" spans="1:31">
      <c r="A388" s="7"/>
      <c r="B388" s="114" t="s">
        <v>1024</v>
      </c>
      <c r="C388" s="115" t="s">
        <v>1025</v>
      </c>
      <c r="D388" s="114" t="s">
        <v>31</v>
      </c>
      <c r="E388" s="114" t="s">
        <v>1026</v>
      </c>
      <c r="F388" s="116" t="s">
        <v>49</v>
      </c>
      <c r="G388" s="117">
        <v>1</v>
      </c>
      <c r="H388" s="206"/>
      <c r="I388" s="126">
        <f t="shared" si="94"/>
        <v>0</v>
      </c>
      <c r="J388" s="126">
        <f t="shared" si="95"/>
        <v>0</v>
      </c>
      <c r="K388" s="118" t="e">
        <f t="shared" si="96"/>
        <v>#DIV/0!</v>
      </c>
      <c r="L388" s="55"/>
      <c r="M388" s="54"/>
      <c r="N388" s="4"/>
      <c r="O388" s="4"/>
      <c r="P388" s="4"/>
      <c r="Q388" s="4"/>
      <c r="R388" s="4"/>
      <c r="S388" s="4"/>
      <c r="T388" s="4"/>
      <c r="U388" s="4"/>
      <c r="V388" s="4"/>
      <c r="W388" s="4"/>
      <c r="X388" s="4"/>
      <c r="Y388" s="4"/>
      <c r="Z388" s="4"/>
      <c r="AA388" s="4"/>
      <c r="AB388" s="4"/>
      <c r="AC388" s="4"/>
      <c r="AD388" s="4"/>
      <c r="AE388" s="4"/>
    </row>
    <row r="389" spans="1:31" ht="28.5">
      <c r="A389" s="7"/>
      <c r="B389" s="114" t="s">
        <v>1027</v>
      </c>
      <c r="C389" s="115" t="s">
        <v>1028</v>
      </c>
      <c r="D389" s="114" t="s">
        <v>47</v>
      </c>
      <c r="E389" s="114" t="s">
        <v>1029</v>
      </c>
      <c r="F389" s="116" t="s">
        <v>87</v>
      </c>
      <c r="G389" s="117">
        <v>113.6</v>
      </c>
      <c r="H389" s="206"/>
      <c r="I389" s="126">
        <f t="shared" si="94"/>
        <v>0</v>
      </c>
      <c r="J389" s="126">
        <f t="shared" si="95"/>
        <v>0</v>
      </c>
      <c r="K389" s="118" t="e">
        <f t="shared" si="96"/>
        <v>#DIV/0!</v>
      </c>
      <c r="L389" s="55"/>
      <c r="M389" s="54"/>
      <c r="N389" s="4"/>
      <c r="O389" s="4"/>
      <c r="P389" s="4"/>
      <c r="Q389" s="4"/>
      <c r="R389" s="4"/>
      <c r="S389" s="4"/>
      <c r="T389" s="4"/>
      <c r="U389" s="4"/>
      <c r="V389" s="4"/>
      <c r="W389" s="4"/>
      <c r="X389" s="4"/>
      <c r="Y389" s="4"/>
      <c r="Z389" s="4"/>
      <c r="AA389" s="4"/>
      <c r="AB389" s="4"/>
      <c r="AC389" s="4"/>
      <c r="AD389" s="4"/>
      <c r="AE389" s="4"/>
    </row>
    <row r="390" spans="1:31" ht="28.5">
      <c r="A390" s="7"/>
      <c r="B390" s="114" t="s">
        <v>1030</v>
      </c>
      <c r="C390" s="115" t="s">
        <v>1031</v>
      </c>
      <c r="D390" s="114" t="s">
        <v>47</v>
      </c>
      <c r="E390" s="114" t="s">
        <v>1032</v>
      </c>
      <c r="F390" s="116" t="s">
        <v>87</v>
      </c>
      <c r="G390" s="117">
        <v>1099.5999999999999</v>
      </c>
      <c r="H390" s="206"/>
      <c r="I390" s="126">
        <f t="shared" si="94"/>
        <v>0</v>
      </c>
      <c r="J390" s="126">
        <f t="shared" si="95"/>
        <v>0</v>
      </c>
      <c r="K390" s="118" t="e">
        <f t="shared" si="96"/>
        <v>#DIV/0!</v>
      </c>
      <c r="L390" s="55"/>
      <c r="M390" s="54"/>
      <c r="N390" s="4"/>
      <c r="O390" s="4"/>
      <c r="P390" s="4"/>
      <c r="Q390" s="4"/>
      <c r="R390" s="4"/>
      <c r="S390" s="4"/>
      <c r="T390" s="4"/>
      <c r="U390" s="4"/>
      <c r="V390" s="4"/>
      <c r="W390" s="4"/>
      <c r="X390" s="4"/>
      <c r="Y390" s="4"/>
      <c r="Z390" s="4"/>
      <c r="AA390" s="4"/>
      <c r="AB390" s="4"/>
      <c r="AC390" s="4"/>
      <c r="AD390" s="4"/>
      <c r="AE390" s="4"/>
    </row>
    <row r="391" spans="1:31" ht="28.5">
      <c r="A391" s="7"/>
      <c r="B391" s="114" t="s">
        <v>1033</v>
      </c>
      <c r="C391" s="115" t="s">
        <v>1034</v>
      </c>
      <c r="D391" s="114" t="s">
        <v>47</v>
      </c>
      <c r="E391" s="114" t="s">
        <v>1035</v>
      </c>
      <c r="F391" s="116" t="s">
        <v>87</v>
      </c>
      <c r="G391" s="117">
        <v>42.9</v>
      </c>
      <c r="H391" s="206"/>
      <c r="I391" s="126">
        <f t="shared" si="94"/>
        <v>0</v>
      </c>
      <c r="J391" s="126">
        <f t="shared" si="95"/>
        <v>0</v>
      </c>
      <c r="K391" s="118" t="e">
        <f t="shared" si="96"/>
        <v>#DIV/0!</v>
      </c>
      <c r="L391" s="55"/>
      <c r="M391" s="54"/>
      <c r="N391" s="4"/>
      <c r="O391" s="4"/>
      <c r="P391" s="4"/>
      <c r="Q391" s="4"/>
      <c r="R391" s="4"/>
      <c r="S391" s="4"/>
      <c r="T391" s="4"/>
      <c r="U391" s="4"/>
      <c r="V391" s="4"/>
      <c r="W391" s="4"/>
      <c r="X391" s="4"/>
      <c r="Y391" s="4"/>
      <c r="Z391" s="4"/>
      <c r="AA391" s="4"/>
      <c r="AB391" s="4"/>
      <c r="AC391" s="4"/>
      <c r="AD391" s="4"/>
      <c r="AE391" s="4"/>
    </row>
    <row r="392" spans="1:31" ht="28.5">
      <c r="A392" s="7"/>
      <c r="B392" s="114" t="s">
        <v>1036</v>
      </c>
      <c r="C392" s="115" t="s">
        <v>1037</v>
      </c>
      <c r="D392" s="114" t="s">
        <v>47</v>
      </c>
      <c r="E392" s="114" t="s">
        <v>1038</v>
      </c>
      <c r="F392" s="116" t="s">
        <v>87</v>
      </c>
      <c r="G392" s="117">
        <v>133.19999999999999</v>
      </c>
      <c r="H392" s="206"/>
      <c r="I392" s="126">
        <f t="shared" si="94"/>
        <v>0</v>
      </c>
      <c r="J392" s="126">
        <f t="shared" si="95"/>
        <v>0</v>
      </c>
      <c r="K392" s="118" t="e">
        <f t="shared" si="96"/>
        <v>#DIV/0!</v>
      </c>
      <c r="L392" s="55"/>
      <c r="M392" s="54"/>
      <c r="N392" s="4"/>
      <c r="O392" s="4"/>
      <c r="P392" s="4"/>
      <c r="Q392" s="4"/>
      <c r="R392" s="4"/>
      <c r="S392" s="4"/>
      <c r="T392" s="4"/>
      <c r="U392" s="4"/>
      <c r="V392" s="4"/>
      <c r="W392" s="4"/>
      <c r="X392" s="4"/>
      <c r="Y392" s="4"/>
      <c r="Z392" s="4"/>
      <c r="AA392" s="4"/>
      <c r="AB392" s="4"/>
      <c r="AC392" s="4"/>
      <c r="AD392" s="4"/>
      <c r="AE392" s="4"/>
    </row>
    <row r="393" spans="1:31" ht="28.5">
      <c r="A393" s="7"/>
      <c r="B393" s="114" t="s">
        <v>1039</v>
      </c>
      <c r="C393" s="115" t="s">
        <v>1040</v>
      </c>
      <c r="D393" s="114" t="s">
        <v>47</v>
      </c>
      <c r="E393" s="114" t="s">
        <v>1041</v>
      </c>
      <c r="F393" s="116" t="s">
        <v>87</v>
      </c>
      <c r="G393" s="117">
        <v>41.4</v>
      </c>
      <c r="H393" s="206"/>
      <c r="I393" s="126">
        <f t="shared" si="94"/>
        <v>0</v>
      </c>
      <c r="J393" s="126">
        <f t="shared" si="95"/>
        <v>0</v>
      </c>
      <c r="K393" s="118" t="e">
        <f t="shared" si="96"/>
        <v>#DIV/0!</v>
      </c>
      <c r="L393" s="55"/>
      <c r="M393" s="54"/>
      <c r="N393" s="4"/>
      <c r="O393" s="4"/>
      <c r="P393" s="4"/>
      <c r="Q393" s="4"/>
      <c r="R393" s="4"/>
      <c r="S393" s="4"/>
      <c r="T393" s="4"/>
      <c r="U393" s="4"/>
      <c r="V393" s="4"/>
      <c r="W393" s="4"/>
      <c r="X393" s="4"/>
      <c r="Y393" s="4"/>
      <c r="Z393" s="4"/>
      <c r="AA393" s="4"/>
      <c r="AB393" s="4"/>
      <c r="AC393" s="4"/>
      <c r="AD393" s="4"/>
      <c r="AE393" s="4"/>
    </row>
    <row r="394" spans="1:31">
      <c r="A394" s="7"/>
      <c r="B394" s="114" t="s">
        <v>1042</v>
      </c>
      <c r="C394" s="115" t="s">
        <v>1043</v>
      </c>
      <c r="D394" s="114" t="s">
        <v>31</v>
      </c>
      <c r="E394" s="114" t="s">
        <v>1044</v>
      </c>
      <c r="F394" s="116" t="s">
        <v>87</v>
      </c>
      <c r="G394" s="117">
        <v>1</v>
      </c>
      <c r="H394" s="206"/>
      <c r="I394" s="126">
        <f t="shared" si="94"/>
        <v>0</v>
      </c>
      <c r="J394" s="126">
        <f t="shared" si="95"/>
        <v>0</v>
      </c>
      <c r="K394" s="118" t="e">
        <f t="shared" si="96"/>
        <v>#DIV/0!</v>
      </c>
      <c r="L394" s="55"/>
      <c r="M394" s="54"/>
      <c r="N394" s="4"/>
      <c r="O394" s="4"/>
      <c r="P394" s="4"/>
      <c r="Q394" s="4"/>
      <c r="R394" s="4"/>
      <c r="S394" s="4"/>
      <c r="T394" s="4"/>
      <c r="U394" s="4"/>
      <c r="V394" s="4"/>
      <c r="W394" s="4"/>
      <c r="X394" s="4"/>
      <c r="Y394" s="4"/>
      <c r="Z394" s="4"/>
      <c r="AA394" s="4"/>
      <c r="AB394" s="4"/>
      <c r="AC394" s="4"/>
      <c r="AD394" s="4"/>
      <c r="AE394" s="4"/>
    </row>
    <row r="395" spans="1:31" ht="28.5">
      <c r="A395" s="7"/>
      <c r="B395" s="114" t="s">
        <v>1045</v>
      </c>
      <c r="C395" s="115" t="s">
        <v>839</v>
      </c>
      <c r="D395" s="114" t="s">
        <v>31</v>
      </c>
      <c r="E395" s="114" t="s">
        <v>840</v>
      </c>
      <c r="F395" s="116" t="s">
        <v>49</v>
      </c>
      <c r="G395" s="117">
        <v>29</v>
      </c>
      <c r="H395" s="206"/>
      <c r="I395" s="126">
        <f t="shared" ref="I395:I401" si="97">TRUNC(H395+H395*$C$11,2)</f>
        <v>0</v>
      </c>
      <c r="J395" s="126">
        <f t="shared" ref="J395:J401" si="98">TRUNC(I395*G395,2)</f>
        <v>0</v>
      </c>
      <c r="K395" s="118" t="e">
        <f t="shared" ref="K395:K401" si="99">J395/$J$475</f>
        <v>#DIV/0!</v>
      </c>
      <c r="L395" s="55"/>
      <c r="M395" s="55"/>
      <c r="N395" s="4"/>
      <c r="O395" s="4"/>
      <c r="P395" s="4"/>
      <c r="Q395" s="4"/>
      <c r="R395" s="4"/>
      <c r="S395" s="4"/>
      <c r="T395" s="4"/>
      <c r="U395" s="4"/>
      <c r="V395" s="4"/>
      <c r="W395" s="4"/>
      <c r="X395" s="4"/>
      <c r="Y395" s="4"/>
      <c r="Z395" s="4"/>
      <c r="AA395" s="4"/>
      <c r="AB395" s="4"/>
      <c r="AC395" s="4"/>
      <c r="AD395" s="4"/>
      <c r="AE395" s="4"/>
    </row>
    <row r="396" spans="1:31">
      <c r="A396" s="7"/>
      <c r="B396" s="114" t="s">
        <v>1046</v>
      </c>
      <c r="C396" s="115" t="s">
        <v>1047</v>
      </c>
      <c r="D396" s="114" t="s">
        <v>31</v>
      </c>
      <c r="E396" s="114" t="s">
        <v>1048</v>
      </c>
      <c r="F396" s="116" t="s">
        <v>49</v>
      </c>
      <c r="G396" s="117">
        <v>92</v>
      </c>
      <c r="H396" s="206"/>
      <c r="I396" s="126">
        <f t="shared" si="97"/>
        <v>0</v>
      </c>
      <c r="J396" s="126">
        <f t="shared" si="98"/>
        <v>0</v>
      </c>
      <c r="K396" s="118" t="e">
        <f t="shared" si="99"/>
        <v>#DIV/0!</v>
      </c>
      <c r="L396" s="55"/>
      <c r="M396" s="55"/>
      <c r="N396" s="4"/>
      <c r="O396" s="4"/>
      <c r="P396" s="4"/>
      <c r="Q396" s="4"/>
      <c r="R396" s="4"/>
      <c r="S396" s="4"/>
      <c r="T396" s="4"/>
      <c r="U396" s="4"/>
      <c r="V396" s="4"/>
      <c r="W396" s="4"/>
      <c r="X396" s="4"/>
      <c r="Y396" s="4"/>
      <c r="Z396" s="4"/>
      <c r="AA396" s="4"/>
      <c r="AB396" s="4"/>
      <c r="AC396" s="4"/>
      <c r="AD396" s="4"/>
      <c r="AE396" s="4"/>
    </row>
    <row r="397" spans="1:31">
      <c r="A397" s="7"/>
      <c r="B397" s="114" t="s">
        <v>1049</v>
      </c>
      <c r="C397" s="115" t="s">
        <v>1050</v>
      </c>
      <c r="D397" s="114" t="s">
        <v>47</v>
      </c>
      <c r="E397" s="114" t="s">
        <v>1051</v>
      </c>
      <c r="F397" s="116" t="s">
        <v>49</v>
      </c>
      <c r="G397" s="117">
        <v>2</v>
      </c>
      <c r="H397" s="206"/>
      <c r="I397" s="126">
        <f t="shared" si="97"/>
        <v>0</v>
      </c>
      <c r="J397" s="126">
        <f t="shared" si="98"/>
        <v>0</v>
      </c>
      <c r="K397" s="118" t="e">
        <f t="shared" si="99"/>
        <v>#DIV/0!</v>
      </c>
      <c r="L397" s="55"/>
      <c r="M397" s="55"/>
      <c r="N397" s="4"/>
      <c r="O397" s="4"/>
      <c r="P397" s="4"/>
      <c r="Q397" s="4"/>
      <c r="R397" s="4"/>
      <c r="S397" s="4"/>
      <c r="T397" s="4"/>
      <c r="U397" s="4"/>
      <c r="V397" s="4"/>
      <c r="W397" s="4"/>
      <c r="X397" s="4"/>
      <c r="Y397" s="4"/>
      <c r="Z397" s="4"/>
      <c r="AA397" s="4"/>
      <c r="AB397" s="4"/>
      <c r="AC397" s="4"/>
      <c r="AD397" s="4"/>
      <c r="AE397" s="4"/>
    </row>
    <row r="398" spans="1:31" ht="28.5">
      <c r="A398" s="7"/>
      <c r="B398" s="114" t="s">
        <v>1052</v>
      </c>
      <c r="C398" s="115" t="s">
        <v>1053</v>
      </c>
      <c r="D398" s="114" t="s">
        <v>47</v>
      </c>
      <c r="E398" s="114" t="s">
        <v>1054</v>
      </c>
      <c r="F398" s="116" t="s">
        <v>49</v>
      </c>
      <c r="G398" s="117">
        <v>1</v>
      </c>
      <c r="H398" s="206"/>
      <c r="I398" s="126">
        <f t="shared" si="97"/>
        <v>0</v>
      </c>
      <c r="J398" s="126">
        <f t="shared" si="98"/>
        <v>0</v>
      </c>
      <c r="K398" s="118" t="e">
        <f t="shared" si="99"/>
        <v>#DIV/0!</v>
      </c>
      <c r="L398" s="55"/>
      <c r="M398" s="55"/>
      <c r="N398" s="4"/>
      <c r="O398" s="4"/>
      <c r="P398" s="4"/>
      <c r="Q398" s="4"/>
      <c r="R398" s="4"/>
      <c r="S398" s="4"/>
      <c r="T398" s="4"/>
      <c r="U398" s="4"/>
      <c r="V398" s="4"/>
      <c r="W398" s="4"/>
      <c r="X398" s="4"/>
      <c r="Y398" s="4"/>
      <c r="Z398" s="4"/>
      <c r="AA398" s="4"/>
      <c r="AB398" s="4"/>
      <c r="AC398" s="4"/>
      <c r="AD398" s="4"/>
      <c r="AE398" s="4"/>
    </row>
    <row r="399" spans="1:31">
      <c r="A399" s="7"/>
      <c r="B399" s="114" t="s">
        <v>1055</v>
      </c>
      <c r="C399" s="115" t="s">
        <v>1056</v>
      </c>
      <c r="D399" s="114" t="s">
        <v>31</v>
      </c>
      <c r="E399" s="114" t="s">
        <v>1057</v>
      </c>
      <c r="F399" s="116" t="s">
        <v>49</v>
      </c>
      <c r="G399" s="117">
        <v>1</v>
      </c>
      <c r="H399" s="206"/>
      <c r="I399" s="126">
        <f t="shared" si="97"/>
        <v>0</v>
      </c>
      <c r="J399" s="126">
        <f t="shared" si="98"/>
        <v>0</v>
      </c>
      <c r="K399" s="118" t="e">
        <f t="shared" si="99"/>
        <v>#DIV/0!</v>
      </c>
      <c r="L399" s="55"/>
      <c r="M399" s="55"/>
      <c r="N399" s="4"/>
      <c r="O399" s="4"/>
      <c r="P399" s="4"/>
      <c r="Q399" s="4"/>
      <c r="R399" s="4"/>
      <c r="S399" s="4"/>
      <c r="T399" s="4"/>
      <c r="U399" s="4"/>
      <c r="V399" s="4"/>
      <c r="W399" s="4"/>
      <c r="X399" s="4"/>
      <c r="Y399" s="4"/>
      <c r="Z399" s="4"/>
      <c r="AA399" s="4"/>
      <c r="AB399" s="4"/>
      <c r="AC399" s="4"/>
      <c r="AD399" s="4"/>
      <c r="AE399" s="4"/>
    </row>
    <row r="400" spans="1:31">
      <c r="A400" s="7"/>
      <c r="B400" s="114" t="s">
        <v>1058</v>
      </c>
      <c r="C400" s="115" t="s">
        <v>1059</v>
      </c>
      <c r="D400" s="114" t="s">
        <v>31</v>
      </c>
      <c r="E400" s="114" t="s">
        <v>1060</v>
      </c>
      <c r="F400" s="116" t="s">
        <v>49</v>
      </c>
      <c r="G400" s="117">
        <v>1</v>
      </c>
      <c r="H400" s="206"/>
      <c r="I400" s="126">
        <f t="shared" si="97"/>
        <v>0</v>
      </c>
      <c r="J400" s="126">
        <f t="shared" si="98"/>
        <v>0</v>
      </c>
      <c r="K400" s="118" t="e">
        <f t="shared" si="99"/>
        <v>#DIV/0!</v>
      </c>
      <c r="L400" s="55"/>
      <c r="M400" s="55"/>
      <c r="N400" s="4"/>
      <c r="O400" s="4"/>
      <c r="P400" s="4"/>
      <c r="Q400" s="4"/>
      <c r="R400" s="4"/>
      <c r="S400" s="4"/>
      <c r="T400" s="4"/>
      <c r="U400" s="4"/>
      <c r="V400" s="4"/>
      <c r="W400" s="4"/>
      <c r="X400" s="4"/>
      <c r="Y400" s="4"/>
      <c r="Z400" s="4"/>
      <c r="AA400" s="4"/>
      <c r="AB400" s="4"/>
      <c r="AC400" s="4"/>
      <c r="AD400" s="4"/>
      <c r="AE400" s="4"/>
    </row>
    <row r="401" spans="1:31">
      <c r="A401" s="7"/>
      <c r="B401" s="114" t="s">
        <v>1061</v>
      </c>
      <c r="C401" s="115" t="s">
        <v>1062</v>
      </c>
      <c r="D401" s="114" t="s">
        <v>31</v>
      </c>
      <c r="E401" s="114" t="s">
        <v>1063</v>
      </c>
      <c r="F401" s="116" t="s">
        <v>49</v>
      </c>
      <c r="G401" s="117">
        <v>2</v>
      </c>
      <c r="H401" s="206"/>
      <c r="I401" s="126">
        <f t="shared" si="97"/>
        <v>0</v>
      </c>
      <c r="J401" s="126">
        <f t="shared" si="98"/>
        <v>0</v>
      </c>
      <c r="K401" s="118" t="e">
        <f t="shared" si="99"/>
        <v>#DIV/0!</v>
      </c>
      <c r="L401" s="55"/>
      <c r="M401" s="55"/>
      <c r="N401" s="4"/>
      <c r="O401" s="4"/>
      <c r="P401" s="4"/>
      <c r="Q401" s="4"/>
      <c r="R401" s="4"/>
      <c r="S401" s="4"/>
      <c r="T401" s="4"/>
      <c r="U401" s="4"/>
      <c r="V401" s="4"/>
      <c r="W401" s="4"/>
      <c r="X401" s="4"/>
      <c r="Y401" s="4"/>
      <c r="Z401" s="4"/>
      <c r="AA401" s="4"/>
      <c r="AB401" s="4"/>
      <c r="AC401" s="4"/>
      <c r="AD401" s="4"/>
      <c r="AE401" s="4"/>
    </row>
    <row r="402" spans="1:31" ht="15">
      <c r="A402" s="7"/>
      <c r="B402" s="111" t="s">
        <v>1064</v>
      </c>
      <c r="C402" s="111"/>
      <c r="D402" s="111"/>
      <c r="E402" s="111" t="s">
        <v>1065</v>
      </c>
      <c r="F402" s="111"/>
      <c r="G402" s="112"/>
      <c r="H402" s="124"/>
      <c r="I402" s="125"/>
      <c r="J402" s="124">
        <f>SUM(J403:J407)</f>
        <v>0</v>
      </c>
      <c r="K402" s="113" t="e">
        <f>SUM(K403:K407)</f>
        <v>#DIV/0!</v>
      </c>
      <c r="L402" s="55"/>
      <c r="M402" s="55"/>
      <c r="N402" s="4"/>
      <c r="O402" s="4"/>
      <c r="P402" s="4"/>
      <c r="Q402" s="4"/>
      <c r="R402" s="4"/>
      <c r="S402" s="4"/>
      <c r="T402" s="4"/>
      <c r="U402" s="4"/>
      <c r="V402" s="4"/>
      <c r="W402" s="4"/>
      <c r="X402" s="4"/>
      <c r="Y402" s="4"/>
      <c r="Z402" s="4"/>
      <c r="AA402" s="4"/>
      <c r="AB402" s="4"/>
      <c r="AC402" s="4"/>
      <c r="AD402" s="4"/>
      <c r="AE402" s="4"/>
    </row>
    <row r="403" spans="1:31" ht="28.5">
      <c r="A403" s="7"/>
      <c r="B403" s="114" t="s">
        <v>1066</v>
      </c>
      <c r="C403" s="115" t="s">
        <v>1067</v>
      </c>
      <c r="D403" s="114" t="s">
        <v>47</v>
      </c>
      <c r="E403" s="114" t="s">
        <v>1068</v>
      </c>
      <c r="F403" s="116" t="s">
        <v>49</v>
      </c>
      <c r="G403" s="117">
        <v>18</v>
      </c>
      <c r="H403" s="206"/>
      <c r="I403" s="126">
        <f t="shared" ref="I403:I407" si="100">TRUNC(H403+H403*$C$11,2)</f>
        <v>0</v>
      </c>
      <c r="J403" s="126">
        <f t="shared" ref="J403:J407" si="101">TRUNC(I403*G403,2)</f>
        <v>0</v>
      </c>
      <c r="K403" s="118" t="e">
        <f t="shared" ref="K403:K407" si="102">J403/$J$475</f>
        <v>#DIV/0!</v>
      </c>
      <c r="L403" s="55"/>
      <c r="M403" s="55"/>
      <c r="N403" s="4"/>
      <c r="O403" s="4"/>
      <c r="P403" s="4"/>
      <c r="Q403" s="4"/>
      <c r="R403" s="4"/>
      <c r="S403" s="4"/>
      <c r="T403" s="4"/>
      <c r="U403" s="4"/>
      <c r="V403" s="4"/>
      <c r="W403" s="4"/>
      <c r="X403" s="4"/>
      <c r="Y403" s="4"/>
      <c r="Z403" s="4"/>
      <c r="AA403" s="4"/>
      <c r="AB403" s="4"/>
      <c r="AC403" s="4"/>
      <c r="AD403" s="4"/>
      <c r="AE403" s="4"/>
    </row>
    <row r="404" spans="1:31" ht="28.5">
      <c r="A404" s="7"/>
      <c r="B404" s="114" t="s">
        <v>1069</v>
      </c>
      <c r="C404" s="115" t="s">
        <v>1070</v>
      </c>
      <c r="D404" s="114" t="s">
        <v>31</v>
      </c>
      <c r="E404" s="114" t="s">
        <v>1071</v>
      </c>
      <c r="F404" s="116" t="s">
        <v>49</v>
      </c>
      <c r="G404" s="117">
        <v>25</v>
      </c>
      <c r="H404" s="206"/>
      <c r="I404" s="126">
        <f t="shared" si="100"/>
        <v>0</v>
      </c>
      <c r="J404" s="126">
        <f t="shared" si="101"/>
        <v>0</v>
      </c>
      <c r="K404" s="118" t="e">
        <f t="shared" si="102"/>
        <v>#DIV/0!</v>
      </c>
      <c r="L404" s="55"/>
      <c r="M404" s="55"/>
      <c r="N404" s="4"/>
      <c r="O404" s="4"/>
      <c r="P404" s="4"/>
      <c r="Q404" s="4"/>
      <c r="R404" s="4"/>
      <c r="S404" s="4"/>
      <c r="T404" s="4"/>
      <c r="U404" s="4"/>
      <c r="V404" s="4"/>
      <c r="W404" s="4"/>
      <c r="X404" s="4"/>
      <c r="Y404" s="4"/>
      <c r="Z404" s="4"/>
      <c r="AA404" s="4"/>
      <c r="AB404" s="4"/>
      <c r="AC404" s="4"/>
      <c r="AD404" s="4"/>
      <c r="AE404" s="4"/>
    </row>
    <row r="405" spans="1:31">
      <c r="A405" s="7"/>
      <c r="B405" s="114" t="s">
        <v>1072</v>
      </c>
      <c r="C405" s="115" t="s">
        <v>1073</v>
      </c>
      <c r="D405" s="114" t="s">
        <v>31</v>
      </c>
      <c r="E405" s="114" t="s">
        <v>1074</v>
      </c>
      <c r="F405" s="116" t="s">
        <v>49</v>
      </c>
      <c r="G405" s="117">
        <v>10</v>
      </c>
      <c r="H405" s="206"/>
      <c r="I405" s="126">
        <f t="shared" si="100"/>
        <v>0</v>
      </c>
      <c r="J405" s="126">
        <f t="shared" si="101"/>
        <v>0</v>
      </c>
      <c r="K405" s="118" t="e">
        <f t="shared" si="102"/>
        <v>#DIV/0!</v>
      </c>
      <c r="L405" s="55"/>
      <c r="M405" s="55"/>
      <c r="N405" s="4"/>
      <c r="O405" s="4"/>
      <c r="P405" s="4"/>
      <c r="Q405" s="4"/>
      <c r="R405" s="4"/>
      <c r="S405" s="4"/>
      <c r="T405" s="4"/>
      <c r="U405" s="4"/>
      <c r="V405" s="4"/>
      <c r="W405" s="4"/>
      <c r="X405" s="4"/>
      <c r="Y405" s="4"/>
      <c r="Z405" s="4"/>
      <c r="AA405" s="4"/>
      <c r="AB405" s="4"/>
      <c r="AC405" s="4"/>
      <c r="AD405" s="4"/>
      <c r="AE405" s="4"/>
    </row>
    <row r="406" spans="1:31">
      <c r="A406" s="7"/>
      <c r="B406" s="114" t="s">
        <v>1075</v>
      </c>
      <c r="C406" s="115" t="s">
        <v>1076</v>
      </c>
      <c r="D406" s="114" t="s">
        <v>31</v>
      </c>
      <c r="E406" s="114" t="s">
        <v>1077</v>
      </c>
      <c r="F406" s="116" t="s">
        <v>49</v>
      </c>
      <c r="G406" s="117">
        <v>50</v>
      </c>
      <c r="H406" s="206"/>
      <c r="I406" s="126">
        <f t="shared" si="100"/>
        <v>0</v>
      </c>
      <c r="J406" s="126">
        <f t="shared" si="101"/>
        <v>0</v>
      </c>
      <c r="K406" s="118" t="e">
        <f t="shared" si="102"/>
        <v>#DIV/0!</v>
      </c>
      <c r="L406" s="55"/>
      <c r="M406" s="55"/>
      <c r="N406" s="4"/>
      <c r="O406" s="4"/>
      <c r="P406" s="4"/>
      <c r="Q406" s="4"/>
      <c r="R406" s="4"/>
      <c r="S406" s="4"/>
      <c r="T406" s="4"/>
      <c r="U406" s="4"/>
      <c r="V406" s="4"/>
      <c r="W406" s="4"/>
      <c r="X406" s="4"/>
      <c r="Y406" s="4"/>
      <c r="Z406" s="4"/>
      <c r="AA406" s="4"/>
      <c r="AB406" s="4"/>
      <c r="AC406" s="4"/>
      <c r="AD406" s="4"/>
      <c r="AE406" s="4"/>
    </row>
    <row r="407" spans="1:31">
      <c r="A407" s="7"/>
      <c r="B407" s="114" t="s">
        <v>1078</v>
      </c>
      <c r="C407" s="115" t="s">
        <v>1079</v>
      </c>
      <c r="D407" s="114" t="s">
        <v>31</v>
      </c>
      <c r="E407" s="114" t="s">
        <v>1080</v>
      </c>
      <c r="F407" s="116" t="s">
        <v>49</v>
      </c>
      <c r="G407" s="117">
        <v>6</v>
      </c>
      <c r="H407" s="206"/>
      <c r="I407" s="126">
        <f t="shared" si="100"/>
        <v>0</v>
      </c>
      <c r="J407" s="126">
        <f t="shared" si="101"/>
        <v>0</v>
      </c>
      <c r="K407" s="118" t="e">
        <f t="shared" si="102"/>
        <v>#DIV/0!</v>
      </c>
      <c r="L407" s="55"/>
      <c r="M407" s="55"/>
      <c r="N407" s="4"/>
      <c r="O407" s="4"/>
      <c r="P407" s="4"/>
      <c r="Q407" s="4"/>
      <c r="R407" s="4"/>
      <c r="S407" s="4"/>
      <c r="T407" s="4"/>
      <c r="U407" s="4"/>
      <c r="V407" s="4"/>
      <c r="W407" s="4"/>
      <c r="X407" s="4"/>
      <c r="Y407" s="4"/>
      <c r="Z407" s="4"/>
      <c r="AA407" s="4"/>
      <c r="AB407" s="4"/>
      <c r="AC407" s="4"/>
      <c r="AD407" s="4"/>
      <c r="AE407" s="4"/>
    </row>
    <row r="408" spans="1:31" ht="15">
      <c r="A408" s="7"/>
      <c r="B408" s="111" t="s">
        <v>1081</v>
      </c>
      <c r="C408" s="111"/>
      <c r="D408" s="111"/>
      <c r="E408" s="111" t="s">
        <v>1082</v>
      </c>
      <c r="F408" s="111"/>
      <c r="G408" s="112"/>
      <c r="H408" s="124"/>
      <c r="I408" s="125"/>
      <c r="J408" s="124">
        <f>SUM(J409:J421)</f>
        <v>0</v>
      </c>
      <c r="K408" s="113" t="e">
        <f>SUM(K409:K421)</f>
        <v>#DIV/0!</v>
      </c>
      <c r="L408" s="55"/>
      <c r="M408" s="55"/>
      <c r="N408" s="4"/>
      <c r="O408" s="4"/>
      <c r="P408" s="4"/>
      <c r="Q408" s="4"/>
      <c r="R408" s="4"/>
      <c r="S408" s="4"/>
      <c r="T408" s="4"/>
      <c r="U408" s="4"/>
      <c r="V408" s="4"/>
      <c r="W408" s="4"/>
      <c r="X408" s="4"/>
      <c r="Y408" s="4"/>
      <c r="Z408" s="4"/>
      <c r="AA408" s="4"/>
      <c r="AB408" s="4"/>
      <c r="AC408" s="4"/>
      <c r="AD408" s="4"/>
      <c r="AE408" s="4"/>
    </row>
    <row r="409" spans="1:31" ht="28.5">
      <c r="A409" s="7"/>
      <c r="B409" s="114" t="s">
        <v>1083</v>
      </c>
      <c r="C409" s="115" t="s">
        <v>1084</v>
      </c>
      <c r="D409" s="114" t="s">
        <v>31</v>
      </c>
      <c r="E409" s="114" t="s">
        <v>1085</v>
      </c>
      <c r="F409" s="116" t="s">
        <v>49</v>
      </c>
      <c r="G409" s="117">
        <v>1</v>
      </c>
      <c r="H409" s="206"/>
      <c r="I409" s="126">
        <f t="shared" ref="I409:I421" si="103">TRUNC(H409+H409*$C$11,2)</f>
        <v>0</v>
      </c>
      <c r="J409" s="126">
        <f t="shared" ref="J409:J421" si="104">TRUNC(I409*G409,2)</f>
        <v>0</v>
      </c>
      <c r="K409" s="118" t="e">
        <f t="shared" ref="K409:K421" si="105">J409/$J$475</f>
        <v>#DIV/0!</v>
      </c>
      <c r="L409" s="55"/>
      <c r="M409" s="55"/>
      <c r="N409" s="4"/>
      <c r="O409" s="4"/>
      <c r="P409" s="4"/>
      <c r="Q409" s="4"/>
      <c r="R409" s="4"/>
      <c r="S409" s="4"/>
      <c r="T409" s="4"/>
      <c r="U409" s="4"/>
      <c r="V409" s="4"/>
      <c r="W409" s="4"/>
      <c r="X409" s="4"/>
      <c r="Y409" s="4"/>
      <c r="Z409" s="4"/>
      <c r="AA409" s="4"/>
      <c r="AB409" s="4"/>
      <c r="AC409" s="4"/>
      <c r="AD409" s="4"/>
      <c r="AE409" s="4"/>
    </row>
    <row r="410" spans="1:31" ht="28.5">
      <c r="A410" s="7"/>
      <c r="B410" s="114" t="s">
        <v>1086</v>
      </c>
      <c r="C410" s="115" t="s">
        <v>1087</v>
      </c>
      <c r="D410" s="114" t="s">
        <v>47</v>
      </c>
      <c r="E410" s="114" t="s">
        <v>1088</v>
      </c>
      <c r="F410" s="116" t="s">
        <v>49</v>
      </c>
      <c r="G410" s="117">
        <v>9</v>
      </c>
      <c r="H410" s="206"/>
      <c r="I410" s="126">
        <f t="shared" si="103"/>
        <v>0</v>
      </c>
      <c r="J410" s="126">
        <f t="shared" si="104"/>
        <v>0</v>
      </c>
      <c r="K410" s="118" t="e">
        <f t="shared" si="105"/>
        <v>#DIV/0!</v>
      </c>
      <c r="L410" s="55"/>
      <c r="M410" s="55"/>
      <c r="N410" s="4"/>
      <c r="O410" s="4"/>
      <c r="P410" s="4"/>
      <c r="Q410" s="4"/>
      <c r="R410" s="4"/>
      <c r="S410" s="4"/>
      <c r="T410" s="4"/>
      <c r="U410" s="4"/>
      <c r="V410" s="4"/>
      <c r="W410" s="4"/>
      <c r="X410" s="4"/>
      <c r="Y410" s="4"/>
      <c r="Z410" s="4"/>
      <c r="AA410" s="4"/>
      <c r="AB410" s="4"/>
      <c r="AC410" s="4"/>
      <c r="AD410" s="4"/>
      <c r="AE410" s="4"/>
    </row>
    <row r="411" spans="1:31" ht="28.5">
      <c r="A411" s="7"/>
      <c r="B411" s="114" t="s">
        <v>1089</v>
      </c>
      <c r="C411" s="115" t="s">
        <v>1090</v>
      </c>
      <c r="D411" s="114" t="s">
        <v>47</v>
      </c>
      <c r="E411" s="114" t="s">
        <v>1091</v>
      </c>
      <c r="F411" s="116" t="s">
        <v>49</v>
      </c>
      <c r="G411" s="117">
        <v>9</v>
      </c>
      <c r="H411" s="206"/>
      <c r="I411" s="126">
        <f t="shared" si="103"/>
        <v>0</v>
      </c>
      <c r="J411" s="126">
        <f t="shared" si="104"/>
        <v>0</v>
      </c>
      <c r="K411" s="118" t="e">
        <f t="shared" si="105"/>
        <v>#DIV/0!</v>
      </c>
      <c r="L411" s="55"/>
      <c r="M411" s="55"/>
      <c r="N411" s="4"/>
      <c r="O411" s="4"/>
      <c r="P411" s="4"/>
      <c r="Q411" s="4"/>
      <c r="R411" s="4"/>
      <c r="S411" s="4"/>
      <c r="T411" s="4"/>
      <c r="U411" s="4"/>
      <c r="V411" s="4"/>
      <c r="W411" s="4"/>
      <c r="X411" s="4"/>
      <c r="Y411" s="4"/>
      <c r="Z411" s="4"/>
      <c r="AA411" s="4"/>
      <c r="AB411" s="4"/>
      <c r="AC411" s="4"/>
      <c r="AD411" s="4"/>
      <c r="AE411" s="4"/>
    </row>
    <row r="412" spans="1:31">
      <c r="A412" s="7"/>
      <c r="B412" s="114" t="s">
        <v>1092</v>
      </c>
      <c r="C412" s="115" t="s">
        <v>1093</v>
      </c>
      <c r="D412" s="114" t="s">
        <v>47</v>
      </c>
      <c r="E412" s="114" t="s">
        <v>1094</v>
      </c>
      <c r="F412" s="116" t="s">
        <v>49</v>
      </c>
      <c r="G412" s="117">
        <v>9</v>
      </c>
      <c r="H412" s="206"/>
      <c r="I412" s="126">
        <f t="shared" si="103"/>
        <v>0</v>
      </c>
      <c r="J412" s="126">
        <f t="shared" si="104"/>
        <v>0</v>
      </c>
      <c r="K412" s="118" t="e">
        <f t="shared" si="105"/>
        <v>#DIV/0!</v>
      </c>
      <c r="L412" s="55"/>
      <c r="M412" s="55"/>
      <c r="N412" s="4"/>
      <c r="O412" s="4"/>
      <c r="P412" s="4"/>
      <c r="Q412" s="4"/>
      <c r="R412" s="4"/>
      <c r="S412" s="4"/>
      <c r="T412" s="4"/>
      <c r="U412" s="4"/>
      <c r="V412" s="4"/>
      <c r="W412" s="4"/>
      <c r="X412" s="4"/>
      <c r="Y412" s="4"/>
      <c r="Z412" s="4"/>
      <c r="AA412" s="4"/>
      <c r="AB412" s="4"/>
      <c r="AC412" s="4"/>
      <c r="AD412" s="4"/>
      <c r="AE412" s="4"/>
    </row>
    <row r="413" spans="1:31">
      <c r="A413" s="7"/>
      <c r="B413" s="114" t="s">
        <v>1095</v>
      </c>
      <c r="C413" s="115" t="s">
        <v>1096</v>
      </c>
      <c r="D413" s="114" t="s">
        <v>47</v>
      </c>
      <c r="E413" s="114" t="s">
        <v>1097</v>
      </c>
      <c r="F413" s="116" t="s">
        <v>49</v>
      </c>
      <c r="G413" s="117">
        <v>1</v>
      </c>
      <c r="H413" s="206"/>
      <c r="I413" s="126">
        <f t="shared" si="103"/>
        <v>0</v>
      </c>
      <c r="J413" s="126">
        <f t="shared" si="104"/>
        <v>0</v>
      </c>
      <c r="K413" s="118" t="e">
        <f t="shared" si="105"/>
        <v>#DIV/0!</v>
      </c>
      <c r="L413" s="55"/>
      <c r="M413" s="55"/>
      <c r="N413" s="4"/>
      <c r="O413" s="4"/>
      <c r="P413" s="4"/>
      <c r="Q413" s="4"/>
      <c r="R413" s="4"/>
      <c r="S413" s="4"/>
      <c r="T413" s="4"/>
      <c r="U413" s="4"/>
      <c r="V413" s="4"/>
      <c r="W413" s="4"/>
      <c r="X413" s="4"/>
      <c r="Y413" s="4"/>
      <c r="Z413" s="4"/>
      <c r="AA413" s="4"/>
      <c r="AB413" s="4"/>
      <c r="AC413" s="4"/>
      <c r="AD413" s="4"/>
      <c r="AE413" s="4"/>
    </row>
    <row r="414" spans="1:31">
      <c r="A414" s="7"/>
      <c r="B414" s="114" t="s">
        <v>1098</v>
      </c>
      <c r="C414" s="115" t="s">
        <v>1099</v>
      </c>
      <c r="D414" s="114" t="s">
        <v>47</v>
      </c>
      <c r="E414" s="114" t="s">
        <v>1100</v>
      </c>
      <c r="F414" s="116" t="s">
        <v>49</v>
      </c>
      <c r="G414" s="117">
        <v>2</v>
      </c>
      <c r="H414" s="206"/>
      <c r="I414" s="126">
        <f t="shared" si="103"/>
        <v>0</v>
      </c>
      <c r="J414" s="126">
        <f t="shared" si="104"/>
        <v>0</v>
      </c>
      <c r="K414" s="118" t="e">
        <f t="shared" si="105"/>
        <v>#DIV/0!</v>
      </c>
      <c r="L414" s="55"/>
      <c r="M414" s="55"/>
      <c r="N414" s="4"/>
      <c r="O414" s="4"/>
      <c r="P414" s="4"/>
      <c r="Q414" s="4"/>
      <c r="R414" s="4"/>
      <c r="S414" s="4"/>
      <c r="T414" s="4"/>
      <c r="U414" s="4"/>
      <c r="V414" s="4"/>
      <c r="W414" s="4"/>
      <c r="X414" s="4"/>
      <c r="Y414" s="4"/>
      <c r="Z414" s="4"/>
      <c r="AA414" s="4"/>
      <c r="AB414" s="4"/>
      <c r="AC414" s="4"/>
      <c r="AD414" s="4"/>
      <c r="AE414" s="4"/>
    </row>
    <row r="415" spans="1:31">
      <c r="A415" s="7"/>
      <c r="B415" s="114" t="s">
        <v>1101</v>
      </c>
      <c r="C415" s="115" t="s">
        <v>1102</v>
      </c>
      <c r="D415" s="114" t="s">
        <v>47</v>
      </c>
      <c r="E415" s="114" t="s">
        <v>1103</v>
      </c>
      <c r="F415" s="116" t="s">
        <v>49</v>
      </c>
      <c r="G415" s="117">
        <v>24</v>
      </c>
      <c r="H415" s="206"/>
      <c r="I415" s="126">
        <f t="shared" si="103"/>
        <v>0</v>
      </c>
      <c r="J415" s="126">
        <f t="shared" si="104"/>
        <v>0</v>
      </c>
      <c r="K415" s="118" t="e">
        <f t="shared" si="105"/>
        <v>#DIV/0!</v>
      </c>
      <c r="L415" s="55"/>
      <c r="M415" s="55"/>
      <c r="N415" s="4"/>
      <c r="O415" s="4"/>
      <c r="P415" s="4"/>
      <c r="Q415" s="4"/>
      <c r="R415" s="4"/>
      <c r="S415" s="4"/>
      <c r="T415" s="4"/>
      <c r="U415" s="4"/>
      <c r="V415" s="4"/>
      <c r="W415" s="4"/>
      <c r="X415" s="4"/>
      <c r="Y415" s="4"/>
      <c r="Z415" s="4"/>
      <c r="AA415" s="4"/>
      <c r="AB415" s="4"/>
      <c r="AC415" s="4"/>
      <c r="AD415" s="4"/>
      <c r="AE415" s="4"/>
    </row>
    <row r="416" spans="1:31">
      <c r="A416" s="7"/>
      <c r="B416" s="114" t="s">
        <v>1104</v>
      </c>
      <c r="C416" s="115" t="s">
        <v>1105</v>
      </c>
      <c r="D416" s="114" t="s">
        <v>47</v>
      </c>
      <c r="E416" s="114" t="s">
        <v>1106</v>
      </c>
      <c r="F416" s="116" t="s">
        <v>49</v>
      </c>
      <c r="G416" s="117">
        <v>1</v>
      </c>
      <c r="H416" s="206"/>
      <c r="I416" s="126">
        <f t="shared" si="103"/>
        <v>0</v>
      </c>
      <c r="J416" s="126">
        <f t="shared" si="104"/>
        <v>0</v>
      </c>
      <c r="K416" s="118" t="e">
        <f t="shared" si="105"/>
        <v>#DIV/0!</v>
      </c>
      <c r="L416" s="55"/>
      <c r="M416" s="55"/>
      <c r="N416" s="4"/>
      <c r="O416" s="4"/>
      <c r="P416" s="4"/>
      <c r="Q416" s="4"/>
      <c r="R416" s="4"/>
      <c r="S416" s="4"/>
      <c r="T416" s="4"/>
      <c r="U416" s="4"/>
      <c r="V416" s="4"/>
      <c r="W416" s="4"/>
      <c r="X416" s="4"/>
      <c r="Y416" s="4"/>
      <c r="Z416" s="4"/>
      <c r="AA416" s="4"/>
      <c r="AB416" s="4"/>
      <c r="AC416" s="4"/>
      <c r="AD416" s="4"/>
      <c r="AE416" s="4"/>
    </row>
    <row r="417" spans="1:31" ht="28.5">
      <c r="A417" s="7"/>
      <c r="B417" s="114" t="s">
        <v>1107</v>
      </c>
      <c r="C417" s="115" t="s">
        <v>1108</v>
      </c>
      <c r="D417" s="114" t="s">
        <v>47</v>
      </c>
      <c r="E417" s="114" t="s">
        <v>1109</v>
      </c>
      <c r="F417" s="116" t="s">
        <v>49</v>
      </c>
      <c r="G417" s="117">
        <v>1</v>
      </c>
      <c r="H417" s="206"/>
      <c r="I417" s="126">
        <f t="shared" si="103"/>
        <v>0</v>
      </c>
      <c r="J417" s="126">
        <f t="shared" si="104"/>
        <v>0</v>
      </c>
      <c r="K417" s="118" t="e">
        <f t="shared" si="105"/>
        <v>#DIV/0!</v>
      </c>
      <c r="L417" s="55"/>
      <c r="M417" s="55"/>
      <c r="N417" s="4"/>
      <c r="O417" s="4"/>
      <c r="P417" s="4"/>
      <c r="Q417" s="4"/>
      <c r="R417" s="4"/>
      <c r="S417" s="4"/>
      <c r="T417" s="4"/>
      <c r="U417" s="4"/>
      <c r="V417" s="4"/>
      <c r="W417" s="4"/>
      <c r="X417" s="4"/>
      <c r="Y417" s="4"/>
      <c r="Z417" s="4"/>
      <c r="AA417" s="4"/>
      <c r="AB417" s="4"/>
      <c r="AC417" s="4"/>
      <c r="AD417" s="4"/>
      <c r="AE417" s="4"/>
    </row>
    <row r="418" spans="1:31">
      <c r="A418" s="7"/>
      <c r="B418" s="114" t="s">
        <v>1110</v>
      </c>
      <c r="C418" s="115" t="s">
        <v>1111</v>
      </c>
      <c r="D418" s="114" t="s">
        <v>31</v>
      </c>
      <c r="E418" s="114" t="s">
        <v>1112</v>
      </c>
      <c r="F418" s="116" t="s">
        <v>87</v>
      </c>
      <c r="G418" s="117">
        <v>265</v>
      </c>
      <c r="H418" s="206"/>
      <c r="I418" s="126">
        <f t="shared" si="103"/>
        <v>0</v>
      </c>
      <c r="J418" s="126">
        <f t="shared" si="104"/>
        <v>0</v>
      </c>
      <c r="K418" s="118" t="e">
        <f t="shared" si="105"/>
        <v>#DIV/0!</v>
      </c>
      <c r="L418" s="55"/>
      <c r="M418" s="55"/>
      <c r="N418" s="4"/>
      <c r="O418" s="4"/>
      <c r="P418" s="4"/>
      <c r="Q418" s="4"/>
      <c r="R418" s="4"/>
      <c r="S418" s="4"/>
      <c r="T418" s="4"/>
      <c r="U418" s="4"/>
      <c r="V418" s="4"/>
      <c r="W418" s="4"/>
      <c r="X418" s="4"/>
      <c r="Y418" s="4"/>
      <c r="Z418" s="4"/>
      <c r="AA418" s="4"/>
      <c r="AB418" s="4"/>
      <c r="AC418" s="4"/>
      <c r="AD418" s="4"/>
      <c r="AE418" s="4"/>
    </row>
    <row r="419" spans="1:31">
      <c r="A419" s="7"/>
      <c r="B419" s="114" t="s">
        <v>1113</v>
      </c>
      <c r="C419" s="115" t="s">
        <v>1114</v>
      </c>
      <c r="D419" s="114" t="s">
        <v>31</v>
      </c>
      <c r="E419" s="114" t="s">
        <v>1115</v>
      </c>
      <c r="F419" s="116" t="s">
        <v>87</v>
      </c>
      <c r="G419" s="117">
        <v>120</v>
      </c>
      <c r="H419" s="206"/>
      <c r="I419" s="126">
        <f t="shared" si="103"/>
        <v>0</v>
      </c>
      <c r="J419" s="126">
        <f t="shared" si="104"/>
        <v>0</v>
      </c>
      <c r="K419" s="118" t="e">
        <f t="shared" si="105"/>
        <v>#DIV/0!</v>
      </c>
      <c r="L419" s="55"/>
      <c r="M419" s="55"/>
      <c r="N419" s="4"/>
      <c r="O419" s="4"/>
      <c r="P419" s="4"/>
      <c r="Q419" s="4"/>
      <c r="R419" s="4"/>
      <c r="S419" s="4"/>
      <c r="T419" s="4"/>
      <c r="U419" s="4"/>
      <c r="V419" s="4"/>
      <c r="W419" s="4"/>
      <c r="X419" s="4"/>
      <c r="Y419" s="4"/>
      <c r="Z419" s="4"/>
      <c r="AA419" s="4"/>
      <c r="AB419" s="4"/>
      <c r="AC419" s="4"/>
      <c r="AD419" s="4"/>
      <c r="AE419" s="4"/>
    </row>
    <row r="420" spans="1:31" ht="28.5">
      <c r="A420" s="7"/>
      <c r="B420" s="114" t="s">
        <v>1116</v>
      </c>
      <c r="C420" s="115" t="s">
        <v>1117</v>
      </c>
      <c r="D420" s="114" t="s">
        <v>47</v>
      </c>
      <c r="E420" s="114" t="s">
        <v>1118</v>
      </c>
      <c r="F420" s="116" t="s">
        <v>49</v>
      </c>
      <c r="G420" s="117">
        <v>10</v>
      </c>
      <c r="H420" s="206"/>
      <c r="I420" s="126">
        <f t="shared" si="103"/>
        <v>0</v>
      </c>
      <c r="J420" s="126">
        <f t="shared" si="104"/>
        <v>0</v>
      </c>
      <c r="K420" s="118" t="e">
        <f t="shared" si="105"/>
        <v>#DIV/0!</v>
      </c>
      <c r="L420" s="55"/>
      <c r="M420" s="55"/>
      <c r="N420" s="4"/>
      <c r="O420" s="4"/>
      <c r="P420" s="4"/>
      <c r="Q420" s="4"/>
      <c r="R420" s="4"/>
      <c r="S420" s="4"/>
      <c r="T420" s="4"/>
      <c r="U420" s="4"/>
      <c r="V420" s="4"/>
      <c r="W420" s="4"/>
      <c r="X420" s="4"/>
      <c r="Y420" s="4"/>
      <c r="Z420" s="4"/>
      <c r="AA420" s="4"/>
      <c r="AB420" s="4"/>
      <c r="AC420" s="4"/>
      <c r="AD420" s="4"/>
      <c r="AE420" s="4"/>
    </row>
    <row r="421" spans="1:31">
      <c r="A421" s="7"/>
      <c r="B421" s="114" t="s">
        <v>1119</v>
      </c>
      <c r="C421" s="115" t="s">
        <v>1120</v>
      </c>
      <c r="D421" s="114" t="s">
        <v>47</v>
      </c>
      <c r="E421" s="114" t="s">
        <v>1121</v>
      </c>
      <c r="F421" s="116" t="s">
        <v>49</v>
      </c>
      <c r="G421" s="117">
        <v>5</v>
      </c>
      <c r="H421" s="206"/>
      <c r="I421" s="126">
        <f t="shared" si="103"/>
        <v>0</v>
      </c>
      <c r="J421" s="126">
        <f t="shared" si="104"/>
        <v>0</v>
      </c>
      <c r="K421" s="118" t="e">
        <f t="shared" si="105"/>
        <v>#DIV/0!</v>
      </c>
      <c r="L421" s="55"/>
      <c r="M421" s="55"/>
      <c r="N421" s="4"/>
      <c r="O421" s="4"/>
      <c r="P421" s="4"/>
      <c r="Q421" s="4"/>
      <c r="R421" s="4"/>
      <c r="S421" s="4"/>
      <c r="T421" s="4"/>
      <c r="U421" s="4"/>
      <c r="V421" s="4"/>
      <c r="W421" s="4"/>
      <c r="X421" s="4"/>
      <c r="Y421" s="4"/>
      <c r="Z421" s="4"/>
      <c r="AA421" s="4"/>
      <c r="AB421" s="4"/>
      <c r="AC421" s="4"/>
      <c r="AD421" s="4"/>
      <c r="AE421" s="4"/>
    </row>
    <row r="422" spans="1:31" ht="15">
      <c r="A422" s="7"/>
      <c r="B422" s="119">
        <v>17</v>
      </c>
      <c r="C422" s="119"/>
      <c r="D422" s="119"/>
      <c r="E422" s="119" t="s">
        <v>1122</v>
      </c>
      <c r="F422" s="119"/>
      <c r="G422" s="120"/>
      <c r="H422" s="122"/>
      <c r="I422" s="123"/>
      <c r="J422" s="122">
        <f>J423+J436</f>
        <v>0</v>
      </c>
      <c r="K422" s="121" t="e">
        <f>K423+K436</f>
        <v>#DIV/0!</v>
      </c>
      <c r="L422" s="55"/>
      <c r="M422" s="55"/>
      <c r="N422" s="4"/>
      <c r="O422" s="4"/>
      <c r="P422" s="4"/>
      <c r="Q422" s="4"/>
      <c r="R422" s="4"/>
      <c r="S422" s="4"/>
      <c r="T422" s="4"/>
      <c r="U422" s="4"/>
      <c r="V422" s="4"/>
      <c r="W422" s="4"/>
      <c r="X422" s="4"/>
      <c r="Y422" s="4"/>
      <c r="Z422" s="4"/>
      <c r="AA422" s="4"/>
      <c r="AB422" s="4"/>
      <c r="AC422" s="4"/>
      <c r="AD422" s="4"/>
      <c r="AE422" s="4"/>
    </row>
    <row r="423" spans="1:31" ht="15">
      <c r="A423" s="7"/>
      <c r="B423" s="111" t="s">
        <v>1123</v>
      </c>
      <c r="C423" s="111"/>
      <c r="D423" s="111"/>
      <c r="E423" s="111" t="s">
        <v>852</v>
      </c>
      <c r="F423" s="111"/>
      <c r="G423" s="112"/>
      <c r="H423" s="124"/>
      <c r="I423" s="125"/>
      <c r="J423" s="124">
        <f>SUM(J424:J435)</f>
        <v>0</v>
      </c>
      <c r="K423" s="113" t="e">
        <f>SUM(K424:K435)</f>
        <v>#DIV/0!</v>
      </c>
      <c r="L423" s="55"/>
      <c r="M423" s="55"/>
      <c r="N423" s="4"/>
      <c r="O423" s="4"/>
      <c r="P423" s="4"/>
      <c r="Q423" s="4"/>
      <c r="R423" s="4"/>
      <c r="S423" s="4"/>
      <c r="T423" s="4"/>
      <c r="U423" s="4"/>
      <c r="V423" s="4"/>
      <c r="W423" s="4"/>
      <c r="X423" s="4"/>
      <c r="Y423" s="4"/>
      <c r="Z423" s="4"/>
      <c r="AA423" s="4"/>
      <c r="AB423" s="4"/>
      <c r="AC423" s="4"/>
      <c r="AD423" s="4"/>
      <c r="AE423" s="4"/>
    </row>
    <row r="424" spans="1:31" ht="28.5">
      <c r="A424" s="7"/>
      <c r="B424" s="114" t="s">
        <v>1124</v>
      </c>
      <c r="C424" s="115" t="s">
        <v>1125</v>
      </c>
      <c r="D424" s="114" t="s">
        <v>47</v>
      </c>
      <c r="E424" s="114" t="s">
        <v>1126</v>
      </c>
      <c r="F424" s="116" t="s">
        <v>87</v>
      </c>
      <c r="G424" s="117">
        <v>98</v>
      </c>
      <c r="H424" s="206"/>
      <c r="I424" s="126">
        <f t="shared" ref="I424:I435" si="106">TRUNC(H424+H424*$C$11,2)</f>
        <v>0</v>
      </c>
      <c r="J424" s="126">
        <f t="shared" ref="J424:J435" si="107">TRUNC(I424*G424,2)</f>
        <v>0</v>
      </c>
      <c r="K424" s="118" t="e">
        <f t="shared" ref="K424:K435" si="108">J424/$J$475</f>
        <v>#DIV/0!</v>
      </c>
      <c r="L424" s="55"/>
      <c r="M424" s="55"/>
      <c r="N424" s="4"/>
      <c r="O424" s="4"/>
      <c r="P424" s="4"/>
      <c r="Q424" s="4"/>
      <c r="R424" s="4"/>
      <c r="S424" s="4"/>
      <c r="T424" s="4"/>
      <c r="U424" s="4"/>
      <c r="V424" s="4"/>
      <c r="W424" s="4"/>
      <c r="X424" s="4"/>
      <c r="Y424" s="4"/>
      <c r="Z424" s="4"/>
      <c r="AA424" s="4"/>
      <c r="AB424" s="4"/>
      <c r="AC424" s="4"/>
      <c r="AD424" s="4"/>
      <c r="AE424" s="4"/>
    </row>
    <row r="425" spans="1:31" ht="28.5">
      <c r="A425" s="7"/>
      <c r="B425" s="114" t="s">
        <v>1127</v>
      </c>
      <c r="C425" s="115" t="s">
        <v>1128</v>
      </c>
      <c r="D425" s="114" t="s">
        <v>47</v>
      </c>
      <c r="E425" s="114" t="s">
        <v>1129</v>
      </c>
      <c r="F425" s="116" t="s">
        <v>87</v>
      </c>
      <c r="G425" s="117">
        <v>22</v>
      </c>
      <c r="H425" s="206"/>
      <c r="I425" s="126">
        <f t="shared" si="106"/>
        <v>0</v>
      </c>
      <c r="J425" s="126">
        <f t="shared" si="107"/>
        <v>0</v>
      </c>
      <c r="K425" s="118" t="e">
        <f t="shared" si="108"/>
        <v>#DIV/0!</v>
      </c>
      <c r="L425" s="55"/>
      <c r="M425" s="55"/>
      <c r="N425" s="4"/>
      <c r="O425" s="4"/>
      <c r="P425" s="4"/>
      <c r="Q425" s="4"/>
      <c r="R425" s="4"/>
      <c r="S425" s="4"/>
      <c r="T425" s="4"/>
      <c r="U425" s="4"/>
      <c r="V425" s="4"/>
      <c r="W425" s="4"/>
      <c r="X425" s="4"/>
      <c r="Y425" s="4"/>
      <c r="Z425" s="4"/>
      <c r="AA425" s="4"/>
      <c r="AB425" s="4"/>
      <c r="AC425" s="4"/>
      <c r="AD425" s="4"/>
      <c r="AE425" s="4"/>
    </row>
    <row r="426" spans="1:31" ht="28.5">
      <c r="A426" s="7"/>
      <c r="B426" s="114" t="s">
        <v>1130</v>
      </c>
      <c r="C426" s="115" t="s">
        <v>1131</v>
      </c>
      <c r="D426" s="114" t="s">
        <v>47</v>
      </c>
      <c r="E426" s="114" t="s">
        <v>1132</v>
      </c>
      <c r="F426" s="116" t="s">
        <v>87</v>
      </c>
      <c r="G426" s="117">
        <v>84</v>
      </c>
      <c r="H426" s="206"/>
      <c r="I426" s="126">
        <f t="shared" si="106"/>
        <v>0</v>
      </c>
      <c r="J426" s="126">
        <f t="shared" si="107"/>
        <v>0</v>
      </c>
      <c r="K426" s="118" t="e">
        <f t="shared" si="108"/>
        <v>#DIV/0!</v>
      </c>
      <c r="L426" s="55"/>
      <c r="M426" s="55"/>
      <c r="N426" s="4"/>
      <c r="O426" s="4"/>
      <c r="P426" s="4"/>
      <c r="Q426" s="4"/>
      <c r="R426" s="4"/>
      <c r="S426" s="4"/>
      <c r="T426" s="4"/>
      <c r="U426" s="4"/>
      <c r="V426" s="4"/>
      <c r="W426" s="4"/>
      <c r="X426" s="4"/>
      <c r="Y426" s="4"/>
      <c r="Z426" s="4"/>
      <c r="AA426" s="4"/>
      <c r="AB426" s="4"/>
      <c r="AC426" s="4"/>
      <c r="AD426" s="4"/>
      <c r="AE426" s="4"/>
    </row>
    <row r="427" spans="1:31" ht="28.5">
      <c r="A427" s="7"/>
      <c r="B427" s="114" t="s">
        <v>1133</v>
      </c>
      <c r="C427" s="115" t="s">
        <v>1134</v>
      </c>
      <c r="D427" s="114" t="s">
        <v>47</v>
      </c>
      <c r="E427" s="114" t="s">
        <v>1135</v>
      </c>
      <c r="F427" s="116" t="s">
        <v>87</v>
      </c>
      <c r="G427" s="117">
        <v>8</v>
      </c>
      <c r="H427" s="206"/>
      <c r="I427" s="126">
        <f t="shared" si="106"/>
        <v>0</v>
      </c>
      <c r="J427" s="126">
        <f t="shared" si="107"/>
        <v>0</v>
      </c>
      <c r="K427" s="118" t="e">
        <f t="shared" si="108"/>
        <v>#DIV/0!</v>
      </c>
      <c r="L427" s="55"/>
      <c r="M427" s="55"/>
      <c r="N427" s="4"/>
      <c r="O427" s="4"/>
      <c r="P427" s="4"/>
      <c r="Q427" s="4"/>
      <c r="R427" s="4"/>
      <c r="S427" s="4"/>
      <c r="T427" s="4"/>
      <c r="U427" s="4"/>
      <c r="V427" s="4"/>
      <c r="W427" s="4"/>
      <c r="X427" s="4"/>
      <c r="Y427" s="4"/>
      <c r="Z427" s="4"/>
      <c r="AA427" s="4"/>
      <c r="AB427" s="4"/>
      <c r="AC427" s="4"/>
      <c r="AD427" s="4"/>
      <c r="AE427" s="4"/>
    </row>
    <row r="428" spans="1:31">
      <c r="A428" s="7"/>
      <c r="B428" s="114" t="s">
        <v>1136</v>
      </c>
      <c r="C428" s="115" t="s">
        <v>1137</v>
      </c>
      <c r="D428" s="114" t="s">
        <v>31</v>
      </c>
      <c r="E428" s="114" t="s">
        <v>1138</v>
      </c>
      <c r="F428" s="116" t="s">
        <v>87</v>
      </c>
      <c r="G428" s="117">
        <v>128</v>
      </c>
      <c r="H428" s="206"/>
      <c r="I428" s="126">
        <f t="shared" si="106"/>
        <v>0</v>
      </c>
      <c r="J428" s="126">
        <f t="shared" si="107"/>
        <v>0</v>
      </c>
      <c r="K428" s="118" t="e">
        <f t="shared" si="108"/>
        <v>#DIV/0!</v>
      </c>
      <c r="L428" s="55"/>
      <c r="M428" s="55"/>
      <c r="N428" s="4"/>
      <c r="O428" s="4"/>
      <c r="P428" s="4"/>
      <c r="Q428" s="4"/>
      <c r="R428" s="4"/>
      <c r="S428" s="4"/>
      <c r="T428" s="4"/>
      <c r="U428" s="4"/>
      <c r="V428" s="4"/>
      <c r="W428" s="4"/>
      <c r="X428" s="4"/>
      <c r="Y428" s="4"/>
      <c r="Z428" s="4"/>
      <c r="AA428" s="4"/>
      <c r="AB428" s="4"/>
      <c r="AC428" s="4"/>
      <c r="AD428" s="4"/>
      <c r="AE428" s="4"/>
    </row>
    <row r="429" spans="1:31">
      <c r="A429" s="7"/>
      <c r="B429" s="114" t="s">
        <v>1139</v>
      </c>
      <c r="C429" s="115" t="s">
        <v>1140</v>
      </c>
      <c r="D429" s="114" t="s">
        <v>31</v>
      </c>
      <c r="E429" s="114" t="s">
        <v>1141</v>
      </c>
      <c r="F429" s="116" t="s">
        <v>49</v>
      </c>
      <c r="G429" s="117">
        <v>16</v>
      </c>
      <c r="H429" s="206"/>
      <c r="I429" s="126">
        <f t="shared" si="106"/>
        <v>0</v>
      </c>
      <c r="J429" s="126">
        <f t="shared" si="107"/>
        <v>0</v>
      </c>
      <c r="K429" s="118" t="e">
        <f t="shared" si="108"/>
        <v>#DIV/0!</v>
      </c>
      <c r="L429" s="55"/>
      <c r="M429" s="55"/>
      <c r="N429" s="4"/>
      <c r="O429" s="4"/>
      <c r="P429" s="4"/>
      <c r="Q429" s="4"/>
      <c r="R429" s="4"/>
      <c r="S429" s="4"/>
      <c r="T429" s="4"/>
      <c r="U429" s="4"/>
      <c r="V429" s="4"/>
      <c r="W429" s="4"/>
      <c r="X429" s="4"/>
      <c r="Y429" s="4"/>
      <c r="Z429" s="4"/>
      <c r="AA429" s="4"/>
      <c r="AB429" s="4"/>
      <c r="AC429" s="4"/>
      <c r="AD429" s="4"/>
      <c r="AE429" s="4"/>
    </row>
    <row r="430" spans="1:31" ht="42.75">
      <c r="A430" s="7"/>
      <c r="B430" s="114" t="s">
        <v>1142</v>
      </c>
      <c r="C430" s="115" t="s">
        <v>1143</v>
      </c>
      <c r="D430" s="114" t="s">
        <v>31</v>
      </c>
      <c r="E430" s="114" t="s">
        <v>1144</v>
      </c>
      <c r="F430" s="116" t="s">
        <v>103</v>
      </c>
      <c r="G430" s="117">
        <v>636</v>
      </c>
      <c r="H430" s="206"/>
      <c r="I430" s="126">
        <f t="shared" si="106"/>
        <v>0</v>
      </c>
      <c r="J430" s="126">
        <f t="shared" si="107"/>
        <v>0</v>
      </c>
      <c r="K430" s="118" t="e">
        <f t="shared" si="108"/>
        <v>#DIV/0!</v>
      </c>
      <c r="L430" s="55"/>
      <c r="M430" s="55"/>
      <c r="N430" s="4"/>
      <c r="O430" s="4"/>
      <c r="P430" s="4"/>
      <c r="Q430" s="4"/>
      <c r="R430" s="4"/>
      <c r="S430" s="4"/>
      <c r="T430" s="4"/>
      <c r="U430" s="4"/>
      <c r="V430" s="4"/>
      <c r="W430" s="4"/>
      <c r="X430" s="4"/>
      <c r="Y430" s="4"/>
      <c r="Z430" s="4"/>
      <c r="AA430" s="4"/>
      <c r="AB430" s="4"/>
      <c r="AC430" s="4"/>
      <c r="AD430" s="4"/>
      <c r="AE430" s="4"/>
    </row>
    <row r="431" spans="1:31">
      <c r="A431" s="7"/>
      <c r="B431" s="114" t="s">
        <v>1145</v>
      </c>
      <c r="C431" s="115" t="s">
        <v>1146</v>
      </c>
      <c r="D431" s="114" t="s">
        <v>31</v>
      </c>
      <c r="E431" s="114" t="s">
        <v>1147</v>
      </c>
      <c r="F431" s="116" t="s">
        <v>87</v>
      </c>
      <c r="G431" s="117">
        <v>24</v>
      </c>
      <c r="H431" s="206"/>
      <c r="I431" s="126">
        <f t="shared" si="106"/>
        <v>0</v>
      </c>
      <c r="J431" s="126">
        <f t="shared" si="107"/>
        <v>0</v>
      </c>
      <c r="K431" s="118" t="e">
        <f t="shared" si="108"/>
        <v>#DIV/0!</v>
      </c>
      <c r="L431" s="55"/>
      <c r="M431" s="55"/>
      <c r="N431" s="4"/>
      <c r="O431" s="4"/>
      <c r="P431" s="4"/>
      <c r="Q431" s="4"/>
      <c r="R431" s="4"/>
      <c r="S431" s="4"/>
      <c r="T431" s="4"/>
      <c r="U431" s="4"/>
      <c r="V431" s="4"/>
      <c r="W431" s="4"/>
      <c r="X431" s="4"/>
      <c r="Y431" s="4"/>
      <c r="Z431" s="4"/>
      <c r="AA431" s="4"/>
      <c r="AB431" s="4"/>
      <c r="AC431" s="4"/>
      <c r="AD431" s="4"/>
      <c r="AE431" s="4"/>
    </row>
    <row r="432" spans="1:31">
      <c r="A432" s="7"/>
      <c r="B432" s="114" t="s">
        <v>1148</v>
      </c>
      <c r="C432" s="115" t="s">
        <v>1149</v>
      </c>
      <c r="D432" s="114" t="s">
        <v>31</v>
      </c>
      <c r="E432" s="114" t="s">
        <v>1150</v>
      </c>
      <c r="F432" s="116" t="s">
        <v>87</v>
      </c>
      <c r="G432" s="117">
        <v>28</v>
      </c>
      <c r="H432" s="206"/>
      <c r="I432" s="126">
        <f t="shared" si="106"/>
        <v>0</v>
      </c>
      <c r="J432" s="126">
        <f t="shared" si="107"/>
        <v>0</v>
      </c>
      <c r="K432" s="118" t="e">
        <f t="shared" si="108"/>
        <v>#DIV/0!</v>
      </c>
      <c r="L432" s="55"/>
      <c r="M432" s="55"/>
      <c r="N432" s="4"/>
      <c r="O432" s="4"/>
      <c r="P432" s="4"/>
      <c r="Q432" s="4"/>
      <c r="R432" s="4"/>
      <c r="S432" s="4"/>
      <c r="T432" s="4"/>
      <c r="U432" s="4"/>
      <c r="V432" s="4"/>
      <c r="W432" s="4"/>
      <c r="X432" s="4"/>
      <c r="Y432" s="4"/>
      <c r="Z432" s="4"/>
      <c r="AA432" s="4"/>
      <c r="AB432" s="4"/>
      <c r="AC432" s="4"/>
      <c r="AD432" s="4"/>
      <c r="AE432" s="4"/>
    </row>
    <row r="433" spans="1:31">
      <c r="A433" s="7"/>
      <c r="B433" s="114" t="s">
        <v>1151</v>
      </c>
      <c r="C433" s="115" t="s">
        <v>1152</v>
      </c>
      <c r="D433" s="114" t="s">
        <v>31</v>
      </c>
      <c r="E433" s="114" t="s">
        <v>1153</v>
      </c>
      <c r="F433" s="116" t="s">
        <v>49</v>
      </c>
      <c r="G433" s="117">
        <v>25.3333333</v>
      </c>
      <c r="H433" s="206"/>
      <c r="I433" s="126">
        <f t="shared" si="106"/>
        <v>0</v>
      </c>
      <c r="J433" s="126">
        <f t="shared" si="107"/>
        <v>0</v>
      </c>
      <c r="K433" s="118" t="e">
        <f t="shared" si="108"/>
        <v>#DIV/0!</v>
      </c>
      <c r="L433" s="55"/>
      <c r="M433" s="55"/>
      <c r="N433" s="4"/>
      <c r="O433" s="4"/>
      <c r="P433" s="4"/>
      <c r="Q433" s="4"/>
      <c r="R433" s="4"/>
      <c r="S433" s="4"/>
      <c r="T433" s="4"/>
      <c r="U433" s="4"/>
      <c r="V433" s="4"/>
      <c r="W433" s="4"/>
      <c r="X433" s="4"/>
      <c r="Y433" s="4"/>
      <c r="Z433" s="4"/>
      <c r="AA433" s="4"/>
      <c r="AB433" s="4"/>
      <c r="AC433" s="4"/>
      <c r="AD433" s="4"/>
      <c r="AE433" s="4"/>
    </row>
    <row r="434" spans="1:31">
      <c r="A434" s="7"/>
      <c r="B434" s="114" t="s">
        <v>1154</v>
      </c>
      <c r="C434" s="115" t="s">
        <v>1155</v>
      </c>
      <c r="D434" s="114" t="s">
        <v>31</v>
      </c>
      <c r="E434" s="114" t="s">
        <v>1156</v>
      </c>
      <c r="F434" s="116" t="s">
        <v>49</v>
      </c>
      <c r="G434" s="117">
        <v>52</v>
      </c>
      <c r="H434" s="206"/>
      <c r="I434" s="126">
        <f t="shared" si="106"/>
        <v>0</v>
      </c>
      <c r="J434" s="126">
        <f t="shared" si="107"/>
        <v>0</v>
      </c>
      <c r="K434" s="118" t="e">
        <f t="shared" si="108"/>
        <v>#DIV/0!</v>
      </c>
      <c r="L434" s="55"/>
      <c r="M434" s="55"/>
      <c r="N434" s="4"/>
      <c r="O434" s="4"/>
      <c r="P434" s="4"/>
      <c r="Q434" s="4"/>
      <c r="R434" s="4"/>
      <c r="S434" s="4"/>
      <c r="T434" s="4"/>
      <c r="U434" s="4"/>
      <c r="V434" s="4"/>
      <c r="W434" s="4"/>
      <c r="X434" s="4"/>
      <c r="Y434" s="4"/>
      <c r="Z434" s="4"/>
      <c r="AA434" s="4"/>
      <c r="AB434" s="4"/>
      <c r="AC434" s="4"/>
      <c r="AD434" s="4"/>
      <c r="AE434" s="4"/>
    </row>
    <row r="435" spans="1:31" ht="28.5">
      <c r="A435" s="7"/>
      <c r="B435" s="114" t="s">
        <v>1157</v>
      </c>
      <c r="C435" s="115" t="s">
        <v>1158</v>
      </c>
      <c r="D435" s="114" t="s">
        <v>47</v>
      </c>
      <c r="E435" s="114" t="s">
        <v>1159</v>
      </c>
      <c r="F435" s="116" t="s">
        <v>87</v>
      </c>
      <c r="G435" s="117">
        <v>18</v>
      </c>
      <c r="H435" s="206"/>
      <c r="I435" s="126">
        <f t="shared" si="106"/>
        <v>0</v>
      </c>
      <c r="J435" s="126">
        <f t="shared" si="107"/>
        <v>0</v>
      </c>
      <c r="K435" s="118" t="e">
        <f t="shared" si="108"/>
        <v>#DIV/0!</v>
      </c>
      <c r="L435" s="55"/>
      <c r="M435" s="55"/>
      <c r="N435" s="4"/>
      <c r="O435" s="4"/>
      <c r="P435" s="4"/>
      <c r="Q435" s="4"/>
      <c r="R435" s="4"/>
      <c r="S435" s="4"/>
      <c r="T435" s="4"/>
      <c r="U435" s="4"/>
      <c r="V435" s="4"/>
      <c r="W435" s="4"/>
      <c r="X435" s="4"/>
      <c r="Y435" s="4"/>
      <c r="Z435" s="4"/>
      <c r="AA435" s="4"/>
      <c r="AB435" s="4"/>
      <c r="AC435" s="4"/>
      <c r="AD435" s="4"/>
      <c r="AE435" s="4"/>
    </row>
    <row r="436" spans="1:31" ht="15">
      <c r="A436" s="7"/>
      <c r="B436" s="111" t="s">
        <v>1160</v>
      </c>
      <c r="C436" s="111"/>
      <c r="D436" s="111"/>
      <c r="E436" s="111" t="s">
        <v>456</v>
      </c>
      <c r="F436" s="111"/>
      <c r="G436" s="112"/>
      <c r="H436" s="124"/>
      <c r="I436" s="125"/>
      <c r="J436" s="124">
        <f>SUM(J437:J440)</f>
        <v>0</v>
      </c>
      <c r="K436" s="113" t="e">
        <f>SUM(K437:K440)</f>
        <v>#DIV/0!</v>
      </c>
      <c r="L436" s="55"/>
      <c r="M436" s="55"/>
      <c r="N436" s="4"/>
      <c r="O436" s="4"/>
      <c r="P436" s="4"/>
      <c r="Q436" s="4"/>
      <c r="R436" s="4"/>
      <c r="S436" s="4"/>
      <c r="T436" s="4"/>
      <c r="U436" s="4"/>
      <c r="V436" s="4"/>
      <c r="W436" s="4"/>
      <c r="X436" s="4"/>
      <c r="Y436" s="4"/>
      <c r="Z436" s="4"/>
      <c r="AA436" s="4"/>
      <c r="AB436" s="4"/>
      <c r="AC436" s="4"/>
      <c r="AD436" s="4"/>
      <c r="AE436" s="4"/>
    </row>
    <row r="437" spans="1:31">
      <c r="A437" s="7"/>
      <c r="B437" s="114" t="s">
        <v>1161</v>
      </c>
      <c r="C437" s="115" t="s">
        <v>1162</v>
      </c>
      <c r="D437" s="114" t="s">
        <v>31</v>
      </c>
      <c r="E437" s="114" t="s">
        <v>1163</v>
      </c>
      <c r="F437" s="116" t="s">
        <v>49</v>
      </c>
      <c r="G437" s="117">
        <v>1</v>
      </c>
      <c r="H437" s="206"/>
      <c r="I437" s="126">
        <f t="shared" ref="I437:I440" si="109">TRUNC(H437+H437*$C$11,2)</f>
        <v>0</v>
      </c>
      <c r="J437" s="126">
        <f t="shared" ref="J437:J440" si="110">TRUNC(I437*G437,2)</f>
        <v>0</v>
      </c>
      <c r="K437" s="118" t="e">
        <f t="shared" ref="K437:K440" si="111">J437/$J$475</f>
        <v>#DIV/0!</v>
      </c>
      <c r="L437" s="55"/>
      <c r="M437" s="55"/>
      <c r="N437" s="4"/>
      <c r="O437" s="4"/>
      <c r="P437" s="4"/>
      <c r="Q437" s="4"/>
      <c r="R437" s="4"/>
      <c r="S437" s="4"/>
      <c r="T437" s="4"/>
      <c r="U437" s="4"/>
      <c r="V437" s="4"/>
      <c r="W437" s="4"/>
      <c r="X437" s="4"/>
      <c r="Y437" s="4"/>
      <c r="Z437" s="4"/>
      <c r="AA437" s="4"/>
      <c r="AB437" s="4"/>
      <c r="AC437" s="4"/>
      <c r="AD437" s="4"/>
      <c r="AE437" s="4"/>
    </row>
    <row r="438" spans="1:31">
      <c r="A438" s="7"/>
      <c r="B438" s="114" t="s">
        <v>1164</v>
      </c>
      <c r="C438" s="115" t="s">
        <v>1165</v>
      </c>
      <c r="D438" s="114" t="s">
        <v>31</v>
      </c>
      <c r="E438" s="114" t="s">
        <v>1166</v>
      </c>
      <c r="F438" s="116" t="s">
        <v>49</v>
      </c>
      <c r="G438" s="117">
        <v>1</v>
      </c>
      <c r="H438" s="206"/>
      <c r="I438" s="126">
        <f t="shared" si="109"/>
        <v>0</v>
      </c>
      <c r="J438" s="126">
        <f t="shared" si="110"/>
        <v>0</v>
      </c>
      <c r="K438" s="118" t="e">
        <f t="shared" si="111"/>
        <v>#DIV/0!</v>
      </c>
      <c r="L438" s="55"/>
      <c r="M438" s="55"/>
      <c r="N438" s="4"/>
      <c r="O438" s="4"/>
      <c r="P438" s="4"/>
      <c r="Q438" s="4"/>
      <c r="R438" s="4"/>
      <c r="S438" s="4"/>
      <c r="T438" s="4"/>
      <c r="U438" s="4"/>
      <c r="V438" s="4"/>
      <c r="W438" s="4"/>
      <c r="X438" s="4"/>
      <c r="Y438" s="4"/>
      <c r="Z438" s="4"/>
      <c r="AA438" s="4"/>
      <c r="AB438" s="4"/>
      <c r="AC438" s="4"/>
      <c r="AD438" s="4"/>
      <c r="AE438" s="4"/>
    </row>
    <row r="439" spans="1:31">
      <c r="A439" s="7"/>
      <c r="B439" s="114" t="s">
        <v>1167</v>
      </c>
      <c r="C439" s="115" t="s">
        <v>1168</v>
      </c>
      <c r="D439" s="114" t="s">
        <v>31</v>
      </c>
      <c r="E439" s="114" t="s">
        <v>1169</v>
      </c>
      <c r="F439" s="116" t="s">
        <v>49</v>
      </c>
      <c r="G439" s="117">
        <v>3</v>
      </c>
      <c r="H439" s="206"/>
      <c r="I439" s="126">
        <f t="shared" si="109"/>
        <v>0</v>
      </c>
      <c r="J439" s="126">
        <f t="shared" si="110"/>
        <v>0</v>
      </c>
      <c r="K439" s="118" t="e">
        <f t="shared" si="111"/>
        <v>#DIV/0!</v>
      </c>
      <c r="L439" s="55"/>
      <c r="M439" s="55"/>
      <c r="N439" s="4"/>
      <c r="O439" s="4"/>
      <c r="P439" s="4"/>
      <c r="Q439" s="4"/>
      <c r="R439" s="4"/>
      <c r="S439" s="4"/>
      <c r="T439" s="4"/>
      <c r="U439" s="4"/>
      <c r="V439" s="4"/>
      <c r="W439" s="4"/>
      <c r="X439" s="4"/>
      <c r="Y439" s="4"/>
      <c r="Z439" s="4"/>
      <c r="AA439" s="4"/>
      <c r="AB439" s="4"/>
      <c r="AC439" s="4"/>
      <c r="AD439" s="4"/>
      <c r="AE439" s="4"/>
    </row>
    <row r="440" spans="1:31">
      <c r="A440" s="7"/>
      <c r="B440" s="114" t="s">
        <v>1170</v>
      </c>
      <c r="C440" s="115" t="s">
        <v>1171</v>
      </c>
      <c r="D440" s="114" t="s">
        <v>31</v>
      </c>
      <c r="E440" s="114" t="s">
        <v>1172</v>
      </c>
      <c r="F440" s="116" t="s">
        <v>49</v>
      </c>
      <c r="G440" s="117">
        <v>1</v>
      </c>
      <c r="H440" s="206"/>
      <c r="I440" s="126">
        <f t="shared" si="109"/>
        <v>0</v>
      </c>
      <c r="J440" s="126">
        <f t="shared" si="110"/>
        <v>0</v>
      </c>
      <c r="K440" s="118" t="e">
        <f t="shared" si="111"/>
        <v>#DIV/0!</v>
      </c>
      <c r="L440" s="55"/>
      <c r="M440" s="55"/>
      <c r="N440" s="4"/>
      <c r="O440" s="4"/>
      <c r="P440" s="4"/>
      <c r="Q440" s="4"/>
      <c r="R440" s="4"/>
      <c r="S440" s="4"/>
      <c r="T440" s="4"/>
      <c r="U440" s="4"/>
      <c r="V440" s="4"/>
      <c r="W440" s="4"/>
      <c r="X440" s="4"/>
      <c r="Y440" s="4"/>
      <c r="Z440" s="4"/>
      <c r="AA440" s="4"/>
      <c r="AB440" s="4"/>
      <c r="AC440" s="4"/>
      <c r="AD440" s="4"/>
      <c r="AE440" s="4"/>
    </row>
    <row r="441" spans="1:31" ht="15">
      <c r="A441" s="7"/>
      <c r="B441" s="119">
        <v>18</v>
      </c>
      <c r="C441" s="119"/>
      <c r="D441" s="119"/>
      <c r="E441" s="119" t="s">
        <v>1173</v>
      </c>
      <c r="F441" s="119"/>
      <c r="G441" s="120"/>
      <c r="H441" s="122"/>
      <c r="I441" s="123"/>
      <c r="J441" s="122">
        <f>SUM(J442:J449)</f>
        <v>0</v>
      </c>
      <c r="K441" s="121" t="e">
        <f>SUM(K442:K449)</f>
        <v>#DIV/0!</v>
      </c>
      <c r="L441" s="55"/>
      <c r="M441" s="55"/>
      <c r="N441" s="4"/>
      <c r="O441" s="4"/>
      <c r="P441" s="4"/>
      <c r="Q441" s="4"/>
      <c r="R441" s="4"/>
      <c r="S441" s="4"/>
      <c r="T441" s="4"/>
      <c r="U441" s="4"/>
      <c r="V441" s="4"/>
      <c r="W441" s="4"/>
      <c r="X441" s="4"/>
      <c r="Y441" s="4"/>
      <c r="Z441" s="4"/>
      <c r="AA441" s="4"/>
      <c r="AB441" s="4"/>
      <c r="AC441" s="4"/>
      <c r="AD441" s="4"/>
      <c r="AE441" s="4"/>
    </row>
    <row r="442" spans="1:31" ht="28.5">
      <c r="A442" s="7"/>
      <c r="B442" s="114" t="s">
        <v>1174</v>
      </c>
      <c r="C442" s="115" t="s">
        <v>857</v>
      </c>
      <c r="D442" s="114" t="s">
        <v>47</v>
      </c>
      <c r="E442" s="114" t="s">
        <v>858</v>
      </c>
      <c r="F442" s="116" t="s">
        <v>49</v>
      </c>
      <c r="G442" s="117">
        <v>28</v>
      </c>
      <c r="H442" s="206"/>
      <c r="I442" s="126">
        <f t="shared" ref="I442:I449" si="112">TRUNC(H442+H442*$C$11,2)</f>
        <v>0</v>
      </c>
      <c r="J442" s="126">
        <f t="shared" ref="J442:J449" si="113">TRUNC(I442*G442,2)</f>
        <v>0</v>
      </c>
      <c r="K442" s="118" t="e">
        <f t="shared" ref="K442:K449" si="114">J442/$J$475</f>
        <v>#DIV/0!</v>
      </c>
      <c r="L442" s="55"/>
      <c r="M442" s="55"/>
      <c r="N442" s="4"/>
      <c r="O442" s="4"/>
      <c r="P442" s="4"/>
      <c r="Q442" s="4"/>
      <c r="R442" s="4"/>
      <c r="S442" s="4"/>
      <c r="T442" s="4"/>
      <c r="U442" s="4"/>
      <c r="V442" s="4"/>
      <c r="W442" s="4"/>
      <c r="X442" s="4"/>
      <c r="Y442" s="4"/>
      <c r="Z442" s="4"/>
      <c r="AA442" s="4"/>
      <c r="AB442" s="4"/>
      <c r="AC442" s="4"/>
      <c r="AD442" s="4"/>
      <c r="AE442" s="4"/>
    </row>
    <row r="443" spans="1:31">
      <c r="A443" s="7"/>
      <c r="B443" s="114" t="s">
        <v>1175</v>
      </c>
      <c r="C443" s="115" t="s">
        <v>920</v>
      </c>
      <c r="D443" s="114" t="s">
        <v>31</v>
      </c>
      <c r="E443" s="114" t="s">
        <v>921</v>
      </c>
      <c r="F443" s="116" t="s">
        <v>49</v>
      </c>
      <c r="G443" s="117">
        <v>4</v>
      </c>
      <c r="H443" s="206"/>
      <c r="I443" s="126">
        <f t="shared" si="112"/>
        <v>0</v>
      </c>
      <c r="J443" s="126">
        <f t="shared" si="113"/>
        <v>0</v>
      </c>
      <c r="K443" s="118" t="e">
        <f t="shared" si="114"/>
        <v>#DIV/0!</v>
      </c>
      <c r="L443" s="55"/>
      <c r="M443" s="55"/>
      <c r="N443" s="4"/>
      <c r="O443" s="4"/>
      <c r="P443" s="4"/>
      <c r="Q443" s="4"/>
      <c r="R443" s="4"/>
      <c r="S443" s="4"/>
      <c r="T443" s="4"/>
      <c r="U443" s="4"/>
      <c r="V443" s="4"/>
      <c r="W443" s="4"/>
      <c r="X443" s="4"/>
      <c r="Y443" s="4"/>
      <c r="Z443" s="4"/>
      <c r="AA443" s="4"/>
      <c r="AB443" s="4"/>
      <c r="AC443" s="4"/>
      <c r="AD443" s="4"/>
      <c r="AE443" s="4"/>
    </row>
    <row r="444" spans="1:31">
      <c r="A444" s="7"/>
      <c r="B444" s="114" t="s">
        <v>1176</v>
      </c>
      <c r="C444" s="115" t="s">
        <v>1177</v>
      </c>
      <c r="D444" s="114" t="s">
        <v>47</v>
      </c>
      <c r="E444" s="114" t="s">
        <v>1178</v>
      </c>
      <c r="F444" s="116" t="s">
        <v>49</v>
      </c>
      <c r="G444" s="117">
        <v>18</v>
      </c>
      <c r="H444" s="206"/>
      <c r="I444" s="126">
        <f t="shared" si="112"/>
        <v>0</v>
      </c>
      <c r="J444" s="126">
        <f t="shared" si="113"/>
        <v>0</v>
      </c>
      <c r="K444" s="118" t="e">
        <f t="shared" si="114"/>
        <v>#DIV/0!</v>
      </c>
      <c r="L444" s="55"/>
      <c r="M444" s="55"/>
      <c r="N444" s="4"/>
      <c r="O444" s="4"/>
      <c r="P444" s="4"/>
      <c r="Q444" s="4"/>
      <c r="R444" s="4"/>
      <c r="S444" s="4"/>
      <c r="T444" s="4"/>
      <c r="U444" s="4"/>
      <c r="V444" s="4"/>
      <c r="W444" s="4"/>
      <c r="X444" s="4"/>
      <c r="Y444" s="4"/>
      <c r="Z444" s="4"/>
      <c r="AA444" s="4"/>
      <c r="AB444" s="4"/>
      <c r="AC444" s="4"/>
      <c r="AD444" s="4"/>
      <c r="AE444" s="4"/>
    </row>
    <row r="445" spans="1:31" ht="28.5">
      <c r="A445" s="7"/>
      <c r="B445" s="114" t="s">
        <v>1179</v>
      </c>
      <c r="C445" s="115" t="s">
        <v>1028</v>
      </c>
      <c r="D445" s="114" t="s">
        <v>47</v>
      </c>
      <c r="E445" s="114" t="s">
        <v>1029</v>
      </c>
      <c r="F445" s="116" t="s">
        <v>87</v>
      </c>
      <c r="G445" s="117">
        <v>82</v>
      </c>
      <c r="H445" s="206"/>
      <c r="I445" s="126">
        <f t="shared" si="112"/>
        <v>0</v>
      </c>
      <c r="J445" s="126">
        <f t="shared" si="113"/>
        <v>0</v>
      </c>
      <c r="K445" s="118" t="e">
        <f t="shared" si="114"/>
        <v>#DIV/0!</v>
      </c>
      <c r="L445" s="55"/>
      <c r="M445" s="55"/>
      <c r="N445" s="4"/>
      <c r="O445" s="4"/>
      <c r="P445" s="4"/>
      <c r="Q445" s="4"/>
      <c r="R445" s="4"/>
      <c r="S445" s="4"/>
      <c r="T445" s="4"/>
      <c r="U445" s="4"/>
      <c r="V445" s="4"/>
      <c r="W445" s="4"/>
      <c r="X445" s="4"/>
      <c r="Y445" s="4"/>
      <c r="Z445" s="4"/>
      <c r="AA445" s="4"/>
      <c r="AB445" s="4"/>
      <c r="AC445" s="4"/>
      <c r="AD445" s="4"/>
      <c r="AE445" s="4"/>
    </row>
    <row r="446" spans="1:31" ht="28.5">
      <c r="A446" s="7"/>
      <c r="B446" s="114" t="s">
        <v>1180</v>
      </c>
      <c r="C446" s="115" t="s">
        <v>1031</v>
      </c>
      <c r="D446" s="114" t="s">
        <v>47</v>
      </c>
      <c r="E446" s="114" t="s">
        <v>1032</v>
      </c>
      <c r="F446" s="116" t="s">
        <v>87</v>
      </c>
      <c r="G446" s="117">
        <v>55.7</v>
      </c>
      <c r="H446" s="206"/>
      <c r="I446" s="126">
        <f t="shared" si="112"/>
        <v>0</v>
      </c>
      <c r="J446" s="126">
        <f t="shared" si="113"/>
        <v>0</v>
      </c>
      <c r="K446" s="118" t="e">
        <f t="shared" si="114"/>
        <v>#DIV/0!</v>
      </c>
      <c r="L446" s="55"/>
      <c r="M446" s="55"/>
      <c r="N446" s="4"/>
      <c r="O446" s="4"/>
      <c r="P446" s="4"/>
      <c r="Q446" s="4"/>
      <c r="R446" s="4"/>
      <c r="S446" s="4"/>
      <c r="T446" s="4"/>
      <c r="U446" s="4"/>
      <c r="V446" s="4"/>
      <c r="W446" s="4"/>
      <c r="X446" s="4"/>
      <c r="Y446" s="4"/>
      <c r="Z446" s="4"/>
      <c r="AA446" s="4"/>
      <c r="AB446" s="4"/>
      <c r="AC446" s="4"/>
      <c r="AD446" s="4"/>
      <c r="AE446" s="4"/>
    </row>
    <row r="447" spans="1:31" ht="28.5">
      <c r="A447" s="7"/>
      <c r="B447" s="114" t="s">
        <v>1181</v>
      </c>
      <c r="C447" s="115" t="s">
        <v>1037</v>
      </c>
      <c r="D447" s="114" t="s">
        <v>47</v>
      </c>
      <c r="E447" s="114" t="s">
        <v>1038</v>
      </c>
      <c r="F447" s="116" t="s">
        <v>87</v>
      </c>
      <c r="G447" s="117">
        <v>44.8</v>
      </c>
      <c r="H447" s="206"/>
      <c r="I447" s="126">
        <f t="shared" si="112"/>
        <v>0</v>
      </c>
      <c r="J447" s="126">
        <f t="shared" si="113"/>
        <v>0</v>
      </c>
      <c r="K447" s="118" t="e">
        <f t="shared" si="114"/>
        <v>#DIV/0!</v>
      </c>
      <c r="L447" s="55"/>
      <c r="M447" s="55"/>
      <c r="N447" s="4"/>
      <c r="O447" s="4"/>
      <c r="P447" s="4"/>
      <c r="Q447" s="4"/>
      <c r="R447" s="4"/>
      <c r="S447" s="4"/>
      <c r="T447" s="4"/>
      <c r="U447" s="4"/>
      <c r="V447" s="4"/>
      <c r="W447" s="4"/>
      <c r="X447" s="4"/>
      <c r="Y447" s="4"/>
      <c r="Z447" s="4"/>
      <c r="AA447" s="4"/>
      <c r="AB447" s="4"/>
      <c r="AC447" s="4"/>
      <c r="AD447" s="4"/>
      <c r="AE447" s="4"/>
    </row>
    <row r="448" spans="1:31" ht="28.5">
      <c r="A448" s="7"/>
      <c r="B448" s="114" t="s">
        <v>1182</v>
      </c>
      <c r="C448" s="115" t="s">
        <v>1040</v>
      </c>
      <c r="D448" s="114" t="s">
        <v>47</v>
      </c>
      <c r="E448" s="114" t="s">
        <v>1041</v>
      </c>
      <c r="F448" s="116" t="s">
        <v>87</v>
      </c>
      <c r="G448" s="117">
        <v>16</v>
      </c>
      <c r="H448" s="206"/>
      <c r="I448" s="126">
        <f t="shared" si="112"/>
        <v>0</v>
      </c>
      <c r="J448" s="126">
        <f t="shared" si="113"/>
        <v>0</v>
      </c>
      <c r="K448" s="118" t="e">
        <f t="shared" si="114"/>
        <v>#DIV/0!</v>
      </c>
      <c r="L448" s="55"/>
      <c r="M448" s="55"/>
      <c r="N448" s="4"/>
      <c r="O448" s="4"/>
      <c r="P448" s="4"/>
      <c r="Q448" s="4"/>
      <c r="R448" s="4"/>
      <c r="S448" s="4"/>
      <c r="T448" s="4"/>
      <c r="U448" s="4"/>
      <c r="V448" s="4"/>
      <c r="W448" s="4"/>
      <c r="X448" s="4"/>
      <c r="Y448" s="4"/>
      <c r="Z448" s="4"/>
      <c r="AA448" s="4"/>
      <c r="AB448" s="4"/>
      <c r="AC448" s="4"/>
      <c r="AD448" s="4"/>
      <c r="AE448" s="4"/>
    </row>
    <row r="449" spans="1:31">
      <c r="A449" s="7"/>
      <c r="B449" s="114" t="s">
        <v>1183</v>
      </c>
      <c r="C449" s="115" t="s">
        <v>1184</v>
      </c>
      <c r="D449" s="114" t="s">
        <v>31</v>
      </c>
      <c r="E449" s="114" t="s">
        <v>1185</v>
      </c>
      <c r="F449" s="116" t="s">
        <v>49</v>
      </c>
      <c r="G449" s="117">
        <v>10</v>
      </c>
      <c r="H449" s="206"/>
      <c r="I449" s="126">
        <f t="shared" si="112"/>
        <v>0</v>
      </c>
      <c r="J449" s="126">
        <f t="shared" si="113"/>
        <v>0</v>
      </c>
      <c r="K449" s="118" t="e">
        <f t="shared" si="114"/>
        <v>#DIV/0!</v>
      </c>
      <c r="L449" s="55"/>
      <c r="M449" s="55"/>
      <c r="N449" s="4"/>
      <c r="O449" s="4"/>
      <c r="P449" s="4"/>
      <c r="Q449" s="4"/>
      <c r="R449" s="4"/>
      <c r="S449" s="4"/>
      <c r="T449" s="4"/>
      <c r="U449" s="4"/>
      <c r="V449" s="4"/>
      <c r="W449" s="4"/>
      <c r="X449" s="4"/>
      <c r="Y449" s="4"/>
      <c r="Z449" s="4"/>
      <c r="AA449" s="4"/>
      <c r="AB449" s="4"/>
      <c r="AC449" s="4"/>
      <c r="AD449" s="4"/>
      <c r="AE449" s="4"/>
    </row>
    <row r="450" spans="1:31" ht="15">
      <c r="A450" s="7"/>
      <c r="B450" s="119">
        <v>19</v>
      </c>
      <c r="C450" s="119"/>
      <c r="D450" s="119"/>
      <c r="E450" s="119" t="s">
        <v>1186</v>
      </c>
      <c r="F450" s="119"/>
      <c r="G450" s="120"/>
      <c r="H450" s="122"/>
      <c r="I450" s="123"/>
      <c r="J450" s="122">
        <f>SUM(J451:J461)</f>
        <v>0</v>
      </c>
      <c r="K450" s="121" t="e">
        <f>SUM(K451:K461)</f>
        <v>#DIV/0!</v>
      </c>
      <c r="L450" s="55"/>
      <c r="M450" s="55"/>
      <c r="N450" s="4"/>
      <c r="O450" s="4"/>
      <c r="P450" s="4"/>
      <c r="Q450" s="4"/>
      <c r="R450" s="4"/>
      <c r="S450" s="4"/>
      <c r="T450" s="4"/>
      <c r="U450" s="4"/>
      <c r="V450" s="4"/>
      <c r="W450" s="4"/>
      <c r="X450" s="4"/>
      <c r="Y450" s="4"/>
      <c r="Z450" s="4"/>
      <c r="AA450" s="4"/>
      <c r="AB450" s="4"/>
      <c r="AC450" s="4"/>
      <c r="AD450" s="4"/>
      <c r="AE450" s="4"/>
    </row>
    <row r="451" spans="1:31" ht="28.5">
      <c r="A451" s="7"/>
      <c r="B451" s="114" t="s">
        <v>1187</v>
      </c>
      <c r="C451" s="115" t="s">
        <v>1188</v>
      </c>
      <c r="D451" s="114" t="s">
        <v>47</v>
      </c>
      <c r="E451" s="114" t="s">
        <v>1189</v>
      </c>
      <c r="F451" s="116" t="s">
        <v>87</v>
      </c>
      <c r="G451" s="117">
        <v>100</v>
      </c>
      <c r="H451" s="206"/>
      <c r="I451" s="126">
        <f t="shared" ref="I451:I461" si="115">TRUNC(H451+H451*$C$11,2)</f>
        <v>0</v>
      </c>
      <c r="J451" s="126">
        <f t="shared" ref="J451:J461" si="116">TRUNC(I451*G451,2)</f>
        <v>0</v>
      </c>
      <c r="K451" s="118" t="e">
        <f t="shared" ref="K451:K461" si="117">J451/$J$475</f>
        <v>#DIV/0!</v>
      </c>
      <c r="L451" s="55"/>
      <c r="M451" s="55"/>
      <c r="N451" s="4"/>
      <c r="O451" s="4"/>
      <c r="P451" s="4"/>
      <c r="Q451" s="4"/>
      <c r="R451" s="4"/>
      <c r="S451" s="4"/>
      <c r="T451" s="4"/>
      <c r="U451" s="4"/>
      <c r="V451" s="4"/>
      <c r="W451" s="4"/>
      <c r="X451" s="4"/>
      <c r="Y451" s="4"/>
      <c r="Z451" s="4"/>
      <c r="AA451" s="4"/>
      <c r="AB451" s="4"/>
      <c r="AC451" s="4"/>
      <c r="AD451" s="4"/>
      <c r="AE451" s="4"/>
    </row>
    <row r="452" spans="1:31" ht="28.5">
      <c r="A452" s="7"/>
      <c r="B452" s="114" t="s">
        <v>1190</v>
      </c>
      <c r="C452" s="115" t="s">
        <v>1191</v>
      </c>
      <c r="D452" s="114" t="s">
        <v>47</v>
      </c>
      <c r="E452" s="114" t="s">
        <v>1192</v>
      </c>
      <c r="F452" s="116" t="s">
        <v>49</v>
      </c>
      <c r="G452" s="117">
        <v>10</v>
      </c>
      <c r="H452" s="206"/>
      <c r="I452" s="126">
        <f t="shared" si="115"/>
        <v>0</v>
      </c>
      <c r="J452" s="126">
        <f t="shared" si="116"/>
        <v>0</v>
      </c>
      <c r="K452" s="118" t="e">
        <f t="shared" si="117"/>
        <v>#DIV/0!</v>
      </c>
      <c r="L452" s="55"/>
      <c r="M452" s="55"/>
      <c r="N452" s="4"/>
      <c r="O452" s="4"/>
      <c r="P452" s="4"/>
      <c r="Q452" s="4"/>
      <c r="R452" s="4"/>
      <c r="S452" s="4"/>
      <c r="T452" s="4"/>
      <c r="U452" s="4"/>
      <c r="V452" s="4"/>
      <c r="W452" s="4"/>
      <c r="X452" s="4"/>
      <c r="Y452" s="4"/>
      <c r="Z452" s="4"/>
      <c r="AA452" s="4"/>
      <c r="AB452" s="4"/>
      <c r="AC452" s="4"/>
      <c r="AD452" s="4"/>
      <c r="AE452" s="4"/>
    </row>
    <row r="453" spans="1:31" ht="28.5">
      <c r="A453" s="7"/>
      <c r="B453" s="114" t="s">
        <v>1193</v>
      </c>
      <c r="C453" s="115" t="s">
        <v>1194</v>
      </c>
      <c r="D453" s="114" t="s">
        <v>47</v>
      </c>
      <c r="E453" s="114" t="s">
        <v>1195</v>
      </c>
      <c r="F453" s="116" t="s">
        <v>49</v>
      </c>
      <c r="G453" s="117">
        <v>50</v>
      </c>
      <c r="H453" s="206"/>
      <c r="I453" s="126">
        <f t="shared" si="115"/>
        <v>0</v>
      </c>
      <c r="J453" s="126">
        <f t="shared" si="116"/>
        <v>0</v>
      </c>
      <c r="K453" s="118" t="e">
        <f t="shared" si="117"/>
        <v>#DIV/0!</v>
      </c>
      <c r="L453" s="55"/>
      <c r="M453" s="55"/>
      <c r="N453" s="4"/>
      <c r="O453" s="4"/>
      <c r="P453" s="4"/>
      <c r="Q453" s="4"/>
      <c r="R453" s="4"/>
      <c r="S453" s="4"/>
      <c r="T453" s="4"/>
      <c r="U453" s="4"/>
      <c r="V453" s="4"/>
      <c r="W453" s="4"/>
      <c r="X453" s="4"/>
      <c r="Y453" s="4"/>
      <c r="Z453" s="4"/>
      <c r="AA453" s="4"/>
      <c r="AB453" s="4"/>
      <c r="AC453" s="4"/>
      <c r="AD453" s="4"/>
      <c r="AE453" s="4"/>
    </row>
    <row r="454" spans="1:31" ht="28.5">
      <c r="A454" s="7"/>
      <c r="B454" s="114" t="s">
        <v>1196</v>
      </c>
      <c r="C454" s="115" t="s">
        <v>1197</v>
      </c>
      <c r="D454" s="114" t="s">
        <v>47</v>
      </c>
      <c r="E454" s="114" t="s">
        <v>1198</v>
      </c>
      <c r="F454" s="116" t="s">
        <v>49</v>
      </c>
      <c r="G454" s="117">
        <v>10</v>
      </c>
      <c r="H454" s="206"/>
      <c r="I454" s="126">
        <f t="shared" si="115"/>
        <v>0</v>
      </c>
      <c r="J454" s="126">
        <f t="shared" si="116"/>
        <v>0</v>
      </c>
      <c r="K454" s="118" t="e">
        <f t="shared" si="117"/>
        <v>#DIV/0!</v>
      </c>
      <c r="L454" s="55"/>
      <c r="M454" s="55"/>
      <c r="N454" s="4"/>
      <c r="O454" s="4"/>
      <c r="P454" s="4"/>
      <c r="Q454" s="4"/>
      <c r="R454" s="4"/>
      <c r="S454" s="4"/>
      <c r="T454" s="4"/>
      <c r="U454" s="4"/>
      <c r="V454" s="4"/>
      <c r="W454" s="4"/>
      <c r="X454" s="4"/>
      <c r="Y454" s="4"/>
      <c r="Z454" s="4"/>
      <c r="AA454" s="4"/>
      <c r="AB454" s="4"/>
      <c r="AC454" s="4"/>
      <c r="AD454" s="4"/>
      <c r="AE454" s="4"/>
    </row>
    <row r="455" spans="1:31">
      <c r="A455" s="7"/>
      <c r="B455" s="114" t="s">
        <v>1199</v>
      </c>
      <c r="C455" s="115" t="s">
        <v>1200</v>
      </c>
      <c r="D455" s="114" t="s">
        <v>31</v>
      </c>
      <c r="E455" s="114" t="s">
        <v>1201</v>
      </c>
      <c r="F455" s="116" t="s">
        <v>49</v>
      </c>
      <c r="G455" s="117">
        <v>8</v>
      </c>
      <c r="H455" s="206"/>
      <c r="I455" s="126">
        <f t="shared" si="115"/>
        <v>0</v>
      </c>
      <c r="J455" s="126">
        <f t="shared" si="116"/>
        <v>0</v>
      </c>
      <c r="K455" s="118" t="e">
        <f t="shared" si="117"/>
        <v>#DIV/0!</v>
      </c>
      <c r="L455" s="55"/>
      <c r="M455" s="55"/>
      <c r="N455" s="4"/>
      <c r="O455" s="4"/>
      <c r="P455" s="4"/>
      <c r="Q455" s="4"/>
      <c r="R455" s="4"/>
      <c r="S455" s="4"/>
      <c r="T455" s="4"/>
      <c r="U455" s="4"/>
      <c r="V455" s="4"/>
      <c r="W455" s="4"/>
      <c r="X455" s="4"/>
      <c r="Y455" s="4"/>
      <c r="Z455" s="4"/>
      <c r="AA455" s="4"/>
      <c r="AB455" s="4"/>
      <c r="AC455" s="4"/>
      <c r="AD455" s="4"/>
      <c r="AE455" s="4"/>
    </row>
    <row r="456" spans="1:31" ht="28.5">
      <c r="A456" s="7"/>
      <c r="B456" s="114" t="s">
        <v>1202</v>
      </c>
      <c r="C456" s="115" t="s">
        <v>1203</v>
      </c>
      <c r="D456" s="114" t="s">
        <v>31</v>
      </c>
      <c r="E456" s="114" t="s">
        <v>1204</v>
      </c>
      <c r="F456" s="116" t="s">
        <v>49</v>
      </c>
      <c r="G456" s="117">
        <v>1</v>
      </c>
      <c r="H456" s="206"/>
      <c r="I456" s="126">
        <f t="shared" si="115"/>
        <v>0</v>
      </c>
      <c r="J456" s="126">
        <f t="shared" si="116"/>
        <v>0</v>
      </c>
      <c r="K456" s="118" t="e">
        <f t="shared" si="117"/>
        <v>#DIV/0!</v>
      </c>
      <c r="L456" s="55"/>
      <c r="M456" s="55"/>
      <c r="N456" s="4"/>
      <c r="O456" s="4"/>
      <c r="P456" s="4"/>
      <c r="Q456" s="4"/>
      <c r="R456" s="4"/>
      <c r="S456" s="4"/>
      <c r="T456" s="4"/>
      <c r="U456" s="4"/>
      <c r="V456" s="4"/>
      <c r="W456" s="4"/>
      <c r="X456" s="4"/>
      <c r="Y456" s="4"/>
      <c r="Z456" s="4"/>
      <c r="AA456" s="4"/>
      <c r="AB456" s="4"/>
      <c r="AC456" s="4"/>
      <c r="AD456" s="4"/>
      <c r="AE456" s="4"/>
    </row>
    <row r="457" spans="1:31" ht="28.5">
      <c r="A457" s="7"/>
      <c r="B457" s="114" t="s">
        <v>1205</v>
      </c>
      <c r="C457" s="115" t="s">
        <v>1206</v>
      </c>
      <c r="D457" s="114" t="s">
        <v>31</v>
      </c>
      <c r="E457" s="114" t="s">
        <v>1207</v>
      </c>
      <c r="F457" s="116" t="s">
        <v>49</v>
      </c>
      <c r="G457" s="117">
        <v>1</v>
      </c>
      <c r="H457" s="206"/>
      <c r="I457" s="126">
        <f t="shared" si="115"/>
        <v>0</v>
      </c>
      <c r="J457" s="126">
        <f t="shared" si="116"/>
        <v>0</v>
      </c>
      <c r="K457" s="118" t="e">
        <f t="shared" si="117"/>
        <v>#DIV/0!</v>
      </c>
      <c r="L457" s="55"/>
      <c r="M457" s="55"/>
      <c r="N457" s="4"/>
      <c r="O457" s="4"/>
      <c r="P457" s="4"/>
      <c r="Q457" s="4"/>
      <c r="R457" s="4"/>
      <c r="S457" s="4"/>
      <c r="T457" s="4"/>
      <c r="U457" s="4"/>
      <c r="V457" s="4"/>
      <c r="W457" s="4"/>
      <c r="X457" s="4"/>
      <c r="Y457" s="4"/>
      <c r="Z457" s="4"/>
      <c r="AA457" s="4"/>
      <c r="AB457" s="4"/>
      <c r="AC457" s="4"/>
      <c r="AD457" s="4"/>
      <c r="AE457" s="4"/>
    </row>
    <row r="458" spans="1:31" ht="28.5">
      <c r="A458" s="7"/>
      <c r="B458" s="114" t="s">
        <v>1208</v>
      </c>
      <c r="C458" s="115" t="s">
        <v>1134</v>
      </c>
      <c r="D458" s="114" t="s">
        <v>47</v>
      </c>
      <c r="E458" s="114" t="s">
        <v>1135</v>
      </c>
      <c r="F458" s="116" t="s">
        <v>87</v>
      </c>
      <c r="G458" s="117">
        <v>6</v>
      </c>
      <c r="H458" s="206"/>
      <c r="I458" s="126">
        <f t="shared" si="115"/>
        <v>0</v>
      </c>
      <c r="J458" s="126">
        <f t="shared" si="116"/>
        <v>0</v>
      </c>
      <c r="K458" s="118" t="e">
        <f t="shared" si="117"/>
        <v>#DIV/0!</v>
      </c>
      <c r="L458" s="55"/>
      <c r="M458" s="55"/>
      <c r="N458" s="4"/>
      <c r="O458" s="4"/>
      <c r="P458" s="4"/>
      <c r="Q458" s="4"/>
      <c r="R458" s="4"/>
      <c r="S458" s="4"/>
      <c r="T458" s="4"/>
      <c r="U458" s="4"/>
      <c r="V458" s="4"/>
      <c r="W458" s="4"/>
      <c r="X458" s="4"/>
      <c r="Y458" s="4"/>
      <c r="Z458" s="4"/>
      <c r="AA458" s="4"/>
      <c r="AB458" s="4"/>
      <c r="AC458" s="4"/>
      <c r="AD458" s="4"/>
      <c r="AE458" s="4"/>
    </row>
    <row r="459" spans="1:31">
      <c r="A459" s="7"/>
      <c r="B459" s="114" t="s">
        <v>1209</v>
      </c>
      <c r="C459" s="115" t="s">
        <v>1210</v>
      </c>
      <c r="D459" s="114" t="s">
        <v>31</v>
      </c>
      <c r="E459" s="114" t="s">
        <v>1211</v>
      </c>
      <c r="F459" s="116" t="s">
        <v>87</v>
      </c>
      <c r="G459" s="117">
        <v>4</v>
      </c>
      <c r="H459" s="206"/>
      <c r="I459" s="126">
        <f t="shared" si="115"/>
        <v>0</v>
      </c>
      <c r="J459" s="126">
        <f t="shared" si="116"/>
        <v>0</v>
      </c>
      <c r="K459" s="118" t="e">
        <f t="shared" si="117"/>
        <v>#DIV/0!</v>
      </c>
      <c r="L459" s="55"/>
      <c r="M459" s="55"/>
      <c r="N459" s="4"/>
      <c r="O459" s="4"/>
      <c r="P459" s="4"/>
      <c r="Q459" s="4"/>
      <c r="R459" s="4"/>
      <c r="S459" s="4"/>
      <c r="T459" s="4"/>
      <c r="U459" s="4"/>
      <c r="V459" s="4"/>
      <c r="W459" s="4"/>
      <c r="X459" s="4"/>
      <c r="Y459" s="4"/>
      <c r="Z459" s="4"/>
      <c r="AA459" s="4"/>
      <c r="AB459" s="4"/>
      <c r="AC459" s="4"/>
      <c r="AD459" s="4"/>
      <c r="AE459" s="4"/>
    </row>
    <row r="460" spans="1:31" ht="28.5">
      <c r="A460" s="7"/>
      <c r="B460" s="114" t="s">
        <v>1212</v>
      </c>
      <c r="C460" s="115" t="s">
        <v>1213</v>
      </c>
      <c r="D460" s="114" t="s">
        <v>47</v>
      </c>
      <c r="E460" s="114" t="s">
        <v>1214</v>
      </c>
      <c r="F460" s="116" t="s">
        <v>49</v>
      </c>
      <c r="G460" s="117">
        <v>8</v>
      </c>
      <c r="H460" s="206"/>
      <c r="I460" s="126">
        <f t="shared" si="115"/>
        <v>0</v>
      </c>
      <c r="J460" s="126">
        <f t="shared" si="116"/>
        <v>0</v>
      </c>
      <c r="K460" s="118" t="e">
        <f t="shared" si="117"/>
        <v>#DIV/0!</v>
      </c>
      <c r="L460" s="55"/>
      <c r="M460" s="55"/>
      <c r="N460" s="4"/>
      <c r="O460" s="4"/>
      <c r="P460" s="4"/>
      <c r="Q460" s="4"/>
      <c r="R460" s="4"/>
      <c r="S460" s="4"/>
      <c r="T460" s="4"/>
      <c r="U460" s="4"/>
      <c r="V460" s="4"/>
      <c r="W460" s="4"/>
      <c r="X460" s="4"/>
      <c r="Y460" s="4"/>
      <c r="Z460" s="4"/>
      <c r="AA460" s="4"/>
      <c r="AB460" s="4"/>
      <c r="AC460" s="4"/>
      <c r="AD460" s="4"/>
      <c r="AE460" s="4"/>
    </row>
    <row r="461" spans="1:31" ht="42.75">
      <c r="A461" s="7"/>
      <c r="B461" s="114" t="s">
        <v>1215</v>
      </c>
      <c r="C461" s="115" t="s">
        <v>1216</v>
      </c>
      <c r="D461" s="114" t="s">
        <v>47</v>
      </c>
      <c r="E461" s="114" t="s">
        <v>1217</v>
      </c>
      <c r="F461" s="116" t="s">
        <v>87</v>
      </c>
      <c r="G461" s="117">
        <v>40</v>
      </c>
      <c r="H461" s="206"/>
      <c r="I461" s="126">
        <f t="shared" si="115"/>
        <v>0</v>
      </c>
      <c r="J461" s="126">
        <f t="shared" si="116"/>
        <v>0</v>
      </c>
      <c r="K461" s="118" t="e">
        <f t="shared" si="117"/>
        <v>#DIV/0!</v>
      </c>
      <c r="L461" s="55"/>
      <c r="M461" s="55"/>
      <c r="N461" s="4"/>
      <c r="O461" s="4"/>
      <c r="P461" s="4"/>
      <c r="Q461" s="4"/>
      <c r="R461" s="4"/>
      <c r="S461" s="4"/>
      <c r="T461" s="4"/>
      <c r="U461" s="4"/>
      <c r="V461" s="4"/>
      <c r="W461" s="4"/>
      <c r="X461" s="4"/>
      <c r="Y461" s="4"/>
      <c r="Z461" s="4"/>
      <c r="AA461" s="4"/>
      <c r="AB461" s="4"/>
      <c r="AC461" s="4"/>
      <c r="AD461" s="4"/>
      <c r="AE461" s="4"/>
    </row>
    <row r="462" spans="1:31" ht="15">
      <c r="A462" s="7"/>
      <c r="B462" s="119">
        <v>20</v>
      </c>
      <c r="C462" s="119"/>
      <c r="D462" s="119"/>
      <c r="E462" s="119" t="s">
        <v>1218</v>
      </c>
      <c r="F462" s="119"/>
      <c r="G462" s="120"/>
      <c r="H462" s="122"/>
      <c r="I462" s="123"/>
      <c r="J462" s="122">
        <f>J463+J465+J467</f>
        <v>0</v>
      </c>
      <c r="K462" s="121" t="e">
        <f>K463+K465+K467</f>
        <v>#DIV/0!</v>
      </c>
      <c r="L462" s="55"/>
      <c r="M462" s="55"/>
      <c r="N462" s="4"/>
      <c r="O462" s="4"/>
      <c r="P462" s="4"/>
      <c r="Q462" s="4"/>
      <c r="R462" s="4"/>
      <c r="S462" s="4"/>
      <c r="T462" s="4"/>
      <c r="U462" s="4"/>
      <c r="V462" s="4"/>
      <c r="W462" s="4"/>
      <c r="X462" s="4"/>
      <c r="Y462" s="4"/>
      <c r="Z462" s="4"/>
      <c r="AA462" s="4"/>
      <c r="AB462" s="4"/>
      <c r="AC462" s="4"/>
      <c r="AD462" s="4"/>
      <c r="AE462" s="4"/>
    </row>
    <row r="463" spans="1:31" ht="15">
      <c r="A463" s="7"/>
      <c r="B463" s="111" t="s">
        <v>1219</v>
      </c>
      <c r="C463" s="111"/>
      <c r="D463" s="111"/>
      <c r="E463" s="111" t="s">
        <v>1220</v>
      </c>
      <c r="F463" s="111"/>
      <c r="G463" s="112"/>
      <c r="H463" s="124"/>
      <c r="I463" s="125"/>
      <c r="J463" s="124">
        <f>J464</f>
        <v>0</v>
      </c>
      <c r="K463" s="113" t="e">
        <f>K464</f>
        <v>#DIV/0!</v>
      </c>
      <c r="L463" s="55"/>
      <c r="M463" s="55"/>
      <c r="N463" s="4"/>
      <c r="O463" s="4"/>
      <c r="P463" s="4"/>
      <c r="Q463" s="4"/>
      <c r="R463" s="4"/>
      <c r="S463" s="4"/>
      <c r="T463" s="4"/>
      <c r="U463" s="4"/>
      <c r="V463" s="4"/>
      <c r="W463" s="4"/>
      <c r="X463" s="4"/>
      <c r="Y463" s="4"/>
      <c r="Z463" s="4"/>
      <c r="AA463" s="4"/>
      <c r="AB463" s="4"/>
      <c r="AC463" s="4"/>
      <c r="AD463" s="4"/>
      <c r="AE463" s="4"/>
    </row>
    <row r="464" spans="1:31" ht="28.5">
      <c r="A464" s="7"/>
      <c r="B464" s="114" t="s">
        <v>1221</v>
      </c>
      <c r="C464" s="115" t="s">
        <v>1222</v>
      </c>
      <c r="D464" s="114" t="s">
        <v>47</v>
      </c>
      <c r="E464" s="114" t="s">
        <v>1223</v>
      </c>
      <c r="F464" s="116" t="s">
        <v>37</v>
      </c>
      <c r="G464" s="117">
        <v>14.59</v>
      </c>
      <c r="H464" s="206"/>
      <c r="I464" s="126">
        <f t="shared" ref="I464" si="118">TRUNC(H464+H464*$C$11,2)</f>
        <v>0</v>
      </c>
      <c r="J464" s="126">
        <f t="shared" ref="J464" si="119">TRUNC(I464*G464,2)</f>
        <v>0</v>
      </c>
      <c r="K464" s="118" t="e">
        <f t="shared" ref="K464" si="120">J464/$J$475</f>
        <v>#DIV/0!</v>
      </c>
      <c r="L464" s="55"/>
      <c r="M464" s="55"/>
      <c r="N464" s="4"/>
      <c r="O464" s="4"/>
      <c r="P464" s="4"/>
      <c r="Q464" s="4"/>
      <c r="R464" s="4"/>
      <c r="S464" s="4"/>
      <c r="T464" s="4"/>
      <c r="U464" s="4"/>
      <c r="V464" s="4"/>
      <c r="W464" s="4"/>
      <c r="X464" s="4"/>
      <c r="Y464" s="4"/>
      <c r="Z464" s="4"/>
      <c r="AA464" s="4"/>
      <c r="AB464" s="4"/>
      <c r="AC464" s="4"/>
      <c r="AD464" s="4"/>
      <c r="AE464" s="4"/>
    </row>
    <row r="465" spans="1:31" ht="15">
      <c r="A465" s="7"/>
      <c r="B465" s="111" t="s">
        <v>1224</v>
      </c>
      <c r="C465" s="111"/>
      <c r="D465" s="111"/>
      <c r="E465" s="111" t="s">
        <v>1225</v>
      </c>
      <c r="F465" s="111"/>
      <c r="G465" s="112"/>
      <c r="H465" s="124"/>
      <c r="I465" s="125"/>
      <c r="J465" s="124">
        <f>J466</f>
        <v>0</v>
      </c>
      <c r="K465" s="113" t="e">
        <f>K466</f>
        <v>#DIV/0!</v>
      </c>
      <c r="L465" s="55"/>
      <c r="M465" s="55"/>
      <c r="N465" s="4"/>
      <c r="O465" s="4"/>
      <c r="P465" s="4"/>
      <c r="Q465" s="4"/>
      <c r="R465" s="4"/>
      <c r="S465" s="4"/>
      <c r="T465" s="4"/>
      <c r="U465" s="4"/>
      <c r="V465" s="4"/>
      <c r="W465" s="4"/>
      <c r="X465" s="4"/>
      <c r="Y465" s="4"/>
      <c r="Z465" s="4"/>
      <c r="AA465" s="4"/>
      <c r="AB465" s="4"/>
      <c r="AC465" s="4"/>
      <c r="AD465" s="4"/>
      <c r="AE465" s="4"/>
    </row>
    <row r="466" spans="1:31">
      <c r="A466" s="7"/>
      <c r="B466" s="114" t="s">
        <v>1226</v>
      </c>
      <c r="C466" s="115" t="s">
        <v>1227</v>
      </c>
      <c r="D466" s="114" t="s">
        <v>47</v>
      </c>
      <c r="E466" s="114" t="s">
        <v>1228</v>
      </c>
      <c r="F466" s="116" t="s">
        <v>37</v>
      </c>
      <c r="G466" s="117">
        <v>72.66</v>
      </c>
      <c r="H466" s="206"/>
      <c r="I466" s="126">
        <f t="shared" ref="I466" si="121">TRUNC(H466+H466*$C$11,2)</f>
        <v>0</v>
      </c>
      <c r="J466" s="126">
        <f t="shared" ref="J466" si="122">TRUNC(I466*G466,2)</f>
        <v>0</v>
      </c>
      <c r="K466" s="118" t="e">
        <f t="shared" ref="K466" si="123">J466/$J$475</f>
        <v>#DIV/0!</v>
      </c>
      <c r="L466" s="55"/>
      <c r="M466" s="55"/>
      <c r="N466" s="4"/>
      <c r="O466" s="4"/>
      <c r="P466" s="4"/>
      <c r="Q466" s="4"/>
      <c r="R466" s="4"/>
      <c r="S466" s="4"/>
      <c r="T466" s="4"/>
      <c r="U466" s="4"/>
      <c r="V466" s="4"/>
      <c r="W466" s="4"/>
      <c r="X466" s="4"/>
      <c r="Y466" s="4"/>
      <c r="Z466" s="4"/>
      <c r="AA466" s="4"/>
      <c r="AB466" s="4"/>
      <c r="AC466" s="4"/>
      <c r="AD466" s="4"/>
      <c r="AE466" s="4"/>
    </row>
    <row r="467" spans="1:31" ht="15">
      <c r="A467" s="7"/>
      <c r="B467" s="138" t="s">
        <v>1229</v>
      </c>
      <c r="C467" s="138"/>
      <c r="D467" s="138"/>
      <c r="E467" s="138" t="s">
        <v>1230</v>
      </c>
      <c r="F467" s="138"/>
      <c r="G467" s="139"/>
      <c r="H467" s="140"/>
      <c r="I467" s="141"/>
      <c r="J467" s="124">
        <f>J468</f>
        <v>0</v>
      </c>
      <c r="K467" s="113" t="e">
        <f>K468</f>
        <v>#DIV/0!</v>
      </c>
      <c r="L467" s="55"/>
      <c r="M467" s="55"/>
      <c r="N467" s="4"/>
      <c r="O467" s="4"/>
      <c r="P467" s="4"/>
      <c r="Q467" s="4"/>
      <c r="R467" s="4"/>
      <c r="S467" s="4"/>
      <c r="T467" s="4"/>
      <c r="U467" s="4"/>
      <c r="V467" s="4"/>
      <c r="W467" s="4"/>
      <c r="X467" s="4"/>
      <c r="Y467" s="4"/>
      <c r="Z467" s="4"/>
      <c r="AA467" s="4"/>
      <c r="AB467" s="4"/>
      <c r="AC467" s="4"/>
      <c r="AD467" s="4"/>
      <c r="AE467" s="4"/>
    </row>
    <row r="468" spans="1:31">
      <c r="A468" s="7"/>
      <c r="B468" s="114" t="s">
        <v>1231</v>
      </c>
      <c r="C468" s="115" t="s">
        <v>1232</v>
      </c>
      <c r="D468" s="114" t="s">
        <v>31</v>
      </c>
      <c r="E468" s="114" t="s">
        <v>1233</v>
      </c>
      <c r="F468" s="116" t="s">
        <v>49</v>
      </c>
      <c r="G468" s="117">
        <v>10</v>
      </c>
      <c r="H468" s="206"/>
      <c r="I468" s="126">
        <f t="shared" ref="I468" si="124">TRUNC(H468+H468*$C$11,2)</f>
        <v>0</v>
      </c>
      <c r="J468" s="126">
        <f t="shared" ref="J468" si="125">TRUNC(I468*G468,2)</f>
        <v>0</v>
      </c>
      <c r="K468" s="118" t="e">
        <f t="shared" ref="K468" si="126">J468/$J$475</f>
        <v>#DIV/0!</v>
      </c>
      <c r="L468" s="55"/>
      <c r="M468" s="55"/>
      <c r="N468" s="4"/>
      <c r="O468" s="4"/>
      <c r="P468" s="4"/>
      <c r="Q468" s="4"/>
      <c r="R468" s="4"/>
      <c r="S468" s="4"/>
      <c r="T468" s="4"/>
      <c r="U468" s="4"/>
      <c r="V468" s="4"/>
      <c r="W468" s="4"/>
      <c r="X468" s="4"/>
      <c r="Y468" s="4"/>
      <c r="Z468" s="4"/>
      <c r="AA468" s="4"/>
      <c r="AB468" s="4"/>
      <c r="AC468" s="4"/>
      <c r="AD468" s="4"/>
      <c r="AE468" s="4"/>
    </row>
    <row r="469" spans="1:31" ht="15">
      <c r="A469" s="7"/>
      <c r="B469" s="119">
        <v>21</v>
      </c>
      <c r="C469" s="119"/>
      <c r="D469" s="119"/>
      <c r="E469" s="119" t="s">
        <v>1234</v>
      </c>
      <c r="F469" s="119"/>
      <c r="G469" s="120"/>
      <c r="H469" s="122"/>
      <c r="I469" s="123"/>
      <c r="J469" s="122">
        <f>J470</f>
        <v>0</v>
      </c>
      <c r="K469" s="121" t="e">
        <f>K470</f>
        <v>#DIV/0!</v>
      </c>
      <c r="L469" s="55"/>
      <c r="M469" s="55"/>
      <c r="N469" s="4"/>
      <c r="O469" s="4"/>
      <c r="P469" s="4"/>
      <c r="Q469" s="4"/>
      <c r="R469" s="4"/>
      <c r="S469" s="4"/>
      <c r="T469" s="4"/>
      <c r="U469" s="4"/>
      <c r="V469" s="4"/>
      <c r="W469" s="4"/>
      <c r="X469" s="4"/>
      <c r="Y469" s="4"/>
      <c r="Z469" s="4"/>
      <c r="AA469" s="4"/>
      <c r="AB469" s="4"/>
      <c r="AC469" s="4"/>
      <c r="AD469" s="4"/>
      <c r="AE469" s="4"/>
    </row>
    <row r="470" spans="1:31">
      <c r="A470" s="7"/>
      <c r="B470" s="114" t="s">
        <v>1235</v>
      </c>
      <c r="C470" s="115" t="s">
        <v>1236</v>
      </c>
      <c r="D470" s="114" t="s">
        <v>31</v>
      </c>
      <c r="E470" s="114" t="s">
        <v>1237</v>
      </c>
      <c r="F470" s="116" t="s">
        <v>37</v>
      </c>
      <c r="G470" s="117">
        <v>389.78</v>
      </c>
      <c r="H470" s="206"/>
      <c r="I470" s="126">
        <f t="shared" ref="I470" si="127">TRUNC(H470+H470*$C$11,2)</f>
        <v>0</v>
      </c>
      <c r="J470" s="126">
        <f t="shared" ref="J470" si="128">TRUNC(I470*G470,2)</f>
        <v>0</v>
      </c>
      <c r="K470" s="118" t="e">
        <f t="shared" ref="K470" si="129">J470/$J$475</f>
        <v>#DIV/0!</v>
      </c>
      <c r="L470" s="55"/>
      <c r="M470" s="55"/>
      <c r="N470" s="4"/>
      <c r="O470" s="4"/>
      <c r="P470" s="4"/>
      <c r="Q470" s="4"/>
      <c r="R470" s="4"/>
      <c r="S470" s="4"/>
      <c r="T470" s="4"/>
      <c r="U470" s="4"/>
      <c r="V470" s="4"/>
      <c r="W470" s="4"/>
      <c r="X470" s="4"/>
      <c r="Y470" s="4"/>
      <c r="Z470" s="4"/>
      <c r="AA470" s="4"/>
      <c r="AB470" s="4"/>
      <c r="AC470" s="4"/>
      <c r="AD470" s="4"/>
      <c r="AE470" s="4"/>
    </row>
    <row r="471" spans="1:31" ht="15">
      <c r="A471" s="4"/>
      <c r="B471" s="56"/>
      <c r="C471" s="56"/>
      <c r="D471" s="56"/>
      <c r="E471" s="56"/>
      <c r="F471" s="56"/>
      <c r="G471" s="65"/>
      <c r="H471" s="56"/>
      <c r="I471" s="56" t="s">
        <v>1238</v>
      </c>
      <c r="J471" s="142">
        <f>J469+J462+J450+J441+J422+J329+J214+J188+J186+J174+J168+J165+J157+J150+J119+J116+J104+J89+J57+J40+J18</f>
        <v>0</v>
      </c>
      <c r="K471" s="143" t="e">
        <f>K469+K462+K450+K441+K422+K329+K214+K188+K186+K174+K168+K165+K157+K150+K119+K116+K104+K89+K57+K40+K18</f>
        <v>#DIV/0!</v>
      </c>
      <c r="L471" s="55"/>
      <c r="M471" s="55"/>
      <c r="N471" s="4"/>
      <c r="O471" s="4"/>
      <c r="P471" s="4"/>
      <c r="Q471" s="4"/>
      <c r="R471" s="4"/>
      <c r="S471" s="4"/>
      <c r="T471" s="4"/>
      <c r="U471" s="4"/>
      <c r="V471" s="4"/>
      <c r="W471" s="4"/>
      <c r="X471" s="4"/>
      <c r="Y471" s="4"/>
      <c r="Z471" s="4"/>
      <c r="AA471" s="4"/>
      <c r="AB471" s="4"/>
      <c r="AC471" s="4"/>
      <c r="AD471" s="4"/>
      <c r="AE471" s="4"/>
    </row>
    <row r="472" spans="1:31">
      <c r="A472" s="4"/>
      <c r="B472" s="63"/>
      <c r="C472" s="63"/>
      <c r="D472" s="63"/>
      <c r="E472" s="63"/>
      <c r="F472" s="63"/>
      <c r="G472" s="66"/>
      <c r="H472" s="63"/>
      <c r="I472" s="63"/>
      <c r="J472" s="63"/>
      <c r="K472" s="63"/>
      <c r="L472" s="55"/>
      <c r="M472" s="55"/>
      <c r="N472" s="4"/>
      <c r="O472" s="4"/>
      <c r="P472" s="4"/>
      <c r="Q472" s="4"/>
      <c r="R472" s="4"/>
      <c r="S472" s="4"/>
      <c r="T472" s="4"/>
      <c r="U472" s="4"/>
      <c r="V472" s="4"/>
      <c r="W472" s="4"/>
      <c r="X472" s="4"/>
      <c r="Y472" s="4"/>
      <c r="Z472" s="4"/>
      <c r="AA472" s="4"/>
      <c r="AB472" s="4"/>
      <c r="AC472" s="4"/>
      <c r="AD472" s="4"/>
      <c r="AE472" s="4"/>
    </row>
    <row r="473" spans="1:31" ht="15">
      <c r="A473" s="4"/>
      <c r="B473" s="234"/>
      <c r="C473" s="234"/>
      <c r="D473" s="234"/>
      <c r="E473" s="64"/>
      <c r="F473" s="56"/>
      <c r="G473" s="65"/>
      <c r="H473" s="56"/>
      <c r="I473" s="100" t="s">
        <v>1239</v>
      </c>
      <c r="J473" s="235">
        <f>J471/(1+C11)</f>
        <v>0</v>
      </c>
      <c r="K473" s="234"/>
      <c r="L473" s="55"/>
      <c r="M473" s="55"/>
      <c r="N473" s="4"/>
      <c r="O473" s="4"/>
      <c r="P473" s="4"/>
      <c r="Q473" s="4"/>
      <c r="R473" s="4"/>
      <c r="S473" s="4"/>
      <c r="T473" s="4"/>
      <c r="U473" s="4"/>
      <c r="V473" s="4"/>
      <c r="W473" s="4"/>
      <c r="X473" s="4"/>
      <c r="Y473" s="4"/>
      <c r="Z473" s="4"/>
      <c r="AA473" s="4"/>
      <c r="AB473" s="4"/>
      <c r="AC473" s="4"/>
      <c r="AD473" s="4"/>
      <c r="AE473" s="4"/>
    </row>
    <row r="474" spans="1:31" ht="15" customHeight="1">
      <c r="A474" s="4"/>
      <c r="B474" s="326" t="s">
        <v>3336</v>
      </c>
      <c r="C474" s="326"/>
      <c r="D474" s="326"/>
      <c r="E474" s="326"/>
      <c r="F474" s="326"/>
      <c r="G474" s="326"/>
      <c r="H474" s="56"/>
      <c r="I474" s="100" t="s">
        <v>1240</v>
      </c>
      <c r="J474" s="235">
        <f>J471-J473</f>
        <v>0</v>
      </c>
      <c r="K474" s="234"/>
      <c r="L474" s="55"/>
      <c r="M474" s="55"/>
      <c r="N474" s="4"/>
      <c r="O474" s="4"/>
      <c r="P474" s="4"/>
      <c r="Q474" s="4"/>
      <c r="R474" s="4"/>
      <c r="S474" s="4"/>
      <c r="T474" s="4"/>
      <c r="U474" s="4"/>
      <c r="V474" s="4"/>
      <c r="W474" s="4"/>
      <c r="X474" s="4"/>
      <c r="Y474" s="4"/>
      <c r="Z474" s="4"/>
      <c r="AA474" s="4"/>
      <c r="AB474" s="4"/>
      <c r="AC474" s="4"/>
      <c r="AD474" s="4"/>
      <c r="AE474" s="4"/>
    </row>
    <row r="475" spans="1:31" ht="15">
      <c r="A475" s="4"/>
      <c r="B475" s="326" t="s">
        <v>3335</v>
      </c>
      <c r="C475" s="326"/>
      <c r="D475" s="326"/>
      <c r="E475" s="326"/>
      <c r="F475" s="326"/>
      <c r="G475" s="326"/>
      <c r="H475" s="56"/>
      <c r="I475" s="100" t="s">
        <v>1241</v>
      </c>
      <c r="J475" s="233">
        <f>J473+J474</f>
        <v>0</v>
      </c>
      <c r="K475" s="233"/>
      <c r="L475" s="202"/>
      <c r="M475" s="55"/>
      <c r="N475" s="4"/>
      <c r="O475" s="4"/>
      <c r="P475" s="4"/>
      <c r="Q475" s="4"/>
      <c r="R475" s="4"/>
      <c r="S475" s="4"/>
      <c r="T475" s="4"/>
      <c r="U475" s="4"/>
      <c r="V475" s="4"/>
      <c r="W475" s="4"/>
      <c r="X475" s="4"/>
      <c r="Y475" s="4"/>
      <c r="Z475" s="4"/>
      <c r="AA475" s="4"/>
      <c r="AB475" s="4"/>
      <c r="AC475" s="4"/>
      <c r="AD475" s="4"/>
      <c r="AE475" s="4"/>
    </row>
    <row r="476" spans="1:31">
      <c r="A476" s="4"/>
      <c r="B476" s="4"/>
      <c r="C476" s="4"/>
      <c r="D476" s="4"/>
      <c r="E476" s="4"/>
      <c r="F476" s="4"/>
      <c r="G476" s="47"/>
      <c r="H476" s="4"/>
      <c r="I476" s="4"/>
      <c r="J476" s="4"/>
      <c r="K476" s="4"/>
      <c r="L476" s="4"/>
      <c r="M476" s="4"/>
      <c r="N476" s="4"/>
      <c r="O476" s="4"/>
      <c r="P476" s="4"/>
      <c r="Q476" s="4"/>
      <c r="R476" s="4"/>
      <c r="S476" s="4"/>
      <c r="T476" s="4"/>
      <c r="U476" s="4"/>
      <c r="V476" s="4"/>
      <c r="W476" s="4"/>
      <c r="X476" s="4"/>
      <c r="Y476" s="4"/>
      <c r="Z476" s="4"/>
      <c r="AA476" s="4"/>
      <c r="AB476" s="4"/>
      <c r="AC476" s="4"/>
      <c r="AD476" s="4"/>
      <c r="AE476" s="4"/>
    </row>
    <row r="477" spans="1:31">
      <c r="A477" s="4"/>
      <c r="B477" s="4"/>
      <c r="C477" s="4"/>
      <c r="D477" s="4"/>
      <c r="E477" s="4"/>
      <c r="F477" s="4"/>
      <c r="G477" s="47"/>
      <c r="H477" s="4"/>
      <c r="I477" s="4"/>
      <c r="J477" s="4"/>
      <c r="K477" s="4"/>
      <c r="L477" s="4"/>
      <c r="M477" s="4"/>
      <c r="N477" s="4"/>
      <c r="O477" s="4"/>
      <c r="P477" s="4"/>
      <c r="Q477" s="4"/>
      <c r="R477" s="4"/>
      <c r="S477" s="4"/>
      <c r="T477" s="4"/>
      <c r="U477" s="4"/>
      <c r="V477" s="4"/>
      <c r="W477" s="4"/>
      <c r="X477" s="4"/>
      <c r="Y477" s="4"/>
      <c r="Z477" s="4"/>
      <c r="AA477" s="4"/>
      <c r="AB477" s="4"/>
      <c r="AC477" s="4"/>
      <c r="AD477" s="4"/>
      <c r="AE477" s="4"/>
    </row>
    <row r="478" spans="1:31">
      <c r="A478" s="4"/>
      <c r="B478" s="4"/>
      <c r="C478" s="4"/>
      <c r="D478" s="4"/>
      <c r="E478" s="4"/>
      <c r="F478" s="4"/>
      <c r="G478" s="47"/>
      <c r="H478" s="4"/>
      <c r="I478" s="4"/>
      <c r="J478" s="232">
        <v>2141270.75</v>
      </c>
      <c r="K478" s="232"/>
      <c r="L478" s="4"/>
      <c r="M478" s="4"/>
      <c r="N478" s="4"/>
      <c r="O478" s="4"/>
      <c r="P478" s="4"/>
      <c r="Q478" s="4"/>
      <c r="R478" s="4"/>
      <c r="S478" s="4"/>
      <c r="T478" s="4"/>
      <c r="U478" s="4"/>
      <c r="V478" s="4"/>
      <c r="W478" s="4"/>
      <c r="X478" s="4"/>
      <c r="Y478" s="4"/>
      <c r="Z478" s="4"/>
      <c r="AA478" s="4"/>
      <c r="AB478" s="4"/>
      <c r="AC478" s="4"/>
      <c r="AD478" s="4"/>
      <c r="AE478" s="4"/>
    </row>
    <row r="479" spans="1:31">
      <c r="A479" s="4"/>
      <c r="B479" s="4"/>
      <c r="C479" s="4"/>
      <c r="D479" s="4"/>
      <c r="E479" s="4"/>
      <c r="F479" s="4"/>
      <c r="G479" s="47"/>
      <c r="H479" s="4"/>
      <c r="I479" s="4"/>
      <c r="J479" s="4"/>
      <c r="K479" s="201">
        <f>J475-J478</f>
        <v>-2141270.75</v>
      </c>
      <c r="L479" s="4"/>
      <c r="M479" s="4"/>
      <c r="N479" s="4"/>
      <c r="O479" s="4"/>
      <c r="P479" s="4"/>
      <c r="Q479" s="4"/>
      <c r="R479" s="4"/>
      <c r="S479" s="4"/>
      <c r="T479" s="4"/>
      <c r="U479" s="4"/>
      <c r="V479" s="4"/>
      <c r="W479" s="4"/>
      <c r="X479" s="4"/>
      <c r="Y479" s="4"/>
      <c r="Z479" s="4"/>
      <c r="AA479" s="4"/>
      <c r="AB479" s="4"/>
      <c r="AC479" s="4"/>
      <c r="AD479" s="4"/>
      <c r="AE479" s="4"/>
    </row>
    <row r="480" spans="1:31">
      <c r="A480" s="4"/>
      <c r="B480" s="4"/>
      <c r="C480" s="4"/>
      <c r="D480" s="4"/>
      <c r="E480" s="4"/>
      <c r="F480" s="4"/>
      <c r="G480" s="47"/>
      <c r="H480" s="4"/>
      <c r="I480" s="4"/>
      <c r="J480" s="4"/>
      <c r="K480" s="4"/>
      <c r="L480" s="4"/>
      <c r="M480" s="4"/>
      <c r="N480" s="4"/>
      <c r="O480" s="4"/>
      <c r="P480" s="4"/>
      <c r="Q480" s="4"/>
      <c r="R480" s="4"/>
      <c r="S480" s="4"/>
      <c r="T480" s="4"/>
      <c r="U480" s="4"/>
      <c r="V480" s="4"/>
      <c r="W480" s="4"/>
      <c r="X480" s="4"/>
      <c r="Y480" s="4"/>
      <c r="Z480" s="4"/>
      <c r="AA480" s="4"/>
      <c r="AB480" s="4"/>
      <c r="AC480" s="4"/>
      <c r="AD480" s="4"/>
      <c r="AE480" s="4"/>
    </row>
    <row r="481" spans="1:31">
      <c r="A481" s="4"/>
      <c r="B481" s="4"/>
      <c r="C481" s="4"/>
      <c r="D481" s="4"/>
      <c r="E481" s="4"/>
      <c r="F481" s="4"/>
      <c r="G481" s="47"/>
      <c r="H481" s="4"/>
      <c r="I481" s="4"/>
      <c r="J481" s="4"/>
      <c r="K481" s="4"/>
      <c r="L481" s="4"/>
      <c r="M481" s="4"/>
      <c r="N481" s="4"/>
      <c r="O481" s="4"/>
      <c r="P481" s="4"/>
      <c r="Q481" s="4"/>
      <c r="R481" s="4"/>
      <c r="S481" s="4"/>
      <c r="T481" s="4"/>
      <c r="U481" s="4"/>
      <c r="V481" s="4"/>
      <c r="W481" s="4"/>
      <c r="X481" s="4"/>
      <c r="Y481" s="4"/>
      <c r="Z481" s="4"/>
      <c r="AA481" s="4"/>
      <c r="AB481" s="4"/>
      <c r="AC481" s="4"/>
      <c r="AD481" s="4"/>
      <c r="AE481" s="4"/>
    </row>
    <row r="482" spans="1:31">
      <c r="A482" s="4"/>
      <c r="B482" s="4"/>
      <c r="C482" s="4"/>
      <c r="D482" s="4"/>
      <c r="E482" s="4"/>
      <c r="F482" s="4"/>
      <c r="G482" s="47"/>
      <c r="H482" s="4"/>
      <c r="I482" s="4"/>
      <c r="J482" s="4"/>
      <c r="K482" s="4"/>
      <c r="L482" s="4"/>
      <c r="M482" s="4"/>
      <c r="N482" s="4"/>
      <c r="O482" s="4"/>
      <c r="P482" s="4"/>
      <c r="Q482" s="4"/>
      <c r="R482" s="4"/>
      <c r="S482" s="4"/>
      <c r="T482" s="4"/>
      <c r="U482" s="4"/>
      <c r="V482" s="4"/>
      <c r="W482" s="4"/>
      <c r="X482" s="4"/>
      <c r="Y482" s="4"/>
      <c r="Z482" s="4"/>
      <c r="AA482" s="4"/>
      <c r="AB482" s="4"/>
      <c r="AC482" s="4"/>
      <c r="AD482" s="4"/>
      <c r="AE482" s="4"/>
    </row>
    <row r="483" spans="1:31">
      <c r="A483" s="4"/>
      <c r="B483" s="4"/>
      <c r="C483" s="4"/>
      <c r="D483" s="4"/>
      <c r="E483" s="4"/>
      <c r="F483" s="4"/>
      <c r="G483" s="47"/>
      <c r="H483" s="4"/>
      <c r="I483" s="4"/>
      <c r="J483" s="99"/>
      <c r="K483" s="4"/>
      <c r="L483" s="4"/>
      <c r="M483" s="4"/>
      <c r="N483" s="4"/>
      <c r="O483" s="4"/>
      <c r="P483" s="4"/>
      <c r="Q483" s="4"/>
      <c r="R483" s="4"/>
      <c r="S483" s="4"/>
      <c r="T483" s="4"/>
      <c r="U483" s="4"/>
      <c r="V483" s="4"/>
      <c r="W483" s="4"/>
      <c r="X483" s="4"/>
      <c r="Y483" s="4"/>
      <c r="Z483" s="4"/>
      <c r="AA483" s="4"/>
      <c r="AB483" s="4"/>
      <c r="AC483" s="4"/>
      <c r="AD483" s="4"/>
      <c r="AE483" s="4"/>
    </row>
    <row r="484" spans="1:31">
      <c r="A484" s="4"/>
      <c r="B484" s="4"/>
      <c r="C484" s="4"/>
      <c r="D484" s="4"/>
      <c r="E484" s="4"/>
      <c r="F484" s="4"/>
      <c r="G484" s="47"/>
      <c r="H484" s="4"/>
      <c r="I484" s="4"/>
      <c r="J484" s="4"/>
      <c r="K484" s="4"/>
      <c r="L484" s="4"/>
      <c r="M484" s="4"/>
      <c r="N484" s="4"/>
      <c r="O484" s="4"/>
      <c r="P484" s="4"/>
      <c r="Q484" s="4"/>
      <c r="R484" s="4"/>
      <c r="S484" s="4"/>
      <c r="T484" s="4"/>
      <c r="U484" s="4"/>
      <c r="V484" s="4"/>
      <c r="W484" s="4"/>
      <c r="X484" s="4"/>
      <c r="Y484" s="4"/>
      <c r="Z484" s="4"/>
      <c r="AA484" s="4"/>
      <c r="AB484" s="4"/>
      <c r="AC484" s="4"/>
      <c r="AD484" s="4"/>
      <c r="AE484" s="4"/>
    </row>
    <row r="485" spans="1:31">
      <c r="A485" s="4"/>
      <c r="B485" s="4"/>
      <c r="C485" s="4"/>
      <c r="D485" s="4"/>
      <c r="E485" s="4"/>
      <c r="F485" s="4"/>
      <c r="G485" s="47"/>
      <c r="H485" s="4"/>
      <c r="I485" s="4"/>
      <c r="J485" s="4"/>
      <c r="K485" s="4"/>
      <c r="L485" s="4"/>
      <c r="M485" s="4"/>
      <c r="N485" s="4"/>
      <c r="O485" s="4"/>
      <c r="P485" s="4"/>
      <c r="Q485" s="4"/>
      <c r="R485" s="4"/>
      <c r="S485" s="4"/>
      <c r="T485" s="4"/>
      <c r="U485" s="4"/>
      <c r="V485" s="4"/>
      <c r="W485" s="4"/>
      <c r="X485" s="4"/>
      <c r="Y485" s="4"/>
      <c r="Z485" s="4"/>
      <c r="AA485" s="4"/>
      <c r="AB485" s="4"/>
      <c r="AC485" s="4"/>
      <c r="AD485" s="4"/>
      <c r="AE485" s="4"/>
    </row>
    <row r="486" spans="1:31">
      <c r="A486" s="4"/>
      <c r="B486" s="4"/>
      <c r="C486" s="4"/>
      <c r="D486" s="4"/>
      <c r="E486" s="4"/>
      <c r="F486" s="4"/>
      <c r="G486" s="47"/>
      <c r="H486" s="4"/>
      <c r="I486" s="4"/>
      <c r="J486" s="4"/>
      <c r="K486" s="4"/>
      <c r="L486" s="4"/>
      <c r="M486" s="4"/>
      <c r="N486" s="4"/>
      <c r="O486" s="4"/>
      <c r="P486" s="4"/>
      <c r="Q486" s="4"/>
      <c r="R486" s="4"/>
      <c r="S486" s="4"/>
      <c r="T486" s="4"/>
      <c r="U486" s="4"/>
      <c r="V486" s="4"/>
      <c r="W486" s="4"/>
      <c r="X486" s="4"/>
      <c r="Y486" s="4"/>
      <c r="Z486" s="4"/>
      <c r="AA486" s="4"/>
      <c r="AB486" s="4"/>
      <c r="AC486" s="4"/>
      <c r="AD486" s="4"/>
      <c r="AE486" s="4"/>
    </row>
    <row r="487" spans="1:31">
      <c r="A487" s="4"/>
      <c r="B487" s="4"/>
      <c r="C487" s="4"/>
      <c r="D487" s="4"/>
      <c r="E487" s="4"/>
      <c r="F487" s="4"/>
      <c r="G487" s="47"/>
      <c r="H487" s="4"/>
      <c r="I487" s="4"/>
      <c r="J487" s="4"/>
      <c r="K487" s="4"/>
      <c r="L487" s="4"/>
      <c r="M487" s="4"/>
      <c r="N487" s="4"/>
      <c r="O487" s="4"/>
      <c r="P487" s="4"/>
      <c r="Q487" s="4"/>
      <c r="R487" s="4"/>
      <c r="S487" s="4"/>
      <c r="T487" s="4"/>
      <c r="U487" s="4"/>
      <c r="V487" s="4"/>
      <c r="W487" s="4"/>
      <c r="X487" s="4"/>
      <c r="Y487" s="4"/>
      <c r="Z487" s="4"/>
      <c r="AA487" s="4"/>
      <c r="AB487" s="4"/>
      <c r="AC487" s="4"/>
      <c r="AD487" s="4"/>
      <c r="AE487" s="4"/>
    </row>
    <row r="488" spans="1:31">
      <c r="A488" s="4"/>
      <c r="B488" s="4"/>
      <c r="C488" s="4"/>
      <c r="D488" s="4"/>
      <c r="E488" s="4"/>
      <c r="F488" s="4"/>
      <c r="G488" s="47"/>
      <c r="H488" s="4"/>
      <c r="I488" s="4"/>
      <c r="J488" s="4"/>
      <c r="K488" s="4"/>
      <c r="L488" s="4"/>
      <c r="M488" s="4"/>
      <c r="N488" s="4"/>
      <c r="O488" s="4"/>
      <c r="P488" s="4"/>
      <c r="Q488" s="4"/>
      <c r="R488" s="4"/>
      <c r="S488" s="4"/>
      <c r="T488" s="4"/>
      <c r="U488" s="4"/>
      <c r="V488" s="4"/>
      <c r="W488" s="4"/>
      <c r="X488" s="4"/>
      <c r="Y488" s="4"/>
      <c r="Z488" s="4"/>
      <c r="AA488" s="4"/>
      <c r="AB488" s="4"/>
      <c r="AC488" s="4"/>
      <c r="AD488" s="4"/>
      <c r="AE488" s="4"/>
    </row>
    <row r="489" spans="1:31">
      <c r="A489" s="4"/>
      <c r="B489" s="4"/>
      <c r="C489" s="4"/>
      <c r="D489" s="4"/>
      <c r="E489" s="4"/>
      <c r="F489" s="4"/>
      <c r="G489" s="47"/>
      <c r="H489" s="4"/>
      <c r="I489" s="4"/>
      <c r="J489" s="4"/>
      <c r="K489" s="4"/>
      <c r="L489" s="4"/>
      <c r="M489" s="4"/>
      <c r="N489" s="4"/>
      <c r="O489" s="4"/>
      <c r="P489" s="4"/>
      <c r="Q489" s="4"/>
      <c r="R489" s="4"/>
      <c r="S489" s="4"/>
      <c r="T489" s="4"/>
      <c r="U489" s="4"/>
      <c r="V489" s="4"/>
      <c r="W489" s="4"/>
      <c r="X489" s="4"/>
      <c r="Y489" s="4"/>
      <c r="Z489" s="4"/>
      <c r="AA489" s="4"/>
      <c r="AB489" s="4"/>
      <c r="AC489" s="4"/>
      <c r="AD489" s="4"/>
      <c r="AE489" s="4"/>
    </row>
    <row r="490" spans="1:31">
      <c r="A490" s="4"/>
      <c r="B490" s="4"/>
      <c r="C490" s="4"/>
      <c r="D490" s="4"/>
      <c r="E490" s="4"/>
      <c r="F490" s="4"/>
      <c r="G490" s="47"/>
      <c r="H490" s="4"/>
      <c r="I490" s="4"/>
      <c r="J490" s="4"/>
      <c r="K490" s="4"/>
      <c r="L490" s="4"/>
      <c r="M490" s="4"/>
      <c r="N490" s="4"/>
      <c r="O490" s="4"/>
      <c r="P490" s="4"/>
      <c r="Q490" s="4"/>
      <c r="R490" s="4"/>
      <c r="S490" s="4"/>
      <c r="T490" s="4"/>
      <c r="U490" s="4"/>
      <c r="V490" s="4"/>
      <c r="W490" s="4"/>
      <c r="X490" s="4"/>
      <c r="Y490" s="4"/>
      <c r="Z490" s="4"/>
      <c r="AA490" s="4"/>
      <c r="AB490" s="4"/>
      <c r="AC490" s="4"/>
      <c r="AD490" s="4"/>
      <c r="AE490" s="4"/>
    </row>
    <row r="491" spans="1:31">
      <c r="A491" s="4"/>
      <c r="B491" s="4"/>
      <c r="C491" s="4"/>
      <c r="D491" s="4"/>
      <c r="E491" s="4"/>
      <c r="F491" s="4"/>
      <c r="G491" s="47"/>
      <c r="H491" s="4"/>
      <c r="I491" s="4"/>
      <c r="J491" s="4"/>
      <c r="K491" s="4"/>
      <c r="L491" s="4"/>
      <c r="M491" s="4"/>
      <c r="N491" s="4"/>
      <c r="O491" s="4"/>
      <c r="P491" s="4"/>
      <c r="Q491" s="4"/>
      <c r="R491" s="4"/>
      <c r="S491" s="4"/>
      <c r="T491" s="4"/>
      <c r="U491" s="4"/>
      <c r="V491" s="4"/>
      <c r="W491" s="4"/>
      <c r="X491" s="4"/>
      <c r="Y491" s="4"/>
      <c r="Z491" s="4"/>
      <c r="AA491" s="4"/>
      <c r="AB491" s="4"/>
      <c r="AC491" s="4"/>
      <c r="AD491" s="4"/>
      <c r="AE491" s="4"/>
    </row>
    <row r="492" spans="1:31">
      <c r="A492" s="4"/>
      <c r="B492" s="4"/>
      <c r="C492" s="4"/>
      <c r="D492" s="4"/>
      <c r="E492" s="4"/>
      <c r="F492" s="4"/>
      <c r="G492" s="47"/>
      <c r="H492" s="4"/>
      <c r="I492" s="4"/>
      <c r="J492" s="4"/>
      <c r="K492" s="4"/>
      <c r="L492" s="4"/>
      <c r="M492" s="4"/>
      <c r="N492" s="4"/>
      <c r="O492" s="4"/>
      <c r="P492" s="4"/>
      <c r="Q492" s="4"/>
      <c r="R492" s="4"/>
      <c r="S492" s="4"/>
      <c r="T492" s="4"/>
      <c r="U492" s="4"/>
      <c r="V492" s="4"/>
      <c r="W492" s="4"/>
      <c r="X492" s="4"/>
      <c r="Y492" s="4"/>
      <c r="Z492" s="4"/>
      <c r="AA492" s="4"/>
      <c r="AB492" s="4"/>
      <c r="AC492" s="4"/>
      <c r="AD492" s="4"/>
      <c r="AE492" s="4"/>
    </row>
    <row r="493" spans="1:31">
      <c r="A493" s="4"/>
      <c r="B493" s="4"/>
      <c r="C493" s="4"/>
      <c r="D493" s="4"/>
      <c r="E493" s="4"/>
      <c r="F493" s="4"/>
      <c r="G493" s="47"/>
      <c r="H493" s="4"/>
      <c r="I493" s="4"/>
      <c r="J493" s="4"/>
      <c r="K493" s="4"/>
      <c r="L493" s="4"/>
      <c r="M493" s="4"/>
      <c r="N493" s="4"/>
      <c r="O493" s="4"/>
      <c r="P493" s="4"/>
      <c r="Q493" s="4"/>
      <c r="R493" s="4"/>
      <c r="S493" s="4"/>
      <c r="T493" s="4"/>
      <c r="U493" s="4"/>
      <c r="V493" s="4"/>
      <c r="W493" s="4"/>
      <c r="X493" s="4"/>
      <c r="Y493" s="4"/>
      <c r="Z493" s="4"/>
      <c r="AA493" s="4"/>
      <c r="AB493" s="4"/>
      <c r="AC493" s="4"/>
      <c r="AD493" s="4"/>
      <c r="AE493" s="4"/>
    </row>
    <row r="494" spans="1:31">
      <c r="A494" s="4"/>
      <c r="B494" s="4"/>
      <c r="C494" s="4"/>
      <c r="D494" s="4"/>
      <c r="E494" s="4"/>
      <c r="F494" s="4"/>
      <c r="G494" s="47"/>
      <c r="H494" s="4"/>
      <c r="I494" s="4"/>
      <c r="J494" s="4"/>
      <c r="K494" s="4"/>
      <c r="L494" s="4"/>
      <c r="M494" s="4"/>
      <c r="N494" s="4"/>
      <c r="O494" s="4"/>
      <c r="P494" s="4"/>
      <c r="Q494" s="4"/>
      <c r="R494" s="4"/>
      <c r="S494" s="4"/>
      <c r="T494" s="4"/>
      <c r="U494" s="4"/>
      <c r="V494" s="4"/>
      <c r="W494" s="4"/>
      <c r="X494" s="4"/>
      <c r="Y494" s="4"/>
      <c r="Z494" s="4"/>
      <c r="AA494" s="4"/>
      <c r="AB494" s="4"/>
      <c r="AC494" s="4"/>
      <c r="AD494" s="4"/>
      <c r="AE494" s="4"/>
    </row>
    <row r="495" spans="1:31">
      <c r="A495" s="4"/>
      <c r="B495" s="4"/>
      <c r="C495" s="4"/>
      <c r="D495" s="4"/>
      <c r="E495" s="4"/>
      <c r="F495" s="4"/>
      <c r="G495" s="47"/>
      <c r="H495" s="4"/>
      <c r="I495" s="4"/>
      <c r="J495" s="4"/>
      <c r="K495" s="4"/>
      <c r="L495" s="4"/>
      <c r="M495" s="4"/>
      <c r="N495" s="4"/>
      <c r="O495" s="4"/>
      <c r="P495" s="4"/>
      <c r="Q495" s="4"/>
      <c r="R495" s="4"/>
      <c r="S495" s="4"/>
      <c r="T495" s="4"/>
      <c r="U495" s="4"/>
      <c r="V495" s="4"/>
      <c r="W495" s="4"/>
      <c r="X495" s="4"/>
      <c r="Y495" s="4"/>
      <c r="Z495" s="4"/>
      <c r="AA495" s="4"/>
      <c r="AB495" s="4"/>
      <c r="AC495" s="4"/>
      <c r="AD495" s="4"/>
      <c r="AE495" s="4"/>
    </row>
    <row r="496" spans="1:31">
      <c r="A496" s="4"/>
      <c r="B496" s="4"/>
      <c r="C496" s="4"/>
      <c r="D496" s="4"/>
      <c r="E496" s="4"/>
      <c r="F496" s="4"/>
      <c r="G496" s="47"/>
      <c r="H496" s="4"/>
      <c r="I496" s="4"/>
      <c r="J496" s="4"/>
      <c r="K496" s="4"/>
      <c r="L496" s="4"/>
      <c r="M496" s="4"/>
      <c r="N496" s="4"/>
      <c r="O496" s="4"/>
      <c r="P496" s="4"/>
      <c r="Q496" s="4"/>
      <c r="R496" s="4"/>
      <c r="S496" s="4"/>
      <c r="T496" s="4"/>
      <c r="U496" s="4"/>
      <c r="V496" s="4"/>
      <c r="W496" s="4"/>
      <c r="X496" s="4"/>
      <c r="Y496" s="4"/>
      <c r="Z496" s="4"/>
      <c r="AA496" s="4"/>
      <c r="AB496" s="4"/>
      <c r="AC496" s="4"/>
      <c r="AD496" s="4"/>
      <c r="AE496" s="4"/>
    </row>
    <row r="497" spans="1:31">
      <c r="A497" s="4"/>
      <c r="B497" s="4"/>
      <c r="C497" s="4"/>
      <c r="D497" s="4"/>
      <c r="E497" s="4"/>
      <c r="F497" s="4"/>
      <c r="G497" s="47"/>
      <c r="H497" s="4"/>
      <c r="I497" s="4"/>
      <c r="J497" s="4"/>
      <c r="K497" s="4"/>
      <c r="L497" s="4"/>
      <c r="M497" s="4"/>
      <c r="N497" s="4"/>
      <c r="O497" s="4"/>
      <c r="P497" s="4"/>
      <c r="Q497" s="4"/>
      <c r="R497" s="4"/>
      <c r="S497" s="4"/>
      <c r="T497" s="4"/>
      <c r="U497" s="4"/>
      <c r="V497" s="4"/>
      <c r="W497" s="4"/>
      <c r="X497" s="4"/>
      <c r="Y497" s="4"/>
      <c r="Z497" s="4"/>
      <c r="AA497" s="4"/>
      <c r="AB497" s="4"/>
      <c r="AC497" s="4"/>
      <c r="AD497" s="4"/>
      <c r="AE497" s="4"/>
    </row>
    <row r="498" spans="1:31">
      <c r="A498" s="4"/>
      <c r="B498" s="4"/>
      <c r="C498" s="4"/>
      <c r="D498" s="4"/>
      <c r="E498" s="4"/>
      <c r="F498" s="4"/>
      <c r="G498" s="47"/>
      <c r="H498" s="4"/>
      <c r="I498" s="4"/>
      <c r="J498" s="4"/>
      <c r="K498" s="4"/>
      <c r="L498" s="4"/>
      <c r="M498" s="4"/>
      <c r="N498" s="4"/>
      <c r="O498" s="4"/>
      <c r="P498" s="4"/>
      <c r="Q498" s="4"/>
      <c r="R498" s="4"/>
      <c r="S498" s="4"/>
      <c r="T498" s="4"/>
      <c r="U498" s="4"/>
      <c r="V498" s="4"/>
      <c r="W498" s="4"/>
      <c r="X498" s="4"/>
      <c r="Y498" s="4"/>
      <c r="Z498" s="4"/>
      <c r="AA498" s="4"/>
      <c r="AB498" s="4"/>
      <c r="AC498" s="4"/>
      <c r="AD498" s="4"/>
      <c r="AE498" s="4"/>
    </row>
    <row r="499" spans="1:31">
      <c r="A499" s="4"/>
      <c r="B499" s="4"/>
      <c r="C499" s="4"/>
      <c r="D499" s="4"/>
      <c r="E499" s="4"/>
      <c r="F499" s="4"/>
      <c r="G499" s="47"/>
      <c r="H499" s="4"/>
      <c r="I499" s="4"/>
      <c r="J499" s="4"/>
      <c r="K499" s="4"/>
      <c r="L499" s="4"/>
      <c r="M499" s="4"/>
      <c r="N499" s="4"/>
      <c r="O499" s="4"/>
      <c r="P499" s="4"/>
      <c r="Q499" s="4"/>
      <c r="R499" s="4"/>
      <c r="S499" s="4"/>
      <c r="T499" s="4"/>
      <c r="U499" s="4"/>
      <c r="V499" s="4"/>
      <c r="W499" s="4"/>
      <c r="X499" s="4"/>
      <c r="Y499" s="4"/>
      <c r="Z499" s="4"/>
      <c r="AA499" s="4"/>
      <c r="AB499" s="4"/>
      <c r="AC499" s="4"/>
      <c r="AD499" s="4"/>
      <c r="AE499" s="4"/>
    </row>
    <row r="500" spans="1:31">
      <c r="A500" s="4"/>
      <c r="B500" s="4"/>
      <c r="C500" s="4"/>
      <c r="D500" s="4"/>
      <c r="E500" s="4"/>
      <c r="F500" s="4"/>
      <c r="G500" s="47"/>
      <c r="H500" s="4"/>
      <c r="I500" s="4"/>
      <c r="J500" s="4"/>
      <c r="K500" s="4"/>
      <c r="L500" s="4"/>
      <c r="M500" s="4"/>
      <c r="N500" s="4"/>
      <c r="O500" s="4"/>
      <c r="P500" s="4"/>
      <c r="Q500" s="4"/>
      <c r="R500" s="4"/>
      <c r="S500" s="4"/>
      <c r="T500" s="4"/>
      <c r="U500" s="4"/>
      <c r="V500" s="4"/>
      <c r="W500" s="4"/>
      <c r="X500" s="4"/>
      <c r="Y500" s="4"/>
      <c r="Z500" s="4"/>
      <c r="AA500" s="4"/>
      <c r="AB500" s="4"/>
      <c r="AC500" s="4"/>
      <c r="AD500" s="4"/>
      <c r="AE500" s="4"/>
    </row>
    <row r="501" spans="1:31">
      <c r="A501" s="4"/>
      <c r="B501" s="4"/>
      <c r="C501" s="4"/>
      <c r="D501" s="4"/>
      <c r="E501" s="4"/>
      <c r="F501" s="4"/>
      <c r="G501" s="47"/>
      <c r="H501" s="4"/>
      <c r="I501" s="4"/>
      <c r="J501" s="4"/>
      <c r="K501" s="4"/>
      <c r="L501" s="4"/>
      <c r="M501" s="4"/>
      <c r="N501" s="4"/>
      <c r="O501" s="4"/>
      <c r="P501" s="4"/>
      <c r="Q501" s="4"/>
      <c r="R501" s="4"/>
      <c r="S501" s="4"/>
      <c r="T501" s="4"/>
      <c r="U501" s="4"/>
      <c r="V501" s="4"/>
      <c r="W501" s="4"/>
      <c r="X501" s="4"/>
      <c r="Y501" s="4"/>
      <c r="Z501" s="4"/>
      <c r="AA501" s="4"/>
      <c r="AB501" s="4"/>
      <c r="AC501" s="4"/>
      <c r="AD501" s="4"/>
      <c r="AE501" s="4"/>
    </row>
    <row r="502" spans="1:31">
      <c r="A502" s="4"/>
      <c r="B502" s="4"/>
      <c r="C502" s="4"/>
      <c r="D502" s="4"/>
      <c r="E502" s="4"/>
      <c r="F502" s="4"/>
      <c r="G502" s="47"/>
      <c r="H502" s="4"/>
      <c r="I502" s="4"/>
      <c r="J502" s="4"/>
      <c r="K502" s="4"/>
      <c r="L502" s="4"/>
      <c r="M502" s="4"/>
      <c r="N502" s="4"/>
      <c r="O502" s="4"/>
      <c r="P502" s="4"/>
      <c r="Q502" s="4"/>
      <c r="R502" s="4"/>
      <c r="S502" s="4"/>
      <c r="T502" s="4"/>
      <c r="U502" s="4"/>
      <c r="V502" s="4"/>
      <c r="W502" s="4"/>
      <c r="X502" s="4"/>
      <c r="Y502" s="4"/>
      <c r="Z502" s="4"/>
      <c r="AA502" s="4"/>
      <c r="AB502" s="4"/>
      <c r="AC502" s="4"/>
      <c r="AD502" s="4"/>
      <c r="AE502" s="4"/>
    </row>
    <row r="503" spans="1:31">
      <c r="A503" s="4"/>
      <c r="B503" s="4"/>
      <c r="C503" s="4"/>
      <c r="D503" s="4"/>
      <c r="E503" s="4"/>
      <c r="F503" s="4"/>
      <c r="G503" s="47"/>
      <c r="H503" s="4"/>
      <c r="I503" s="4"/>
      <c r="J503" s="4"/>
      <c r="K503" s="4"/>
      <c r="L503" s="4"/>
      <c r="M503" s="4"/>
      <c r="N503" s="4"/>
      <c r="O503" s="4"/>
      <c r="P503" s="4"/>
      <c r="Q503" s="4"/>
      <c r="R503" s="4"/>
      <c r="S503" s="4"/>
      <c r="T503" s="4"/>
      <c r="U503" s="4"/>
      <c r="V503" s="4"/>
      <c r="W503" s="4"/>
      <c r="X503" s="4"/>
      <c r="Y503" s="4"/>
      <c r="Z503" s="4"/>
      <c r="AA503" s="4"/>
      <c r="AB503" s="4"/>
      <c r="AC503" s="4"/>
      <c r="AD503" s="4"/>
      <c r="AE503" s="4"/>
    </row>
    <row r="504" spans="1:31">
      <c r="A504" s="4"/>
      <c r="B504" s="4"/>
      <c r="C504" s="4"/>
      <c r="D504" s="4"/>
      <c r="E504" s="4"/>
      <c r="F504" s="4"/>
      <c r="G504" s="47"/>
      <c r="H504" s="4"/>
      <c r="I504" s="4"/>
      <c r="J504" s="4"/>
      <c r="K504" s="4"/>
      <c r="L504" s="4"/>
      <c r="M504" s="4"/>
      <c r="N504" s="4"/>
      <c r="O504" s="4"/>
      <c r="P504" s="4"/>
      <c r="Q504" s="4"/>
      <c r="R504" s="4"/>
      <c r="S504" s="4"/>
      <c r="T504" s="4"/>
      <c r="U504" s="4"/>
      <c r="V504" s="4"/>
      <c r="W504" s="4"/>
      <c r="X504" s="4"/>
      <c r="Y504" s="4"/>
      <c r="Z504" s="4"/>
      <c r="AA504" s="4"/>
      <c r="AB504" s="4"/>
      <c r="AC504" s="4"/>
      <c r="AD504" s="4"/>
      <c r="AE504" s="4"/>
    </row>
    <row r="505" spans="1:31">
      <c r="A505" s="4"/>
      <c r="B505" s="4"/>
      <c r="C505" s="4"/>
      <c r="D505" s="4"/>
      <c r="E505" s="4"/>
      <c r="F505" s="4"/>
      <c r="G505" s="47"/>
      <c r="H505" s="4"/>
      <c r="I505" s="4"/>
      <c r="J505" s="4"/>
      <c r="K505" s="4"/>
      <c r="L505" s="4"/>
      <c r="M505" s="4"/>
      <c r="N505" s="4"/>
      <c r="O505" s="4"/>
      <c r="P505" s="4"/>
      <c r="Q505" s="4"/>
      <c r="R505" s="4"/>
      <c r="S505" s="4"/>
      <c r="T505" s="4"/>
      <c r="U505" s="4"/>
      <c r="V505" s="4"/>
      <c r="W505" s="4"/>
      <c r="X505" s="4"/>
      <c r="Y505" s="4"/>
      <c r="Z505" s="4"/>
      <c r="AA505" s="4"/>
      <c r="AB505" s="4"/>
      <c r="AC505" s="4"/>
      <c r="AD505" s="4"/>
      <c r="AE505" s="4"/>
    </row>
    <row r="506" spans="1:31">
      <c r="A506" s="4"/>
      <c r="B506" s="4"/>
      <c r="C506" s="4"/>
      <c r="D506" s="4"/>
      <c r="E506" s="4"/>
      <c r="F506" s="4"/>
      <c r="G506" s="47"/>
      <c r="H506" s="4"/>
      <c r="I506" s="4"/>
      <c r="J506" s="4"/>
      <c r="K506" s="4"/>
      <c r="L506" s="4"/>
      <c r="M506" s="4"/>
      <c r="N506" s="4"/>
      <c r="O506" s="4"/>
      <c r="P506" s="4"/>
      <c r="Q506" s="4"/>
      <c r="R506" s="4"/>
      <c r="S506" s="4"/>
      <c r="T506" s="4"/>
      <c r="U506" s="4"/>
      <c r="V506" s="4"/>
      <c r="W506" s="4"/>
      <c r="X506" s="4"/>
      <c r="Y506" s="4"/>
      <c r="Z506" s="4"/>
      <c r="AA506" s="4"/>
      <c r="AB506" s="4"/>
      <c r="AC506" s="4"/>
      <c r="AD506" s="4"/>
      <c r="AE506" s="4"/>
    </row>
    <row r="507" spans="1:31">
      <c r="A507" s="4"/>
      <c r="B507" s="4"/>
      <c r="C507" s="4"/>
      <c r="D507" s="4"/>
      <c r="E507" s="4"/>
      <c r="F507" s="4"/>
      <c r="G507" s="47"/>
      <c r="H507" s="4"/>
      <c r="I507" s="4"/>
      <c r="J507" s="4"/>
      <c r="K507" s="4"/>
      <c r="L507" s="4"/>
      <c r="M507" s="4"/>
      <c r="N507" s="4"/>
      <c r="O507" s="4"/>
      <c r="P507" s="4"/>
      <c r="Q507" s="4"/>
      <c r="R507" s="4"/>
      <c r="S507" s="4"/>
      <c r="T507" s="4"/>
      <c r="U507" s="4"/>
      <c r="V507" s="4"/>
      <c r="W507" s="4"/>
      <c r="X507" s="4"/>
      <c r="Y507" s="4"/>
      <c r="Z507" s="4"/>
      <c r="AA507" s="4"/>
      <c r="AB507" s="4"/>
      <c r="AC507" s="4"/>
      <c r="AD507" s="4"/>
      <c r="AE507" s="4"/>
    </row>
    <row r="508" spans="1:31">
      <c r="A508" s="4"/>
      <c r="B508" s="4"/>
      <c r="C508" s="4"/>
      <c r="D508" s="4"/>
      <c r="E508" s="4"/>
      <c r="F508" s="4"/>
      <c r="G508" s="47"/>
      <c r="H508" s="4"/>
      <c r="I508" s="4"/>
      <c r="J508" s="4"/>
      <c r="K508" s="4"/>
      <c r="L508" s="4"/>
      <c r="M508" s="4"/>
      <c r="N508" s="4"/>
      <c r="O508" s="4"/>
      <c r="P508" s="4"/>
      <c r="Q508" s="4"/>
      <c r="R508" s="4"/>
      <c r="S508" s="4"/>
      <c r="T508" s="4"/>
      <c r="U508" s="4"/>
      <c r="V508" s="4"/>
      <c r="W508" s="4"/>
      <c r="X508" s="4"/>
      <c r="Y508" s="4"/>
      <c r="Z508" s="4"/>
      <c r="AA508" s="4"/>
      <c r="AB508" s="4"/>
      <c r="AC508" s="4"/>
      <c r="AD508" s="4"/>
      <c r="AE508" s="4"/>
    </row>
    <row r="509" spans="1:31">
      <c r="A509" s="4"/>
      <c r="B509" s="4"/>
      <c r="C509" s="4"/>
      <c r="D509" s="4"/>
      <c r="E509" s="4"/>
      <c r="F509" s="4"/>
      <c r="G509" s="47"/>
      <c r="H509" s="4"/>
      <c r="I509" s="4"/>
      <c r="J509" s="4"/>
      <c r="K509" s="4"/>
      <c r="L509" s="4"/>
      <c r="M509" s="4"/>
      <c r="N509" s="4"/>
      <c r="O509" s="4"/>
      <c r="P509" s="4"/>
      <c r="Q509" s="4"/>
      <c r="R509" s="4"/>
      <c r="S509" s="4"/>
      <c r="T509" s="4"/>
      <c r="U509" s="4"/>
      <c r="V509" s="4"/>
      <c r="W509" s="4"/>
      <c r="X509" s="4"/>
      <c r="Y509" s="4"/>
      <c r="Z509" s="4"/>
      <c r="AA509" s="4"/>
      <c r="AB509" s="4"/>
      <c r="AC509" s="4"/>
      <c r="AD509" s="4"/>
      <c r="AE509" s="4"/>
    </row>
    <row r="510" spans="1:31">
      <c r="A510" s="4"/>
      <c r="B510" s="4"/>
      <c r="C510" s="4"/>
      <c r="D510" s="4"/>
      <c r="E510" s="4"/>
      <c r="F510" s="4"/>
      <c r="G510" s="47"/>
      <c r="H510" s="4"/>
      <c r="I510" s="4"/>
      <c r="J510" s="4"/>
      <c r="K510" s="4"/>
      <c r="L510" s="4"/>
      <c r="M510" s="4"/>
      <c r="N510" s="4"/>
      <c r="O510" s="4"/>
      <c r="P510" s="4"/>
      <c r="Q510" s="4"/>
      <c r="R510" s="4"/>
      <c r="S510" s="4"/>
      <c r="T510" s="4"/>
      <c r="U510" s="4"/>
      <c r="V510" s="4"/>
      <c r="W510" s="4"/>
      <c r="X510" s="4"/>
      <c r="Y510" s="4"/>
      <c r="Z510" s="4"/>
      <c r="AA510" s="4"/>
      <c r="AB510" s="4"/>
      <c r="AC510" s="4"/>
      <c r="AD510" s="4"/>
      <c r="AE510" s="4"/>
    </row>
    <row r="511" spans="1:31">
      <c r="A511" s="4"/>
      <c r="B511" s="4"/>
      <c r="C511" s="4"/>
      <c r="D511" s="4"/>
      <c r="E511" s="4"/>
      <c r="F511" s="4"/>
      <c r="G511" s="47"/>
      <c r="H511" s="4"/>
      <c r="I511" s="4"/>
      <c r="J511" s="4"/>
      <c r="K511" s="4"/>
      <c r="L511" s="4"/>
      <c r="M511" s="4"/>
      <c r="N511" s="4"/>
      <c r="O511" s="4"/>
      <c r="P511" s="4"/>
      <c r="Q511" s="4"/>
      <c r="R511" s="4"/>
      <c r="S511" s="4"/>
      <c r="T511" s="4"/>
      <c r="U511" s="4"/>
      <c r="V511" s="4"/>
      <c r="W511" s="4"/>
      <c r="X511" s="4"/>
      <c r="Y511" s="4"/>
      <c r="Z511" s="4"/>
      <c r="AA511" s="4"/>
      <c r="AB511" s="4"/>
      <c r="AC511" s="4"/>
      <c r="AD511" s="4"/>
      <c r="AE511" s="4"/>
    </row>
    <row r="512" spans="1:31">
      <c r="A512" s="4"/>
      <c r="B512" s="4"/>
      <c r="C512" s="4"/>
      <c r="D512" s="4"/>
      <c r="E512" s="4"/>
      <c r="F512" s="4"/>
      <c r="G512" s="47"/>
      <c r="H512" s="4"/>
      <c r="I512" s="4"/>
      <c r="J512" s="4"/>
      <c r="K512" s="4"/>
      <c r="L512" s="4"/>
      <c r="M512" s="4"/>
      <c r="N512" s="4"/>
      <c r="O512" s="4"/>
      <c r="P512" s="4"/>
      <c r="Q512" s="4"/>
      <c r="R512" s="4"/>
      <c r="S512" s="4"/>
      <c r="T512" s="4"/>
      <c r="U512" s="4"/>
      <c r="V512" s="4"/>
      <c r="W512" s="4"/>
      <c r="X512" s="4"/>
      <c r="Y512" s="4"/>
      <c r="Z512" s="4"/>
      <c r="AA512" s="4"/>
      <c r="AB512" s="4"/>
      <c r="AC512" s="4"/>
      <c r="AD512" s="4"/>
      <c r="AE512" s="4"/>
    </row>
    <row r="513" spans="1:31">
      <c r="A513" s="4"/>
      <c r="B513" s="4"/>
      <c r="C513" s="4"/>
      <c r="D513" s="4"/>
      <c r="E513" s="4"/>
      <c r="F513" s="4"/>
      <c r="G513" s="47"/>
      <c r="H513" s="4"/>
      <c r="I513" s="4"/>
      <c r="J513" s="4"/>
      <c r="K513" s="4"/>
      <c r="L513" s="4"/>
      <c r="M513" s="4"/>
      <c r="N513" s="4"/>
      <c r="O513" s="4"/>
      <c r="P513" s="4"/>
      <c r="Q513" s="4"/>
      <c r="R513" s="4"/>
      <c r="S513" s="4"/>
      <c r="T513" s="4"/>
      <c r="U513" s="4"/>
      <c r="V513" s="4"/>
      <c r="W513" s="4"/>
      <c r="X513" s="4"/>
      <c r="Y513" s="4"/>
      <c r="Z513" s="4"/>
      <c r="AA513" s="4"/>
      <c r="AB513" s="4"/>
      <c r="AC513" s="4"/>
      <c r="AD513" s="4"/>
      <c r="AE513" s="4"/>
    </row>
    <row r="514" spans="1:31">
      <c r="A514" s="4"/>
      <c r="B514" s="4"/>
      <c r="C514" s="4"/>
      <c r="D514" s="4"/>
      <c r="E514" s="4"/>
      <c r="F514" s="4"/>
      <c r="G514" s="47"/>
      <c r="H514" s="4"/>
      <c r="I514" s="4"/>
      <c r="J514" s="4"/>
      <c r="K514" s="4"/>
      <c r="L514" s="4"/>
      <c r="M514" s="4"/>
      <c r="N514" s="4"/>
      <c r="O514" s="4"/>
      <c r="P514" s="4"/>
      <c r="Q514" s="4"/>
      <c r="R514" s="4"/>
      <c r="S514" s="4"/>
      <c r="T514" s="4"/>
      <c r="U514" s="4"/>
      <c r="V514" s="4"/>
      <c r="W514" s="4"/>
      <c r="X514" s="4"/>
      <c r="Y514" s="4"/>
      <c r="Z514" s="4"/>
      <c r="AA514" s="4"/>
      <c r="AB514" s="4"/>
      <c r="AC514" s="4"/>
      <c r="AD514" s="4"/>
      <c r="AE514" s="4"/>
    </row>
    <row r="515" spans="1:31">
      <c r="A515" s="4"/>
      <c r="B515" s="4"/>
      <c r="C515" s="4"/>
      <c r="D515" s="4"/>
      <c r="E515" s="4"/>
      <c r="F515" s="4"/>
      <c r="G515" s="47"/>
      <c r="H515" s="4"/>
      <c r="I515" s="4"/>
      <c r="J515" s="4"/>
      <c r="K515" s="4"/>
      <c r="L515" s="4"/>
      <c r="M515" s="4"/>
      <c r="N515" s="4"/>
      <c r="O515" s="4"/>
      <c r="P515" s="4"/>
      <c r="Q515" s="4"/>
      <c r="R515" s="4"/>
      <c r="S515" s="4"/>
      <c r="T515" s="4"/>
      <c r="U515" s="4"/>
      <c r="V515" s="4"/>
      <c r="W515" s="4"/>
      <c r="X515" s="4"/>
      <c r="Y515" s="4"/>
      <c r="Z515" s="4"/>
      <c r="AA515" s="4"/>
      <c r="AB515" s="4"/>
      <c r="AC515" s="4"/>
      <c r="AD515" s="4"/>
      <c r="AE515" s="4"/>
    </row>
    <row r="516" spans="1:31">
      <c r="A516" s="4"/>
      <c r="B516" s="4"/>
      <c r="C516" s="4"/>
      <c r="D516" s="4"/>
      <c r="E516" s="4"/>
      <c r="F516" s="4"/>
      <c r="G516" s="47"/>
      <c r="H516" s="4"/>
      <c r="I516" s="4"/>
      <c r="J516" s="4"/>
      <c r="K516" s="4"/>
      <c r="L516" s="4"/>
      <c r="M516" s="4"/>
      <c r="N516" s="4"/>
      <c r="O516" s="4"/>
      <c r="P516" s="4"/>
      <c r="Q516" s="4"/>
      <c r="R516" s="4"/>
      <c r="S516" s="4"/>
      <c r="T516" s="4"/>
      <c r="U516" s="4"/>
      <c r="V516" s="4"/>
      <c r="W516" s="4"/>
      <c r="X516" s="4"/>
      <c r="Y516" s="4"/>
      <c r="Z516" s="4"/>
      <c r="AA516" s="4"/>
      <c r="AB516" s="4"/>
      <c r="AC516" s="4"/>
      <c r="AD516" s="4"/>
      <c r="AE516" s="4"/>
    </row>
    <row r="517" spans="1:31">
      <c r="A517" s="4"/>
      <c r="B517" s="4"/>
      <c r="C517" s="4"/>
      <c r="D517" s="4"/>
      <c r="E517" s="4"/>
      <c r="F517" s="4"/>
      <c r="G517" s="47"/>
      <c r="H517" s="4"/>
      <c r="I517" s="4"/>
      <c r="J517" s="4"/>
      <c r="K517" s="4"/>
      <c r="L517" s="4"/>
      <c r="M517" s="4"/>
      <c r="N517" s="4"/>
      <c r="O517" s="4"/>
      <c r="P517" s="4"/>
      <c r="Q517" s="4"/>
      <c r="R517" s="4"/>
      <c r="S517" s="4"/>
      <c r="T517" s="4"/>
      <c r="U517" s="4"/>
      <c r="V517" s="4"/>
      <c r="W517" s="4"/>
      <c r="X517" s="4"/>
      <c r="Y517" s="4"/>
      <c r="Z517" s="4"/>
      <c r="AA517" s="4"/>
      <c r="AB517" s="4"/>
      <c r="AC517" s="4"/>
      <c r="AD517" s="4"/>
      <c r="AE517" s="4"/>
    </row>
    <row r="518" spans="1:31">
      <c r="A518" s="4"/>
      <c r="B518" s="4"/>
      <c r="C518" s="4"/>
      <c r="D518" s="4"/>
      <c r="E518" s="4"/>
      <c r="F518" s="4"/>
      <c r="G518" s="47"/>
      <c r="H518" s="4"/>
      <c r="I518" s="4"/>
      <c r="J518" s="4"/>
      <c r="K518" s="4"/>
      <c r="L518" s="4"/>
      <c r="M518" s="4"/>
      <c r="N518" s="4"/>
      <c r="O518" s="4"/>
      <c r="P518" s="4"/>
      <c r="Q518" s="4"/>
      <c r="R518" s="4"/>
      <c r="S518" s="4"/>
      <c r="T518" s="4"/>
      <c r="U518" s="4"/>
      <c r="V518" s="4"/>
      <c r="W518" s="4"/>
      <c r="X518" s="4"/>
      <c r="Y518" s="4"/>
      <c r="Z518" s="4"/>
      <c r="AA518" s="4"/>
      <c r="AB518" s="4"/>
      <c r="AC518" s="4"/>
      <c r="AD518" s="4"/>
      <c r="AE518" s="4"/>
    </row>
    <row r="519" spans="1:31">
      <c r="A519" s="4"/>
      <c r="B519" s="4"/>
      <c r="C519" s="4"/>
      <c r="D519" s="4"/>
      <c r="E519" s="4"/>
      <c r="F519" s="4"/>
      <c r="G519" s="47"/>
      <c r="H519" s="4"/>
      <c r="I519" s="4"/>
      <c r="J519" s="4"/>
      <c r="K519" s="4"/>
      <c r="L519" s="4"/>
      <c r="M519" s="4"/>
      <c r="N519" s="4"/>
      <c r="O519" s="4"/>
      <c r="P519" s="4"/>
      <c r="Q519" s="4"/>
      <c r="R519" s="4"/>
      <c r="S519" s="4"/>
      <c r="T519" s="4"/>
      <c r="U519" s="4"/>
      <c r="V519" s="4"/>
      <c r="W519" s="4"/>
      <c r="X519" s="4"/>
      <c r="Y519" s="4"/>
      <c r="Z519" s="4"/>
      <c r="AA519" s="4"/>
      <c r="AB519" s="4"/>
      <c r="AC519" s="4"/>
      <c r="AD519" s="4"/>
      <c r="AE519" s="4"/>
    </row>
    <row r="520" spans="1:31">
      <c r="A520" s="4"/>
      <c r="B520" s="4"/>
      <c r="C520" s="4"/>
      <c r="D520" s="4"/>
      <c r="E520" s="4"/>
      <c r="F520" s="4"/>
      <c r="G520" s="47"/>
      <c r="H520" s="4"/>
      <c r="I520" s="4"/>
      <c r="J520" s="4"/>
      <c r="K520" s="4"/>
      <c r="L520" s="4"/>
      <c r="M520" s="4"/>
      <c r="N520" s="4"/>
      <c r="O520" s="4"/>
      <c r="P520" s="4"/>
      <c r="Q520" s="4"/>
      <c r="R520" s="4"/>
      <c r="S520" s="4"/>
      <c r="T520" s="4"/>
      <c r="U520" s="4"/>
      <c r="V520" s="4"/>
      <c r="W520" s="4"/>
      <c r="X520" s="4"/>
      <c r="Y520" s="4"/>
      <c r="Z520" s="4"/>
      <c r="AA520" s="4"/>
      <c r="AB520" s="4"/>
      <c r="AC520" s="4"/>
      <c r="AD520" s="4"/>
      <c r="AE520" s="4"/>
    </row>
    <row r="521" spans="1:31">
      <c r="A521" s="4"/>
      <c r="B521" s="4"/>
      <c r="C521" s="4"/>
      <c r="D521" s="4"/>
      <c r="E521" s="4"/>
      <c r="F521" s="4"/>
      <c r="G521" s="47"/>
      <c r="H521" s="4"/>
      <c r="I521" s="4"/>
      <c r="J521" s="4"/>
      <c r="K521" s="4"/>
      <c r="L521" s="4"/>
      <c r="M521" s="4"/>
      <c r="N521" s="4"/>
      <c r="O521" s="4"/>
      <c r="P521" s="4"/>
      <c r="Q521" s="4"/>
      <c r="R521" s="4"/>
      <c r="S521" s="4"/>
      <c r="T521" s="4"/>
      <c r="U521" s="4"/>
      <c r="V521" s="4"/>
      <c r="W521" s="4"/>
      <c r="X521" s="4"/>
      <c r="Y521" s="4"/>
      <c r="Z521" s="4"/>
      <c r="AA521" s="4"/>
      <c r="AB521" s="4"/>
      <c r="AC521" s="4"/>
      <c r="AD521" s="4"/>
      <c r="AE521" s="4"/>
    </row>
    <row r="522" spans="1:31">
      <c r="A522" s="4"/>
      <c r="B522" s="4"/>
      <c r="C522" s="4"/>
      <c r="D522" s="4"/>
      <c r="E522" s="4"/>
      <c r="F522" s="4"/>
      <c r="G522" s="47"/>
      <c r="H522" s="4"/>
      <c r="I522" s="4"/>
      <c r="J522" s="4"/>
      <c r="K522" s="4"/>
      <c r="L522" s="4"/>
      <c r="M522" s="4"/>
      <c r="N522" s="4"/>
      <c r="O522" s="4"/>
      <c r="P522" s="4"/>
      <c r="Q522" s="4"/>
      <c r="R522" s="4"/>
      <c r="S522" s="4"/>
      <c r="T522" s="4"/>
      <c r="U522" s="4"/>
      <c r="V522" s="4"/>
      <c r="W522" s="4"/>
      <c r="X522" s="4"/>
      <c r="Y522" s="4"/>
      <c r="Z522" s="4"/>
      <c r="AA522" s="4"/>
      <c r="AB522" s="4"/>
      <c r="AC522" s="4"/>
      <c r="AD522" s="4"/>
      <c r="AE522" s="4"/>
    </row>
    <row r="523" spans="1:31">
      <c r="A523" s="4"/>
      <c r="B523" s="4"/>
      <c r="C523" s="4"/>
      <c r="D523" s="4"/>
      <c r="E523" s="4"/>
      <c r="F523" s="4"/>
      <c r="G523" s="47"/>
      <c r="H523" s="4"/>
      <c r="I523" s="4"/>
      <c r="J523" s="4"/>
      <c r="K523" s="4"/>
      <c r="L523" s="4"/>
      <c r="M523" s="4"/>
      <c r="N523" s="4"/>
      <c r="O523" s="4"/>
      <c r="P523" s="4"/>
      <c r="Q523" s="4"/>
      <c r="R523" s="4"/>
      <c r="S523" s="4"/>
      <c r="T523" s="4"/>
      <c r="U523" s="4"/>
      <c r="V523" s="4"/>
      <c r="W523" s="4"/>
      <c r="X523" s="4"/>
      <c r="Y523" s="4"/>
      <c r="Z523" s="4"/>
      <c r="AA523" s="4"/>
      <c r="AB523" s="4"/>
      <c r="AC523" s="4"/>
      <c r="AD523" s="4"/>
      <c r="AE523" s="4"/>
    </row>
    <row r="524" spans="1:31">
      <c r="A524" s="4"/>
      <c r="B524" s="4"/>
      <c r="C524" s="4"/>
      <c r="D524" s="4"/>
      <c r="E524" s="4"/>
      <c r="F524" s="4"/>
      <c r="G524" s="47"/>
      <c r="H524" s="4"/>
      <c r="I524" s="4"/>
      <c r="J524" s="4"/>
      <c r="K524" s="4"/>
      <c r="L524" s="4"/>
      <c r="M524" s="4"/>
      <c r="N524" s="4"/>
      <c r="O524" s="4"/>
      <c r="P524" s="4"/>
      <c r="Q524" s="4"/>
      <c r="R524" s="4"/>
      <c r="S524" s="4"/>
      <c r="T524" s="4"/>
      <c r="U524" s="4"/>
      <c r="V524" s="4"/>
      <c r="W524" s="4"/>
      <c r="X524" s="4"/>
      <c r="Y524" s="4"/>
      <c r="Z524" s="4"/>
      <c r="AA524" s="4"/>
      <c r="AB524" s="4"/>
      <c r="AC524" s="4"/>
      <c r="AD524" s="4"/>
      <c r="AE524" s="4"/>
    </row>
    <row r="525" spans="1:31">
      <c r="A525" s="4"/>
      <c r="B525" s="4"/>
      <c r="C525" s="4"/>
      <c r="D525" s="4"/>
      <c r="E525" s="4"/>
      <c r="F525" s="4"/>
      <c r="G525" s="47"/>
      <c r="H525" s="4"/>
      <c r="I525" s="4"/>
      <c r="J525" s="4"/>
      <c r="K525" s="4"/>
      <c r="L525" s="4"/>
      <c r="M525" s="4"/>
      <c r="N525" s="4"/>
      <c r="O525" s="4"/>
      <c r="P525" s="4"/>
      <c r="Q525" s="4"/>
      <c r="R525" s="4"/>
      <c r="S525" s="4"/>
      <c r="T525" s="4"/>
      <c r="U525" s="4"/>
      <c r="V525" s="4"/>
      <c r="W525" s="4"/>
      <c r="X525" s="4"/>
      <c r="Y525" s="4"/>
      <c r="Z525" s="4"/>
      <c r="AA525" s="4"/>
      <c r="AB525" s="4"/>
      <c r="AC525" s="4"/>
      <c r="AD525" s="4"/>
      <c r="AE525" s="4"/>
    </row>
    <row r="526" spans="1:31">
      <c r="A526" s="4"/>
      <c r="B526" s="4"/>
      <c r="C526" s="4"/>
      <c r="D526" s="4"/>
      <c r="E526" s="4"/>
      <c r="F526" s="4"/>
      <c r="G526" s="47"/>
      <c r="H526" s="4"/>
      <c r="I526" s="4"/>
      <c r="J526" s="4"/>
      <c r="K526" s="4"/>
      <c r="L526" s="4"/>
      <c r="M526" s="4"/>
      <c r="N526" s="4"/>
      <c r="O526" s="4"/>
      <c r="P526" s="4"/>
      <c r="Q526" s="4"/>
      <c r="R526" s="4"/>
      <c r="S526" s="4"/>
      <c r="T526" s="4"/>
      <c r="U526" s="4"/>
      <c r="V526" s="4"/>
      <c r="W526" s="4"/>
      <c r="X526" s="4"/>
      <c r="Y526" s="4"/>
      <c r="Z526" s="4"/>
      <c r="AA526" s="4"/>
      <c r="AB526" s="4"/>
      <c r="AC526" s="4"/>
      <c r="AD526" s="4"/>
      <c r="AE526" s="4"/>
    </row>
    <row r="527" spans="1:31">
      <c r="A527" s="4"/>
      <c r="B527" s="4"/>
      <c r="C527" s="4"/>
      <c r="D527" s="4"/>
      <c r="E527" s="4"/>
      <c r="F527" s="4"/>
      <c r="G527" s="47"/>
      <c r="H527" s="4"/>
      <c r="I527" s="4"/>
      <c r="J527" s="4"/>
      <c r="K527" s="4"/>
      <c r="L527" s="4"/>
      <c r="M527" s="4"/>
      <c r="N527" s="4"/>
      <c r="O527" s="4"/>
      <c r="P527" s="4"/>
      <c r="Q527" s="4"/>
      <c r="R527" s="4"/>
      <c r="S527" s="4"/>
      <c r="T527" s="4"/>
      <c r="U527" s="4"/>
      <c r="V527" s="4"/>
      <c r="W527" s="4"/>
      <c r="X527" s="4"/>
      <c r="Y527" s="4"/>
      <c r="Z527" s="4"/>
      <c r="AA527" s="4"/>
      <c r="AB527" s="4"/>
      <c r="AC527" s="4"/>
      <c r="AD527" s="4"/>
      <c r="AE527" s="4"/>
    </row>
    <row r="528" spans="1:31">
      <c r="A528" s="4"/>
      <c r="B528" s="4"/>
      <c r="C528" s="4"/>
      <c r="D528" s="4"/>
      <c r="E528" s="4"/>
      <c r="F528" s="4"/>
      <c r="G528" s="47"/>
      <c r="H528" s="4"/>
      <c r="I528" s="4"/>
      <c r="J528" s="4"/>
      <c r="K528" s="4"/>
      <c r="L528" s="4"/>
      <c r="M528" s="4"/>
      <c r="N528" s="4"/>
      <c r="O528" s="4"/>
      <c r="P528" s="4"/>
      <c r="Q528" s="4"/>
      <c r="R528" s="4"/>
      <c r="S528" s="4"/>
      <c r="T528" s="4"/>
      <c r="U528" s="4"/>
      <c r="V528" s="4"/>
      <c r="W528" s="4"/>
      <c r="X528" s="4"/>
      <c r="Y528" s="4"/>
      <c r="Z528" s="4"/>
      <c r="AA528" s="4"/>
      <c r="AB528" s="4"/>
      <c r="AC528" s="4"/>
      <c r="AD528" s="4"/>
      <c r="AE528" s="4"/>
    </row>
    <row r="529" spans="1:31">
      <c r="A529" s="4"/>
      <c r="B529" s="4"/>
      <c r="C529" s="4"/>
      <c r="D529" s="4"/>
      <c r="E529" s="4"/>
      <c r="F529" s="4"/>
      <c r="G529" s="47"/>
      <c r="H529" s="4"/>
      <c r="I529" s="4"/>
      <c r="J529" s="4"/>
      <c r="K529" s="4"/>
      <c r="L529" s="4"/>
      <c r="M529" s="4"/>
      <c r="N529" s="4"/>
      <c r="O529" s="4"/>
      <c r="P529" s="4"/>
      <c r="Q529" s="4"/>
      <c r="R529" s="4"/>
      <c r="S529" s="4"/>
      <c r="T529" s="4"/>
      <c r="U529" s="4"/>
      <c r="V529" s="4"/>
      <c r="W529" s="4"/>
      <c r="X529" s="4"/>
      <c r="Y529" s="4"/>
      <c r="Z529" s="4"/>
      <c r="AA529" s="4"/>
      <c r="AB529" s="4"/>
      <c r="AC529" s="4"/>
      <c r="AD529" s="4"/>
      <c r="AE529" s="4"/>
    </row>
    <row r="530" spans="1:31">
      <c r="A530" s="4"/>
      <c r="B530" s="4"/>
      <c r="C530" s="4"/>
      <c r="D530" s="4"/>
      <c r="E530" s="4"/>
      <c r="F530" s="4"/>
      <c r="G530" s="47"/>
      <c r="H530" s="4"/>
      <c r="I530" s="4"/>
      <c r="J530" s="4"/>
      <c r="K530" s="4"/>
      <c r="L530" s="4"/>
      <c r="M530" s="4"/>
      <c r="N530" s="4"/>
      <c r="O530" s="4"/>
      <c r="P530" s="4"/>
      <c r="Q530" s="4"/>
      <c r="R530" s="4"/>
      <c r="S530" s="4"/>
      <c r="T530" s="4"/>
      <c r="U530" s="4"/>
      <c r="V530" s="4"/>
      <c r="W530" s="4"/>
      <c r="X530" s="4"/>
      <c r="Y530" s="4"/>
      <c r="Z530" s="4"/>
      <c r="AA530" s="4"/>
      <c r="AB530" s="4"/>
      <c r="AC530" s="4"/>
      <c r="AD530" s="4"/>
      <c r="AE530" s="4"/>
    </row>
    <row r="531" spans="1:31">
      <c r="A531" s="4"/>
      <c r="B531" s="4"/>
      <c r="C531" s="4"/>
      <c r="D531" s="4"/>
      <c r="E531" s="4"/>
      <c r="F531" s="4"/>
      <c r="G531" s="47"/>
      <c r="H531" s="4"/>
      <c r="I531" s="4"/>
      <c r="J531" s="4"/>
      <c r="K531" s="4"/>
      <c r="L531" s="4"/>
      <c r="M531" s="4"/>
      <c r="N531" s="4"/>
      <c r="O531" s="4"/>
      <c r="P531" s="4"/>
      <c r="Q531" s="4"/>
      <c r="R531" s="4"/>
      <c r="S531" s="4"/>
      <c r="T531" s="4"/>
      <c r="U531" s="4"/>
      <c r="V531" s="4"/>
      <c r="W531" s="4"/>
      <c r="X531" s="4"/>
      <c r="Y531" s="4"/>
      <c r="Z531" s="4"/>
      <c r="AA531" s="4"/>
      <c r="AB531" s="4"/>
      <c r="AC531" s="4"/>
      <c r="AD531" s="4"/>
      <c r="AE531" s="4"/>
    </row>
    <row r="532" spans="1:31">
      <c r="A532" s="4"/>
      <c r="B532" s="4"/>
      <c r="C532" s="4"/>
      <c r="D532" s="4"/>
      <c r="E532" s="4"/>
      <c r="F532" s="4"/>
      <c r="G532" s="47"/>
      <c r="H532" s="4"/>
      <c r="I532" s="4"/>
      <c r="J532" s="4"/>
      <c r="K532" s="4"/>
      <c r="L532" s="4"/>
      <c r="M532" s="4"/>
      <c r="N532" s="4"/>
      <c r="O532" s="4"/>
      <c r="P532" s="4"/>
      <c r="Q532" s="4"/>
      <c r="R532" s="4"/>
      <c r="S532" s="4"/>
      <c r="T532" s="4"/>
      <c r="U532" s="4"/>
      <c r="V532" s="4"/>
      <c r="W532" s="4"/>
      <c r="X532" s="4"/>
      <c r="Y532" s="4"/>
      <c r="Z532" s="4"/>
      <c r="AA532" s="4"/>
      <c r="AB532" s="4"/>
      <c r="AC532" s="4"/>
      <c r="AD532" s="4"/>
      <c r="AE532" s="4"/>
    </row>
    <row r="533" spans="1:31">
      <c r="A533" s="4"/>
      <c r="B533" s="4"/>
      <c r="C533" s="4"/>
      <c r="D533" s="4"/>
      <c r="E533" s="4"/>
      <c r="F533" s="4"/>
      <c r="G533" s="47"/>
      <c r="H533" s="4"/>
      <c r="I533" s="4"/>
      <c r="J533" s="4"/>
      <c r="K533" s="4"/>
      <c r="L533" s="4"/>
      <c r="M533" s="4"/>
      <c r="N533" s="4"/>
      <c r="O533" s="4"/>
      <c r="P533" s="4"/>
      <c r="Q533" s="4"/>
      <c r="R533" s="4"/>
      <c r="S533" s="4"/>
      <c r="T533" s="4"/>
      <c r="U533" s="4"/>
      <c r="V533" s="4"/>
      <c r="W533" s="4"/>
      <c r="X533" s="4"/>
      <c r="Y533" s="4"/>
      <c r="Z533" s="4"/>
      <c r="AA533" s="4"/>
      <c r="AB533" s="4"/>
      <c r="AC533" s="4"/>
      <c r="AD533" s="4"/>
      <c r="AE533" s="4"/>
    </row>
    <row r="534" spans="1:31">
      <c r="A534" s="4"/>
      <c r="B534" s="4"/>
      <c r="C534" s="4"/>
      <c r="D534" s="4"/>
      <c r="E534" s="4"/>
      <c r="F534" s="4"/>
      <c r="G534" s="47"/>
      <c r="H534" s="4"/>
      <c r="I534" s="4"/>
      <c r="J534" s="4"/>
      <c r="K534" s="4"/>
      <c r="L534" s="4"/>
      <c r="M534" s="4"/>
      <c r="N534" s="4"/>
      <c r="O534" s="4"/>
      <c r="P534" s="4"/>
      <c r="Q534" s="4"/>
      <c r="R534" s="4"/>
      <c r="S534" s="4"/>
      <c r="T534" s="4"/>
      <c r="U534" s="4"/>
      <c r="V534" s="4"/>
      <c r="W534" s="4"/>
      <c r="X534" s="4"/>
      <c r="Y534" s="4"/>
      <c r="Z534" s="4"/>
      <c r="AA534" s="4"/>
      <c r="AB534" s="4"/>
      <c r="AC534" s="4"/>
      <c r="AD534" s="4"/>
      <c r="AE534" s="4"/>
    </row>
    <row r="535" spans="1:31">
      <c r="A535" s="4"/>
      <c r="B535" s="4"/>
      <c r="C535" s="4"/>
      <c r="D535" s="4"/>
      <c r="E535" s="4"/>
      <c r="F535" s="4"/>
      <c r="G535" s="47"/>
      <c r="H535" s="4"/>
      <c r="I535" s="4"/>
      <c r="J535" s="4"/>
      <c r="K535" s="4"/>
      <c r="L535" s="4"/>
      <c r="M535" s="4"/>
      <c r="N535" s="4"/>
      <c r="O535" s="4"/>
      <c r="P535" s="4"/>
      <c r="Q535" s="4"/>
      <c r="R535" s="4"/>
      <c r="S535" s="4"/>
      <c r="T535" s="4"/>
      <c r="U535" s="4"/>
      <c r="V535" s="4"/>
      <c r="W535" s="4"/>
      <c r="X535" s="4"/>
      <c r="Y535" s="4"/>
      <c r="Z535" s="4"/>
      <c r="AA535" s="4"/>
      <c r="AB535" s="4"/>
      <c r="AC535" s="4"/>
      <c r="AD535" s="4"/>
      <c r="AE535" s="4"/>
    </row>
    <row r="536" spans="1:31">
      <c r="A536" s="4"/>
      <c r="B536" s="4"/>
      <c r="C536" s="4"/>
      <c r="D536" s="4"/>
      <c r="E536" s="4"/>
      <c r="F536" s="4"/>
      <c r="G536" s="47"/>
      <c r="H536" s="4"/>
      <c r="I536" s="4"/>
      <c r="J536" s="4"/>
      <c r="K536" s="4"/>
      <c r="L536" s="4"/>
      <c r="M536" s="4"/>
      <c r="N536" s="4"/>
      <c r="O536" s="4"/>
      <c r="P536" s="4"/>
      <c r="Q536" s="4"/>
      <c r="R536" s="4"/>
      <c r="S536" s="4"/>
      <c r="T536" s="4"/>
      <c r="U536" s="4"/>
      <c r="V536" s="4"/>
      <c r="W536" s="4"/>
      <c r="X536" s="4"/>
      <c r="Y536" s="4"/>
      <c r="Z536" s="4"/>
      <c r="AA536" s="4"/>
      <c r="AB536" s="4"/>
      <c r="AC536" s="4"/>
      <c r="AD536" s="4"/>
      <c r="AE536" s="4"/>
    </row>
    <row r="537" spans="1:31">
      <c r="A537" s="4"/>
      <c r="B537" s="4"/>
      <c r="C537" s="4"/>
      <c r="D537" s="4"/>
      <c r="E537" s="4"/>
      <c r="F537" s="4"/>
      <c r="G537" s="47"/>
      <c r="H537" s="4"/>
      <c r="I537" s="4"/>
      <c r="J537" s="4"/>
      <c r="K537" s="4"/>
      <c r="L537" s="4"/>
      <c r="M537" s="4"/>
      <c r="N537" s="4"/>
      <c r="O537" s="4"/>
      <c r="P537" s="4"/>
      <c r="Q537" s="4"/>
      <c r="R537" s="4"/>
      <c r="S537" s="4"/>
      <c r="T537" s="4"/>
      <c r="U537" s="4"/>
      <c r="V537" s="4"/>
      <c r="W537" s="4"/>
      <c r="X537" s="4"/>
      <c r="Y537" s="4"/>
      <c r="Z537" s="4"/>
      <c r="AA537" s="4"/>
      <c r="AB537" s="4"/>
      <c r="AC537" s="4"/>
      <c r="AD537" s="4"/>
      <c r="AE537" s="4"/>
    </row>
    <row r="538" spans="1:31">
      <c r="A538" s="4"/>
      <c r="B538" s="4"/>
      <c r="C538" s="4"/>
      <c r="D538" s="4"/>
      <c r="E538" s="4"/>
      <c r="F538" s="4"/>
      <c r="G538" s="47"/>
      <c r="H538" s="4"/>
      <c r="I538" s="4"/>
      <c r="J538" s="4"/>
      <c r="K538" s="4"/>
      <c r="L538" s="4"/>
      <c r="M538" s="4"/>
      <c r="N538" s="4"/>
      <c r="O538" s="4"/>
      <c r="P538" s="4"/>
      <c r="Q538" s="4"/>
      <c r="R538" s="4"/>
      <c r="S538" s="4"/>
      <c r="T538" s="4"/>
      <c r="U538" s="4"/>
      <c r="V538" s="4"/>
      <c r="W538" s="4"/>
      <c r="X538" s="4"/>
      <c r="Y538" s="4"/>
      <c r="Z538" s="4"/>
      <c r="AA538" s="4"/>
      <c r="AB538" s="4"/>
      <c r="AC538" s="4"/>
      <c r="AD538" s="4"/>
      <c r="AE538" s="4"/>
    </row>
    <row r="539" spans="1:31">
      <c r="A539" s="4"/>
      <c r="B539" s="4"/>
      <c r="C539" s="4"/>
      <c r="D539" s="4"/>
      <c r="E539" s="4"/>
      <c r="F539" s="4"/>
      <c r="G539" s="47"/>
      <c r="H539" s="4"/>
      <c r="I539" s="4"/>
      <c r="J539" s="4"/>
      <c r="K539" s="4"/>
      <c r="L539" s="4"/>
      <c r="M539" s="4"/>
      <c r="N539" s="4"/>
      <c r="O539" s="4"/>
      <c r="P539" s="4"/>
      <c r="Q539" s="4"/>
      <c r="R539" s="4"/>
      <c r="S539" s="4"/>
      <c r="T539" s="4"/>
      <c r="U539" s="4"/>
      <c r="V539" s="4"/>
      <c r="W539" s="4"/>
      <c r="X539" s="4"/>
      <c r="Y539" s="4"/>
      <c r="Z539" s="4"/>
      <c r="AA539" s="4"/>
      <c r="AB539" s="4"/>
      <c r="AC539" s="4"/>
      <c r="AD539" s="4"/>
      <c r="AE539" s="4"/>
    </row>
    <row r="540" spans="1:31">
      <c r="A540" s="4"/>
      <c r="B540" s="4"/>
      <c r="C540" s="4"/>
      <c r="D540" s="4"/>
      <c r="E540" s="4"/>
      <c r="F540" s="4"/>
      <c r="G540" s="47"/>
      <c r="H540" s="4"/>
      <c r="I540" s="4"/>
      <c r="J540" s="4"/>
      <c r="K540" s="4"/>
      <c r="L540" s="4"/>
      <c r="M540" s="4"/>
      <c r="N540" s="4"/>
      <c r="O540" s="4"/>
      <c r="P540" s="4"/>
      <c r="Q540" s="4"/>
      <c r="R540" s="4"/>
      <c r="S540" s="4"/>
      <c r="T540" s="4"/>
      <c r="U540" s="4"/>
      <c r="V540" s="4"/>
      <c r="W540" s="4"/>
      <c r="X540" s="4"/>
      <c r="Y540" s="4"/>
      <c r="Z540" s="4"/>
      <c r="AA540" s="4"/>
      <c r="AB540" s="4"/>
      <c r="AC540" s="4"/>
      <c r="AD540" s="4"/>
      <c r="AE540" s="4"/>
    </row>
    <row r="541" spans="1:31">
      <c r="A541" s="4"/>
      <c r="B541" s="4"/>
      <c r="C541" s="4"/>
      <c r="D541" s="4"/>
      <c r="E541" s="4"/>
      <c r="F541" s="4"/>
      <c r="G541" s="47"/>
      <c r="H541" s="4"/>
      <c r="I541" s="4"/>
      <c r="J541" s="4"/>
      <c r="K541" s="4"/>
      <c r="L541" s="4"/>
      <c r="M541" s="4"/>
      <c r="N541" s="4"/>
      <c r="O541" s="4"/>
      <c r="P541" s="4"/>
      <c r="Q541" s="4"/>
      <c r="R541" s="4"/>
      <c r="S541" s="4"/>
      <c r="T541" s="4"/>
      <c r="U541" s="4"/>
      <c r="V541" s="4"/>
      <c r="W541" s="4"/>
      <c r="X541" s="4"/>
      <c r="Y541" s="4"/>
      <c r="Z541" s="4"/>
      <c r="AA541" s="4"/>
      <c r="AB541" s="4"/>
      <c r="AC541" s="4"/>
      <c r="AD541" s="4"/>
      <c r="AE541" s="4"/>
    </row>
    <row r="542" spans="1:31">
      <c r="A542" s="4"/>
      <c r="B542" s="4"/>
      <c r="C542" s="4"/>
      <c r="D542" s="4"/>
      <c r="E542" s="4"/>
      <c r="F542" s="4"/>
      <c r="G542" s="47"/>
      <c r="H542" s="4"/>
      <c r="I542" s="4"/>
      <c r="J542" s="4"/>
      <c r="K542" s="4"/>
      <c r="L542" s="4"/>
      <c r="M542" s="4"/>
      <c r="N542" s="4"/>
      <c r="O542" s="4"/>
      <c r="P542" s="4"/>
      <c r="Q542" s="4"/>
      <c r="R542" s="4"/>
      <c r="S542" s="4"/>
      <c r="T542" s="4"/>
      <c r="U542" s="4"/>
      <c r="V542" s="4"/>
      <c r="W542" s="4"/>
      <c r="X542" s="4"/>
      <c r="Y542" s="4"/>
      <c r="Z542" s="4"/>
      <c r="AA542" s="4"/>
      <c r="AB542" s="4"/>
      <c r="AC542" s="4"/>
      <c r="AD542" s="4"/>
      <c r="AE542" s="4"/>
    </row>
    <row r="543" spans="1:31">
      <c r="A543" s="4"/>
      <c r="B543" s="4"/>
      <c r="C543" s="4"/>
      <c r="D543" s="4"/>
      <c r="E543" s="4"/>
      <c r="F543" s="4"/>
      <c r="G543" s="47"/>
      <c r="H543" s="4"/>
      <c r="I543" s="4"/>
      <c r="J543" s="4"/>
      <c r="K543" s="4"/>
      <c r="L543" s="4"/>
      <c r="M543" s="4"/>
      <c r="N543" s="4"/>
      <c r="O543" s="4"/>
      <c r="P543" s="4"/>
      <c r="Q543" s="4"/>
      <c r="R543" s="4"/>
      <c r="S543" s="4"/>
      <c r="T543" s="4"/>
      <c r="U543" s="4"/>
      <c r="V543" s="4"/>
      <c r="W543" s="4"/>
      <c r="X543" s="4"/>
      <c r="Y543" s="4"/>
      <c r="Z543" s="4"/>
      <c r="AA543" s="4"/>
      <c r="AB543" s="4"/>
      <c r="AC543" s="4"/>
      <c r="AD543" s="4"/>
      <c r="AE543" s="4"/>
    </row>
    <row r="544" spans="1:31">
      <c r="A544" s="4"/>
      <c r="B544" s="4"/>
      <c r="C544" s="4"/>
      <c r="D544" s="4"/>
      <c r="E544" s="4"/>
      <c r="F544" s="4"/>
      <c r="G544" s="47"/>
      <c r="H544" s="4"/>
      <c r="I544" s="4"/>
      <c r="J544" s="4"/>
      <c r="K544" s="4"/>
      <c r="L544" s="4"/>
      <c r="M544" s="4"/>
      <c r="N544" s="4"/>
      <c r="O544" s="4"/>
      <c r="P544" s="4"/>
      <c r="Q544" s="4"/>
      <c r="R544" s="4"/>
      <c r="S544" s="4"/>
      <c r="T544" s="4"/>
      <c r="U544" s="4"/>
      <c r="V544" s="4"/>
      <c r="W544" s="4"/>
      <c r="X544" s="4"/>
      <c r="Y544" s="4"/>
      <c r="Z544" s="4"/>
      <c r="AA544" s="4"/>
      <c r="AB544" s="4"/>
      <c r="AC544" s="4"/>
      <c r="AD544" s="4"/>
      <c r="AE544" s="4"/>
    </row>
    <row r="545" spans="1:31">
      <c r="A545" s="4"/>
      <c r="B545" s="4"/>
      <c r="C545" s="4"/>
      <c r="D545" s="4"/>
      <c r="E545" s="4"/>
      <c r="F545" s="4"/>
      <c r="G545" s="47"/>
      <c r="H545" s="4"/>
      <c r="I545" s="4"/>
      <c r="J545" s="4"/>
      <c r="K545" s="4"/>
      <c r="L545" s="4"/>
      <c r="M545" s="4"/>
      <c r="N545" s="4"/>
      <c r="O545" s="4"/>
      <c r="P545" s="4"/>
      <c r="Q545" s="4"/>
      <c r="R545" s="4"/>
      <c r="S545" s="4"/>
      <c r="T545" s="4"/>
      <c r="U545" s="4"/>
      <c r="V545" s="4"/>
      <c r="W545" s="4"/>
      <c r="X545" s="4"/>
      <c r="Y545" s="4"/>
      <c r="Z545" s="4"/>
      <c r="AA545" s="4"/>
      <c r="AB545" s="4"/>
      <c r="AC545" s="4"/>
      <c r="AD545" s="4"/>
      <c r="AE545" s="4"/>
    </row>
    <row r="546" spans="1:31">
      <c r="A546" s="4"/>
      <c r="B546" s="4"/>
      <c r="C546" s="4"/>
      <c r="D546" s="4"/>
      <c r="E546" s="4"/>
      <c r="F546" s="4"/>
      <c r="G546" s="47"/>
      <c r="H546" s="4"/>
      <c r="I546" s="4"/>
      <c r="J546" s="4"/>
      <c r="K546" s="4"/>
      <c r="L546" s="4"/>
      <c r="M546" s="4"/>
      <c r="N546" s="4"/>
      <c r="O546" s="4"/>
      <c r="P546" s="4"/>
      <c r="Q546" s="4"/>
      <c r="R546" s="4"/>
      <c r="S546" s="4"/>
      <c r="T546" s="4"/>
      <c r="U546" s="4"/>
      <c r="V546" s="4"/>
      <c r="W546" s="4"/>
      <c r="X546" s="4"/>
      <c r="Y546" s="4"/>
      <c r="Z546" s="4"/>
      <c r="AA546" s="4"/>
      <c r="AB546" s="4"/>
      <c r="AC546" s="4"/>
      <c r="AD546" s="4"/>
      <c r="AE546" s="4"/>
    </row>
    <row r="547" spans="1:31">
      <c r="A547" s="4"/>
      <c r="B547" s="4"/>
      <c r="C547" s="4"/>
      <c r="D547" s="4"/>
      <c r="E547" s="4"/>
      <c r="F547" s="4"/>
      <c r="G547" s="47"/>
      <c r="H547" s="4"/>
      <c r="I547" s="4"/>
      <c r="J547" s="4"/>
      <c r="K547" s="4"/>
      <c r="L547" s="4"/>
      <c r="M547" s="4"/>
      <c r="N547" s="4"/>
      <c r="O547" s="4"/>
      <c r="P547" s="4"/>
      <c r="Q547" s="4"/>
      <c r="R547" s="4"/>
      <c r="S547" s="4"/>
      <c r="T547" s="4"/>
      <c r="U547" s="4"/>
      <c r="V547" s="4"/>
      <c r="W547" s="4"/>
      <c r="X547" s="4"/>
      <c r="Y547" s="4"/>
      <c r="Z547" s="4"/>
      <c r="AA547" s="4"/>
      <c r="AB547" s="4"/>
      <c r="AC547" s="4"/>
      <c r="AD547" s="4"/>
      <c r="AE547" s="4"/>
    </row>
    <row r="548" spans="1:31">
      <c r="A548" s="4"/>
      <c r="B548" s="4"/>
      <c r="C548" s="4"/>
      <c r="D548" s="4"/>
      <c r="E548" s="4"/>
      <c r="F548" s="4"/>
      <c r="G548" s="47"/>
      <c r="H548" s="4"/>
      <c r="I548" s="4"/>
      <c r="J548" s="4"/>
      <c r="K548" s="4"/>
      <c r="L548" s="4"/>
      <c r="M548" s="4"/>
      <c r="N548" s="4"/>
      <c r="O548" s="4"/>
      <c r="P548" s="4"/>
      <c r="Q548" s="4"/>
      <c r="R548" s="4"/>
      <c r="S548" s="4"/>
      <c r="T548" s="4"/>
      <c r="U548" s="4"/>
      <c r="V548" s="4"/>
      <c r="W548" s="4"/>
      <c r="X548" s="4"/>
      <c r="Y548" s="4"/>
      <c r="Z548" s="4"/>
      <c r="AA548" s="4"/>
      <c r="AB548" s="4"/>
      <c r="AC548" s="4"/>
      <c r="AD548" s="4"/>
      <c r="AE548" s="4"/>
    </row>
    <row r="549" spans="1:31">
      <c r="A549" s="4"/>
      <c r="B549" s="4"/>
      <c r="C549" s="4"/>
      <c r="D549" s="4"/>
      <c r="E549" s="4"/>
      <c r="F549" s="4"/>
      <c r="G549" s="47"/>
      <c r="H549" s="4"/>
      <c r="I549" s="4"/>
      <c r="J549" s="4"/>
      <c r="K549" s="4"/>
      <c r="L549" s="4"/>
      <c r="M549" s="4"/>
      <c r="N549" s="4"/>
      <c r="O549" s="4"/>
      <c r="P549" s="4"/>
      <c r="Q549" s="4"/>
      <c r="R549" s="4"/>
      <c r="S549" s="4"/>
      <c r="T549" s="4"/>
      <c r="U549" s="4"/>
      <c r="V549" s="4"/>
      <c r="W549" s="4"/>
      <c r="X549" s="4"/>
      <c r="Y549" s="4"/>
      <c r="Z549" s="4"/>
      <c r="AA549" s="4"/>
      <c r="AB549" s="4"/>
      <c r="AC549" s="4"/>
      <c r="AD549" s="4"/>
      <c r="AE549" s="4"/>
    </row>
    <row r="550" spans="1:31">
      <c r="A550" s="4"/>
      <c r="B550" s="4"/>
      <c r="C550" s="4"/>
      <c r="D550" s="4"/>
      <c r="E550" s="4"/>
      <c r="F550" s="4"/>
      <c r="G550" s="47"/>
      <c r="H550" s="4"/>
      <c r="I550" s="4"/>
      <c r="J550" s="4"/>
      <c r="K550" s="4"/>
      <c r="L550" s="4"/>
      <c r="M550" s="4"/>
      <c r="N550" s="4"/>
      <c r="O550" s="4"/>
      <c r="P550" s="4"/>
      <c r="Q550" s="4"/>
      <c r="R550" s="4"/>
      <c r="S550" s="4"/>
      <c r="T550" s="4"/>
      <c r="U550" s="4"/>
      <c r="V550" s="4"/>
      <c r="W550" s="4"/>
      <c r="X550" s="4"/>
      <c r="Y550" s="4"/>
      <c r="Z550" s="4"/>
      <c r="AA550" s="4"/>
      <c r="AB550" s="4"/>
      <c r="AC550" s="4"/>
      <c r="AD550" s="4"/>
      <c r="AE550" s="4"/>
    </row>
    <row r="551" spans="1:31">
      <c r="A551" s="4"/>
      <c r="B551" s="4"/>
      <c r="C551" s="4"/>
      <c r="D551" s="4"/>
      <c r="E551" s="4"/>
      <c r="F551" s="4"/>
      <c r="G551" s="47"/>
      <c r="H551" s="4"/>
      <c r="I551" s="4"/>
      <c r="J551" s="4"/>
      <c r="K551" s="4"/>
      <c r="L551" s="4"/>
      <c r="M551" s="4"/>
      <c r="N551" s="4"/>
      <c r="O551" s="4"/>
      <c r="P551" s="4"/>
      <c r="Q551" s="4"/>
      <c r="R551" s="4"/>
      <c r="S551" s="4"/>
      <c r="T551" s="4"/>
      <c r="U551" s="4"/>
      <c r="V551" s="4"/>
      <c r="W551" s="4"/>
      <c r="X551" s="4"/>
      <c r="Y551" s="4"/>
      <c r="Z551" s="4"/>
      <c r="AA551" s="4"/>
      <c r="AB551" s="4"/>
      <c r="AC551" s="4"/>
      <c r="AD551" s="4"/>
      <c r="AE551" s="4"/>
    </row>
    <row r="552" spans="1:31">
      <c r="A552" s="4"/>
      <c r="B552" s="4"/>
      <c r="C552" s="4"/>
      <c r="D552" s="4"/>
      <c r="E552" s="4"/>
      <c r="F552" s="4"/>
      <c r="G552" s="47"/>
      <c r="H552" s="4"/>
      <c r="I552" s="4"/>
      <c r="J552" s="4"/>
      <c r="K552" s="4"/>
      <c r="L552" s="4"/>
      <c r="M552" s="4"/>
      <c r="N552" s="4"/>
      <c r="O552" s="4"/>
      <c r="P552" s="4"/>
      <c r="Q552" s="4"/>
      <c r="R552" s="4"/>
      <c r="S552" s="4"/>
      <c r="T552" s="4"/>
      <c r="U552" s="4"/>
      <c r="V552" s="4"/>
      <c r="W552" s="4"/>
      <c r="X552" s="4"/>
      <c r="Y552" s="4"/>
      <c r="Z552" s="4"/>
      <c r="AA552" s="4"/>
      <c r="AB552" s="4"/>
      <c r="AC552" s="4"/>
      <c r="AD552" s="4"/>
      <c r="AE552" s="4"/>
    </row>
    <row r="553" spans="1:31">
      <c r="A553" s="4"/>
      <c r="B553" s="4"/>
      <c r="C553" s="4"/>
      <c r="D553" s="4"/>
      <c r="E553" s="4"/>
      <c r="F553" s="4"/>
      <c r="G553" s="47"/>
      <c r="H553" s="4"/>
      <c r="I553" s="4"/>
      <c r="J553" s="4"/>
      <c r="K553" s="4"/>
      <c r="L553" s="4"/>
      <c r="M553" s="4"/>
      <c r="N553" s="4"/>
      <c r="O553" s="4"/>
      <c r="P553" s="4"/>
      <c r="Q553" s="4"/>
      <c r="R553" s="4"/>
      <c r="S553" s="4"/>
      <c r="T553" s="4"/>
      <c r="U553" s="4"/>
      <c r="V553" s="4"/>
      <c r="W553" s="4"/>
      <c r="X553" s="4"/>
      <c r="Y553" s="4"/>
      <c r="Z553" s="4"/>
      <c r="AA553" s="4"/>
      <c r="AB553" s="4"/>
      <c r="AC553" s="4"/>
      <c r="AD553" s="4"/>
      <c r="AE553" s="4"/>
    </row>
    <row r="554" spans="1:31">
      <c r="A554" s="4"/>
      <c r="B554" s="4"/>
      <c r="C554" s="4"/>
      <c r="D554" s="4"/>
      <c r="E554" s="4"/>
      <c r="F554" s="4"/>
      <c r="G554" s="47"/>
      <c r="H554" s="4"/>
      <c r="I554" s="4"/>
      <c r="J554" s="4"/>
      <c r="K554" s="4"/>
      <c r="L554" s="4"/>
      <c r="M554" s="4"/>
      <c r="N554" s="4"/>
      <c r="O554" s="4"/>
      <c r="P554" s="4"/>
      <c r="Q554" s="4"/>
      <c r="R554" s="4"/>
      <c r="S554" s="4"/>
      <c r="T554" s="4"/>
      <c r="U554" s="4"/>
      <c r="V554" s="4"/>
      <c r="W554" s="4"/>
      <c r="X554" s="4"/>
      <c r="Y554" s="4"/>
      <c r="Z554" s="4"/>
      <c r="AA554" s="4"/>
      <c r="AB554" s="4"/>
      <c r="AC554" s="4"/>
      <c r="AD554" s="4"/>
      <c r="AE554" s="4"/>
    </row>
    <row r="555" spans="1:31">
      <c r="A555" s="4"/>
      <c r="B555" s="4"/>
      <c r="C555" s="4"/>
      <c r="D555" s="4"/>
      <c r="E555" s="4"/>
      <c r="F555" s="4"/>
      <c r="G555" s="47"/>
      <c r="H555" s="4"/>
      <c r="I555" s="4"/>
      <c r="J555" s="4"/>
      <c r="K555" s="4"/>
      <c r="L555" s="4"/>
      <c r="M555" s="4"/>
      <c r="N555" s="4"/>
      <c r="O555" s="4"/>
      <c r="P555" s="4"/>
      <c r="Q555" s="4"/>
      <c r="R555" s="4"/>
      <c r="S555" s="4"/>
      <c r="T555" s="4"/>
      <c r="U555" s="4"/>
      <c r="V555" s="4"/>
      <c r="W555" s="4"/>
      <c r="X555" s="4"/>
      <c r="Y555" s="4"/>
      <c r="Z555" s="4"/>
      <c r="AA555" s="4"/>
      <c r="AB555" s="4"/>
      <c r="AC555" s="4"/>
      <c r="AD555" s="4"/>
      <c r="AE555" s="4"/>
    </row>
    <row r="556" spans="1:31">
      <c r="A556" s="4"/>
      <c r="B556" s="4"/>
      <c r="C556" s="4"/>
      <c r="D556" s="4"/>
      <c r="E556" s="4"/>
      <c r="F556" s="4"/>
      <c r="G556" s="47"/>
      <c r="H556" s="4"/>
      <c r="I556" s="4"/>
      <c r="J556" s="4"/>
      <c r="K556" s="4"/>
      <c r="L556" s="4"/>
      <c r="M556" s="4"/>
      <c r="N556" s="4"/>
      <c r="O556" s="4"/>
      <c r="P556" s="4"/>
      <c r="Q556" s="4"/>
      <c r="R556" s="4"/>
      <c r="S556" s="4"/>
      <c r="T556" s="4"/>
      <c r="U556" s="4"/>
      <c r="V556" s="4"/>
      <c r="W556" s="4"/>
      <c r="X556" s="4"/>
      <c r="Y556" s="4"/>
      <c r="Z556" s="4"/>
      <c r="AA556" s="4"/>
      <c r="AB556" s="4"/>
      <c r="AC556" s="4"/>
      <c r="AD556" s="4"/>
      <c r="AE556" s="4"/>
    </row>
    <row r="557" spans="1:31">
      <c r="A557" s="4"/>
      <c r="B557" s="4"/>
      <c r="C557" s="4"/>
      <c r="D557" s="4"/>
      <c r="E557" s="4"/>
      <c r="F557" s="4"/>
      <c r="G557" s="47"/>
      <c r="H557" s="4"/>
      <c r="I557" s="4"/>
      <c r="J557" s="4"/>
      <c r="K557" s="4"/>
      <c r="L557" s="4"/>
      <c r="M557" s="4"/>
      <c r="N557" s="4"/>
      <c r="O557" s="4"/>
      <c r="P557" s="4"/>
      <c r="Q557" s="4"/>
      <c r="R557" s="4"/>
      <c r="S557" s="4"/>
      <c r="T557" s="4"/>
      <c r="U557" s="4"/>
      <c r="V557" s="4"/>
      <c r="W557" s="4"/>
      <c r="X557" s="4"/>
      <c r="Y557" s="4"/>
      <c r="Z557" s="4"/>
      <c r="AA557" s="4"/>
      <c r="AB557" s="4"/>
      <c r="AC557" s="4"/>
      <c r="AD557" s="4"/>
      <c r="AE557" s="4"/>
    </row>
    <row r="558" spans="1:31">
      <c r="A558" s="4"/>
      <c r="B558" s="4"/>
      <c r="C558" s="4"/>
      <c r="D558" s="4"/>
      <c r="E558" s="4"/>
      <c r="F558" s="4"/>
      <c r="G558" s="47"/>
      <c r="H558" s="4"/>
      <c r="I558" s="4"/>
      <c r="J558" s="4"/>
      <c r="K558" s="4"/>
      <c r="L558" s="4"/>
      <c r="M558" s="4"/>
      <c r="N558" s="4"/>
      <c r="O558" s="4"/>
      <c r="P558" s="4"/>
      <c r="Q558" s="4"/>
      <c r="R558" s="4"/>
      <c r="S558" s="4"/>
      <c r="T558" s="4"/>
      <c r="U558" s="4"/>
      <c r="V558" s="4"/>
      <c r="W558" s="4"/>
      <c r="X558" s="4"/>
      <c r="Y558" s="4"/>
      <c r="Z558" s="4"/>
      <c r="AA558" s="4"/>
      <c r="AB558" s="4"/>
      <c r="AC558" s="4"/>
      <c r="AD558" s="4"/>
      <c r="AE558" s="4"/>
    </row>
    <row r="559" spans="1:31">
      <c r="A559" s="4"/>
      <c r="B559" s="4"/>
      <c r="C559" s="4"/>
      <c r="D559" s="4"/>
      <c r="E559" s="4"/>
      <c r="F559" s="4"/>
      <c r="G559" s="47"/>
      <c r="H559" s="4"/>
      <c r="I559" s="4"/>
      <c r="J559" s="4"/>
      <c r="K559" s="4"/>
      <c r="L559" s="4"/>
      <c r="M559" s="4"/>
      <c r="N559" s="4"/>
      <c r="O559" s="4"/>
      <c r="P559" s="4"/>
      <c r="Q559" s="4"/>
      <c r="R559" s="4"/>
      <c r="S559" s="4"/>
      <c r="T559" s="4"/>
      <c r="U559" s="4"/>
      <c r="V559" s="4"/>
      <c r="W559" s="4"/>
      <c r="X559" s="4"/>
      <c r="Y559" s="4"/>
      <c r="Z559" s="4"/>
      <c r="AA559" s="4"/>
      <c r="AB559" s="4"/>
      <c r="AC559" s="4"/>
      <c r="AD559" s="4"/>
      <c r="AE559" s="4"/>
    </row>
    <row r="560" spans="1:31">
      <c r="A560" s="4"/>
      <c r="B560" s="4"/>
      <c r="C560" s="4"/>
      <c r="D560" s="4"/>
      <c r="E560" s="4"/>
      <c r="F560" s="4"/>
      <c r="G560" s="47"/>
      <c r="H560" s="4"/>
      <c r="I560" s="4"/>
      <c r="J560" s="4"/>
      <c r="K560" s="4"/>
      <c r="L560" s="4"/>
      <c r="M560" s="4"/>
      <c r="N560" s="4"/>
      <c r="O560" s="4"/>
      <c r="P560" s="4"/>
      <c r="Q560" s="4"/>
      <c r="R560" s="4"/>
      <c r="S560" s="4"/>
      <c r="T560" s="4"/>
      <c r="U560" s="4"/>
      <c r="V560" s="4"/>
      <c r="W560" s="4"/>
      <c r="X560" s="4"/>
      <c r="Y560" s="4"/>
      <c r="Z560" s="4"/>
      <c r="AA560" s="4"/>
      <c r="AB560" s="4"/>
      <c r="AC560" s="4"/>
      <c r="AD560" s="4"/>
      <c r="AE560" s="4"/>
    </row>
    <row r="561" spans="1:31">
      <c r="A561" s="4"/>
      <c r="B561" s="4"/>
      <c r="C561" s="4"/>
      <c r="D561" s="4"/>
      <c r="E561" s="4"/>
      <c r="F561" s="4"/>
      <c r="G561" s="47"/>
      <c r="H561" s="4"/>
      <c r="I561" s="4"/>
      <c r="J561" s="4"/>
      <c r="K561" s="4"/>
      <c r="L561" s="4"/>
      <c r="M561" s="4"/>
      <c r="N561" s="4"/>
      <c r="O561" s="4"/>
      <c r="P561" s="4"/>
      <c r="Q561" s="4"/>
      <c r="R561" s="4"/>
      <c r="S561" s="4"/>
      <c r="T561" s="4"/>
      <c r="U561" s="4"/>
      <c r="V561" s="4"/>
      <c r="W561" s="4"/>
      <c r="X561" s="4"/>
      <c r="Y561" s="4"/>
      <c r="Z561" s="4"/>
      <c r="AA561" s="4"/>
      <c r="AB561" s="4"/>
      <c r="AC561" s="4"/>
      <c r="AD561" s="4"/>
      <c r="AE561" s="4"/>
    </row>
    <row r="562" spans="1:31">
      <c r="A562" s="4"/>
      <c r="B562" s="4"/>
      <c r="C562" s="4"/>
      <c r="D562" s="4"/>
      <c r="E562" s="4"/>
      <c r="F562" s="4"/>
      <c r="G562" s="47"/>
      <c r="H562" s="4"/>
      <c r="I562" s="4"/>
      <c r="J562" s="4"/>
      <c r="K562" s="4"/>
      <c r="L562" s="4"/>
      <c r="M562" s="4"/>
      <c r="N562" s="4"/>
      <c r="O562" s="4"/>
      <c r="P562" s="4"/>
      <c r="Q562" s="4"/>
      <c r="R562" s="4"/>
      <c r="S562" s="4"/>
      <c r="T562" s="4"/>
      <c r="U562" s="4"/>
      <c r="V562" s="4"/>
      <c r="W562" s="4"/>
      <c r="X562" s="4"/>
      <c r="Y562" s="4"/>
      <c r="Z562" s="4"/>
      <c r="AA562" s="4"/>
      <c r="AB562" s="4"/>
      <c r="AC562" s="4"/>
      <c r="AD562" s="4"/>
      <c r="AE562" s="4"/>
    </row>
  </sheetData>
  <sheetProtection algorithmName="SHA-512" hashValue="uOp+Hi74pzZt7DNxxr+x4jHdvN8rQdPImpKpv+V6KYiQMX3DfUmaUTZZ35Zq6xGdHDw1VeuyN8UaXCU9Nva5PA==" saltValue="7SUHvOoK8bv70j0/jT6w/w==" spinCount="100000" sheet="1" objects="1" scenarios="1"/>
  <protectedRanges>
    <protectedRange sqref="H18:H470 B474:G475 C9 C11" name="Intervalo1"/>
  </protectedRanges>
  <autoFilter ref="A17:AC470" xr:uid="{00000000-0009-0000-0000-000002000000}"/>
  <mergeCells count="21">
    <mergeCell ref="B473:D473"/>
    <mergeCell ref="J473:K473"/>
    <mergeCell ref="J474:K474"/>
    <mergeCell ref="J475:K475"/>
    <mergeCell ref="J478:K478"/>
    <mergeCell ref="B474:G474"/>
    <mergeCell ref="B475:G475"/>
    <mergeCell ref="B2:K6"/>
    <mergeCell ref="C8:E8"/>
    <mergeCell ref="C10:E10"/>
    <mergeCell ref="C13:E13"/>
    <mergeCell ref="B15:B16"/>
    <mergeCell ref="C15:C16"/>
    <mergeCell ref="D15:D16"/>
    <mergeCell ref="E15:E16"/>
    <mergeCell ref="F15:F16"/>
    <mergeCell ref="G15:G16"/>
    <mergeCell ref="H15:H16"/>
    <mergeCell ref="I15:I16"/>
    <mergeCell ref="J15:J16"/>
    <mergeCell ref="K15:K16"/>
  </mergeCells>
  <printOptions horizontalCentered="1"/>
  <pageMargins left="0.70866141732283472" right="0.70866141732283472" top="0.74803149606299213" bottom="0.74803149606299213" header="0.31496062992125984" footer="0.31496062992125984"/>
  <pageSetup paperSize="9" scale="36" fitToHeight="0" orientation="portrait" r:id="rId1"/>
  <rowBreaks count="5" manualBreakCount="5">
    <brk id="96" min="1" max="10" man="1"/>
    <brk id="173" min="1" max="10" man="1"/>
    <brk id="251" min="1" max="10" man="1"/>
    <brk id="324" min="1" max="10" man="1"/>
    <brk id="407" min="1"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8C9B0-16A0-47CD-8FDC-E5260E83D118}">
  <sheetPr>
    <tabColor rgb="FFFFC000"/>
  </sheetPr>
  <dimension ref="A1:L34"/>
  <sheetViews>
    <sheetView showGridLines="0" view="pageBreakPreview" zoomScaleNormal="100" zoomScaleSheetLayoutView="100" workbookViewId="0">
      <selection activeCell="P20" sqref="P20"/>
    </sheetView>
  </sheetViews>
  <sheetFormatPr defaultRowHeight="14.25"/>
  <cols>
    <col min="1" max="1" width="13.125" bestFit="1" customWidth="1"/>
    <col min="2" max="2" width="10.375" bestFit="1" customWidth="1"/>
  </cols>
  <sheetData>
    <row r="1" spans="1:10">
      <c r="A1" s="282" t="s">
        <v>3321</v>
      </c>
      <c r="B1" s="283"/>
      <c r="C1" s="283"/>
      <c r="D1" s="283"/>
      <c r="E1" s="283"/>
      <c r="F1" s="283"/>
      <c r="G1" s="283"/>
      <c r="H1" s="283"/>
      <c r="I1" s="283"/>
      <c r="J1" s="284"/>
    </row>
    <row r="2" spans="1:10">
      <c r="A2" s="285"/>
      <c r="B2" s="286"/>
      <c r="C2" s="286"/>
      <c r="D2" s="286"/>
      <c r="E2" s="286"/>
      <c r="F2" s="286"/>
      <c r="G2" s="286"/>
      <c r="H2" s="286"/>
      <c r="I2" s="286"/>
      <c r="J2" s="287"/>
    </row>
    <row r="3" spans="1:10">
      <c r="A3" s="285"/>
      <c r="B3" s="286"/>
      <c r="C3" s="286"/>
      <c r="D3" s="286"/>
      <c r="E3" s="286"/>
      <c r="F3" s="286"/>
      <c r="G3" s="286"/>
      <c r="H3" s="286"/>
      <c r="I3" s="286"/>
      <c r="J3" s="287"/>
    </row>
    <row r="4" spans="1:10">
      <c r="A4" s="285"/>
      <c r="B4" s="286"/>
      <c r="C4" s="286"/>
      <c r="D4" s="286"/>
      <c r="E4" s="286"/>
      <c r="F4" s="286"/>
      <c r="G4" s="286"/>
      <c r="H4" s="286"/>
      <c r="I4" s="286"/>
      <c r="J4" s="287"/>
    </row>
    <row r="5" spans="1:10">
      <c r="A5" s="288"/>
      <c r="B5" s="289"/>
      <c r="C5" s="289"/>
      <c r="D5" s="289"/>
      <c r="E5" s="289"/>
      <c r="F5" s="289"/>
      <c r="G5" s="289"/>
      <c r="H5" s="289"/>
      <c r="I5" s="289"/>
      <c r="J5" s="290"/>
    </row>
    <row r="6" spans="1:10" ht="15">
      <c r="A6" s="156"/>
      <c r="B6" s="157"/>
      <c r="C6" s="158"/>
      <c r="D6" s="159"/>
      <c r="E6" s="158"/>
      <c r="F6" s="160"/>
      <c r="G6" s="158"/>
      <c r="H6" s="161"/>
      <c r="I6" s="162"/>
      <c r="J6" s="163"/>
    </row>
    <row r="7" spans="1:10" ht="15" customHeight="1">
      <c r="A7" s="144" t="s">
        <v>2</v>
      </c>
      <c r="B7" s="247" t="s">
        <v>3</v>
      </c>
      <c r="C7" s="247"/>
      <c r="D7" s="247"/>
      <c r="E7" s="247"/>
      <c r="F7" s="247"/>
      <c r="G7" s="247"/>
      <c r="H7" s="247"/>
      <c r="I7" s="247"/>
      <c r="J7" s="248"/>
    </row>
    <row r="8" spans="1:10" ht="15">
      <c r="A8" s="145" t="s">
        <v>5</v>
      </c>
      <c r="B8" s="249">
        <v>46083</v>
      </c>
      <c r="C8" s="249"/>
      <c r="D8" s="249"/>
      <c r="E8" s="249"/>
      <c r="F8" s="249"/>
      <c r="G8" s="249"/>
      <c r="H8" s="249"/>
      <c r="I8" s="249"/>
      <c r="J8" s="250"/>
    </row>
    <row r="9" spans="1:10" ht="33" customHeight="1">
      <c r="A9" s="145" t="s">
        <v>0</v>
      </c>
      <c r="B9" s="249" t="s">
        <v>1</v>
      </c>
      <c r="C9" s="249"/>
      <c r="D9" s="249"/>
      <c r="E9" s="249"/>
      <c r="F9" s="249"/>
      <c r="G9" s="249"/>
      <c r="H9" s="249"/>
      <c r="I9" s="249"/>
      <c r="J9" s="250"/>
    </row>
    <row r="10" spans="1:10" ht="15">
      <c r="A10" s="146" t="s">
        <v>3294</v>
      </c>
      <c r="B10" s="327">
        <v>0.2354</v>
      </c>
      <c r="C10" s="327"/>
      <c r="D10" s="327"/>
      <c r="E10" s="327"/>
      <c r="F10" s="327"/>
      <c r="G10" s="327"/>
      <c r="H10" s="327"/>
      <c r="I10" s="327"/>
      <c r="J10" s="328"/>
    </row>
    <row r="11" spans="1:10" ht="15">
      <c r="A11" s="147" t="s">
        <v>6</v>
      </c>
      <c r="B11" s="253">
        <v>0</v>
      </c>
      <c r="C11" s="253"/>
      <c r="D11" s="253"/>
      <c r="E11" s="253"/>
      <c r="F11" s="253"/>
      <c r="G11" s="253"/>
      <c r="H11" s="253"/>
      <c r="I11" s="253"/>
      <c r="J11" s="254"/>
    </row>
    <row r="12" spans="1:10" ht="15">
      <c r="A12" s="148" t="s">
        <v>5</v>
      </c>
      <c r="B12" s="210">
        <v>46083</v>
      </c>
      <c r="C12" s="102" t="s">
        <v>4</v>
      </c>
      <c r="D12" s="300" t="s">
        <v>3272</v>
      </c>
      <c r="E12" s="300"/>
      <c r="F12" s="300"/>
      <c r="G12" s="300"/>
      <c r="H12" s="300"/>
      <c r="I12" s="300"/>
      <c r="J12" s="301"/>
    </row>
    <row r="13" spans="1:10" ht="15">
      <c r="A13" s="149" t="s">
        <v>3269</v>
      </c>
      <c r="B13" s="294" t="s">
        <v>3273</v>
      </c>
      <c r="C13" s="294"/>
      <c r="D13" s="294"/>
      <c r="E13" s="294"/>
      <c r="F13" s="294"/>
      <c r="G13" s="294"/>
      <c r="H13" s="294"/>
      <c r="I13" s="294"/>
      <c r="J13" s="295"/>
    </row>
    <row r="14" spans="1:10" ht="15">
      <c r="A14" s="296" t="s">
        <v>3270</v>
      </c>
      <c r="B14" s="297"/>
      <c r="C14" s="297"/>
      <c r="D14" s="297"/>
      <c r="E14" s="297"/>
      <c r="F14" s="297"/>
      <c r="G14" s="297"/>
      <c r="H14" s="297"/>
      <c r="I14" s="297"/>
      <c r="J14" s="150">
        <v>1</v>
      </c>
    </row>
    <row r="15" spans="1:10" ht="15">
      <c r="A15" s="298" t="s">
        <v>3271</v>
      </c>
      <c r="B15" s="299"/>
      <c r="C15" s="299"/>
      <c r="D15" s="299"/>
      <c r="E15" s="299"/>
      <c r="F15" s="299"/>
      <c r="G15" s="299"/>
      <c r="H15" s="299"/>
      <c r="I15" s="299"/>
      <c r="J15" s="151">
        <v>0.03</v>
      </c>
    </row>
    <row r="16" spans="1:10" ht="15">
      <c r="A16" s="268" t="s">
        <v>3279</v>
      </c>
      <c r="B16" s="267"/>
      <c r="C16" s="267"/>
      <c r="D16" s="267"/>
      <c r="E16" s="152" t="s">
        <v>3278</v>
      </c>
      <c r="F16" s="267" t="s">
        <v>3277</v>
      </c>
      <c r="G16" s="267"/>
      <c r="H16" s="152" t="s">
        <v>3276</v>
      </c>
      <c r="I16" s="152" t="s">
        <v>3275</v>
      </c>
      <c r="J16" s="153" t="s">
        <v>3274</v>
      </c>
    </row>
    <row r="17" spans="1:12">
      <c r="A17" s="269" t="s">
        <v>8</v>
      </c>
      <c r="B17" s="270"/>
      <c r="C17" s="270"/>
      <c r="D17" s="270"/>
      <c r="E17" s="101" t="s">
        <v>9</v>
      </c>
      <c r="F17" s="329">
        <v>0.04</v>
      </c>
      <c r="G17" s="329"/>
      <c r="H17" s="164">
        <v>0.03</v>
      </c>
      <c r="I17" s="164">
        <v>0.04</v>
      </c>
      <c r="J17" s="165">
        <v>5.5E-2</v>
      </c>
    </row>
    <row r="18" spans="1:12">
      <c r="A18" s="269" t="s">
        <v>3280</v>
      </c>
      <c r="B18" s="270"/>
      <c r="C18" s="270"/>
      <c r="D18" s="270"/>
      <c r="E18" s="101" t="s">
        <v>11</v>
      </c>
      <c r="F18" s="329">
        <f t="shared" ref="F18:F24" si="0">I18</f>
        <v>8.0000000000000002E-3</v>
      </c>
      <c r="G18" s="329"/>
      <c r="H18" s="164">
        <v>8.0000000000000002E-3</v>
      </c>
      <c r="I18" s="164">
        <v>8.0000000000000002E-3</v>
      </c>
      <c r="J18" s="165">
        <v>0.01</v>
      </c>
    </row>
    <row r="19" spans="1:12">
      <c r="A19" s="269" t="s">
        <v>3281</v>
      </c>
      <c r="B19" s="270"/>
      <c r="C19" s="270"/>
      <c r="D19" s="270"/>
      <c r="E19" s="101" t="s">
        <v>10</v>
      </c>
      <c r="F19" s="329">
        <v>1.2699999999999999E-2</v>
      </c>
      <c r="G19" s="329"/>
      <c r="H19" s="164">
        <v>9.7000000000000003E-3</v>
      </c>
      <c r="I19" s="164">
        <v>1.2699999999999999E-2</v>
      </c>
      <c r="J19" s="165">
        <v>1.2699999999999999E-2</v>
      </c>
    </row>
    <row r="20" spans="1:12">
      <c r="A20" s="269" t="s">
        <v>12</v>
      </c>
      <c r="B20" s="270"/>
      <c r="C20" s="270"/>
      <c r="D20" s="270"/>
      <c r="E20" s="101" t="s">
        <v>13</v>
      </c>
      <c r="F20" s="329">
        <f t="shared" si="0"/>
        <v>1.23E-2</v>
      </c>
      <c r="G20" s="329"/>
      <c r="H20" s="164">
        <v>5.8999999999999999E-3</v>
      </c>
      <c r="I20" s="164">
        <v>1.23E-2</v>
      </c>
      <c r="J20" s="165">
        <v>1.3899999999999999E-2</v>
      </c>
    </row>
    <row r="21" spans="1:12">
      <c r="A21" s="269" t="s">
        <v>14</v>
      </c>
      <c r="B21" s="270"/>
      <c r="C21" s="270"/>
      <c r="D21" s="270"/>
      <c r="E21" s="101" t="s">
        <v>15</v>
      </c>
      <c r="F21" s="329">
        <v>7.3999999999999996E-2</v>
      </c>
      <c r="G21" s="329"/>
      <c r="H21" s="164">
        <v>6.1600000000000002E-2</v>
      </c>
      <c r="I21" s="164">
        <v>7.3999999999999996E-2</v>
      </c>
      <c r="J21" s="165">
        <v>8.9599999999999999E-2</v>
      </c>
    </row>
    <row r="22" spans="1:12">
      <c r="A22" s="269" t="s">
        <v>3282</v>
      </c>
      <c r="B22" s="270"/>
      <c r="C22" s="270"/>
      <c r="D22" s="270"/>
      <c r="E22" s="101" t="s">
        <v>3283</v>
      </c>
      <c r="F22" s="329">
        <f t="shared" si="0"/>
        <v>3.6499999999999998E-2</v>
      </c>
      <c r="G22" s="329"/>
      <c r="H22" s="164">
        <f>0.03+0.0065</f>
        <v>3.6499999999999998E-2</v>
      </c>
      <c r="I22" s="164">
        <f t="shared" ref="I22:J22" si="1">0.03+0.0065</f>
        <v>3.6499999999999998E-2</v>
      </c>
      <c r="J22" s="165">
        <f t="shared" si="1"/>
        <v>3.6499999999999998E-2</v>
      </c>
    </row>
    <row r="23" spans="1:12">
      <c r="A23" s="269" t="s">
        <v>3285</v>
      </c>
      <c r="B23" s="270"/>
      <c r="C23" s="270"/>
      <c r="D23" s="270"/>
      <c r="E23" s="101" t="s">
        <v>3284</v>
      </c>
      <c r="F23" s="329">
        <f t="shared" si="0"/>
        <v>0.03</v>
      </c>
      <c r="G23" s="329"/>
      <c r="H23" s="164">
        <v>0.03</v>
      </c>
      <c r="I23" s="164">
        <v>0.03</v>
      </c>
      <c r="J23" s="165">
        <v>0.03</v>
      </c>
    </row>
    <row r="24" spans="1:12">
      <c r="A24" s="269" t="s">
        <v>3292</v>
      </c>
      <c r="B24" s="270"/>
      <c r="C24" s="270"/>
      <c r="D24" s="270"/>
      <c r="E24" s="101" t="s">
        <v>16</v>
      </c>
      <c r="F24" s="329">
        <f t="shared" si="0"/>
        <v>0</v>
      </c>
      <c r="G24" s="329"/>
      <c r="H24" s="164">
        <v>0</v>
      </c>
      <c r="I24" s="164">
        <v>0</v>
      </c>
      <c r="J24" s="165">
        <v>0</v>
      </c>
    </row>
    <row r="25" spans="1:12" ht="15">
      <c r="A25" s="276" t="s">
        <v>3286</v>
      </c>
      <c r="B25" s="277"/>
      <c r="C25" s="277"/>
      <c r="D25" s="277"/>
      <c r="E25" s="277"/>
      <c r="F25" s="274">
        <f>(((1+F17+F18+F19)*(1+F20)*(1+F21)/(1-F22-F23-F24))-1)</f>
        <v>0.23535496426352442</v>
      </c>
      <c r="G25" s="274"/>
      <c r="H25" s="154">
        <f>(((1+H17+H18+H19)*(1+H20)*(1+H21)/(1-H22-H23-H24))-1)</f>
        <v>0.19850083137439767</v>
      </c>
      <c r="I25" s="154">
        <f>(((1+I17+I18+I19)*(1+I20)*(1+I21)/(1-I22-I23-I24))-1)</f>
        <v>0.23535496426352442</v>
      </c>
      <c r="J25" s="155">
        <f>(((1+J17+J18+J19)*(1+J20)*(1+J21)/(1-J22-J23-J24))-1)</f>
        <v>0.2753981367841456</v>
      </c>
      <c r="L25" s="98"/>
    </row>
    <row r="26" spans="1:12">
      <c r="A26" s="281"/>
      <c r="B26" s="270"/>
      <c r="C26" s="270"/>
      <c r="D26" s="270"/>
      <c r="E26" s="166"/>
      <c r="F26" s="275"/>
      <c r="G26" s="275"/>
      <c r="H26" s="166"/>
      <c r="I26" s="166"/>
      <c r="J26" s="167"/>
    </row>
    <row r="27" spans="1:12" ht="14.25" customHeight="1">
      <c r="A27" s="278" t="s">
        <v>3287</v>
      </c>
      <c r="B27" s="279"/>
      <c r="C27" s="279"/>
      <c r="D27" s="279"/>
      <c r="E27" s="279"/>
      <c r="F27" s="279"/>
      <c r="G27" s="279"/>
      <c r="H27" s="279"/>
      <c r="I27" s="279"/>
      <c r="J27" s="280"/>
    </row>
    <row r="28" spans="1:12">
      <c r="A28" s="278"/>
      <c r="B28" s="279"/>
      <c r="C28" s="279"/>
      <c r="D28" s="279"/>
      <c r="E28" s="279"/>
      <c r="F28" s="279"/>
      <c r="G28" s="279"/>
      <c r="H28" s="279"/>
      <c r="I28" s="279"/>
      <c r="J28" s="280"/>
    </row>
    <row r="29" spans="1:12">
      <c r="A29" s="169"/>
      <c r="B29" s="168"/>
      <c r="C29" s="168"/>
      <c r="D29" s="168"/>
      <c r="E29" s="168"/>
      <c r="F29" s="168"/>
      <c r="G29" s="168"/>
      <c r="H29" s="168"/>
      <c r="I29" s="168"/>
      <c r="J29" s="170"/>
    </row>
    <row r="30" spans="1:12" ht="14.25" customHeight="1">
      <c r="A30" s="171" t="s">
        <v>3288</v>
      </c>
      <c r="B30" s="172" t="s">
        <v>3289</v>
      </c>
      <c r="C30" s="291" t="s">
        <v>3290</v>
      </c>
      <c r="D30" s="291"/>
      <c r="E30" s="291"/>
      <c r="F30" s="292">
        <v>-1</v>
      </c>
      <c r="G30" s="173"/>
      <c r="H30" s="173"/>
      <c r="I30" s="173"/>
      <c r="J30" s="174"/>
    </row>
    <row r="31" spans="1:12">
      <c r="A31" s="175"/>
      <c r="B31" s="176"/>
      <c r="C31" s="293" t="s">
        <v>3291</v>
      </c>
      <c r="D31" s="293"/>
      <c r="E31" s="293"/>
      <c r="F31" s="292"/>
      <c r="G31" s="176"/>
      <c r="H31" s="176"/>
      <c r="I31" s="176"/>
      <c r="J31" s="177"/>
    </row>
    <row r="32" spans="1:12">
      <c r="A32" s="175"/>
      <c r="B32" s="176"/>
      <c r="C32" s="176"/>
      <c r="D32" s="176"/>
      <c r="E32" s="176"/>
      <c r="F32" s="176"/>
      <c r="G32" s="176"/>
      <c r="H32" s="176"/>
      <c r="I32" s="176"/>
      <c r="J32" s="177"/>
    </row>
    <row r="33" spans="1:10" ht="31.5" customHeight="1">
      <c r="A33" s="330" t="s">
        <v>3331</v>
      </c>
      <c r="B33" s="331"/>
      <c r="C33" s="331"/>
      <c r="D33" s="331"/>
      <c r="E33" s="331"/>
      <c r="F33" s="331"/>
      <c r="G33" s="331"/>
      <c r="H33" s="331"/>
      <c r="I33" s="331"/>
      <c r="J33" s="332"/>
    </row>
    <row r="34" spans="1:10">
      <c r="A34" s="178"/>
      <c r="B34" s="179"/>
      <c r="C34" s="179"/>
      <c r="D34" s="179"/>
      <c r="E34" s="179"/>
      <c r="F34" s="179"/>
      <c r="G34" s="179"/>
      <c r="H34" s="179"/>
      <c r="I34" s="179"/>
      <c r="J34" s="180"/>
    </row>
  </sheetData>
  <sheetProtection algorithmName="SHA-512" hashValue="G11sJ/PWPD8hEinlfdywCGGzbFNmYP0cormSpNDp68sEmvlr1z64nvARW9WSpzVoiu80t3ZwLIDL1gshKB3ykA==" saltValue="ofD4q1HqNoKqi/HnBA8XbQ==" spinCount="100000" sheet="1" objects="1" scenarios="1"/>
  <protectedRanges>
    <protectedRange sqref="B10 B12 F17:G24 A33" name="Intervalo1"/>
  </protectedRanges>
  <mergeCells count="37">
    <mergeCell ref="A33:J33"/>
    <mergeCell ref="A26:D26"/>
    <mergeCell ref="F26:G26"/>
    <mergeCell ref="A27:J28"/>
    <mergeCell ref="C30:E30"/>
    <mergeCell ref="F30:F31"/>
    <mergeCell ref="C31:E31"/>
    <mergeCell ref="A23:D23"/>
    <mergeCell ref="F23:G23"/>
    <mergeCell ref="A24:D24"/>
    <mergeCell ref="F24:G24"/>
    <mergeCell ref="A25:E25"/>
    <mergeCell ref="F25:G25"/>
    <mergeCell ref="A20:D20"/>
    <mergeCell ref="F20:G20"/>
    <mergeCell ref="A21:D21"/>
    <mergeCell ref="F21:G21"/>
    <mergeCell ref="A22:D22"/>
    <mergeCell ref="F22:G22"/>
    <mergeCell ref="A17:D17"/>
    <mergeCell ref="F17:G17"/>
    <mergeCell ref="A18:D18"/>
    <mergeCell ref="F18:G18"/>
    <mergeCell ref="A19:D19"/>
    <mergeCell ref="F19:G19"/>
    <mergeCell ref="D12:J12"/>
    <mergeCell ref="B13:J13"/>
    <mergeCell ref="A14:I14"/>
    <mergeCell ref="A15:I15"/>
    <mergeCell ref="A16:D16"/>
    <mergeCell ref="F16:G16"/>
    <mergeCell ref="B11:J11"/>
    <mergeCell ref="A1:J5"/>
    <mergeCell ref="B7:J7"/>
    <mergeCell ref="B8:J8"/>
    <mergeCell ref="B9:J9"/>
    <mergeCell ref="B10:J10"/>
  </mergeCells>
  <pageMargins left="0.511811024" right="0.511811024" top="0.78740157499999996" bottom="0.78740157499999996" header="0.31496062000000002" footer="0.31496062000000002"/>
  <pageSetup paperSize="9" scale="81" orientation="portrait" r:id="rId1"/>
  <colBreaks count="1" manualBreakCount="1">
    <brk id="10" max="33"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d1913f4-eb67-4ce4-bc33-692ad237a14e" xsi:nil="true"/>
    <lcf76f155ced4ddcb4097134ff3c332f xmlns="77f2289b-328e-41ee-863f-89012ddc927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7BA4F9D70754345ABE71C200CF16679" ma:contentTypeVersion="12" ma:contentTypeDescription="Crie um novo documento." ma:contentTypeScope="" ma:versionID="cae20af63c559f56cc04a4c622019cfa">
  <xsd:schema xmlns:xsd="http://www.w3.org/2001/XMLSchema" xmlns:xs="http://www.w3.org/2001/XMLSchema" xmlns:p="http://schemas.microsoft.com/office/2006/metadata/properties" xmlns:ns2="77f2289b-328e-41ee-863f-89012ddc9275" xmlns:ns3="ad1913f4-eb67-4ce4-bc33-692ad237a14e" targetNamespace="http://schemas.microsoft.com/office/2006/metadata/properties" ma:root="true" ma:fieldsID="d77a05596017089dc9df14ca30292785" ns2:_="" ns3:_="">
    <xsd:import namespace="77f2289b-328e-41ee-863f-89012ddc9275"/>
    <xsd:import namespace="ad1913f4-eb67-4ce4-bc33-692ad237a1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f2289b-328e-41ee-863f-89012ddc92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08562b07-c12b-440e-8652-dcaac954a86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d1913f4-eb67-4ce4-bc33-692ad237a14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c19ad5a-c81a-448e-95c6-c5a9d5698572}" ma:internalName="TaxCatchAll" ma:showField="CatchAllData" ma:web="ad1913f4-eb67-4ce4-bc33-692ad237a1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708C1E-2744-4A95-AB66-DB7D15E0066E}">
  <ds:schemaRefs>
    <ds:schemaRef ds:uri="http://schemas.openxmlformats.org/package/2006/metadata/core-properties"/>
    <ds:schemaRef ds:uri="77f2289b-328e-41ee-863f-89012ddc9275"/>
    <ds:schemaRef ds:uri="http://schemas.microsoft.com/office/2006/documentManagement/types"/>
    <ds:schemaRef ds:uri="http://purl.org/dc/dcmitype/"/>
    <ds:schemaRef ds:uri="http://www.w3.org/XML/1998/namespace"/>
    <ds:schemaRef ds:uri="http://schemas.microsoft.com/office/infopath/2007/PartnerControls"/>
    <ds:schemaRef ds:uri="ad1913f4-eb67-4ce4-bc33-692ad237a14e"/>
    <ds:schemaRef ds:uri="http://schemas.microsoft.com/office/2006/metadata/properties"/>
    <ds:schemaRef ds:uri="http://purl.org/dc/terms/"/>
    <ds:schemaRef ds:uri="http://purl.org/dc/elements/1.1/"/>
  </ds:schemaRefs>
</ds:datastoreItem>
</file>

<file path=customXml/itemProps2.xml><?xml version="1.0" encoding="utf-8"?>
<ds:datastoreItem xmlns:ds="http://schemas.openxmlformats.org/officeDocument/2006/customXml" ds:itemID="{07817338-13ED-4EF0-AEA6-C9668E3D17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f2289b-328e-41ee-863f-89012ddc9275"/>
    <ds:schemaRef ds:uri="ad1913f4-eb67-4ce4-bc33-692ad237a1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BD8C10-2F10-4C36-AD2E-8163E5557B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27</vt:i4>
      </vt:variant>
    </vt:vector>
  </HeadingPairs>
  <TitlesOfParts>
    <vt:vector size="33" baseType="lpstr">
      <vt:lpstr>ORC. SINTÉTICO</vt:lpstr>
      <vt:lpstr>CFF</vt:lpstr>
      <vt:lpstr>COMP. BDI</vt:lpstr>
      <vt:lpstr>CPUS</vt:lpstr>
      <vt:lpstr>PO LICITANTE</vt:lpstr>
      <vt:lpstr>BDI LICITANTE</vt:lpstr>
      <vt:lpstr>'BDI LICITANTE'!Area_de_impressao</vt:lpstr>
      <vt:lpstr>CFF!Area_de_impressao</vt:lpstr>
      <vt:lpstr>'COMP. BDI'!Area_de_impressao</vt:lpstr>
      <vt:lpstr>CPUS!Area_de_impressao</vt:lpstr>
      <vt:lpstr>'ORC. SINTÉTICO'!Area_de_impressao</vt:lpstr>
      <vt:lpstr>'PO LICITANTE'!Area_de_impressao</vt:lpstr>
      <vt:lpstr>CPUS!Titulos_de_impressao</vt:lpstr>
      <vt:lpstr>'ORC. SINTÉTICO'!Titulos_de_impressao</vt:lpstr>
      <vt:lpstr>'PO LICITANTE'!Titulos_de_impressao</vt:lpstr>
      <vt:lpstr>CPUS!Z_12538664_79C6_4AAD_BD81_5363A5F496D7_.wvu.PrintArea</vt:lpstr>
      <vt:lpstr>'ORC. SINTÉTICO'!Z_12538664_79C6_4AAD_BD81_5363A5F496D7_.wvu.PrintArea</vt:lpstr>
      <vt:lpstr>'PO LICITANTE'!Z_12538664_79C6_4AAD_BD81_5363A5F496D7_.wvu.PrintArea</vt:lpstr>
      <vt:lpstr>CPUS!Z_12538664_79C6_4AAD_BD81_5363A5F496D7_.wvu.Rows</vt:lpstr>
      <vt:lpstr>'ORC. SINTÉTICO'!Z_12538664_79C6_4AAD_BD81_5363A5F496D7_.wvu.Rows</vt:lpstr>
      <vt:lpstr>'PO LICITANTE'!Z_12538664_79C6_4AAD_BD81_5363A5F496D7_.wvu.Rows</vt:lpstr>
      <vt:lpstr>CPUS!Z_18D9C5C8_6EC0_4507_ACF1_BEE4D54D4AE8_.wvu.PrintArea</vt:lpstr>
      <vt:lpstr>'ORC. SINTÉTICO'!Z_18D9C5C8_6EC0_4507_ACF1_BEE4D54D4AE8_.wvu.PrintArea</vt:lpstr>
      <vt:lpstr>'PO LICITANTE'!Z_18D9C5C8_6EC0_4507_ACF1_BEE4D54D4AE8_.wvu.PrintArea</vt:lpstr>
      <vt:lpstr>CPUS!Z_18D9C5C8_6EC0_4507_ACF1_BEE4D54D4AE8_.wvu.Rows</vt:lpstr>
      <vt:lpstr>'ORC. SINTÉTICO'!Z_18D9C5C8_6EC0_4507_ACF1_BEE4D54D4AE8_.wvu.Rows</vt:lpstr>
      <vt:lpstr>'PO LICITANTE'!Z_18D9C5C8_6EC0_4507_ACF1_BEE4D54D4AE8_.wvu.Rows</vt:lpstr>
      <vt:lpstr>CPUS!Z_CA485D5E_5C09_4636_B7A6_10EC2B405CCB_.wvu.PrintArea</vt:lpstr>
      <vt:lpstr>'ORC. SINTÉTICO'!Z_CA485D5E_5C09_4636_B7A6_10EC2B405CCB_.wvu.PrintArea</vt:lpstr>
      <vt:lpstr>'PO LICITANTE'!Z_CA485D5E_5C09_4636_B7A6_10EC2B405CCB_.wvu.PrintArea</vt:lpstr>
      <vt:lpstr>CPUS!Z_CA485D5E_5C09_4636_B7A6_10EC2B405CCB_.wvu.Rows</vt:lpstr>
      <vt:lpstr>'ORC. SINTÉTICO'!Z_CA485D5E_5C09_4636_B7A6_10EC2B405CCB_.wvu.Rows</vt:lpstr>
      <vt:lpstr>'PO LICITANTE'!Z_CA485D5E_5C09_4636_B7A6_10EC2B405CCB_.wvu.Rows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Thais Pellaquim</dc:creator>
  <cp:keywords/>
  <dc:description/>
  <cp:lastModifiedBy>PPO-USER</cp:lastModifiedBy>
  <cp:revision/>
  <cp:lastPrinted>2026-03-04T18:21:54Z</cp:lastPrinted>
  <dcterms:created xsi:type="dcterms:W3CDTF">2024-03-24T14:34:26Z</dcterms:created>
  <dcterms:modified xsi:type="dcterms:W3CDTF">2026-03-23T17:03:50Z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0x01010017BA4F9D70754345ABE71C200CF16679</vt:lpwstr>
  </property>
  <property fmtid="{D5CDD505-2E9C-101B-9397-08002B2CF9AE}" pid="3" name="MediaServiceImageTags">
    <vt:lpwstr/>
  </property>
</Properties>
</file>